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martinahohnova/Desktop/Prestavlky_vrt/1_zadani_zakazky/"/>
    </mc:Choice>
  </mc:AlternateContent>
  <xr:revisionPtr revIDLastSave="0" documentId="13_ncr:1_{7103038E-44CF-1B46-AB61-4C7CEC0BC83B}" xr6:coauthVersionLast="46" xr6:coauthVersionMax="46" xr10:uidLastSave="{00000000-0000-0000-0000-000000000000}"/>
  <bookViews>
    <workbookView xWindow="0" yWindow="500" windowWidth="38400" windowHeight="19620" activeTab="7" xr2:uid="{00000000-000D-0000-FFFF-FFFF00000000}"/>
  </bookViews>
  <sheets>
    <sheet name="Rekapitulace stavby" sheetId="1" r:id="rId1"/>
    <sheet name="2020_02_0 - Soupis vedlej..." sheetId="2" r:id="rId2"/>
    <sheet name="2020_01_01 - S0 01  Úprav..." sheetId="3" r:id="rId3"/>
    <sheet name="2020_02_02 - S0 02 Oplocení" sheetId="4" r:id="rId4"/>
    <sheet name="2020_02_03 - S0 03 Armatu..." sheetId="5" r:id="rId5"/>
    <sheet name="2020_02_04 - IO 01 IO 01 ..." sheetId="6" r:id="rId6"/>
    <sheet name="2020_02_05 - PS 01 Strojn..." sheetId="7" r:id="rId7"/>
    <sheet name="2020_02_06 - PS 03 Elektr..." sheetId="8" r:id="rId8"/>
  </sheets>
  <definedNames>
    <definedName name="_xlnm._FilterDatabase" localSheetId="2" hidden="1">'2020_01_01 - S0 01  Úprav...'!$C$127:$K$260</definedName>
    <definedName name="_xlnm._FilterDatabase" localSheetId="1" hidden="1">'2020_02_0 - Soupis vedlej...'!$C$117:$K$137</definedName>
    <definedName name="_xlnm._FilterDatabase" localSheetId="3" hidden="1">'2020_02_02 - S0 02 Oplocení'!$C$122:$K$207</definedName>
    <definedName name="_xlnm._FilterDatabase" localSheetId="4" hidden="1">'2020_02_03 - S0 03 Armatu...'!$C$123:$K$232</definedName>
    <definedName name="_xlnm._FilterDatabase" localSheetId="5" hidden="1">'2020_02_04 - IO 01 IO 01 ...'!$C$126:$K$280</definedName>
    <definedName name="_xlnm._FilterDatabase" localSheetId="6" hidden="1">'2020_02_05 - PS 01 Strojn...'!$C$118:$K$158</definedName>
    <definedName name="_xlnm._FilterDatabase" localSheetId="7" hidden="1">'2020_02_06 - PS 03 Elektr...'!$C$116:$K$121</definedName>
    <definedName name="_xlnm.Print_Titles" localSheetId="2">'2020_01_01 - S0 01  Úprav...'!$127:$127</definedName>
    <definedName name="_xlnm.Print_Titles" localSheetId="1">'2020_02_0 - Soupis vedlej...'!$117:$117</definedName>
    <definedName name="_xlnm.Print_Titles" localSheetId="3">'2020_02_02 - S0 02 Oplocení'!$122:$122</definedName>
    <definedName name="_xlnm.Print_Titles" localSheetId="4">'2020_02_03 - S0 03 Armatu...'!$123:$123</definedName>
    <definedName name="_xlnm.Print_Titles" localSheetId="5">'2020_02_04 - IO 01 IO 01 ...'!$126:$126</definedName>
    <definedName name="_xlnm.Print_Titles" localSheetId="6">'2020_02_05 - PS 01 Strojn...'!$118:$118</definedName>
    <definedName name="_xlnm.Print_Titles" localSheetId="7">'2020_02_06 - PS 03 Elektr...'!$116:$116</definedName>
    <definedName name="_xlnm.Print_Titles" localSheetId="0">'Rekapitulace stavby'!$92:$92</definedName>
    <definedName name="_xlnm.Print_Area" localSheetId="2">'2020_01_01 - S0 01  Úprav...'!$C$4:$J$75,'2020_01_01 - S0 01  Úprav...'!$C$81:$J$109,'2020_01_01 - S0 01  Úprav...'!$C$115:$J$260</definedName>
    <definedName name="_xlnm.Print_Area" localSheetId="1">'2020_02_0 - Soupis vedlej...'!$C$4:$J$75,'2020_02_0 - Soupis vedlej...'!$C$81:$J$99,'2020_02_0 - Soupis vedlej...'!$C$105:$J$137</definedName>
    <definedName name="_xlnm.Print_Area" localSheetId="3">'2020_02_02 - S0 02 Oplocení'!$C$4:$J$75,'2020_02_02 - S0 02 Oplocení'!$C$81:$J$104,'2020_02_02 - S0 02 Oplocení'!$C$110:$J$207</definedName>
    <definedName name="_xlnm.Print_Area" localSheetId="4">'2020_02_03 - S0 03 Armatu...'!$C$4:$J$75,'2020_02_03 - S0 03 Armatu...'!$C$81:$J$105,'2020_02_03 - S0 03 Armatu...'!$C$111:$J$232</definedName>
    <definedName name="_xlnm.Print_Area" localSheetId="5">'2020_02_04 - IO 01 IO 01 ...'!$C$4:$J$75,'2020_02_04 - IO 01 IO 01 ...'!$C$81:$J$108,'2020_02_04 - IO 01 IO 01 ...'!$C$114:$J$280</definedName>
    <definedName name="_xlnm.Print_Area" localSheetId="6">'2020_02_05 - PS 01 Strojn...'!$C$4:$J$75,'2020_02_05 - PS 01 Strojn...'!$C$81:$J$100,'2020_02_05 - PS 01 Strojn...'!$C$106:$J$158</definedName>
    <definedName name="_xlnm.Print_Area" localSheetId="7">'2020_02_06 - PS 03 Elektr...'!$C$4:$J$75,'2020_02_06 - PS 03 Elektr...'!$C$81:$J$98,'2020_02_06 - PS 03 Elektr...'!$C$104:$J$121</definedName>
    <definedName name="_xlnm.Print_Area" localSheetId="0">'Rekapitulace stavby'!$D$4:$AO$76,'Rekapitulace stavby'!$C$82:$AQ$102</definedName>
  </definedNames>
  <calcPr calcId="191029"/>
</workbook>
</file>

<file path=xl/calcChain.xml><?xml version="1.0" encoding="utf-8"?>
<calcChain xmlns="http://schemas.openxmlformats.org/spreadsheetml/2006/main">
  <c r="J37" i="8" l="1"/>
  <c r="J36" i="8"/>
  <c r="AY101" i="1" s="1"/>
  <c r="J35" i="8"/>
  <c r="AX101" i="1" s="1"/>
  <c r="BI120" i="8"/>
  <c r="BH120" i="8"/>
  <c r="BG120" i="8"/>
  <c r="BF120" i="8"/>
  <c r="T120" i="8"/>
  <c r="T119" i="8"/>
  <c r="T118" i="8" s="1"/>
  <c r="T117" i="8" s="1"/>
  <c r="R120" i="8"/>
  <c r="R119" i="8"/>
  <c r="R118" i="8" s="1"/>
  <c r="R117" i="8" s="1"/>
  <c r="P120" i="8"/>
  <c r="P119" i="8"/>
  <c r="P118" i="8" s="1"/>
  <c r="P117" i="8" s="1"/>
  <c r="AU101" i="1" s="1"/>
  <c r="J114" i="8"/>
  <c r="J113" i="8"/>
  <c r="F113" i="8"/>
  <c r="F111" i="8"/>
  <c r="E109" i="8"/>
  <c r="J91" i="8"/>
  <c r="J90" i="8"/>
  <c r="F90" i="8"/>
  <c r="F88" i="8"/>
  <c r="E86" i="8"/>
  <c r="J18" i="8"/>
  <c r="E18" i="8"/>
  <c r="F91" i="8"/>
  <c r="J17" i="8"/>
  <c r="J12" i="8"/>
  <c r="J111" i="8" s="1"/>
  <c r="E7" i="8"/>
  <c r="E107" i="8" s="1"/>
  <c r="J37" i="7"/>
  <c r="J36" i="7"/>
  <c r="AY100" i="1"/>
  <c r="J35" i="7"/>
  <c r="AX100" i="1"/>
  <c r="BI157" i="7"/>
  <c r="BH157" i="7"/>
  <c r="BG157" i="7"/>
  <c r="BF157" i="7"/>
  <c r="T157" i="7"/>
  <c r="T156" i="7"/>
  <c r="T155" i="7" s="1"/>
  <c r="T119" i="7" s="1"/>
  <c r="R157" i="7"/>
  <c r="R156" i="7"/>
  <c r="R155" i="7"/>
  <c r="P157" i="7"/>
  <c r="P156" i="7"/>
  <c r="P155" i="7"/>
  <c r="BI153" i="7"/>
  <c r="BH153" i="7"/>
  <c r="BG153" i="7"/>
  <c r="BF153" i="7"/>
  <c r="T153" i="7"/>
  <c r="T152" i="7" s="1"/>
  <c r="T151" i="7" s="1"/>
  <c r="R153" i="7"/>
  <c r="R152" i="7"/>
  <c r="R151" i="7" s="1"/>
  <c r="P153" i="7"/>
  <c r="P152" i="7" s="1"/>
  <c r="P151" i="7" s="1"/>
  <c r="P119" i="7" s="1"/>
  <c r="AU100" i="1" s="1"/>
  <c r="BI149" i="7"/>
  <c r="BH149" i="7"/>
  <c r="BG149" i="7"/>
  <c r="BF149" i="7"/>
  <c r="T149" i="7"/>
  <c r="R149" i="7"/>
  <c r="P149" i="7"/>
  <c r="BI147" i="7"/>
  <c r="BH147" i="7"/>
  <c r="BG147" i="7"/>
  <c r="BF147" i="7"/>
  <c r="T147" i="7"/>
  <c r="R147" i="7"/>
  <c r="P147" i="7"/>
  <c r="BI145" i="7"/>
  <c r="BH145" i="7"/>
  <c r="BG145" i="7"/>
  <c r="BF145" i="7"/>
  <c r="T145" i="7"/>
  <c r="R145" i="7"/>
  <c r="P145" i="7"/>
  <c r="BI143" i="7"/>
  <c r="BH143" i="7"/>
  <c r="BG143" i="7"/>
  <c r="BF143" i="7"/>
  <c r="T143" i="7"/>
  <c r="R143" i="7"/>
  <c r="P143" i="7"/>
  <c r="BI141" i="7"/>
  <c r="BH141" i="7"/>
  <c r="BG141" i="7"/>
  <c r="BF141" i="7"/>
  <c r="T141" i="7"/>
  <c r="R141" i="7"/>
  <c r="P141" i="7"/>
  <c r="BI139" i="7"/>
  <c r="BH139" i="7"/>
  <c r="BG139" i="7"/>
  <c r="BF139" i="7"/>
  <c r="T139" i="7"/>
  <c r="R139" i="7"/>
  <c r="P139" i="7"/>
  <c r="BI137" i="7"/>
  <c r="BH137" i="7"/>
  <c r="BG137" i="7"/>
  <c r="BF137" i="7"/>
  <c r="T137" i="7"/>
  <c r="R137" i="7"/>
  <c r="P137" i="7"/>
  <c r="BI135" i="7"/>
  <c r="BH135" i="7"/>
  <c r="BG135" i="7"/>
  <c r="BF135" i="7"/>
  <c r="T135" i="7"/>
  <c r="R135" i="7"/>
  <c r="P135" i="7"/>
  <c r="BI133" i="7"/>
  <c r="BH133" i="7"/>
  <c r="BG133" i="7"/>
  <c r="BF133" i="7"/>
  <c r="T133" i="7"/>
  <c r="R133" i="7"/>
  <c r="P133" i="7"/>
  <c r="BI131" i="7"/>
  <c r="BH131" i="7"/>
  <c r="BG131" i="7"/>
  <c r="BF131" i="7"/>
  <c r="T131" i="7"/>
  <c r="R131" i="7"/>
  <c r="P131" i="7"/>
  <c r="BI129" i="7"/>
  <c r="BH129" i="7"/>
  <c r="BG129" i="7"/>
  <c r="BF129" i="7"/>
  <c r="T129" i="7"/>
  <c r="R129" i="7"/>
  <c r="P129" i="7"/>
  <c r="BI127" i="7"/>
  <c r="BH127" i="7"/>
  <c r="BG127" i="7"/>
  <c r="BF127" i="7"/>
  <c r="T127" i="7"/>
  <c r="R127" i="7"/>
  <c r="P127" i="7"/>
  <c r="BI125" i="7"/>
  <c r="BH125" i="7"/>
  <c r="BG125" i="7"/>
  <c r="BF125" i="7"/>
  <c r="T125" i="7"/>
  <c r="R125" i="7"/>
  <c r="P125" i="7"/>
  <c r="BI123" i="7"/>
  <c r="BH123" i="7"/>
  <c r="BG123" i="7"/>
  <c r="BF123" i="7"/>
  <c r="T123" i="7"/>
  <c r="R123" i="7"/>
  <c r="P123" i="7"/>
  <c r="BI120" i="7"/>
  <c r="BH120" i="7"/>
  <c r="BG120" i="7"/>
  <c r="BF120" i="7"/>
  <c r="T120" i="7"/>
  <c r="R120" i="7"/>
  <c r="R119" i="7" s="1"/>
  <c r="P120" i="7"/>
  <c r="J116" i="7"/>
  <c r="J115" i="7"/>
  <c r="F115" i="7"/>
  <c r="F113" i="7"/>
  <c r="E111" i="7"/>
  <c r="J91" i="7"/>
  <c r="J90" i="7"/>
  <c r="F90" i="7"/>
  <c r="F88" i="7"/>
  <c r="E86" i="7"/>
  <c r="J18" i="7"/>
  <c r="E18" i="7"/>
  <c r="F116" i="7" s="1"/>
  <c r="J17" i="7"/>
  <c r="J12" i="7"/>
  <c r="J113" i="7" s="1"/>
  <c r="E7" i="7"/>
  <c r="E109" i="7"/>
  <c r="J37" i="6"/>
  <c r="J36" i="6"/>
  <c r="AY99" i="1" s="1"/>
  <c r="J35" i="6"/>
  <c r="AX99" i="1"/>
  <c r="BI278" i="6"/>
  <c r="BH278" i="6"/>
  <c r="BG278" i="6"/>
  <c r="BF278" i="6"/>
  <c r="T278" i="6"/>
  <c r="R278" i="6"/>
  <c r="P278" i="6"/>
  <c r="BI275" i="6"/>
  <c r="BH275" i="6"/>
  <c r="BG275" i="6"/>
  <c r="BF275" i="6"/>
  <c r="T275" i="6"/>
  <c r="R275" i="6"/>
  <c r="P275" i="6"/>
  <c r="BI271" i="6"/>
  <c r="BH271" i="6"/>
  <c r="BG271" i="6"/>
  <c r="BF271" i="6"/>
  <c r="T271" i="6"/>
  <c r="T270" i="6"/>
  <c r="R271" i="6"/>
  <c r="R270" i="6" s="1"/>
  <c r="P271" i="6"/>
  <c r="P270" i="6"/>
  <c r="BI266" i="6"/>
  <c r="BH266" i="6"/>
  <c r="BG266" i="6"/>
  <c r="BF266" i="6"/>
  <c r="T266" i="6"/>
  <c r="T265" i="6" s="1"/>
  <c r="T264" i="6" s="1"/>
  <c r="R266" i="6"/>
  <c r="R265" i="6" s="1"/>
  <c r="R264" i="6" s="1"/>
  <c r="P266" i="6"/>
  <c r="P265" i="6"/>
  <c r="P264" i="6" s="1"/>
  <c r="BI261" i="6"/>
  <c r="BH261" i="6"/>
  <c r="BG261" i="6"/>
  <c r="BF261" i="6"/>
  <c r="T261" i="6"/>
  <c r="T260" i="6" s="1"/>
  <c r="T259" i="6" s="1"/>
  <c r="R261" i="6"/>
  <c r="R260" i="6" s="1"/>
  <c r="R259" i="6" s="1"/>
  <c r="P261" i="6"/>
  <c r="P260" i="6" s="1"/>
  <c r="P259" i="6" s="1"/>
  <c r="BI257" i="6"/>
  <c r="BH257" i="6"/>
  <c r="BG257" i="6"/>
  <c r="BF257" i="6"/>
  <c r="T257" i="6"/>
  <c r="R257" i="6"/>
  <c r="P257" i="6"/>
  <c r="BI255" i="6"/>
  <c r="BH255" i="6"/>
  <c r="BG255" i="6"/>
  <c r="BF255" i="6"/>
  <c r="T255" i="6"/>
  <c r="R255" i="6"/>
  <c r="P255" i="6"/>
  <c r="BI253" i="6"/>
  <c r="BH253" i="6"/>
  <c r="BG253" i="6"/>
  <c r="BF253" i="6"/>
  <c r="T253" i="6"/>
  <c r="R253" i="6"/>
  <c r="P253" i="6"/>
  <c r="BI251" i="6"/>
  <c r="BH251" i="6"/>
  <c r="BG251" i="6"/>
  <c r="BF251" i="6"/>
  <c r="T251" i="6"/>
  <c r="R251" i="6"/>
  <c r="P251" i="6"/>
  <c r="BI248" i="6"/>
  <c r="BH248" i="6"/>
  <c r="BG248" i="6"/>
  <c r="BF248" i="6"/>
  <c r="T248" i="6"/>
  <c r="R248" i="6"/>
  <c r="P248" i="6"/>
  <c r="BI245" i="6"/>
  <c r="BH245" i="6"/>
  <c r="BG245" i="6"/>
  <c r="BF245" i="6"/>
  <c r="T245" i="6"/>
  <c r="R245" i="6"/>
  <c r="P245" i="6"/>
  <c r="BI243" i="6"/>
  <c r="BH243" i="6"/>
  <c r="BG243" i="6"/>
  <c r="BF243" i="6"/>
  <c r="T243" i="6"/>
  <c r="R243" i="6"/>
  <c r="P243" i="6"/>
  <c r="BI241" i="6"/>
  <c r="BH241" i="6"/>
  <c r="BG241" i="6"/>
  <c r="BF241" i="6"/>
  <c r="T241" i="6"/>
  <c r="R241" i="6"/>
  <c r="P241" i="6"/>
  <c r="BI239" i="6"/>
  <c r="BH239" i="6"/>
  <c r="BG239" i="6"/>
  <c r="BF239" i="6"/>
  <c r="T239" i="6"/>
  <c r="R239" i="6"/>
  <c r="P239" i="6"/>
  <c r="BI237" i="6"/>
  <c r="BH237" i="6"/>
  <c r="BG237" i="6"/>
  <c r="BF237" i="6"/>
  <c r="T237" i="6"/>
  <c r="R237" i="6"/>
  <c r="P237" i="6"/>
  <c r="BI235" i="6"/>
  <c r="BH235" i="6"/>
  <c r="BG235" i="6"/>
  <c r="BF235" i="6"/>
  <c r="T235" i="6"/>
  <c r="R235" i="6"/>
  <c r="P235" i="6"/>
  <c r="BI233" i="6"/>
  <c r="BH233" i="6"/>
  <c r="BG233" i="6"/>
  <c r="BF233" i="6"/>
  <c r="T233" i="6"/>
  <c r="R233" i="6"/>
  <c r="P233" i="6"/>
  <c r="BI231" i="6"/>
  <c r="BH231" i="6"/>
  <c r="BG231" i="6"/>
  <c r="BF231" i="6"/>
  <c r="T231" i="6"/>
  <c r="R231" i="6"/>
  <c r="P231" i="6"/>
  <c r="BI229" i="6"/>
  <c r="BH229" i="6"/>
  <c r="BG229" i="6"/>
  <c r="BF229" i="6"/>
  <c r="T229" i="6"/>
  <c r="R229" i="6"/>
  <c r="P229" i="6"/>
  <c r="BI227" i="6"/>
  <c r="BH227" i="6"/>
  <c r="BG227" i="6"/>
  <c r="BF227" i="6"/>
  <c r="T227" i="6"/>
  <c r="R227" i="6"/>
  <c r="P227" i="6"/>
  <c r="BI224" i="6"/>
  <c r="BH224" i="6"/>
  <c r="BG224" i="6"/>
  <c r="BF224" i="6"/>
  <c r="T224" i="6"/>
  <c r="R224" i="6"/>
  <c r="P224" i="6"/>
  <c r="BI221" i="6"/>
  <c r="BH221" i="6"/>
  <c r="BG221" i="6"/>
  <c r="BF221" i="6"/>
  <c r="T221" i="6"/>
  <c r="R221" i="6"/>
  <c r="P221" i="6"/>
  <c r="BI218" i="6"/>
  <c r="BH218" i="6"/>
  <c r="BG218" i="6"/>
  <c r="BF218" i="6"/>
  <c r="T218" i="6"/>
  <c r="R218" i="6"/>
  <c r="P218" i="6"/>
  <c r="BI215" i="6"/>
  <c r="BH215" i="6"/>
  <c r="BG215" i="6"/>
  <c r="BF215" i="6"/>
  <c r="T215" i="6"/>
  <c r="R215" i="6"/>
  <c r="P215" i="6"/>
  <c r="BI212" i="6"/>
  <c r="BH212" i="6"/>
  <c r="BG212" i="6"/>
  <c r="BF212" i="6"/>
  <c r="T212" i="6"/>
  <c r="R212" i="6"/>
  <c r="P212" i="6"/>
  <c r="BI210" i="6"/>
  <c r="BH210" i="6"/>
  <c r="BG210" i="6"/>
  <c r="BF210" i="6"/>
  <c r="T210" i="6"/>
  <c r="R210" i="6"/>
  <c r="P210" i="6"/>
  <c r="BI207" i="6"/>
  <c r="BH207" i="6"/>
  <c r="BG207" i="6"/>
  <c r="BF207" i="6"/>
  <c r="T207" i="6"/>
  <c r="R207" i="6"/>
  <c r="P207" i="6"/>
  <c r="BI205" i="6"/>
  <c r="BH205" i="6"/>
  <c r="BG205" i="6"/>
  <c r="BF205" i="6"/>
  <c r="T205" i="6"/>
  <c r="R205" i="6"/>
  <c r="P205" i="6"/>
  <c r="BI201" i="6"/>
  <c r="BH201" i="6"/>
  <c r="BG201" i="6"/>
  <c r="BF201" i="6"/>
  <c r="T201" i="6"/>
  <c r="R201" i="6"/>
  <c r="P201" i="6"/>
  <c r="BI198" i="6"/>
  <c r="BH198" i="6"/>
  <c r="BG198" i="6"/>
  <c r="BF198" i="6"/>
  <c r="T198" i="6"/>
  <c r="R198" i="6"/>
  <c r="P198" i="6"/>
  <c r="BI194" i="6"/>
  <c r="BH194" i="6"/>
  <c r="BG194" i="6"/>
  <c r="BF194" i="6"/>
  <c r="T194" i="6"/>
  <c r="R194" i="6"/>
  <c r="P194" i="6"/>
  <c r="BI191" i="6"/>
  <c r="BH191" i="6"/>
  <c r="BG191" i="6"/>
  <c r="BF191" i="6"/>
  <c r="T191" i="6"/>
  <c r="R191" i="6"/>
  <c r="P191" i="6"/>
  <c r="BI187" i="6"/>
  <c r="BH187" i="6"/>
  <c r="BG187" i="6"/>
  <c r="BF187" i="6"/>
  <c r="T187" i="6"/>
  <c r="R187" i="6"/>
  <c r="P187" i="6"/>
  <c r="BI184" i="6"/>
  <c r="BH184" i="6"/>
  <c r="BG184" i="6"/>
  <c r="BF184" i="6"/>
  <c r="T184" i="6"/>
  <c r="R184" i="6"/>
  <c r="P184" i="6"/>
  <c r="BI181" i="6"/>
  <c r="BH181" i="6"/>
  <c r="BG181" i="6"/>
  <c r="BF181" i="6"/>
  <c r="T181" i="6"/>
  <c r="R181" i="6"/>
  <c r="P181" i="6"/>
  <c r="BI178" i="6"/>
  <c r="BH178" i="6"/>
  <c r="BG178" i="6"/>
  <c r="BF178" i="6"/>
  <c r="T178" i="6"/>
  <c r="R178" i="6"/>
  <c r="P178" i="6"/>
  <c r="BI175" i="6"/>
  <c r="BH175" i="6"/>
  <c r="BG175" i="6"/>
  <c r="BF175" i="6"/>
  <c r="T175" i="6"/>
  <c r="R175" i="6"/>
  <c r="P175" i="6"/>
  <c r="BI172" i="6"/>
  <c r="BH172" i="6"/>
  <c r="BG172" i="6"/>
  <c r="BF172" i="6"/>
  <c r="T172" i="6"/>
  <c r="R172" i="6"/>
  <c r="P172" i="6"/>
  <c r="BI169" i="6"/>
  <c r="BH169" i="6"/>
  <c r="BG169" i="6"/>
  <c r="BF169" i="6"/>
  <c r="T169" i="6"/>
  <c r="R169" i="6"/>
  <c r="P169" i="6"/>
  <c r="BI166" i="6"/>
  <c r="BH166" i="6"/>
  <c r="BG166" i="6"/>
  <c r="BF166" i="6"/>
  <c r="T166" i="6"/>
  <c r="R166" i="6"/>
  <c r="P166" i="6"/>
  <c r="BI163" i="6"/>
  <c r="BH163" i="6"/>
  <c r="BG163" i="6"/>
  <c r="BF163" i="6"/>
  <c r="T163" i="6"/>
  <c r="R163" i="6"/>
  <c r="P163" i="6"/>
  <c r="BI160" i="6"/>
  <c r="BH160" i="6"/>
  <c r="BG160" i="6"/>
  <c r="BF160" i="6"/>
  <c r="T160" i="6"/>
  <c r="R160" i="6"/>
  <c r="P160" i="6"/>
  <c r="BI157" i="6"/>
  <c r="BH157" i="6"/>
  <c r="BG157" i="6"/>
  <c r="BF157" i="6"/>
  <c r="T157" i="6"/>
  <c r="R157" i="6"/>
  <c r="P157" i="6"/>
  <c r="BI154" i="6"/>
  <c r="BH154" i="6"/>
  <c r="BG154" i="6"/>
  <c r="BF154" i="6"/>
  <c r="T154" i="6"/>
  <c r="R154" i="6"/>
  <c r="P154" i="6"/>
  <c r="BI151" i="6"/>
  <c r="BH151" i="6"/>
  <c r="BG151" i="6"/>
  <c r="BF151" i="6"/>
  <c r="T151" i="6"/>
  <c r="R151" i="6"/>
  <c r="P151" i="6"/>
  <c r="BI148" i="6"/>
  <c r="BH148" i="6"/>
  <c r="BG148" i="6"/>
  <c r="BF148" i="6"/>
  <c r="T148" i="6"/>
  <c r="R148" i="6"/>
  <c r="P148" i="6"/>
  <c r="BI145" i="6"/>
  <c r="BH145" i="6"/>
  <c r="BG145" i="6"/>
  <c r="BF145" i="6"/>
  <c r="T145" i="6"/>
  <c r="R145" i="6"/>
  <c r="P145" i="6"/>
  <c r="BI142" i="6"/>
  <c r="BH142" i="6"/>
  <c r="BG142" i="6"/>
  <c r="BF142" i="6"/>
  <c r="T142" i="6"/>
  <c r="R142" i="6"/>
  <c r="P142" i="6"/>
  <c r="BI139" i="6"/>
  <c r="BH139" i="6"/>
  <c r="BG139" i="6"/>
  <c r="BF139" i="6"/>
  <c r="T139" i="6"/>
  <c r="R139" i="6"/>
  <c r="P139" i="6"/>
  <c r="BI136" i="6"/>
  <c r="BH136" i="6"/>
  <c r="BG136" i="6"/>
  <c r="BF136" i="6"/>
  <c r="T136" i="6"/>
  <c r="R136" i="6"/>
  <c r="P136" i="6"/>
  <c r="BI133" i="6"/>
  <c r="BH133" i="6"/>
  <c r="BG133" i="6"/>
  <c r="BF133" i="6"/>
  <c r="T133" i="6"/>
  <c r="R133" i="6"/>
  <c r="P133" i="6"/>
  <c r="BI130" i="6"/>
  <c r="BH130" i="6"/>
  <c r="BG130" i="6"/>
  <c r="BF130" i="6"/>
  <c r="T130" i="6"/>
  <c r="R130" i="6"/>
  <c r="P130" i="6"/>
  <c r="J124" i="6"/>
  <c r="J123" i="6"/>
  <c r="F123" i="6"/>
  <c r="F121" i="6"/>
  <c r="E119" i="6"/>
  <c r="J91" i="6"/>
  <c r="J90" i="6"/>
  <c r="F90" i="6"/>
  <c r="F88" i="6"/>
  <c r="E86" i="6"/>
  <c r="J18" i="6"/>
  <c r="E18" i="6"/>
  <c r="F91" i="6"/>
  <c r="J17" i="6"/>
  <c r="J12" i="6"/>
  <c r="J88" i="6"/>
  <c r="E7" i="6"/>
  <c r="E84" i="6" s="1"/>
  <c r="J37" i="5"/>
  <c r="J36" i="5"/>
  <c r="AY98" i="1"/>
  <c r="J35" i="5"/>
  <c r="AX98" i="1" s="1"/>
  <c r="BI230" i="5"/>
  <c r="BH230" i="5"/>
  <c r="BG230" i="5"/>
  <c r="BF230" i="5"/>
  <c r="T230" i="5"/>
  <c r="R230" i="5"/>
  <c r="P230" i="5"/>
  <c r="BI227" i="5"/>
  <c r="BH227" i="5"/>
  <c r="BG227" i="5"/>
  <c r="BF227" i="5"/>
  <c r="T227" i="5"/>
  <c r="R227" i="5"/>
  <c r="P227" i="5"/>
  <c r="BI222" i="5"/>
  <c r="BH222" i="5"/>
  <c r="BG222" i="5"/>
  <c r="BF222" i="5"/>
  <c r="T222" i="5"/>
  <c r="R222" i="5"/>
  <c r="P222" i="5"/>
  <c r="BI218" i="5"/>
  <c r="BH218" i="5"/>
  <c r="BG218" i="5"/>
  <c r="BF218" i="5"/>
  <c r="T218" i="5"/>
  <c r="R218" i="5"/>
  <c r="P218" i="5"/>
  <c r="BI215" i="5"/>
  <c r="BH215" i="5"/>
  <c r="BG215" i="5"/>
  <c r="BF215" i="5"/>
  <c r="T215" i="5"/>
  <c r="R215" i="5"/>
  <c r="P215" i="5"/>
  <c r="BI210" i="5"/>
  <c r="BH210" i="5"/>
  <c r="BG210" i="5"/>
  <c r="BF210" i="5"/>
  <c r="T210" i="5"/>
  <c r="T209" i="5"/>
  <c r="T208" i="5"/>
  <c r="R210" i="5"/>
  <c r="R209" i="5"/>
  <c r="R208" i="5"/>
  <c r="P210" i="5"/>
  <c r="P209" i="5" s="1"/>
  <c r="P208" i="5" s="1"/>
  <c r="BI205" i="5"/>
  <c r="BH205" i="5"/>
  <c r="BG205" i="5"/>
  <c r="BF205" i="5"/>
  <c r="T205" i="5"/>
  <c r="R205" i="5"/>
  <c r="P205" i="5"/>
  <c r="BI202" i="5"/>
  <c r="BH202" i="5"/>
  <c r="BG202" i="5"/>
  <c r="BF202" i="5"/>
  <c r="T202" i="5"/>
  <c r="R202" i="5"/>
  <c r="P202" i="5"/>
  <c r="BI199" i="5"/>
  <c r="BH199" i="5"/>
  <c r="BG199" i="5"/>
  <c r="BF199" i="5"/>
  <c r="T199" i="5"/>
  <c r="R199" i="5"/>
  <c r="P199" i="5"/>
  <c r="BI196" i="5"/>
  <c r="BH196" i="5"/>
  <c r="BG196" i="5"/>
  <c r="BF196" i="5"/>
  <c r="T196" i="5"/>
  <c r="R196" i="5"/>
  <c r="P196" i="5"/>
  <c r="BI193" i="5"/>
  <c r="BH193" i="5"/>
  <c r="BG193" i="5"/>
  <c r="BF193" i="5"/>
  <c r="T193" i="5"/>
  <c r="R193" i="5"/>
  <c r="P193" i="5"/>
  <c r="BI190" i="5"/>
  <c r="BH190" i="5"/>
  <c r="BG190" i="5"/>
  <c r="BF190" i="5"/>
  <c r="T190" i="5"/>
  <c r="R190" i="5"/>
  <c r="P190" i="5"/>
  <c r="BI187" i="5"/>
  <c r="BH187" i="5"/>
  <c r="BG187" i="5"/>
  <c r="BF187" i="5"/>
  <c r="T187" i="5"/>
  <c r="R187" i="5"/>
  <c r="P187" i="5"/>
  <c r="BI184" i="5"/>
  <c r="BH184" i="5"/>
  <c r="BG184" i="5"/>
  <c r="BF184" i="5"/>
  <c r="T184" i="5"/>
  <c r="R184" i="5"/>
  <c r="P184" i="5"/>
  <c r="BI181" i="5"/>
  <c r="BH181" i="5"/>
  <c r="BG181" i="5"/>
  <c r="BF181" i="5"/>
  <c r="T181" i="5"/>
  <c r="R181" i="5"/>
  <c r="P181" i="5"/>
  <c r="BI178" i="5"/>
  <c r="BH178" i="5"/>
  <c r="BG178" i="5"/>
  <c r="BF178" i="5"/>
  <c r="T178" i="5"/>
  <c r="R178" i="5"/>
  <c r="P178" i="5"/>
  <c r="BI175" i="5"/>
  <c r="BH175" i="5"/>
  <c r="BG175" i="5"/>
  <c r="BF175" i="5"/>
  <c r="T175" i="5"/>
  <c r="R175" i="5"/>
  <c r="P175" i="5"/>
  <c r="BI172" i="5"/>
  <c r="BH172" i="5"/>
  <c r="BG172" i="5"/>
  <c r="BF172" i="5"/>
  <c r="T172" i="5"/>
  <c r="R172" i="5"/>
  <c r="P172" i="5"/>
  <c r="BI169" i="5"/>
  <c r="BH169" i="5"/>
  <c r="BG169" i="5"/>
  <c r="BF169" i="5"/>
  <c r="T169" i="5"/>
  <c r="R169" i="5"/>
  <c r="P169" i="5"/>
  <c r="BI166" i="5"/>
  <c r="BH166" i="5"/>
  <c r="BG166" i="5"/>
  <c r="BF166" i="5"/>
  <c r="T166" i="5"/>
  <c r="R166" i="5"/>
  <c r="P166" i="5"/>
  <c r="BI163" i="5"/>
  <c r="BH163" i="5"/>
  <c r="BG163" i="5"/>
  <c r="BF163" i="5"/>
  <c r="T163" i="5"/>
  <c r="R163" i="5"/>
  <c r="P163" i="5"/>
  <c r="BI160" i="5"/>
  <c r="BH160" i="5"/>
  <c r="BG160" i="5"/>
  <c r="BF160" i="5"/>
  <c r="T160" i="5"/>
  <c r="R160" i="5"/>
  <c r="P160" i="5"/>
  <c r="BI157" i="5"/>
  <c r="BH157" i="5"/>
  <c r="BG157" i="5"/>
  <c r="BF157" i="5"/>
  <c r="T157" i="5"/>
  <c r="R157" i="5"/>
  <c r="P157" i="5"/>
  <c r="BI154" i="5"/>
  <c r="BH154" i="5"/>
  <c r="BG154" i="5"/>
  <c r="BF154" i="5"/>
  <c r="T154" i="5"/>
  <c r="R154" i="5"/>
  <c r="P154" i="5"/>
  <c r="BI151" i="5"/>
  <c r="BH151" i="5"/>
  <c r="BG151" i="5"/>
  <c r="BF151" i="5"/>
  <c r="T151" i="5"/>
  <c r="R151" i="5"/>
  <c r="P151" i="5"/>
  <c r="BI148" i="5"/>
  <c r="BH148" i="5"/>
  <c r="BG148" i="5"/>
  <c r="BF148" i="5"/>
  <c r="T148" i="5"/>
  <c r="R148" i="5"/>
  <c r="P148" i="5"/>
  <c r="BI145" i="5"/>
  <c r="BH145" i="5"/>
  <c r="BG145" i="5"/>
  <c r="BF145" i="5"/>
  <c r="T145" i="5"/>
  <c r="R145" i="5"/>
  <c r="P145" i="5"/>
  <c r="BI142" i="5"/>
  <c r="BH142" i="5"/>
  <c r="BG142" i="5"/>
  <c r="BF142" i="5"/>
  <c r="T142" i="5"/>
  <c r="R142" i="5"/>
  <c r="P142" i="5"/>
  <c r="BI139" i="5"/>
  <c r="BH139" i="5"/>
  <c r="BG139" i="5"/>
  <c r="BF139" i="5"/>
  <c r="T139" i="5"/>
  <c r="R139" i="5"/>
  <c r="P139" i="5"/>
  <c r="BI136" i="5"/>
  <c r="BH136" i="5"/>
  <c r="BG136" i="5"/>
  <c r="BF136" i="5"/>
  <c r="T136" i="5"/>
  <c r="R136" i="5"/>
  <c r="P136" i="5"/>
  <c r="BI133" i="5"/>
  <c r="BH133" i="5"/>
  <c r="BG133" i="5"/>
  <c r="BF133" i="5"/>
  <c r="T133" i="5"/>
  <c r="R133" i="5"/>
  <c r="P133" i="5"/>
  <c r="BI130" i="5"/>
  <c r="BH130" i="5"/>
  <c r="BG130" i="5"/>
  <c r="BF130" i="5"/>
  <c r="T130" i="5"/>
  <c r="R130" i="5"/>
  <c r="P130" i="5"/>
  <c r="BI127" i="5"/>
  <c r="BH127" i="5"/>
  <c r="BG127" i="5"/>
  <c r="BF127" i="5"/>
  <c r="T127" i="5"/>
  <c r="R127" i="5"/>
  <c r="P127" i="5"/>
  <c r="J121" i="5"/>
  <c r="J120" i="5"/>
  <c r="F120" i="5"/>
  <c r="F118" i="5"/>
  <c r="E116" i="5"/>
  <c r="J91" i="5"/>
  <c r="J90" i="5"/>
  <c r="F90" i="5"/>
  <c r="F88" i="5"/>
  <c r="E86" i="5"/>
  <c r="J18" i="5"/>
  <c r="E18" i="5"/>
  <c r="F121" i="5"/>
  <c r="J17" i="5"/>
  <c r="J12" i="5"/>
  <c r="J88" i="5"/>
  <c r="E7" i="5"/>
  <c r="E84" i="5" s="1"/>
  <c r="J37" i="4"/>
  <c r="J36" i="4"/>
  <c r="AY97" i="1"/>
  <c r="J35" i="4"/>
  <c r="AX97" i="1" s="1"/>
  <c r="BI204" i="4"/>
  <c r="BH204" i="4"/>
  <c r="BG204" i="4"/>
  <c r="BF204" i="4"/>
  <c r="T204" i="4"/>
  <c r="R204" i="4"/>
  <c r="P204" i="4"/>
  <c r="BI202" i="4"/>
  <c r="BH202" i="4"/>
  <c r="BG202" i="4"/>
  <c r="BF202" i="4"/>
  <c r="T202" i="4"/>
  <c r="R202" i="4"/>
  <c r="P202" i="4"/>
  <c r="BI199" i="4"/>
  <c r="BH199" i="4"/>
  <c r="BG199" i="4"/>
  <c r="BF199" i="4"/>
  <c r="T199" i="4"/>
  <c r="R199" i="4"/>
  <c r="P199" i="4"/>
  <c r="BI197" i="4"/>
  <c r="BH197" i="4"/>
  <c r="BG197" i="4"/>
  <c r="BF197" i="4"/>
  <c r="T197" i="4"/>
  <c r="R197" i="4"/>
  <c r="P197" i="4"/>
  <c r="BI195" i="4"/>
  <c r="BH195" i="4"/>
  <c r="BG195" i="4"/>
  <c r="BF195" i="4"/>
  <c r="T195" i="4"/>
  <c r="R195" i="4"/>
  <c r="P195" i="4"/>
  <c r="BI193" i="4"/>
  <c r="BH193" i="4"/>
  <c r="BG193" i="4"/>
  <c r="BF193" i="4"/>
  <c r="T193" i="4"/>
  <c r="R193" i="4"/>
  <c r="P193" i="4"/>
  <c r="BI191" i="4"/>
  <c r="BH191" i="4"/>
  <c r="BG191" i="4"/>
  <c r="BF191" i="4"/>
  <c r="T191" i="4"/>
  <c r="R191" i="4"/>
  <c r="P191" i="4"/>
  <c r="BI189" i="4"/>
  <c r="BH189" i="4"/>
  <c r="BG189" i="4"/>
  <c r="BF189" i="4"/>
  <c r="T189" i="4"/>
  <c r="R189" i="4"/>
  <c r="P189" i="4"/>
  <c r="BI186" i="4"/>
  <c r="BH186" i="4"/>
  <c r="BG186" i="4"/>
  <c r="BF186" i="4"/>
  <c r="T186" i="4"/>
  <c r="R186" i="4"/>
  <c r="P186" i="4"/>
  <c r="BI183" i="4"/>
  <c r="BH183" i="4"/>
  <c r="BG183" i="4"/>
  <c r="BF183" i="4"/>
  <c r="T183" i="4"/>
  <c r="R183" i="4"/>
  <c r="P183" i="4"/>
  <c r="BI181" i="4"/>
  <c r="BH181" i="4"/>
  <c r="BG181" i="4"/>
  <c r="BF181" i="4"/>
  <c r="T181" i="4"/>
  <c r="R181" i="4"/>
  <c r="P181" i="4"/>
  <c r="BI178" i="4"/>
  <c r="BH178" i="4"/>
  <c r="BG178" i="4"/>
  <c r="BF178" i="4"/>
  <c r="T178" i="4"/>
  <c r="R178" i="4"/>
  <c r="P178" i="4"/>
  <c r="BI175" i="4"/>
  <c r="BH175" i="4"/>
  <c r="BG175" i="4"/>
  <c r="BF175" i="4"/>
  <c r="T175" i="4"/>
  <c r="R175" i="4"/>
  <c r="P175" i="4"/>
  <c r="BI170" i="4"/>
  <c r="BH170" i="4"/>
  <c r="BG170" i="4"/>
  <c r="BF170" i="4"/>
  <c r="T170" i="4"/>
  <c r="R170" i="4"/>
  <c r="P170" i="4"/>
  <c r="BI167" i="4"/>
  <c r="BH167" i="4"/>
  <c r="BG167" i="4"/>
  <c r="BF167" i="4"/>
  <c r="T167" i="4"/>
  <c r="R167" i="4"/>
  <c r="P167" i="4"/>
  <c r="BI162" i="4"/>
  <c r="BH162" i="4"/>
  <c r="BG162" i="4"/>
  <c r="BF162" i="4"/>
  <c r="T162" i="4"/>
  <c r="R162" i="4"/>
  <c r="P162" i="4"/>
  <c r="BI159" i="4"/>
  <c r="BH159" i="4"/>
  <c r="BG159" i="4"/>
  <c r="BF159" i="4"/>
  <c r="T159" i="4"/>
  <c r="R159" i="4"/>
  <c r="P159" i="4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R154" i="4"/>
  <c r="P154" i="4"/>
  <c r="BI152" i="4"/>
  <c r="BH152" i="4"/>
  <c r="BG152" i="4"/>
  <c r="BF152" i="4"/>
  <c r="T152" i="4"/>
  <c r="R152" i="4"/>
  <c r="P152" i="4"/>
  <c r="BI149" i="4"/>
  <c r="BH149" i="4"/>
  <c r="BG149" i="4"/>
  <c r="BF149" i="4"/>
  <c r="T149" i="4"/>
  <c r="R149" i="4"/>
  <c r="P149" i="4"/>
  <c r="BI145" i="4"/>
  <c r="BH145" i="4"/>
  <c r="BG145" i="4"/>
  <c r="BF145" i="4"/>
  <c r="T145" i="4"/>
  <c r="T144" i="4"/>
  <c r="R145" i="4"/>
  <c r="R144" i="4" s="1"/>
  <c r="P145" i="4"/>
  <c r="P144" i="4"/>
  <c r="BI141" i="4"/>
  <c r="BH141" i="4"/>
  <c r="BG141" i="4"/>
  <c r="BF141" i="4"/>
  <c r="T141" i="4"/>
  <c r="R141" i="4"/>
  <c r="P141" i="4"/>
  <c r="BI138" i="4"/>
  <c r="BH138" i="4"/>
  <c r="BG138" i="4"/>
  <c r="BF138" i="4"/>
  <c r="T138" i="4"/>
  <c r="R138" i="4"/>
  <c r="P138" i="4"/>
  <c r="BI135" i="4"/>
  <c r="BH135" i="4"/>
  <c r="BG135" i="4"/>
  <c r="BF135" i="4"/>
  <c r="T135" i="4"/>
  <c r="R135" i="4"/>
  <c r="P135" i="4"/>
  <c r="BI132" i="4"/>
  <c r="BH132" i="4"/>
  <c r="BG132" i="4"/>
  <c r="BF132" i="4"/>
  <c r="T132" i="4"/>
  <c r="R132" i="4"/>
  <c r="P132" i="4"/>
  <c r="BI129" i="4"/>
  <c r="BH129" i="4"/>
  <c r="BG129" i="4"/>
  <c r="BF129" i="4"/>
  <c r="T129" i="4"/>
  <c r="R129" i="4"/>
  <c r="P129" i="4"/>
  <c r="BI126" i="4"/>
  <c r="BH126" i="4"/>
  <c r="BG126" i="4"/>
  <c r="BF126" i="4"/>
  <c r="T126" i="4"/>
  <c r="R126" i="4"/>
  <c r="P126" i="4"/>
  <c r="J120" i="4"/>
  <c r="J119" i="4"/>
  <c r="F119" i="4"/>
  <c r="F117" i="4"/>
  <c r="E115" i="4"/>
  <c r="J91" i="4"/>
  <c r="J90" i="4"/>
  <c r="F90" i="4"/>
  <c r="F88" i="4"/>
  <c r="E86" i="4"/>
  <c r="J18" i="4"/>
  <c r="E18" i="4"/>
  <c r="F120" i="4" s="1"/>
  <c r="J17" i="4"/>
  <c r="J12" i="4"/>
  <c r="J88" i="4" s="1"/>
  <c r="E7" i="4"/>
  <c r="E84" i="4"/>
  <c r="J37" i="3"/>
  <c r="J36" i="3"/>
  <c r="AY96" i="1" s="1"/>
  <c r="J35" i="3"/>
  <c r="AX96" i="1"/>
  <c r="BI258" i="3"/>
  <c r="BH258" i="3"/>
  <c r="BG258" i="3"/>
  <c r="BF258" i="3"/>
  <c r="T258" i="3"/>
  <c r="R258" i="3"/>
  <c r="P258" i="3"/>
  <c r="BI255" i="3"/>
  <c r="BH255" i="3"/>
  <c r="BG255" i="3"/>
  <c r="BF255" i="3"/>
  <c r="T255" i="3"/>
  <c r="R255" i="3"/>
  <c r="P255" i="3"/>
  <c r="BI252" i="3"/>
  <c r="BH252" i="3"/>
  <c r="BG252" i="3"/>
  <c r="BF252" i="3"/>
  <c r="T252" i="3"/>
  <c r="R252" i="3"/>
  <c r="P252" i="3"/>
  <c r="BI248" i="3"/>
  <c r="BH248" i="3"/>
  <c r="BG248" i="3"/>
  <c r="BF248" i="3"/>
  <c r="T248" i="3"/>
  <c r="R248" i="3"/>
  <c r="P248" i="3"/>
  <c r="BI246" i="3"/>
  <c r="BH246" i="3"/>
  <c r="BG246" i="3"/>
  <c r="BF246" i="3"/>
  <c r="T246" i="3"/>
  <c r="R246" i="3"/>
  <c r="P246" i="3"/>
  <c r="BI244" i="3"/>
  <c r="BH244" i="3"/>
  <c r="BG244" i="3"/>
  <c r="BF244" i="3"/>
  <c r="T244" i="3"/>
  <c r="R244" i="3"/>
  <c r="P244" i="3"/>
  <c r="BI241" i="3"/>
  <c r="BH241" i="3"/>
  <c r="BG241" i="3"/>
  <c r="BF241" i="3"/>
  <c r="T241" i="3"/>
  <c r="R241" i="3"/>
  <c r="P241" i="3"/>
  <c r="BI236" i="3"/>
  <c r="BH236" i="3"/>
  <c r="BG236" i="3"/>
  <c r="BF236" i="3"/>
  <c r="T236" i="3"/>
  <c r="T235" i="3"/>
  <c r="T234" i="3"/>
  <c r="R236" i="3"/>
  <c r="R235" i="3" s="1"/>
  <c r="R234" i="3" s="1"/>
  <c r="P236" i="3"/>
  <c r="P235" i="3" s="1"/>
  <c r="P234" i="3" s="1"/>
  <c r="BI231" i="3"/>
  <c r="BH231" i="3"/>
  <c r="BG231" i="3"/>
  <c r="BF231" i="3"/>
  <c r="T231" i="3"/>
  <c r="T230" i="3"/>
  <c r="R231" i="3"/>
  <c r="R230" i="3" s="1"/>
  <c r="P231" i="3"/>
  <c r="P230" i="3"/>
  <c r="BI227" i="3"/>
  <c r="BH227" i="3"/>
  <c r="BG227" i="3"/>
  <c r="BF227" i="3"/>
  <c r="T227" i="3"/>
  <c r="R227" i="3"/>
  <c r="P227" i="3"/>
  <c r="BI224" i="3"/>
  <c r="BH224" i="3"/>
  <c r="BG224" i="3"/>
  <c r="BF224" i="3"/>
  <c r="T224" i="3"/>
  <c r="R224" i="3"/>
  <c r="P224" i="3"/>
  <c r="BI220" i="3"/>
  <c r="BH220" i="3"/>
  <c r="BG220" i="3"/>
  <c r="BF220" i="3"/>
  <c r="T220" i="3"/>
  <c r="T219" i="3"/>
  <c r="R220" i="3"/>
  <c r="R219" i="3" s="1"/>
  <c r="P220" i="3"/>
  <c r="P219" i="3"/>
  <c r="BI216" i="3"/>
  <c r="BH216" i="3"/>
  <c r="BG216" i="3"/>
  <c r="BF216" i="3"/>
  <c r="T216" i="3"/>
  <c r="T215" i="3" s="1"/>
  <c r="R216" i="3"/>
  <c r="R215" i="3"/>
  <c r="P216" i="3"/>
  <c r="P215" i="3" s="1"/>
  <c r="BI212" i="3"/>
  <c r="BH212" i="3"/>
  <c r="BG212" i="3"/>
  <c r="BF212" i="3"/>
  <c r="T212" i="3"/>
  <c r="R212" i="3"/>
  <c r="P212" i="3"/>
  <c r="BI209" i="3"/>
  <c r="BH209" i="3"/>
  <c r="BG209" i="3"/>
  <c r="BF209" i="3"/>
  <c r="T209" i="3"/>
  <c r="R209" i="3"/>
  <c r="P209" i="3"/>
  <c r="BI206" i="3"/>
  <c r="BH206" i="3"/>
  <c r="BG206" i="3"/>
  <c r="BF206" i="3"/>
  <c r="T206" i="3"/>
  <c r="R206" i="3"/>
  <c r="P206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198" i="3"/>
  <c r="BH198" i="3"/>
  <c r="BG198" i="3"/>
  <c r="BF198" i="3"/>
  <c r="T198" i="3"/>
  <c r="R198" i="3"/>
  <c r="P198" i="3"/>
  <c r="BI195" i="3"/>
  <c r="BH195" i="3"/>
  <c r="BG195" i="3"/>
  <c r="BF195" i="3"/>
  <c r="T195" i="3"/>
  <c r="R195" i="3"/>
  <c r="P195" i="3"/>
  <c r="BI192" i="3"/>
  <c r="BH192" i="3"/>
  <c r="BG192" i="3"/>
  <c r="BF192" i="3"/>
  <c r="T192" i="3"/>
  <c r="R192" i="3"/>
  <c r="P192" i="3"/>
  <c r="BI189" i="3"/>
  <c r="BH189" i="3"/>
  <c r="BG189" i="3"/>
  <c r="BF189" i="3"/>
  <c r="T189" i="3"/>
  <c r="R189" i="3"/>
  <c r="P189" i="3"/>
  <c r="BI185" i="3"/>
  <c r="BH185" i="3"/>
  <c r="BG185" i="3"/>
  <c r="BF185" i="3"/>
  <c r="T185" i="3"/>
  <c r="R185" i="3"/>
  <c r="P185" i="3"/>
  <c r="BI182" i="3"/>
  <c r="BH182" i="3"/>
  <c r="BG182" i="3"/>
  <c r="BF182" i="3"/>
  <c r="T182" i="3"/>
  <c r="R182" i="3"/>
  <c r="P182" i="3"/>
  <c r="BI179" i="3"/>
  <c r="BH179" i="3"/>
  <c r="BG179" i="3"/>
  <c r="BF179" i="3"/>
  <c r="T179" i="3"/>
  <c r="R179" i="3"/>
  <c r="P179" i="3"/>
  <c r="BI176" i="3"/>
  <c r="BH176" i="3"/>
  <c r="BG176" i="3"/>
  <c r="BF176" i="3"/>
  <c r="T176" i="3"/>
  <c r="R176" i="3"/>
  <c r="P176" i="3"/>
  <c r="BI173" i="3"/>
  <c r="BH173" i="3"/>
  <c r="BG173" i="3"/>
  <c r="BF173" i="3"/>
  <c r="T173" i="3"/>
  <c r="R173" i="3"/>
  <c r="P173" i="3"/>
  <c r="BI170" i="3"/>
  <c r="BH170" i="3"/>
  <c r="BG170" i="3"/>
  <c r="BF170" i="3"/>
  <c r="T170" i="3"/>
  <c r="R170" i="3"/>
  <c r="P170" i="3"/>
  <c r="BI167" i="3"/>
  <c r="BH167" i="3"/>
  <c r="BG167" i="3"/>
  <c r="BF167" i="3"/>
  <c r="T167" i="3"/>
  <c r="R167" i="3"/>
  <c r="P167" i="3"/>
  <c r="BI164" i="3"/>
  <c r="BH164" i="3"/>
  <c r="BG164" i="3"/>
  <c r="BF164" i="3"/>
  <c r="T164" i="3"/>
  <c r="R164" i="3"/>
  <c r="P164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5" i="3"/>
  <c r="BH155" i="3"/>
  <c r="BG155" i="3"/>
  <c r="BF155" i="3"/>
  <c r="T155" i="3"/>
  <c r="R155" i="3"/>
  <c r="P155" i="3"/>
  <c r="BI152" i="3"/>
  <c r="BH152" i="3"/>
  <c r="BG152" i="3"/>
  <c r="BF152" i="3"/>
  <c r="T152" i="3"/>
  <c r="R152" i="3"/>
  <c r="P152" i="3"/>
  <c r="BI149" i="3"/>
  <c r="BH149" i="3"/>
  <c r="BG149" i="3"/>
  <c r="BF149" i="3"/>
  <c r="T149" i="3"/>
  <c r="R149" i="3"/>
  <c r="P149" i="3"/>
  <c r="BI146" i="3"/>
  <c r="BH146" i="3"/>
  <c r="BG146" i="3"/>
  <c r="BF146" i="3"/>
  <c r="T146" i="3"/>
  <c r="R146" i="3"/>
  <c r="P146" i="3"/>
  <c r="BI143" i="3"/>
  <c r="BH143" i="3"/>
  <c r="BG143" i="3"/>
  <c r="BF143" i="3"/>
  <c r="T143" i="3"/>
  <c r="R143" i="3"/>
  <c r="P143" i="3"/>
  <c r="BI140" i="3"/>
  <c r="BH140" i="3"/>
  <c r="BG140" i="3"/>
  <c r="BF140" i="3"/>
  <c r="T140" i="3"/>
  <c r="R140" i="3"/>
  <c r="P140" i="3"/>
  <c r="BI137" i="3"/>
  <c r="BH137" i="3"/>
  <c r="BG137" i="3"/>
  <c r="BF137" i="3"/>
  <c r="T137" i="3"/>
  <c r="R137" i="3"/>
  <c r="P137" i="3"/>
  <c r="BI134" i="3"/>
  <c r="BH134" i="3"/>
  <c r="BG134" i="3"/>
  <c r="BF134" i="3"/>
  <c r="T134" i="3"/>
  <c r="R134" i="3"/>
  <c r="P134" i="3"/>
  <c r="BI131" i="3"/>
  <c r="BH131" i="3"/>
  <c r="BG131" i="3"/>
  <c r="BF131" i="3"/>
  <c r="T131" i="3"/>
  <c r="R131" i="3"/>
  <c r="P131" i="3"/>
  <c r="J125" i="3"/>
  <c r="J124" i="3"/>
  <c r="F124" i="3"/>
  <c r="F122" i="3"/>
  <c r="E120" i="3"/>
  <c r="J91" i="3"/>
  <c r="J90" i="3"/>
  <c r="F90" i="3"/>
  <c r="F88" i="3"/>
  <c r="E86" i="3"/>
  <c r="J18" i="3"/>
  <c r="E18" i="3"/>
  <c r="F125" i="3"/>
  <c r="J17" i="3"/>
  <c r="J12" i="3"/>
  <c r="J88" i="3" s="1"/>
  <c r="E7" i="3"/>
  <c r="E118" i="3"/>
  <c r="J119" i="2"/>
  <c r="J96" i="2" s="1"/>
  <c r="J37" i="2"/>
  <c r="J36" i="2"/>
  <c r="AY95" i="1"/>
  <c r="J35" i="2"/>
  <c r="AX95" i="1" s="1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BI124" i="2"/>
  <c r="BH124" i="2"/>
  <c r="BG124" i="2"/>
  <c r="BF124" i="2"/>
  <c r="T124" i="2"/>
  <c r="R124" i="2"/>
  <c r="P124" i="2"/>
  <c r="BI122" i="2"/>
  <c r="BH122" i="2"/>
  <c r="BG122" i="2"/>
  <c r="BF122" i="2"/>
  <c r="T122" i="2"/>
  <c r="R122" i="2"/>
  <c r="P122" i="2"/>
  <c r="J115" i="2"/>
  <c r="J114" i="2"/>
  <c r="F114" i="2"/>
  <c r="F112" i="2"/>
  <c r="E110" i="2"/>
  <c r="J91" i="2"/>
  <c r="J90" i="2"/>
  <c r="F90" i="2"/>
  <c r="F88" i="2"/>
  <c r="E86" i="2"/>
  <c r="J18" i="2"/>
  <c r="E18" i="2"/>
  <c r="F115" i="2"/>
  <c r="J17" i="2"/>
  <c r="J12" i="2"/>
  <c r="J112" i="2"/>
  <c r="E7" i="2"/>
  <c r="E108" i="2" s="1"/>
  <c r="L90" i="1"/>
  <c r="AM90" i="1"/>
  <c r="AM89" i="1"/>
  <c r="L89" i="1"/>
  <c r="AM87" i="1"/>
  <c r="L87" i="1"/>
  <c r="L85" i="1"/>
  <c r="L84" i="1"/>
  <c r="BK120" i="8"/>
  <c r="F35" i="7"/>
  <c r="BK204" i="4"/>
  <c r="BK199" i="4"/>
  <c r="J191" i="4"/>
  <c r="J186" i="4"/>
  <c r="J183" i="4"/>
  <c r="J181" i="4"/>
  <c r="BK170" i="4"/>
  <c r="BK241" i="3"/>
  <c r="J236" i="3"/>
  <c r="J231" i="3"/>
  <c r="J216" i="3"/>
  <c r="BK189" i="3"/>
  <c r="J185" i="3"/>
  <c r="J179" i="3"/>
  <c r="BK173" i="3"/>
  <c r="J161" i="3"/>
  <c r="BK278" i="6"/>
  <c r="BK271" i="6"/>
  <c r="BK266" i="6"/>
  <c r="J261" i="6"/>
  <c r="J257" i="6"/>
  <c r="BK253" i="6"/>
  <c r="BK251" i="6"/>
  <c r="BK245" i="6"/>
  <c r="BK243" i="6"/>
  <c r="BK241" i="6"/>
  <c r="BK239" i="6"/>
  <c r="BK233" i="6"/>
  <c r="J231" i="6"/>
  <c r="BK229" i="6"/>
  <c r="BK227" i="6"/>
  <c r="J221" i="6"/>
  <c r="J215" i="6"/>
  <c r="BK210" i="6"/>
  <c r="BK207" i="6"/>
  <c r="J205" i="6"/>
  <c r="BK201" i="6"/>
  <c r="BK198" i="6"/>
  <c r="BK187" i="6"/>
  <c r="J184" i="6"/>
  <c r="BK172" i="6"/>
  <c r="J169" i="6"/>
  <c r="J166" i="6"/>
  <c r="BK163" i="6"/>
  <c r="BK160" i="6"/>
  <c r="J154" i="6"/>
  <c r="J151" i="6"/>
  <c r="J148" i="6"/>
  <c r="J145" i="6"/>
  <c r="BK142" i="6"/>
  <c r="BK139" i="6"/>
  <c r="BK136" i="6"/>
  <c r="BK133" i="6"/>
  <c r="J130" i="6"/>
  <c r="J230" i="5"/>
  <c r="BK215" i="5"/>
  <c r="BK210" i="5"/>
  <c r="BK202" i="5"/>
  <c r="J196" i="5"/>
  <c r="J190" i="5"/>
  <c r="J187" i="5"/>
  <c r="J178" i="5"/>
  <c r="BK172" i="5"/>
  <c r="BK163" i="5"/>
  <c r="BK160" i="5"/>
  <c r="J157" i="5"/>
  <c r="BK154" i="5"/>
  <c r="J154" i="5"/>
  <c r="J151" i="5"/>
  <c r="J148" i="5"/>
  <c r="BK142" i="5"/>
  <c r="BK139" i="5"/>
  <c r="J133" i="5"/>
  <c r="BK130" i="5"/>
  <c r="J197" i="4"/>
  <c r="BK195" i="4"/>
  <c r="BK193" i="4"/>
  <c r="BK183" i="4"/>
  <c r="J178" i="4"/>
  <c r="BK152" i="4"/>
  <c r="J141" i="4"/>
  <c r="J138" i="4"/>
  <c r="J255" i="3"/>
  <c r="J252" i="3"/>
  <c r="J206" i="3"/>
  <c r="BK201" i="3"/>
  <c r="J192" i="3"/>
  <c r="BK182" i="3"/>
  <c r="J128" i="2"/>
  <c r="F37" i="7"/>
  <c r="BK178" i="4"/>
  <c r="BK167" i="4"/>
  <c r="J162" i="4"/>
  <c r="J159" i="4"/>
  <c r="BK248" i="3"/>
  <c r="J246" i="3"/>
  <c r="BK224" i="3"/>
  <c r="BK212" i="3"/>
  <c r="F34" i="7"/>
  <c r="BK141" i="4"/>
  <c r="J135" i="4"/>
  <c r="BK129" i="4"/>
  <c r="J126" i="4"/>
  <c r="J258" i="3"/>
  <c r="J244" i="3"/>
  <c r="BK203" i="3"/>
  <c r="BK179" i="3"/>
  <c r="J176" i="3"/>
  <c r="BK146" i="3"/>
  <c r="J137" i="3"/>
  <c r="BK134" i="2"/>
  <c r="J132" i="2"/>
  <c r="J124" i="2"/>
  <c r="BK157" i="7"/>
  <c r="J157" i="7"/>
  <c r="BK153" i="7"/>
  <c r="J153" i="7"/>
  <c r="BK149" i="7"/>
  <c r="J149" i="7"/>
  <c r="BK147" i="7"/>
  <c r="J147" i="7"/>
  <c r="BK145" i="7"/>
  <c r="J145" i="7"/>
  <c r="BK143" i="7"/>
  <c r="J143" i="7"/>
  <c r="BK141" i="7"/>
  <c r="J141" i="7"/>
  <c r="BK139" i="7"/>
  <c r="J139" i="7"/>
  <c r="BK137" i="7"/>
  <c r="J137" i="7"/>
  <c r="BK135" i="7"/>
  <c r="J135" i="7"/>
  <c r="BK133" i="7"/>
  <c r="J133" i="7"/>
  <c r="BK131" i="7"/>
  <c r="J131" i="7"/>
  <c r="BK129" i="7"/>
  <c r="J129" i="7"/>
  <c r="BK127" i="7"/>
  <c r="J127" i="7"/>
  <c r="BK125" i="7"/>
  <c r="J125" i="7"/>
  <c r="BK123" i="7"/>
  <c r="J123" i="7"/>
  <c r="BK120" i="7"/>
  <c r="J120" i="7"/>
  <c r="J278" i="6"/>
  <c r="J275" i="6"/>
  <c r="J271" i="6"/>
  <c r="J266" i="6"/>
  <c r="BK261" i="6"/>
  <c r="BK257" i="6"/>
  <c r="BK255" i="6"/>
  <c r="J239" i="6"/>
  <c r="J235" i="6"/>
  <c r="BK231" i="6"/>
  <c r="BK218" i="6"/>
  <c r="BK212" i="6"/>
  <c r="J201" i="6"/>
  <c r="J198" i="6"/>
  <c r="BK169" i="6"/>
  <c r="J142" i="6"/>
  <c r="BK227" i="5"/>
  <c r="J222" i="5"/>
  <c r="J210" i="5"/>
  <c r="BK205" i="5"/>
  <c r="J202" i="5"/>
  <c r="J199" i="5"/>
  <c r="BK196" i="5"/>
  <c r="BK166" i="5"/>
  <c r="J145" i="5"/>
  <c r="BK133" i="5"/>
  <c r="J127" i="5"/>
  <c r="J199" i="4"/>
  <c r="BK197" i="4"/>
  <c r="J195" i="4"/>
  <c r="BK191" i="4"/>
  <c r="BK186" i="4"/>
  <c r="J175" i="4"/>
  <c r="BK162" i="4"/>
  <c r="BK159" i="4"/>
  <c r="J156" i="4"/>
  <c r="J149" i="4"/>
  <c r="BK132" i="4"/>
  <c r="BK258" i="3"/>
  <c r="BK246" i="3"/>
  <c r="BK236" i="3"/>
  <c r="BK231" i="3"/>
  <c r="J224" i="3"/>
  <c r="BK220" i="3"/>
  <c r="BK216" i="3"/>
  <c r="BK209" i="3"/>
  <c r="BK198" i="3"/>
  <c r="J195" i="3"/>
  <c r="J182" i="3"/>
  <c r="BK161" i="3"/>
  <c r="J146" i="3"/>
  <c r="BK143" i="3"/>
  <c r="BK140" i="3"/>
  <c r="J136" i="2"/>
  <c r="J130" i="2"/>
  <c r="BK128" i="2"/>
  <c r="J126" i="2"/>
  <c r="BK124" i="2"/>
  <c r="J122" i="2"/>
  <c r="J120" i="8"/>
  <c r="F36" i="7"/>
  <c r="J170" i="4"/>
  <c r="J167" i="4"/>
  <c r="BK154" i="4"/>
  <c r="J152" i="4"/>
  <c r="BK145" i="4"/>
  <c r="J132" i="4"/>
  <c r="J241" i="3"/>
  <c r="BK185" i="3"/>
  <c r="BK170" i="3"/>
  <c r="BK164" i="3"/>
  <c r="J158" i="3"/>
  <c r="BK152" i="3"/>
  <c r="BK149" i="3"/>
  <c r="J143" i="3"/>
  <c r="J140" i="3"/>
  <c r="BK134" i="3"/>
  <c r="BK131" i="3"/>
  <c r="BK122" i="2"/>
  <c r="AS94" i="1"/>
  <c r="J34" i="7"/>
  <c r="J255" i="6"/>
  <c r="J253" i="6"/>
  <c r="J251" i="6"/>
  <c r="J248" i="6"/>
  <c r="J243" i="6"/>
  <c r="J241" i="6"/>
  <c r="BK237" i="6"/>
  <c r="BK235" i="6"/>
  <c r="J233" i="6"/>
  <c r="J229" i="6"/>
  <c r="BK224" i="6"/>
  <c r="BK221" i="6"/>
  <c r="BK215" i="6"/>
  <c r="J212" i="6"/>
  <c r="J210" i="6"/>
  <c r="J194" i="6"/>
  <c r="BK191" i="6"/>
  <c r="J187" i="6"/>
  <c r="BK184" i="6"/>
  <c r="BK181" i="6"/>
  <c r="J178" i="6"/>
  <c r="J175" i="6"/>
  <c r="J172" i="6"/>
  <c r="BK157" i="6"/>
  <c r="BK151" i="6"/>
  <c r="BK148" i="6"/>
  <c r="BK145" i="6"/>
  <c r="J139" i="6"/>
  <c r="J136" i="6"/>
  <c r="J133" i="6"/>
  <c r="BK130" i="6"/>
  <c r="J218" i="5"/>
  <c r="J215" i="5"/>
  <c r="J205" i="5"/>
  <c r="J193" i="5"/>
  <c r="BK187" i="5"/>
  <c r="BK184" i="5"/>
  <c r="BK181" i="5"/>
  <c r="BK178" i="5"/>
  <c r="J175" i="5"/>
  <c r="J169" i="5"/>
  <c r="J166" i="5"/>
  <c r="J163" i="5"/>
  <c r="J160" i="5"/>
  <c r="BK157" i="5"/>
  <c r="BK151" i="5"/>
  <c r="BK148" i="5"/>
  <c r="J142" i="5"/>
  <c r="J136" i="5"/>
  <c r="BK127" i="5"/>
  <c r="BK202" i="4"/>
  <c r="J189" i="4"/>
  <c r="BK175" i="4"/>
  <c r="J154" i="4"/>
  <c r="J145" i="4"/>
  <c r="BK135" i="4"/>
  <c r="J129" i="4"/>
  <c r="BK126" i="4"/>
  <c r="BK255" i="3"/>
  <c r="J248" i="3"/>
  <c r="BK227" i="3"/>
  <c r="J220" i="3"/>
  <c r="J212" i="3"/>
  <c r="J203" i="3"/>
  <c r="J201" i="3"/>
  <c r="BK195" i="3"/>
  <c r="BK192" i="3"/>
  <c r="BK176" i="3"/>
  <c r="J167" i="3"/>
  <c r="J164" i="3"/>
  <c r="BK155" i="3"/>
  <c r="J152" i="3"/>
  <c r="J149" i="3"/>
  <c r="BK137" i="3"/>
  <c r="J134" i="3"/>
  <c r="J131" i="3"/>
  <c r="BK136" i="2"/>
  <c r="J134" i="2"/>
  <c r="BK132" i="2"/>
  <c r="BK126" i="2"/>
  <c r="BK275" i="6"/>
  <c r="BK248" i="6"/>
  <c r="J245" i="6"/>
  <c r="J237" i="6"/>
  <c r="J227" i="6"/>
  <c r="J224" i="6"/>
  <c r="J218" i="6"/>
  <c r="J207" i="6"/>
  <c r="BK205" i="6"/>
  <c r="BK194" i="6"/>
  <c r="J191" i="6"/>
  <c r="J181" i="6"/>
  <c r="BK178" i="6"/>
  <c r="BK175" i="6"/>
  <c r="BK166" i="6"/>
  <c r="J163" i="6"/>
  <c r="J160" i="6"/>
  <c r="J157" i="6"/>
  <c r="BK154" i="6"/>
  <c r="BK230" i="5"/>
  <c r="J227" i="5"/>
  <c r="BK222" i="5"/>
  <c r="BK218" i="5"/>
  <c r="BK199" i="5"/>
  <c r="BK193" i="5"/>
  <c r="BK190" i="5"/>
  <c r="J184" i="5"/>
  <c r="J181" i="5"/>
  <c r="BK175" i="5"/>
  <c r="J172" i="5"/>
  <c r="BK169" i="5"/>
  <c r="BK145" i="5"/>
  <c r="J139" i="5"/>
  <c r="BK136" i="5"/>
  <c r="J130" i="5"/>
  <c r="J204" i="4"/>
  <c r="J202" i="4"/>
  <c r="J193" i="4"/>
  <c r="BK189" i="4"/>
  <c r="BK181" i="4"/>
  <c r="BK156" i="4"/>
  <c r="BK149" i="4"/>
  <c r="BK138" i="4"/>
  <c r="BK252" i="3"/>
  <c r="BK244" i="3"/>
  <c r="J227" i="3"/>
  <c r="J209" i="3"/>
  <c r="BK206" i="3"/>
  <c r="J198" i="3"/>
  <c r="J189" i="3"/>
  <c r="J173" i="3"/>
  <c r="J170" i="3"/>
  <c r="BK167" i="3"/>
  <c r="BK158" i="3"/>
  <c r="J155" i="3"/>
  <c r="BK130" i="2"/>
  <c r="J34" i="8"/>
  <c r="AW101" i="1"/>
  <c r="F35" i="8"/>
  <c r="BB101" i="1"/>
  <c r="F37" i="8"/>
  <c r="BD101" i="1"/>
  <c r="F36" i="8"/>
  <c r="BC101" i="1"/>
  <c r="BK121" i="2" l="1"/>
  <c r="J121" i="2"/>
  <c r="J98" i="2" s="1"/>
  <c r="P130" i="3"/>
  <c r="P223" i="3"/>
  <c r="P240" i="3"/>
  <c r="P239" i="3" s="1"/>
  <c r="P251" i="3"/>
  <c r="P250" i="3" s="1"/>
  <c r="R148" i="4"/>
  <c r="P166" i="4"/>
  <c r="P165" i="4"/>
  <c r="BK174" i="4"/>
  <c r="BK173" i="4"/>
  <c r="J173" i="4" s="1"/>
  <c r="J102" i="4" s="1"/>
  <c r="P126" i="5"/>
  <c r="R201" i="5"/>
  <c r="T214" i="5"/>
  <c r="T213" i="5"/>
  <c r="BK226" i="5"/>
  <c r="BK225" i="5"/>
  <c r="J225" i="5" s="1"/>
  <c r="J103" i="5" s="1"/>
  <c r="R121" i="2"/>
  <c r="R120" i="2"/>
  <c r="R118" i="2" s="1"/>
  <c r="R130" i="3"/>
  <c r="T223" i="3"/>
  <c r="BK240" i="3"/>
  <c r="J240" i="3" s="1"/>
  <c r="J106" i="3" s="1"/>
  <c r="T251" i="3"/>
  <c r="T250" i="3"/>
  <c r="BK125" i="4"/>
  <c r="T148" i="4"/>
  <c r="T166" i="4"/>
  <c r="T165" i="4"/>
  <c r="R174" i="4"/>
  <c r="R173" i="4"/>
  <c r="R126" i="5"/>
  <c r="R125" i="5"/>
  <c r="P201" i="5"/>
  <c r="R214" i="5"/>
  <c r="R213" i="5" s="1"/>
  <c r="P226" i="5"/>
  <c r="P225" i="5" s="1"/>
  <c r="T121" i="2"/>
  <c r="T120" i="2" s="1"/>
  <c r="T118" i="2" s="1"/>
  <c r="BK130" i="3"/>
  <c r="T200" i="3"/>
  <c r="R240" i="3"/>
  <c r="R239" i="3"/>
  <c r="R200" i="3"/>
  <c r="BK223" i="3"/>
  <c r="J223" i="3" s="1"/>
  <c r="J101" i="3" s="1"/>
  <c r="R223" i="3"/>
  <c r="T240" i="3"/>
  <c r="T239" i="3" s="1"/>
  <c r="R251" i="3"/>
  <c r="R250" i="3" s="1"/>
  <c r="T125" i="4"/>
  <c r="T124" i="4" s="1"/>
  <c r="BK148" i="4"/>
  <c r="J148" i="4" s="1"/>
  <c r="J99" i="4" s="1"/>
  <c r="BK166" i="4"/>
  <c r="J166" i="4"/>
  <c r="J101" i="4" s="1"/>
  <c r="P174" i="4"/>
  <c r="P173" i="4" s="1"/>
  <c r="T126" i="5"/>
  <c r="T125" i="5" s="1"/>
  <c r="T124" i="5" s="1"/>
  <c r="T201" i="5"/>
  <c r="BK214" i="5"/>
  <c r="J214" i="5" s="1"/>
  <c r="J102" i="5" s="1"/>
  <c r="T226" i="5"/>
  <c r="T225" i="5"/>
  <c r="BK129" i="6"/>
  <c r="J129" i="6" s="1"/>
  <c r="J97" i="6" s="1"/>
  <c r="R129" i="6"/>
  <c r="T129" i="6"/>
  <c r="BK190" i="6"/>
  <c r="J190" i="6" s="1"/>
  <c r="J98" i="6" s="1"/>
  <c r="P190" i="6"/>
  <c r="R190" i="6"/>
  <c r="T190" i="6"/>
  <c r="BK197" i="6"/>
  <c r="J197" i="6" s="1"/>
  <c r="J99" i="6" s="1"/>
  <c r="P197" i="6"/>
  <c r="R197" i="6"/>
  <c r="T197" i="6"/>
  <c r="BK204" i="6"/>
  <c r="J204" i="6" s="1"/>
  <c r="J100" i="6" s="1"/>
  <c r="P204" i="6"/>
  <c r="R204" i="6"/>
  <c r="T204" i="6"/>
  <c r="BK274" i="6"/>
  <c r="J274" i="6"/>
  <c r="J107" i="6" s="1"/>
  <c r="P274" i="6"/>
  <c r="P269" i="6"/>
  <c r="R274" i="6"/>
  <c r="R269" i="6" s="1"/>
  <c r="T274" i="6"/>
  <c r="T269" i="6"/>
  <c r="T130" i="3"/>
  <c r="T129" i="3" s="1"/>
  <c r="T128" i="3" s="1"/>
  <c r="BK251" i="3"/>
  <c r="BK250" i="3"/>
  <c r="J250" i="3" s="1"/>
  <c r="J107" i="3" s="1"/>
  <c r="P200" i="3"/>
  <c r="P121" i="2"/>
  <c r="P120" i="2" s="1"/>
  <c r="P118" i="2" s="1"/>
  <c r="AU95" i="1" s="1"/>
  <c r="P125" i="4"/>
  <c r="P148" i="4"/>
  <c r="R166" i="4"/>
  <c r="R165" i="4"/>
  <c r="T174" i="4"/>
  <c r="T173" i="4" s="1"/>
  <c r="BK126" i="5"/>
  <c r="J126" i="5"/>
  <c r="J97" i="5"/>
  <c r="BK201" i="5"/>
  <c r="J201" i="5" s="1"/>
  <c r="J98" i="5" s="1"/>
  <c r="P214" i="5"/>
  <c r="P213" i="5" s="1"/>
  <c r="R226" i="5"/>
  <c r="R225" i="5"/>
  <c r="P129" i="6"/>
  <c r="P128" i="6" s="1"/>
  <c r="BK200" i="3"/>
  <c r="J200" i="3"/>
  <c r="J98" i="3"/>
  <c r="R125" i="4"/>
  <c r="R124" i="4" s="1"/>
  <c r="R123" i="4" s="1"/>
  <c r="J122" i="3"/>
  <c r="BE146" i="3"/>
  <c r="BE152" i="3"/>
  <c r="BE182" i="3"/>
  <c r="BE185" i="3"/>
  <c r="BE201" i="3"/>
  <c r="BE203" i="3"/>
  <c r="BE241" i="3"/>
  <c r="BK215" i="3"/>
  <c r="J215" i="3" s="1"/>
  <c r="J99" i="3" s="1"/>
  <c r="BE132" i="4"/>
  <c r="BE145" i="4"/>
  <c r="BE154" i="4"/>
  <c r="BE178" i="4"/>
  <c r="BE186" i="4"/>
  <c r="BE195" i="4"/>
  <c r="BE199" i="4"/>
  <c r="BK144" i="4"/>
  <c r="J144" i="4"/>
  <c r="J98" i="4"/>
  <c r="BE160" i="5"/>
  <c r="BE163" i="5"/>
  <c r="BE230" i="5"/>
  <c r="BE133" i="6"/>
  <c r="BE136" i="6"/>
  <c r="BE139" i="6"/>
  <c r="BE145" i="6"/>
  <c r="BE148" i="6"/>
  <c r="BE160" i="6"/>
  <c r="BE169" i="6"/>
  <c r="BE184" i="6"/>
  <c r="BE201" i="6"/>
  <c r="BE212" i="6"/>
  <c r="BE221" i="6"/>
  <c r="BE229" i="6"/>
  <c r="BE231" i="6"/>
  <c r="BE235" i="6"/>
  <c r="BE239" i="6"/>
  <c r="BE243" i="6"/>
  <c r="BE253" i="6"/>
  <c r="BE255" i="6"/>
  <c r="BE261" i="6"/>
  <c r="BE266" i="6"/>
  <c r="BE120" i="8"/>
  <c r="BK119" i="8"/>
  <c r="J119" i="8" s="1"/>
  <c r="J97" i="8" s="1"/>
  <c r="E84" i="2"/>
  <c r="F91" i="2"/>
  <c r="BE124" i="2"/>
  <c r="BE128" i="2"/>
  <c r="F91" i="3"/>
  <c r="BE143" i="3"/>
  <c r="BE161" i="3"/>
  <c r="BE189" i="3"/>
  <c r="BE209" i="3"/>
  <c r="BE216" i="3"/>
  <c r="BE224" i="3"/>
  <c r="E113" i="4"/>
  <c r="BE138" i="4"/>
  <c r="BE149" i="4"/>
  <c r="BE152" i="4"/>
  <c r="E114" i="5"/>
  <c r="J118" i="5"/>
  <c r="BE127" i="5"/>
  <c r="BE142" i="5"/>
  <c r="BE154" i="5"/>
  <c r="BE166" i="5"/>
  <c r="BE172" i="5"/>
  <c r="BE187" i="5"/>
  <c r="BE193" i="5"/>
  <c r="BE210" i="5"/>
  <c r="BK209" i="5"/>
  <c r="J209" i="5" s="1"/>
  <c r="J100" i="5" s="1"/>
  <c r="E117" i="6"/>
  <c r="F124" i="6"/>
  <c r="BE142" i="6"/>
  <c r="BE163" i="6"/>
  <c r="BE166" i="6"/>
  <c r="BE205" i="6"/>
  <c r="BE210" i="6"/>
  <c r="BE218" i="6"/>
  <c r="J88" i="2"/>
  <c r="BE126" i="2"/>
  <c r="BE130" i="2"/>
  <c r="BE132" i="2"/>
  <c r="BE134" i="2"/>
  <c r="BE149" i="3"/>
  <c r="BE155" i="3"/>
  <c r="BE227" i="3"/>
  <c r="BK235" i="3"/>
  <c r="J235" i="3"/>
  <c r="J104" i="3" s="1"/>
  <c r="F91" i="4"/>
  <c r="J117" i="4"/>
  <c r="BE126" i="4"/>
  <c r="BE129" i="4"/>
  <c r="BE135" i="4"/>
  <c r="BE141" i="4"/>
  <c r="BE156" i="4"/>
  <c r="BE159" i="4"/>
  <c r="AW100" i="1"/>
  <c r="BA100" i="1"/>
  <c r="BB100" i="1"/>
  <c r="BC100" i="1"/>
  <c r="BD100" i="1"/>
  <c r="BK152" i="7"/>
  <c r="J152" i="7"/>
  <c r="J97" i="7" s="1"/>
  <c r="F114" i="8"/>
  <c r="BE131" i="3"/>
  <c r="BE134" i="3"/>
  <c r="BE137" i="3"/>
  <c r="BE140" i="3"/>
  <c r="BE158" i="3"/>
  <c r="BE173" i="3"/>
  <c r="BE176" i="3"/>
  <c r="BE179" i="3"/>
  <c r="BE192" i="3"/>
  <c r="BE206" i="3"/>
  <c r="BE244" i="3"/>
  <c r="BE170" i="4"/>
  <c r="BE183" i="4"/>
  <c r="BE130" i="5"/>
  <c r="BE136" i="5"/>
  <c r="BE139" i="5"/>
  <c r="BE145" i="5"/>
  <c r="BE148" i="5"/>
  <c r="BE151" i="5"/>
  <c r="BE169" i="5"/>
  <c r="BE178" i="5"/>
  <c r="BE184" i="5"/>
  <c r="BE215" i="5"/>
  <c r="J121" i="6"/>
  <c r="BE130" i="6"/>
  <c r="BE151" i="6"/>
  <c r="BE172" i="6"/>
  <c r="BE175" i="6"/>
  <c r="BE178" i="6"/>
  <c r="BE181" i="6"/>
  <c r="BE187" i="6"/>
  <c r="BE191" i="6"/>
  <c r="BE198" i="6"/>
  <c r="BE207" i="6"/>
  <c r="BE224" i="6"/>
  <c r="BE227" i="6"/>
  <c r="BE233" i="6"/>
  <c r="BE241" i="6"/>
  <c r="BE248" i="6"/>
  <c r="BE251" i="6"/>
  <c r="BK260" i="6"/>
  <c r="J260" i="6" s="1"/>
  <c r="J102" i="6" s="1"/>
  <c r="BK265" i="6"/>
  <c r="J265" i="6" s="1"/>
  <c r="J104" i="6" s="1"/>
  <c r="BK270" i="6"/>
  <c r="J270" i="6"/>
  <c r="J106" i="6" s="1"/>
  <c r="E84" i="7"/>
  <c r="J88" i="7"/>
  <c r="F91" i="7"/>
  <c r="BE120" i="7"/>
  <c r="BE123" i="7"/>
  <c r="BE125" i="7"/>
  <c r="BE127" i="7"/>
  <c r="BE129" i="7"/>
  <c r="BE131" i="7"/>
  <c r="BE133" i="7"/>
  <c r="BE135" i="7"/>
  <c r="BE137" i="7"/>
  <c r="BE139" i="7"/>
  <c r="BE141" i="7"/>
  <c r="BE143" i="7"/>
  <c r="BE145" i="7"/>
  <c r="BE147" i="7"/>
  <c r="BE149" i="7"/>
  <c r="BE153" i="7"/>
  <c r="BE157" i="7"/>
  <c r="BE167" i="3"/>
  <c r="BE195" i="3"/>
  <c r="BE220" i="3"/>
  <c r="BE246" i="3"/>
  <c r="BE255" i="3"/>
  <c r="BK219" i="3"/>
  <c r="J219" i="3"/>
  <c r="J100" i="3" s="1"/>
  <c r="BK230" i="3"/>
  <c r="J230" i="3" s="1"/>
  <c r="J102" i="3" s="1"/>
  <c r="BE175" i="4"/>
  <c r="BE189" i="4"/>
  <c r="BE122" i="2"/>
  <c r="BE136" i="2"/>
  <c r="E84" i="3"/>
  <c r="BE198" i="3"/>
  <c r="BE212" i="3"/>
  <c r="BE248" i="3"/>
  <c r="BE252" i="3"/>
  <c r="BE258" i="3"/>
  <c r="BE191" i="4"/>
  <c r="BE197" i="4"/>
  <c r="BE202" i="4"/>
  <c r="F91" i="5"/>
  <c r="BE133" i="5"/>
  <c r="BE157" i="5"/>
  <c r="BE175" i="5"/>
  <c r="BE181" i="5"/>
  <c r="BE190" i="5"/>
  <c r="BE196" i="5"/>
  <c r="BE199" i="5"/>
  <c r="BE202" i="5"/>
  <c r="BE205" i="5"/>
  <c r="BE218" i="5"/>
  <c r="BE222" i="5"/>
  <c r="BE227" i="5"/>
  <c r="BE154" i="6"/>
  <c r="BE157" i="6"/>
  <c r="BE194" i="6"/>
  <c r="BE215" i="6"/>
  <c r="BE237" i="6"/>
  <c r="BE245" i="6"/>
  <c r="BE257" i="6"/>
  <c r="BE271" i="6"/>
  <c r="BE275" i="6"/>
  <c r="BE278" i="6"/>
  <c r="BE164" i="3"/>
  <c r="BE170" i="3"/>
  <c r="BE231" i="3"/>
  <c r="BE236" i="3"/>
  <c r="BE162" i="4"/>
  <c r="BE167" i="4"/>
  <c r="BE181" i="4"/>
  <c r="BE193" i="4"/>
  <c r="BE204" i="4"/>
  <c r="BK156" i="7"/>
  <c r="J156" i="7" s="1"/>
  <c r="J99" i="7" s="1"/>
  <c r="E84" i="8"/>
  <c r="J88" i="8"/>
  <c r="F34" i="3"/>
  <c r="BA96" i="1" s="1"/>
  <c r="F34" i="6"/>
  <c r="BA99" i="1" s="1"/>
  <c r="F34" i="5"/>
  <c r="BA98" i="1" s="1"/>
  <c r="F34" i="4"/>
  <c r="BA97" i="1" s="1"/>
  <c r="F37" i="2"/>
  <c r="BD95" i="1" s="1"/>
  <c r="F37" i="6"/>
  <c r="BD99" i="1" s="1"/>
  <c r="J33" i="8"/>
  <c r="AV101" i="1" s="1"/>
  <c r="AT101" i="1" s="1"/>
  <c r="F34" i="8"/>
  <c r="BA101" i="1"/>
  <c r="J34" i="3"/>
  <c r="AW96" i="1"/>
  <c r="F36" i="2"/>
  <c r="BC95" i="1"/>
  <c r="J34" i="5"/>
  <c r="AW98" i="1"/>
  <c r="F35" i="6"/>
  <c r="BB99" i="1"/>
  <c r="F35" i="3"/>
  <c r="BB96" i="1"/>
  <c r="F35" i="5"/>
  <c r="BB98" i="1"/>
  <c r="J34" i="2"/>
  <c r="AW95" i="1"/>
  <c r="F36" i="3"/>
  <c r="BC96" i="1"/>
  <c r="F34" i="2"/>
  <c r="BA95" i="1"/>
  <c r="F35" i="2"/>
  <c r="BB95" i="1"/>
  <c r="F37" i="4"/>
  <c r="BD97" i="1"/>
  <c r="F36" i="5"/>
  <c r="BC98" i="1"/>
  <c r="F37" i="5"/>
  <c r="BD98" i="1" s="1"/>
  <c r="F36" i="6"/>
  <c r="BC99" i="1"/>
  <c r="F36" i="4"/>
  <c r="BC97" i="1" s="1"/>
  <c r="J34" i="4"/>
  <c r="AW97" i="1"/>
  <c r="F35" i="4"/>
  <c r="BB97" i="1" s="1"/>
  <c r="J34" i="6"/>
  <c r="AW99" i="1"/>
  <c r="F37" i="3"/>
  <c r="BD96" i="1" s="1"/>
  <c r="P125" i="5" l="1"/>
  <c r="P124" i="5"/>
  <c r="AU98" i="1" s="1"/>
  <c r="T128" i="6"/>
  <c r="T127" i="6" s="1"/>
  <c r="R124" i="5"/>
  <c r="P124" i="4"/>
  <c r="P123" i="4"/>
  <c r="AU97" i="1" s="1"/>
  <c r="R128" i="6"/>
  <c r="R127" i="6" s="1"/>
  <c r="T123" i="4"/>
  <c r="R129" i="3"/>
  <c r="R128" i="3"/>
  <c r="P129" i="3"/>
  <c r="P128" i="3"/>
  <c r="AU96" i="1"/>
  <c r="P127" i="6"/>
  <c r="AU99" i="1" s="1"/>
  <c r="J125" i="4"/>
  <c r="J97" i="4"/>
  <c r="J174" i="4"/>
  <c r="J103" i="4" s="1"/>
  <c r="J226" i="5"/>
  <c r="J104" i="5"/>
  <c r="BK208" i="5"/>
  <c r="J208" i="5" s="1"/>
  <c r="J99" i="5" s="1"/>
  <c r="BK213" i="5"/>
  <c r="J213" i="5"/>
  <c r="J101" i="5" s="1"/>
  <c r="BK118" i="8"/>
  <c r="J118" i="8"/>
  <c r="J96" i="8"/>
  <c r="J251" i="3"/>
  <c r="J108" i="3" s="1"/>
  <c r="BK151" i="7"/>
  <c r="J151" i="7"/>
  <c r="J96" i="7" s="1"/>
  <c r="J130" i="3"/>
  <c r="J97" i="3"/>
  <c r="BK234" i="3"/>
  <c r="J234" i="3" s="1"/>
  <c r="J103" i="3" s="1"/>
  <c r="BK259" i="6"/>
  <c r="J259" i="6"/>
  <c r="J101" i="6" s="1"/>
  <c r="BK264" i="6"/>
  <c r="J264" i="6"/>
  <c r="J103" i="6"/>
  <c r="BK269" i="6"/>
  <c r="J269" i="6" s="1"/>
  <c r="J105" i="6" s="1"/>
  <c r="BK120" i="2"/>
  <c r="J120" i="2" s="1"/>
  <c r="J97" i="2" s="1"/>
  <c r="BK239" i="3"/>
  <c r="J239" i="3"/>
  <c r="J105" i="3" s="1"/>
  <c r="BK165" i="4"/>
  <c r="J165" i="4"/>
  <c r="J100" i="4"/>
  <c r="BK155" i="7"/>
  <c r="J155" i="7" s="1"/>
  <c r="J98" i="7" s="1"/>
  <c r="F33" i="2"/>
  <c r="AZ95" i="1" s="1"/>
  <c r="F33" i="4"/>
  <c r="AZ97" i="1" s="1"/>
  <c r="F33" i="6"/>
  <c r="AZ99" i="1" s="1"/>
  <c r="F33" i="8"/>
  <c r="AZ101" i="1" s="1"/>
  <c r="J33" i="5"/>
  <c r="AV98" i="1" s="1"/>
  <c r="AT98" i="1" s="1"/>
  <c r="F33" i="7"/>
  <c r="AZ100" i="1"/>
  <c r="BB94" i="1"/>
  <c r="W31" i="1" s="1"/>
  <c r="BA94" i="1"/>
  <c r="AW94" i="1"/>
  <c r="AK30" i="1" s="1"/>
  <c r="F33" i="3"/>
  <c r="AZ96" i="1" s="1"/>
  <c r="J33" i="2"/>
  <c r="AV95" i="1" s="1"/>
  <c r="AT95" i="1" s="1"/>
  <c r="F33" i="5"/>
  <c r="AZ98" i="1"/>
  <c r="J33" i="6"/>
  <c r="AV99" i="1" s="1"/>
  <c r="AT99" i="1" s="1"/>
  <c r="J33" i="7"/>
  <c r="AV100" i="1" s="1"/>
  <c r="AT100" i="1" s="1"/>
  <c r="J33" i="3"/>
  <c r="AV96" i="1"/>
  <c r="AT96" i="1" s="1"/>
  <c r="BD94" i="1"/>
  <c r="W33" i="1"/>
  <c r="BC94" i="1"/>
  <c r="W32" i="1" s="1"/>
  <c r="J33" i="4"/>
  <c r="AV97" i="1"/>
  <c r="AT97" i="1"/>
  <c r="BK125" i="5" l="1"/>
  <c r="J125" i="5" s="1"/>
  <c r="J96" i="5" s="1"/>
  <c r="BK124" i="4"/>
  <c r="J124" i="4" s="1"/>
  <c r="J96" i="4" s="1"/>
  <c r="BK129" i="3"/>
  <c r="J129" i="3" s="1"/>
  <c r="J96" i="3" s="1"/>
  <c r="BK128" i="6"/>
  <c r="BK127" i="6"/>
  <c r="J127" i="6" s="1"/>
  <c r="J95" i="6" s="1"/>
  <c r="BK124" i="5"/>
  <c r="J124" i="5"/>
  <c r="J30" i="5" s="1"/>
  <c r="AG98" i="1" s="1"/>
  <c r="AN98" i="1" s="1"/>
  <c r="BK117" i="8"/>
  <c r="J117" i="8" s="1"/>
  <c r="J95" i="8" s="1"/>
  <c r="BK118" i="2"/>
  <c r="J118" i="2" s="1"/>
  <c r="J30" i="2" s="1"/>
  <c r="AG95" i="1" s="1"/>
  <c r="AN95" i="1" s="1"/>
  <c r="BK119" i="7"/>
  <c r="J119" i="7" s="1"/>
  <c r="J30" i="7" s="1"/>
  <c r="AG100" i="1" s="1"/>
  <c r="AN100" i="1" s="1"/>
  <c r="AZ94" i="1"/>
  <c r="W29" i="1" s="1"/>
  <c r="AX94" i="1"/>
  <c r="AU94" i="1"/>
  <c r="AY94" i="1"/>
  <c r="W30" i="1"/>
  <c r="J39" i="2" l="1"/>
  <c r="J95" i="5"/>
  <c r="J39" i="5"/>
  <c r="J95" i="7"/>
  <c r="BK128" i="3"/>
  <c r="J128" i="3" s="1"/>
  <c r="J95" i="3" s="1"/>
  <c r="J128" i="6"/>
  <c r="J96" i="6"/>
  <c r="J39" i="7"/>
  <c r="J95" i="2"/>
  <c r="BK123" i="4"/>
  <c r="J123" i="4"/>
  <c r="J30" i="8"/>
  <c r="AG101" i="1" s="1"/>
  <c r="AN101" i="1" s="1"/>
  <c r="J30" i="6"/>
  <c r="AG99" i="1" s="1"/>
  <c r="AN99" i="1" s="1"/>
  <c r="AV94" i="1"/>
  <c r="AK29" i="1"/>
  <c r="J30" i="4"/>
  <c r="AG97" i="1" s="1"/>
  <c r="AN97" i="1" s="1"/>
  <c r="J95" i="4" l="1"/>
  <c r="J39" i="6"/>
  <c r="J39" i="4"/>
  <c r="J39" i="8"/>
  <c r="AT94" i="1"/>
  <c r="J30" i="3"/>
  <c r="AG96" i="1"/>
  <c r="AN96" i="1"/>
  <c r="J39" i="3" l="1"/>
  <c r="AG94" i="1"/>
  <c r="AN94" i="1" s="1"/>
  <c r="AK26" i="1" l="1"/>
  <c r="AK35" i="1" s="1"/>
</calcChain>
</file>

<file path=xl/sharedStrings.xml><?xml version="1.0" encoding="utf-8"?>
<sst xmlns="http://schemas.openxmlformats.org/spreadsheetml/2006/main" count="5764" uniqueCount="868">
  <si>
    <t>Export Komplet</t>
  </si>
  <si>
    <t/>
  </si>
  <si>
    <t>2.0</t>
  </si>
  <si>
    <t>ZAMOK</t>
  </si>
  <si>
    <t>False</t>
  </si>
  <si>
    <t>{8df2347d-f11a-44eb-9619-4b8cee01127b}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</si>
  <si>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</si>
  <si>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</si>
  <si>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</si>
  <si>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</si>
  <si>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</si>
  <si>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</si>
  <si>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</si>
  <si>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</si>
  <si>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2020_02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</si>
  <si>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</si>
  <si>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</si>
  <si>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PŘESTAVLKY - VRT</t>
  </si>
  <si>
    <t>KSO:</t>
  </si>
  <si>
    <t>827 19 11</t>
  </si>
  <si>
    <t>CC-CZ:</t>
  </si>
  <si>
    <t>22221</t>
  </si>
  <si>
    <t>Místo:</t>
  </si>
  <si>
    <t>PŘESTAVLKY</t>
  </si>
  <si>
    <t>Datum:</t>
  </si>
  <si>
    <t>7. 5. 2020</t>
  </si>
  <si>
    <t>CZ-CPV:</t>
  </si>
  <si>
    <t>45231300-8</t>
  </si>
  <si>
    <t>CZ-CPA:</t>
  </si>
  <si>
    <t>42.21.13</t>
  </si>
  <si>
    <t>Zadavatel:</t>
  </si>
  <si>
    <t>IČ:</t>
  </si>
  <si>
    <t>00232564</t>
  </si>
  <si>
    <t>Přestavlky u Čerčan</t>
  </si>
  <si>
    <t>DIČ:</t>
  </si>
  <si>
    <t>Uchazeč:</t>
  </si>
  <si>
    <t>Vyplň údaj</t>
  </si>
  <si>
    <t>Projektant:</t>
  </si>
  <si>
    <t>47116901</t>
  </si>
  <si>
    <t>Vodohospodářský rozvoj a výstavba a.s.</t>
  </si>
  <si>
    <t>True</t>
  </si>
  <si>
    <t>Zpracovatel:</t>
  </si>
  <si>
    <t>Dvořák</t>
  </si>
  <si>
    <t>Poznámka:</t>
  </si>
  <si>
    <t>Soupis prací je stanoven za využití položek cenové soustavy ÚRS. Cenové a technické podmínky položek cenové soustavy úrs, které nejsou uvedeny v soupisu prací (tzv. úvodní části katalogů) jsou neomezeně dálkově k dispozici na www.cs-urs.cz. Položky soupisu prací, které nemají v sloupci "Cenová soustava" uveden žádný údaj , nepochází z cenové soustavy ÚRS.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</si>
  <si>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</si>
  <si>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</si>
  <si>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</si>
  <si>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</si>
  <si>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</si>
  <si>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</si>
  <si>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</si>
  <si>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</si>
  <si>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</si>
  <si>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</si>
  <si>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</si>
  <si>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</si>
  <si>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</si>
  <si>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</si>
  <si>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</si>
  <si>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</si>
  <si>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</si>
  <si>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</si>
  <si>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</si>
  <si>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</si>
  <si>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</si>
  <si>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</si>
  <si>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</si>
  <si>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</si>
  <si>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</si>
  <si>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</si>
  <si>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</si>
  <si>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</si>
  <si>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</si>
  <si>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</si>
  <si>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</si>
  <si>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</si>
  <si>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</si>
  <si>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</si>
  <si>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</si>
  <si>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</si>
  <si>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</si>
  <si>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</si>
  <si>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</si>
  <si>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</si>
  <si>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</si>
  <si>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</si>
  <si>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</si>
  <si>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</si>
  <si>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</si>
  <si>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2020_02_0</t>
  </si>
  <si>
    <t>Soupis vedlejších a ostatních nákladů</t>
  </si>
  <si>
    <t>VON</t>
  </si>
  <si>
    <t>1</t>
  </si>
  <si>
    <t>{ead39fe3-5e61-4c2c-9663-3ceadd894906}</t>
  </si>
  <si>
    <t>2</t>
  </si>
  <si>
    <t>2020_01_01</t>
  </si>
  <si>
    <t>S0 01  Úprava zhlaví vrtu</t>
  </si>
  <si>
    <t>STA</t>
  </si>
  <si>
    <t>{c0dcf8ff-344b-4c0d-8d24-f3b5296914c5}</t>
  </si>
  <si>
    <t>2020_02_02</t>
  </si>
  <si>
    <t>S0 02 Oplocení</t>
  </si>
  <si>
    <t>{2c352148-ab4f-41a6-8211-a551d76077b7}</t>
  </si>
  <si>
    <t>2020_02_03</t>
  </si>
  <si>
    <t>S0 03 Armaturní šachta</t>
  </si>
  <si>
    <t>{8fe2eaa9-4e10-4e3e-b610-4aa7aa65a315}</t>
  </si>
  <si>
    <t>2020_02_04</t>
  </si>
  <si>
    <t>IO 01 IO 01 Vodovodní řad PE 100RC, d75x6,8mm SDR 11</t>
  </si>
  <si>
    <t>ING</t>
  </si>
  <si>
    <t>{67814879-f419-4dd9-b9da-1cc8e5b1e9cc}</t>
  </si>
  <si>
    <t>2020_02_05</t>
  </si>
  <si>
    <t xml:space="preserve">PS 01 Strojní část vystrojení vrtu </t>
  </si>
  <si>
    <t>PRO</t>
  </si>
  <si>
    <t>{2ed9e292-2d48-456b-9696-6604df7965e4}</t>
  </si>
  <si>
    <t>2020_02_06</t>
  </si>
  <si>
    <t>PS 03 Elektročást –  (řešena podrobně v příloze D.4)</t>
  </si>
  <si>
    <t>{413b205b-669a-43ad-a25f-e197efa01a16}</t>
  </si>
  <si>
    <t>KRYCÍ LIST SOUPISU PRACÍ</t>
  </si>
  <si>
    <t>Objekt:</t>
  </si>
  <si>
    <t>2020_02_0 - Soupis vedlejších a ostatních nákladů</t>
  </si>
  <si>
    <t>2222</t>
  </si>
  <si>
    <t>45231000-5</t>
  </si>
  <si>
    <t>42.21</t>
  </si>
  <si>
    <t>0023564</t>
  </si>
  <si>
    <t>Obec Přestavlky u Čerčan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</si>
  <si>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</si>
  <si>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</si>
  <si>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</si>
  <si>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</si>
  <si>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</si>
  <si>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</si>
  <si>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>VRN - Vedlejší rozpočtové náklady</t>
  </si>
  <si>
    <t xml:space="preserve">    0 -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</si>
  <si>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</si>
  <si>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</si>
  <si>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</si>
  <si>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</si>
  <si>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</si>
  <si>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</si>
  <si>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</si>
  <si>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</si>
  <si>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</si>
  <si>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</si>
  <si>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</si>
  <si>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</si>
  <si>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</si>
  <si>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</si>
  <si>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</si>
  <si>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</si>
  <si>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VRN</t>
  </si>
  <si>
    <t>Vedlejší rozpočtové náklady</t>
  </si>
  <si>
    <t>5</t>
  </si>
  <si>
    <t>K</t>
  </si>
  <si>
    <t>01220300_r</t>
  </si>
  <si>
    <t>Zařízení staveniště - dle technické zprávy a v závislosti na rozsahu stavby a potřebám zhotovitele</t>
  </si>
  <si>
    <t>kpl</t>
  </si>
  <si>
    <t>1024</t>
  </si>
  <si>
    <t>1254761739</t>
  </si>
  <si>
    <t>PP</t>
  </si>
  <si>
    <t>01220302_r</t>
  </si>
  <si>
    <t>Vytyčení inženýrských sítí - dle souhrnné zprávy kap. B.1.2.1</t>
  </si>
  <si>
    <t>478383079</t>
  </si>
  <si>
    <t>3</t>
  </si>
  <si>
    <t>01220304_r</t>
  </si>
  <si>
    <t>Geodetické práce - dle technické zprávy kap. 2.3.6</t>
  </si>
  <si>
    <t>-1605944478</t>
  </si>
  <si>
    <t>4</t>
  </si>
  <si>
    <t>01220305_r</t>
  </si>
  <si>
    <t>Dokumentace skutečného provedení stavby (dle příslušné vyhlášky včetně geodetického zaměření a vyznačení změn) - viz. D.3.6., provozní řád vodovodu - doplnění</t>
  </si>
  <si>
    <t>588675041</t>
  </si>
  <si>
    <t>Dokumentace skutečného provedení stavby (dle příslušné vyhlášky včetně geodetického zaměření a vyznačení změn),viz. D.3.6., provozní řád vodovodu - doplnění</t>
  </si>
  <si>
    <t>01220306_r</t>
  </si>
  <si>
    <t>Průzkumné práce - dle technické zprávy kap. 2.3.</t>
  </si>
  <si>
    <t>1064866078</t>
  </si>
  <si>
    <t>6</t>
  </si>
  <si>
    <t>01220307_r</t>
  </si>
  <si>
    <t>Zkoušky na staveništi - dle technické zprávy kap. 2.3.1.1 a 2.3.8</t>
  </si>
  <si>
    <t>1833184255</t>
  </si>
  <si>
    <t>7</t>
  </si>
  <si>
    <t>01220315_r</t>
  </si>
  <si>
    <t>Kompletační činnost - dle technické zprávy kap. 2.3.6</t>
  </si>
  <si>
    <t>950187230</t>
  </si>
  <si>
    <t>8</t>
  </si>
  <si>
    <t>01220318_r</t>
  </si>
  <si>
    <t>Součinnost při zabezpečení kolaudace stavby - dle technické zprávy kap. 2.3.6</t>
  </si>
  <si>
    <t>-997332747</t>
  </si>
  <si>
    <t>2020_01_01 - S0 01  Úprava zhlaví vrtu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</si>
  <si>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</si>
  <si>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</si>
  <si>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</si>
  <si>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</si>
  <si>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</si>
  <si>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</si>
  <si>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práce-bourání</t>
  </si>
  <si>
    <t xml:space="preserve">      99 - Přesun hmot</t>
  </si>
  <si>
    <t>PSV - Práce a dodávky PSV</t>
  </si>
  <si>
    <t xml:space="preserve">    725 - Zdravotechnika - zařizovací předměty</t>
  </si>
  <si>
    <t>M - Práce a dodávky M</t>
  </si>
  <si>
    <t xml:space="preserve">    46-M - Zemní práce při extr.mont.pracích</t>
  </si>
  <si>
    <t>Zemní práce</t>
  </si>
  <si>
    <t>115101202</t>
  </si>
  <si>
    <t>Čerpání vody na dopravní výšku do 10 m průměrný přítok do 1000 l/min</t>
  </si>
  <si>
    <t>hod</t>
  </si>
  <si>
    <t>-1438748151</t>
  </si>
  <si>
    <t>Čerpání vody na dopravní výšku do 10 m s uvažovaným průměrným přítokem přes 500 do 1 000 l/min</t>
  </si>
  <si>
    <t>VV</t>
  </si>
  <si>
    <t>8*1*0,5</t>
  </si>
  <si>
    <t>115101302</t>
  </si>
  <si>
    <t>Pohotovost čerpací soupravy pro dopravní výšku do 10 m přítok do 1000 l/min</t>
  </si>
  <si>
    <t>den</t>
  </si>
  <si>
    <t>-1837032187</t>
  </si>
  <si>
    <t>Pohotovost záložní čerpací soupravy pro dopravní výšku do 10 m s uvažovaným průměrným přítokem přes 500 do 1 000 l/min</t>
  </si>
  <si>
    <t>119003215</t>
  </si>
  <si>
    <t>Trubková mobilní plotová zábrana výšky do 1,5 m pro zabezpečení výkopu zřízení</t>
  </si>
  <si>
    <t>m</t>
  </si>
  <si>
    <t>-1797081623</t>
  </si>
  <si>
    <t>Pomocné konstrukce při zabezpečení výkopu svislé ocelové mobilní oplocení, výšky do 1 500 mm panely ze svařovaných trubek zřízení</t>
  </si>
  <si>
    <t>4*4*0,5</t>
  </si>
  <si>
    <t>119003216</t>
  </si>
  <si>
    <t>Trubková mobilní plotová zábrana výšky do 1,5 m pro zabezpečení výkopu odstranění</t>
  </si>
  <si>
    <t>229861182</t>
  </si>
  <si>
    <t>Pomocné konstrukce při zabezpečení výkopu svislé ocelové mobilní oplocení, výšky do 1 500 mm panely ze svařovaných trubek odstranění</t>
  </si>
  <si>
    <t>121151103</t>
  </si>
  <si>
    <t>Sejmutí ornice plochy do 100 m2 tl vrstvy do 200 mm strojně</t>
  </si>
  <si>
    <t>m2</t>
  </si>
  <si>
    <t>-1416360322</t>
  </si>
  <si>
    <t>Sejmutí ornice strojně při souvislé ploše do 100 m2, tl. vrstvy do 200 mm</t>
  </si>
  <si>
    <t>3,5*3,5</t>
  </si>
  <si>
    <t>131251201</t>
  </si>
  <si>
    <t>Hloubení jam zapažených v hornině třídy těžitelnosti I, skupiny 3 objem do 20 m3 strojně</t>
  </si>
  <si>
    <t>m3</t>
  </si>
  <si>
    <t>1804703321</t>
  </si>
  <si>
    <t>Hloubení zapažených jam a zářezů strojně s urovnáním dna do předepsaného profilu a spádu v hornině třídy těžitelnosti I skupiny 3 do 20 m3</t>
  </si>
  <si>
    <t>2,5*2,5*(2,3-0,2)*0,3</t>
  </si>
  <si>
    <t>131351201</t>
  </si>
  <si>
    <t>Hloubení jam zapažených v hornině třídy těžitelnosti II, skupiny 4 objem do 20 m3 strojně</t>
  </si>
  <si>
    <t>-1247722600</t>
  </si>
  <si>
    <t>Hloubení zapažených jam a zářezů strojně s urovnáním dna do předepsaného profilu a spádu v hornině třídy těžitelnosti II skupiny 4 do 20 m3</t>
  </si>
  <si>
    <t>2,5*2,5*(2,3-0,2)*0,4</t>
  </si>
  <si>
    <t>131451201</t>
  </si>
  <si>
    <t>Hloubení jam zapažených v hornině třídy těžitelnosti II, skupiny 5 objem do 20 m3 strojně</t>
  </si>
  <si>
    <t>-1897142422</t>
  </si>
  <si>
    <t>Hloubení zapažených jam a zářezů strojně s urovnáním dna do předepsaného profilu a spádu v hornině třídy těžitelnosti II skupiny 5 do 20 m3</t>
  </si>
  <si>
    <t>9</t>
  </si>
  <si>
    <t>151101101</t>
  </si>
  <si>
    <t>Zřízení příložného pažení a rozepření stěn rýh hl do 2 m</t>
  </si>
  <si>
    <t>-1842109455</t>
  </si>
  <si>
    <t>4*2,5*2,0</t>
  </si>
  <si>
    <t>10</t>
  </si>
  <si>
    <t>151101111</t>
  </si>
  <si>
    <t>Odstranění příložného pažení a rozepření stěn rýh hl do 2 m</t>
  </si>
  <si>
    <t>-1597966130</t>
  </si>
  <si>
    <t>2,5*4*2,0</t>
  </si>
  <si>
    <t>11</t>
  </si>
  <si>
    <t>151101201</t>
  </si>
  <si>
    <t>Zřízení příložného pažení stěn výkopu hl do 4 m</t>
  </si>
  <si>
    <t>-926287157</t>
  </si>
  <si>
    <t>Zřízení pažení stěn výkopu bez rozepření nebo vzepření příložné, hloubky do 4 m</t>
  </si>
  <si>
    <t>2,5*4*0,3</t>
  </si>
  <si>
    <t>12</t>
  </si>
  <si>
    <t>151101211</t>
  </si>
  <si>
    <t>Odstranění příložného pažení stěn hl do 4 m</t>
  </si>
  <si>
    <t>-109658169</t>
  </si>
  <si>
    <t>Odstranění pažení stěn výkopu bez rozepření nebo vzepření s uložením pažin na vzdálenost do 3 m od okraje výkopu příložné, hloubky do 4 m</t>
  </si>
  <si>
    <t>13</t>
  </si>
  <si>
    <t>162751117</t>
  </si>
  <si>
    <t>Vodorovné přemístění do 10000 m výkopku/sypaniny z horniny třídy těžitelnosti I, skupiny 1 až 3</t>
  </si>
  <si>
    <t>63467312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</si>
  <si>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</si>
  <si>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(0,15*2,5*2,5+1,3*1,3*3,14*0,2+0,9*0,9*3,14*1,75)*0,3</t>
  </si>
  <si>
    <t>14</t>
  </si>
  <si>
    <t>162751119</t>
  </si>
  <si>
    <t>Příplatek k vodorovnému přemístění výkopku/sypaniny z horniny třídy těžitelnosti I, skupiny 1 až 3 ZKD 1000 m přes 10000 m</t>
  </si>
  <si>
    <t>1378151383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</si>
  <si>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</si>
  <si>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162751137</t>
  </si>
  <si>
    <t>Vodorovné přemístění do 10000 m výkopku/sypaniny z horniny třídy těžitelnosti II, skupiny 4 a 5</t>
  </si>
  <si>
    <t>504952587</t>
  </si>
  <si>
    <t>Vodorovné přemístění výkopku nebo sypaniny po suchu na obvyklém dopravním prostředku, bez naložení výkopku, avšak se složením bez rozhrnutí z horniny třídy těžitelnosti II na vzdálenost skupiny 4 a 5 na vzdálenost přes 9 000 do 10 000 m</t>
  </si>
  <si>
    <t>(0,15*2,5*2,5+1,3*1,3*3,14*0,2+0,9*0,9*3,14*1,75)*0,7</t>
  </si>
  <si>
    <t>16</t>
  </si>
  <si>
    <t>162751139</t>
  </si>
  <si>
    <t>Příplatek k vodorovnému přemístění výkopku/sypaniny z horniny třídy těžitelnosti II, skupiny 4 a 5 ZKD 1000 m přes 10000 m</t>
  </si>
  <si>
    <t>131379313</t>
  </si>
  <si>
    <t>Vodorovné přemístění výkopku nebo sypaniny po suchu na obvyklém dopravním prostředku, bez naložení výkopku, avšak se složením bez rozhrnutí z horniny třídy těžitelnosti II na vzdálenost skupiny 4 a 5 na vzdálenost Příplatek k ceně za každých dalších i započatých 1 000 m</t>
  </si>
  <si>
    <t>17</t>
  </si>
  <si>
    <t>171201201</t>
  </si>
  <si>
    <t>Uložení sypaniny na skládku</t>
  </si>
  <si>
    <t>1775801765</t>
  </si>
  <si>
    <t>Uložení sypaniny na skládku včetně poplatku</t>
  </si>
  <si>
    <t>(0,15*2,5*2,5+1,3*1,3*3,14*0,2+0,9*0,9*3,14*1,75)</t>
  </si>
  <si>
    <t>18</t>
  </si>
  <si>
    <t>171201231</t>
  </si>
  <si>
    <t>Poplatek za uložení zeminy a kamení na recyklační skládce (skládkovné) kód odpadu 17 05 04</t>
  </si>
  <si>
    <t>t</t>
  </si>
  <si>
    <t>1022122920</t>
  </si>
  <si>
    <t>Poplatek za uložení stavebního odpadu na recyklační skládce (skládkovné) zeminy a kamení zatříděného do Katalogu odpadů pod kódem 17 05 04</t>
  </si>
  <si>
    <t>(0,15*2,5*2,5+1,3*1,3*3,14*0,2+0,9*0,9*3,14*1,75)*2</t>
  </si>
  <si>
    <t>19</t>
  </si>
  <si>
    <t>174101101</t>
  </si>
  <si>
    <t>Zásyp zhutněný jam šachet rýh nebo kolem objektů</t>
  </si>
  <si>
    <t>-456991533</t>
  </si>
  <si>
    <t>-(0,15*2,5*2,5+1,3*1,3*3,14*0,2+0,9*0,9*3,14*1,75)</t>
  </si>
  <si>
    <t>2,5*2,5*(2,3-0,2)-2</t>
  </si>
  <si>
    <t>20</t>
  </si>
  <si>
    <t>175101201</t>
  </si>
  <si>
    <t>Obsypání objektu nad přilehlým původním terénem sypaninou bez prohození, uloženou do 3 m</t>
  </si>
  <si>
    <t>1718842325</t>
  </si>
  <si>
    <t>Obsypání objektů nad přilehlým původním terénem sypaninou z vhodných hornin 1 až 4 nebo materiálem uloženým ve vzdálenosti do 3 m od vnějšího kraje objektu pro jakoukoliv míru zhutnění bez prohození sypaniny</t>
  </si>
  <si>
    <t>181301101</t>
  </si>
  <si>
    <t>Rozprostření ornice tl vrstvy do 100 mm pl do 500 m2 v rovině nebo ve svahu do 1:5</t>
  </si>
  <si>
    <t>-234687559</t>
  </si>
  <si>
    <t>Rozprostření a urovnání ornice v rovině nebo ve svahu sklonu do 1:5 při souvislé ploše do 500 m2, tl. vrstvy do 100 mm</t>
  </si>
  <si>
    <t>3,5*3,5-1,4*1,4*3,14</t>
  </si>
  <si>
    <t>22</t>
  </si>
  <si>
    <t>183405211</t>
  </si>
  <si>
    <t>Výsev trávníku hydroosevem na ornici</t>
  </si>
  <si>
    <t>-1572851573</t>
  </si>
  <si>
    <t>Výsev trávníku hydroosevem  na ornici</t>
  </si>
  <si>
    <t>2,5*4*0,5</t>
  </si>
  <si>
    <t>23</t>
  </si>
  <si>
    <t>M</t>
  </si>
  <si>
    <t>00572472</t>
  </si>
  <si>
    <t>osivo směs travní krajinná-rovinná</t>
  </si>
  <si>
    <t>kg</t>
  </si>
  <si>
    <t>-2116437318</t>
  </si>
  <si>
    <t>Zakládání</t>
  </si>
  <si>
    <t>24</t>
  </si>
  <si>
    <t>2421111r</t>
  </si>
  <si>
    <t>Osazení studniční šachty DN 1500 dle specifikace</t>
  </si>
  <si>
    <t>kus</t>
  </si>
  <si>
    <t>234889673</t>
  </si>
  <si>
    <t>25</t>
  </si>
  <si>
    <t>249903011</t>
  </si>
  <si>
    <t>Čištění horizontálního vrtu D do 156 mm hl do 50 m</t>
  </si>
  <si>
    <t>-1550879580</t>
  </si>
  <si>
    <t>Čištění horizontálního vrtu  do Ø 156 mm, hloubky do 50 m</t>
  </si>
  <si>
    <t>40</t>
  </si>
  <si>
    <t>26</t>
  </si>
  <si>
    <t>273351121</t>
  </si>
  <si>
    <t>Zřízení bednění základových desek</t>
  </si>
  <si>
    <t>1124920849</t>
  </si>
  <si>
    <t>Bednění základů desek zřízení</t>
  </si>
  <si>
    <t>2,5*4*0,15</t>
  </si>
  <si>
    <t>27</t>
  </si>
  <si>
    <t>273351122</t>
  </si>
  <si>
    <t>Odstranění bednění základových desek</t>
  </si>
  <si>
    <t>2524838</t>
  </si>
  <si>
    <t>Bednění základů desek odstranění</t>
  </si>
  <si>
    <t>28</t>
  </si>
  <si>
    <t>273362021</t>
  </si>
  <si>
    <t>Výztuž základových desek svařovanými sítěmi Kari</t>
  </si>
  <si>
    <t>-78212820</t>
  </si>
  <si>
    <t>Výztuž základů desek ze svařovaných sítí z drátů typu KARI</t>
  </si>
  <si>
    <t>2,5*2,5*0,15*0,02*7</t>
  </si>
  <si>
    <t>Svislé a kompletní konstrukce</t>
  </si>
  <si>
    <t>29</t>
  </si>
  <si>
    <t>35990121_r</t>
  </si>
  <si>
    <t xml:space="preserve">Monitoring vrtu kamerou </t>
  </si>
  <si>
    <t>2052826297</t>
  </si>
  <si>
    <t>Monitoring stok (kamerový systém) jakékoli výšky stávající kanalizace</t>
  </si>
  <si>
    <t>Vodorovné konstrukce</t>
  </si>
  <si>
    <t>30</t>
  </si>
  <si>
    <t>452311141</t>
  </si>
  <si>
    <t>Podkladní desky z betonu prostého tř. C 16/20 otevřený výkop</t>
  </si>
  <si>
    <t>-2063882543</t>
  </si>
  <si>
    <t>Podkladní a zajišťovací konstrukce z betonu prostého v otevřeném výkopu desky pod potrubí, stoky a drobné objekty z betonu tř. C 16/20</t>
  </si>
  <si>
    <t>0,15*2,5*2,5</t>
  </si>
  <si>
    <t>Komunikace pozemní</t>
  </si>
  <si>
    <t>31</t>
  </si>
  <si>
    <t>596841220</t>
  </si>
  <si>
    <t>Kladení betonové dlažby komunikací pro pěší do lože z cement malty vel do 0,25 m2 plochy do 50 m2</t>
  </si>
  <si>
    <t>-1648895098</t>
  </si>
  <si>
    <t>Kladení dlažby z betonových nebo kameninových dlaždic komunikací pro pěší s vyplněním spár a se smetením přebytečného materiálu na vzdálenost do 3 m s ložem z cementové malty tl. do 30 mm velikosti dlaždic přes 0,09 m2 do 0,25 m2, pro plochy do 50 m2</t>
  </si>
  <si>
    <t>0,5*2,5*4</t>
  </si>
  <si>
    <t>32</t>
  </si>
  <si>
    <t>59245620</t>
  </si>
  <si>
    <t>dlažba desková betonová 500x500x60mm přírodní</t>
  </si>
  <si>
    <t>-488491118</t>
  </si>
  <si>
    <t>Trubní vedení</t>
  </si>
  <si>
    <t>33</t>
  </si>
  <si>
    <t>592243390_R01</t>
  </si>
  <si>
    <t>Prefabrikovaná žb studniční šachta  DN 1500 x2000 dle specifikace v příloze D.3.4. - včetně poklopu, odvětracího komínku, odvětrávací trubky, žebříku a jímky s mříží</t>
  </si>
  <si>
    <t>2100947301</t>
  </si>
  <si>
    <t>Ostatní konstrukce a práce-bourání</t>
  </si>
  <si>
    <t>99</t>
  </si>
  <si>
    <t>Přesun hmot</t>
  </si>
  <si>
    <t>34</t>
  </si>
  <si>
    <t>998274101</t>
  </si>
  <si>
    <t>Přesun hmot pro trubní vedení z trub betonových otevřený výkop</t>
  </si>
  <si>
    <t>76862854</t>
  </si>
  <si>
    <t>Přesun hmot pro trubní vedení hloubené z trub betonových nebo železobetonových pro vodovody nebo kanalizace v otevřeném výkopu dopravní vzdálenost do 15 m</t>
  </si>
  <si>
    <t>PSV</t>
  </si>
  <si>
    <t>Práce a dodávky PSV</t>
  </si>
  <si>
    <t>725</t>
  </si>
  <si>
    <t>Zdravotechnika - zařizovací předměty</t>
  </si>
  <si>
    <t>35</t>
  </si>
  <si>
    <t>725_r</t>
  </si>
  <si>
    <t>Nerezové madlo h=1 m, rozteč 0,8 m, včetně kotvících prvků - 4ks nerez šroub na chemickou maltu</t>
  </si>
  <si>
    <t>soubor</t>
  </si>
  <si>
    <t>-201721873</t>
  </si>
  <si>
    <t>36</t>
  </si>
  <si>
    <t>273225r1</t>
  </si>
  <si>
    <t>gumové těsnění mezikruží mezi prefa prostupem DN 400 mm a potrubím průměr 160 mm proti tlakové vody, svěrné segmenty</t>
  </si>
  <si>
    <t>-1039004745</t>
  </si>
  <si>
    <t>37</t>
  </si>
  <si>
    <t>273225r</t>
  </si>
  <si>
    <t>gumové těsnění mezikruží mezi prefa prostupem DN 150mm a potrubím průměr 75 mm proti tlakové vody, svěrné segmenty</t>
  </si>
  <si>
    <t>790880840</t>
  </si>
  <si>
    <t>38</t>
  </si>
  <si>
    <t>273225r2</t>
  </si>
  <si>
    <t>gumové těsnění mezikruží mezi prefa prostupem DN 150mm a kabely,  svěrné segmenty</t>
  </si>
  <si>
    <t>-1000354295</t>
  </si>
  <si>
    <t>Práce a dodávky M</t>
  </si>
  <si>
    <t>46-M</t>
  </si>
  <si>
    <t>Zemní práce při extr.mont.pracích</t>
  </si>
  <si>
    <t>39</t>
  </si>
  <si>
    <t>460120019</t>
  </si>
  <si>
    <t>Naložení výkopku strojně z hornin třídy 1až4</t>
  </si>
  <si>
    <t>64</t>
  </si>
  <si>
    <t>1729189918</t>
  </si>
  <si>
    <t>Ostatní zemní práce při stavbě nadzemních vedení naložení výkopku strojně, z hornin třídy 1 až 4</t>
  </si>
  <si>
    <t>(0,15*2,5*2,5+1,3*1,3*3,14*0,2+0,9*0,9*3,14*1,75)*0,7*2</t>
  </si>
  <si>
    <t>56284718</t>
  </si>
  <si>
    <t>distanční lišta  z umělé hmoty k pokládání výztuže 35 mm</t>
  </si>
  <si>
    <t>256</t>
  </si>
  <si>
    <t>-1017623136</t>
  </si>
  <si>
    <t>2,5*10</t>
  </si>
  <si>
    <t>41</t>
  </si>
  <si>
    <t>460120020</t>
  </si>
  <si>
    <t>Naložení výkopku strojně z hornin třídy 5až7</t>
  </si>
  <si>
    <t>81760702</t>
  </si>
  <si>
    <t>Ostatní zemní práce při stavbě nadzemních vedení naložení výkopku strojně, z hornin třídy 5 až 7</t>
  </si>
  <si>
    <t>2020_02_02 - S0 02 Oplocení</t>
  </si>
  <si>
    <t xml:space="preserve">    767 - Konstrukce zámečnické</t>
  </si>
  <si>
    <t>131251100</t>
  </si>
  <si>
    <t>Hloubení jam nezapažených v hornině třídy těžitelnosti I, skupiny 3 objem do 20 m3 strojně</t>
  </si>
  <si>
    <t>-36637234</t>
  </si>
  <si>
    <t>Hloubení nezapažených jam a zářezů strojně s urovnáním dna do předepsaného profilu a spádu v hornině třídy těžitelnosti I skupiny 3 do 20 m3</t>
  </si>
  <si>
    <t>0,4*0,4*0,8*19+0,5*0,8*0,8*2</t>
  </si>
  <si>
    <t>-197541770</t>
  </si>
  <si>
    <t>1649001672</t>
  </si>
  <si>
    <t>1904619302</t>
  </si>
  <si>
    <t>3,072*2</t>
  </si>
  <si>
    <t>171251201</t>
  </si>
  <si>
    <t>Uložení sypaniny na skládky nebo meziskládky</t>
  </si>
  <si>
    <t>1481774725</t>
  </si>
  <si>
    <t>Uložení sypaniny na skládky nebo meziskládky bez hutnění s upravením uložené sypaniny do předepsaného tvaru</t>
  </si>
  <si>
    <t>1894394026</t>
  </si>
  <si>
    <t>275311126</t>
  </si>
  <si>
    <t>Základové patky a bloky z betonu prostého C 20/25</t>
  </si>
  <si>
    <t>-1705598945</t>
  </si>
  <si>
    <t>Základové konstrukce z betonu prostého patky a bloky ve výkopu nebo na hlavách pilot C 20/25</t>
  </si>
  <si>
    <t>0,5*0,5*0,8*21</t>
  </si>
  <si>
    <t>338171113</t>
  </si>
  <si>
    <t>Osazování sloupků a vzpěr plotových ocelových v 2 m se zabetonováním</t>
  </si>
  <si>
    <t>-1492209294</t>
  </si>
  <si>
    <t>Osazování sloupků a vzpěr plotových ocelových trubkových nebo profilovaných výšky do 2,00 m se zabetonováním (tř. C 25/30) do 0,08 m3 do připravených jamek</t>
  </si>
  <si>
    <t>21"vzpěra"</t>
  </si>
  <si>
    <t>348101210</t>
  </si>
  <si>
    <t>Osazení vrat a vrátek k oplocení na ocelové sloupky do 2 m2</t>
  </si>
  <si>
    <t>-42466093</t>
  </si>
  <si>
    <t>Osazení vrat a vrátek k oplocení na sloupky ocelové, plochy jednotlivě do 2 m2</t>
  </si>
  <si>
    <t>348401130</t>
  </si>
  <si>
    <t>Montáž oplocení ze strojového pletiva s napínacími dráty výšky do 2,0 m</t>
  </si>
  <si>
    <t>-1917471047</t>
  </si>
  <si>
    <t>Montáž oplocení z pletiva strojového s napínacími dráty přes 1,6 do 2,0 m</t>
  </si>
  <si>
    <t>348401320</t>
  </si>
  <si>
    <t>Rozvinutí, montáž a napnutí ostnatého drátu</t>
  </si>
  <si>
    <t>477931128</t>
  </si>
  <si>
    <t>Montáž oplocení z pletiva rozvinutí, uchycení a napnutí drátu ostnatého</t>
  </si>
  <si>
    <t>40*2</t>
  </si>
  <si>
    <t>348401350</t>
  </si>
  <si>
    <t>Rozvinutí, montáž a napnutí napínacího drátu na oplocení</t>
  </si>
  <si>
    <t>-1535648812</t>
  </si>
  <si>
    <t>Montáž oplocení z pletiva rozvinutí, uchycení a napnutí drátu napínacího</t>
  </si>
  <si>
    <t>39*3</t>
  </si>
  <si>
    <t>348401360</t>
  </si>
  <si>
    <t>Přiháčkování strojového pletiva k napínacímu drátu na oplocení</t>
  </si>
  <si>
    <t>637581404</t>
  </si>
  <si>
    <t>Montáž oplocení z pletiva rozvinutí, uchycení a napnutí drátu přiháčkování pletiva k napínacímu drátu</t>
  </si>
  <si>
    <t>39,000*3</t>
  </si>
  <si>
    <t>998232131</t>
  </si>
  <si>
    <t>Přesun hmot pro oplocení z betonu monolitického v do 3 m</t>
  </si>
  <si>
    <t>-714197668</t>
  </si>
  <si>
    <t>Přesun hmot pro oplocení se svislou nosnou konstrukcí monolitickou betonovou tyčovou nebo plošnou vodorovná dopravní vzdálenost do 50 m, pro oplocení výšky do 3 m</t>
  </si>
  <si>
    <t>998232144</t>
  </si>
  <si>
    <t>Příplatek k přesunu hmot pro oplocení monolitické za zvětšený přesun do 5000 m</t>
  </si>
  <si>
    <t>-1385624941</t>
  </si>
  <si>
    <t>Přesun hmot pro oplocení Příplatek k ceně za zvětšený přesun přes vymezenou největší dopravní vzdálenost do 5000 m</t>
  </si>
  <si>
    <t>767</t>
  </si>
  <si>
    <t>Konstrukce zámečnické</t>
  </si>
  <si>
    <t>533950170</t>
  </si>
  <si>
    <t>zámek vnější - visací</t>
  </si>
  <si>
    <t>-1478795060</t>
  </si>
  <si>
    <t>zámek vnější</t>
  </si>
  <si>
    <t>553423290_r</t>
  </si>
  <si>
    <t>sloupek pro bránu (pr. 152x4, dl. 2500 mm</t>
  </si>
  <si>
    <t>892432444</t>
  </si>
  <si>
    <t xml:space="preserve">příslušenství stavební kovové brány sloupek pro bránu (pr. 152x4, dl. 2500 mm </t>
  </si>
  <si>
    <t>31327506</t>
  </si>
  <si>
    <t>pletivo drátěné plastifikované se čtvercovými oky 50/2,7 mm v 1800mm</t>
  </si>
  <si>
    <t>1103545506</t>
  </si>
  <si>
    <t>15619100</t>
  </si>
  <si>
    <t>drát poplastovaný kruhový napínací 2,5/3,5mm</t>
  </si>
  <si>
    <t>1783104935</t>
  </si>
  <si>
    <t>40*3</t>
  </si>
  <si>
    <t>31478001</t>
  </si>
  <si>
    <t>drát ostnatý D 2mm</t>
  </si>
  <si>
    <t>-1400247957</t>
  </si>
  <si>
    <t>2*42</t>
  </si>
  <si>
    <t>31324826</t>
  </si>
  <si>
    <t>napínák na drát bavoletu povrchová úprava žár. zinek</t>
  </si>
  <si>
    <t>1581967500</t>
  </si>
  <si>
    <t>55342188</t>
  </si>
  <si>
    <t>plotová profilovaná vzpěra D 30-40mm dl 1,5-2,0m bez hlavy a objímky pro svařované pletivo v návinu povrchová úprava Pz a komaxit</t>
  </si>
  <si>
    <t>1407917539</t>
  </si>
  <si>
    <t>55342194</t>
  </si>
  <si>
    <t>hlava plotové vzpěry D 30-40mm pro svařované pletivo v návinu povrchová úprava Pz a komaxit</t>
  </si>
  <si>
    <t>-686005108</t>
  </si>
  <si>
    <t>55342181</t>
  </si>
  <si>
    <t>plotový profilovaný sloupek D 40-50mm dl 2,0-2,5m pro svařované pletivo v návinu povrchová úprava Pz a komaxit</t>
  </si>
  <si>
    <t>73264253</t>
  </si>
  <si>
    <t>55342185</t>
  </si>
  <si>
    <t>plotový profilovaný sloupek D 60-70mm dl 2,0-2,5m pro svařované pletivo v návinu povrchová úprava Pz a komaxit</t>
  </si>
  <si>
    <t>851500619</t>
  </si>
  <si>
    <t>55342341_R</t>
  </si>
  <si>
    <t xml:space="preserve">brána kovová  dvoukřídlová 2000x5000 mm  </t>
  </si>
  <si>
    <t>-1022701431</t>
  </si>
  <si>
    <t>příslušenství stavební kovové brány dvoukřídlové z odlehčených dutých kovových profilů s přípravou na visací zámek 2000x5000 mm</t>
  </si>
  <si>
    <t>55342331</t>
  </si>
  <si>
    <t>branka plotová jednokřídlá Pz 940x1800mm</t>
  </si>
  <si>
    <t>-438634749</t>
  </si>
  <si>
    <t>767995112</t>
  </si>
  <si>
    <t>Montáž atypických zámečnických konstrukcí hmotnosti do 10 kg</t>
  </si>
  <si>
    <t>327963604</t>
  </si>
  <si>
    <t>Montáž ostatních atypických zámečnických konstrukcí hmotnosti přes 5 do 10 kg</t>
  </si>
  <si>
    <t>50</t>
  </si>
  <si>
    <t>50*0,8 'Přepočtené koeficientem množství</t>
  </si>
  <si>
    <t>2020_02_03 - S0 03 Armaturní šachta</t>
  </si>
  <si>
    <t xml:space="preserve">    711 - Izolace proti vodě, vlhkosti a plynům</t>
  </si>
  <si>
    <t>-1540825847</t>
  </si>
  <si>
    <t>-922810589</t>
  </si>
  <si>
    <t>340839443</t>
  </si>
  <si>
    <t>-1472277568</t>
  </si>
  <si>
    <t>120001101</t>
  </si>
  <si>
    <t>Příplatek za ztížení vykopávky v blízkosti podzemního vedení</t>
  </si>
  <si>
    <t>1433580710</t>
  </si>
  <si>
    <t>4*1*0,8</t>
  </si>
  <si>
    <t>121103111</t>
  </si>
  <si>
    <t>Skrývka zemin schopných zúrodnění v rovině a svahu do 1:5</t>
  </si>
  <si>
    <t>-1318825713</t>
  </si>
  <si>
    <t>Skrývka zemin schopných zúrodnění  v rovině a ve sklonu do 1:5</t>
  </si>
  <si>
    <t>3*3*0,2</t>
  </si>
  <si>
    <t>-1300722291</t>
  </si>
  <si>
    <t>2,5*2,5*(1,8-0,2)*0,3</t>
  </si>
  <si>
    <t>1341359267</t>
  </si>
  <si>
    <t>2,5*2,5*(1,8-0,2)*0,4</t>
  </si>
  <si>
    <t>1384856201</t>
  </si>
  <si>
    <t>1425637298</t>
  </si>
  <si>
    <t>2,5*4*1,8</t>
  </si>
  <si>
    <t>311371050</t>
  </si>
  <si>
    <t>162251101</t>
  </si>
  <si>
    <t>Vodorovné přemístění do 20 m výkopku/sypaniny z horniny třídy těžitelnosti I, skupiny 1 až 3</t>
  </si>
  <si>
    <t>429825716</t>
  </si>
  <si>
    <t>Vodorovné přemístění výkopku nebo sypaniny po suchu na obvyklém dopravním prostředku, bez naložení výkopku, avšak se složením bez rozhrnutí z horniny třídy těžitelnosti I skupiny 1 až 3 na vzdálenost do 20 m</t>
  </si>
  <si>
    <t>162251121</t>
  </si>
  <si>
    <t>Vodorovné přemístění do 20 m výkopku/sypaniny z horniny třídy těžitelnosti II, skupiny 4 a 5</t>
  </si>
  <si>
    <t>-1085200332</t>
  </si>
  <si>
    <t>Vodorovné přemístění výkopku nebo sypaniny po suchu na obvyklém dopravním prostředku, bez naložení výkopku, avšak se složením bez rozhrnutí z horniny třídy těžitelnosti II na vzdálenost skupiny 4 a 5 na vzdálenost do 20 m</t>
  </si>
  <si>
    <t>2,5*2,5*(1,8-0,2)*0,7</t>
  </si>
  <si>
    <t>-493681962</t>
  </si>
  <si>
    <t>(2,5*2,5*0,1+0,8*0,5*3,14*1,5)*0,3</t>
  </si>
  <si>
    <t>1363098496</t>
  </si>
  <si>
    <t>-2147183713</t>
  </si>
  <si>
    <t>(2,5*2,5*0,1+0,8*0,5*3,14*1,5)*0,7</t>
  </si>
  <si>
    <t>557383400</t>
  </si>
  <si>
    <t>58337302</t>
  </si>
  <si>
    <t>štěrkopísek frakce 0/16</t>
  </si>
  <si>
    <t>1433115321</t>
  </si>
  <si>
    <t>2,5*2,5*0,1*2</t>
  </si>
  <si>
    <t>771336508</t>
  </si>
  <si>
    <t>(2,5*2,5*0,1+0,8*0,5*3,14*1,5)</t>
  </si>
  <si>
    <t>171201221</t>
  </si>
  <si>
    <t>Poplatek za uložení na skládce (skládkovné) zeminy a kamení kód odpadu 17 05 04</t>
  </si>
  <si>
    <t>-1259994746</t>
  </si>
  <si>
    <t>Poplatek za uložení stavebního odpadu na skládce (skládkovné) zeminy a kamení zatříděného do Katalogu odpadů pod kódem 17 05 04</t>
  </si>
  <si>
    <t>(2,5*2,5*0,1+0,8*0,5*3,14*1,5)*2</t>
  </si>
  <si>
    <t>-1963858895</t>
  </si>
  <si>
    <t>(10-2,509)/2</t>
  </si>
  <si>
    <t>-1210837157</t>
  </si>
  <si>
    <t>181351003</t>
  </si>
  <si>
    <t>Rozprostření ornice tl vrstvy do 200 mm pl do 100 m2 v rovině nebo ve svahu do 1:5 strojně</t>
  </si>
  <si>
    <t>1203704125</t>
  </si>
  <si>
    <t>Rozprostření a urovnání ornice v rovině nebo ve svahu sklonu do 1:5 strojně při souvislé ploše do 100 m2, tl. vrstvy do 200 mm</t>
  </si>
  <si>
    <t>-1896311660</t>
  </si>
  <si>
    <t>3,5*3,5*0,5</t>
  </si>
  <si>
    <t>-643997335</t>
  </si>
  <si>
    <t>592243390_R02</t>
  </si>
  <si>
    <t>Prefabrikovaná žb í šachta  DN 1500 x1700 dle specifikace v příloze D.3.3. - včetně poklopu,  žebříku, prostupů a jejich utěsnění</t>
  </si>
  <si>
    <t>-36947010</t>
  </si>
  <si>
    <t xml:space="preserve">Prefabrikovaná žb í šachta  DN 1500 x1700 dle specifikace v příloze D.3.3. - včetně poklopu,  žebříku </t>
  </si>
  <si>
    <t>893225111</t>
  </si>
  <si>
    <t>Šachtice domovní vodovodní obestavěný prostor do 5 m3 se stěnami z betonu s poklopem</t>
  </si>
  <si>
    <t>1788459363</t>
  </si>
  <si>
    <t>Šachtice domovní pro vodoměry nebo vodovodní uzávěry se stěnami z betonu  se základovou deskou (dnem) z betonu s cementovým potěrem, s vyspravením nerovností, s vynecháním prostupů ve stěnách pro potrubí a jeho obetonováním, s dodáním a osazením poklopu vel. 500x500 mm obestavěného prostoru přes 0,75 do 5 m3 - vstupní</t>
  </si>
  <si>
    <t>0,75*0,75*3,14*1,6</t>
  </si>
  <si>
    <t>574520191</t>
  </si>
  <si>
    <t>711</t>
  </si>
  <si>
    <t>Izolace proti vodě, vlhkosti a plynům</t>
  </si>
  <si>
    <t>711111051</t>
  </si>
  <si>
    <t>Provedení izolace proti zemní vlhkosti vodorovné za studena 2x nátěr tekutou elastickou hydroizolací</t>
  </si>
  <si>
    <t>576872026</t>
  </si>
  <si>
    <t>Provedení izolace proti zemní vlhkosti natěradly a tmely za studena  na ploše vodorovné V dvojnásobným nátěrem tekutou elastickou hydroizolací</t>
  </si>
  <si>
    <t>58581006</t>
  </si>
  <si>
    <t>fólie těsnící tekutá dvousložková trvale pružná proti tlakové vodě</t>
  </si>
  <si>
    <t>-42987006</t>
  </si>
  <si>
    <t>10*1,5 'Přepočtené koeficientem množství</t>
  </si>
  <si>
    <t>711112051</t>
  </si>
  <si>
    <t>Provedení izolace proti zemní vlhkosti svislé za studena 2x nátěr tekutou elastickou hydroizolací</t>
  </si>
  <si>
    <t>-1065924217</t>
  </si>
  <si>
    <t>Provedení izolace proti zemní vlhkosti natěradly a tmely za studena  na ploše svislé S dvojnásobným nátěrem tekutou elastickou hydroizolací</t>
  </si>
  <si>
    <t>1417146422</t>
  </si>
  <si>
    <t>-1280898534</t>
  </si>
  <si>
    <t>2020_02_04 - IO 01 IO 01 Vodovodní řad PE 100RC, d75x6,8mm SDR 11</t>
  </si>
  <si>
    <t xml:space="preserve">    722 - Zdravotechnika - vnitřní vodovod</t>
  </si>
  <si>
    <t xml:space="preserve">    23-M - Montáže potrubí</t>
  </si>
  <si>
    <t>119001421</t>
  </si>
  <si>
    <t>Dočasné zajištění kabelů - 3 kabely</t>
  </si>
  <si>
    <t>427524594</t>
  </si>
  <si>
    <t>1100129007</t>
  </si>
  <si>
    <t>5*1*0,8</t>
  </si>
  <si>
    <t>1289763044</t>
  </si>
  <si>
    <t>118*0,7*0,2</t>
  </si>
  <si>
    <t>132251102</t>
  </si>
  <si>
    <t>Hloubení rýh nezapažených  š do 800 mm v hornině třídy těžitelnosti I, skupiny 3 objem do 50 m3 strojně</t>
  </si>
  <si>
    <t>-1943783537</t>
  </si>
  <si>
    <t>Hloubení nezapažených rýh šířky do 800 mm strojně s urovnáním dna do předepsaného profilu a spádu v hornině třídy těžitelnosti I skupiny 3 přes 20 do 50 m3</t>
  </si>
  <si>
    <t>118*1,3*0,5*0,3"výkop koordinován s kabelem nn"</t>
  </si>
  <si>
    <t>132251702</t>
  </si>
  <si>
    <t>Hloubení rýh š do 800 mm v hornině třídy těžitelnosti I, skupiny 3 objem do 50 m3 pro LTM</t>
  </si>
  <si>
    <t>1633567143</t>
  </si>
  <si>
    <t>Hloubení rýh šířky do 800 mm pro lesnicko-technické meliorace strojně zapažených i nezapažených, s urovnáním dna do předepsaného profilu a spádu v hornině třídy těžitelnosti I skupiny 3 přes 20 do 50 m3</t>
  </si>
  <si>
    <t>118*0,5*1,3*0,4</t>
  </si>
  <si>
    <t>132451102</t>
  </si>
  <si>
    <t>Hloubení rýh nezapažených  š do 800 mm v hornině třídy těžitelnosti II, skupiny 5 objem do 50 m3 strojně</t>
  </si>
  <si>
    <t>-805016311</t>
  </si>
  <si>
    <t>Hloubení nezapažených rýh šířky do 800 mm strojně s urovnáním dna do předepsaného profilu a spádu v hornině třídy těžitelnosti II skupiny 5 přes 20 do 50 m3</t>
  </si>
  <si>
    <t>118*1,3*0,5*0,3</t>
  </si>
  <si>
    <t>802630413</t>
  </si>
  <si>
    <t>118*1,3*2*0,5</t>
  </si>
  <si>
    <t>1758236368</t>
  </si>
  <si>
    <t>-1745143746</t>
  </si>
  <si>
    <t>118*1,3*0,5*0,3*2</t>
  </si>
  <si>
    <t>1750642439</t>
  </si>
  <si>
    <t>118*1,3*0,5*0,7*2</t>
  </si>
  <si>
    <t>1935022794</t>
  </si>
  <si>
    <t>118*0,5*0,5</t>
  </si>
  <si>
    <t>162751159</t>
  </si>
  <si>
    <t>Příplatek k vodorovnému přemístění výkopku/sypaniny z horniny třídy těžitelnosti III, skupiny 6 a 7 ZKD 1000 m přes 10000 m</t>
  </si>
  <si>
    <t>-2016431694</t>
  </si>
  <si>
    <t>Vodorovné přemístění výkopku nebo sypaniny po suchu na obvyklém dopravním prostředku, bez naložení výkopku, avšak se složením bez rozhrnutí z horniny třídy těžitelnosti III na vzdálenost skupiny 6 a 7 na vzdálenost Příplatek k ceně za každých dalších i započatých 1 000 m</t>
  </si>
  <si>
    <t>1366622593</t>
  </si>
  <si>
    <t>1274341683</t>
  </si>
  <si>
    <t>118*0,5*0,4*2</t>
  </si>
  <si>
    <t>-1898637009</t>
  </si>
  <si>
    <t>935840289</t>
  </si>
  <si>
    <t>(1,5-0,1-0,4-0,2)*0,5*118</t>
  </si>
  <si>
    <t>-561181862</t>
  </si>
  <si>
    <t>0,4*0,5*118</t>
  </si>
  <si>
    <t>-1503607533</t>
  </si>
  <si>
    <t>118*0,7</t>
  </si>
  <si>
    <t>622120386</t>
  </si>
  <si>
    <t>1061306649</t>
  </si>
  <si>
    <t>82,6*0,025 'Přepočtené koeficientem množství</t>
  </si>
  <si>
    <t>275354111</t>
  </si>
  <si>
    <t>Bednění základových patek - zřízení</t>
  </si>
  <si>
    <t>-1544843681</t>
  </si>
  <si>
    <t>Bednění základových konstrukcí patek a bloků zřízení</t>
  </si>
  <si>
    <t>0,4*0,4*4*3</t>
  </si>
  <si>
    <t>275354211</t>
  </si>
  <si>
    <t>Bednění základových patek - odstranění</t>
  </si>
  <si>
    <t>-591045787</t>
  </si>
  <si>
    <t>Bednění základových konstrukcí patek a bloků odstranění bednění</t>
  </si>
  <si>
    <t>451573111</t>
  </si>
  <si>
    <t>Lože pod potrubí otevřený výkop ze štěrkopísku</t>
  </si>
  <si>
    <t>1514178899</t>
  </si>
  <si>
    <t>0,1*0,5*118</t>
  </si>
  <si>
    <t>452313171</t>
  </si>
  <si>
    <t>Podkladní bloky z betonu prostého tř. C 30/37 otevřený výkop</t>
  </si>
  <si>
    <t>1813948799</t>
  </si>
  <si>
    <t>Podkladní a zajišťovací konstrukce z betonu prostého v otevřeném výkopu bloky pro potrubí z betonu tř. C 30/37</t>
  </si>
  <si>
    <t>0,06+0,02*2"bloky v armaturní šachtě"</t>
  </si>
  <si>
    <t>34140826</t>
  </si>
  <si>
    <t>vodič silový s Cu jádrem 6mm2</t>
  </si>
  <si>
    <t>805469345</t>
  </si>
  <si>
    <t>850245121</t>
  </si>
  <si>
    <t>Výřez nebo výsek na potrubí z trub litinových tlakových nebo plastických hmot DN 80</t>
  </si>
  <si>
    <t>-1633898035</t>
  </si>
  <si>
    <t>Výřez nebo výsek  na potrubí z trub litinových tlakových nebo plasických hmot DN 80</t>
  </si>
  <si>
    <t>871231211</t>
  </si>
  <si>
    <t>Montáž potrubí z PE100 SDR 11 otevřený výkop svařovaných elektrotvarovkou D 75 x 6,8 mm</t>
  </si>
  <si>
    <t>-847386179</t>
  </si>
  <si>
    <t>Montáž vodovodního potrubí z plastů v otevřeném výkopu z polyetylenu PE 100 svařovaných elektrotvarovkou SDR 11/PN16 D 75 x 6,8 mm</t>
  </si>
  <si>
    <t>WVN.VP403073W</t>
  </si>
  <si>
    <t>Trubka dvouvrstvá PE 100 RC  voda SDR11 75x6,8 100m BC</t>
  </si>
  <si>
    <t>1940736051</t>
  </si>
  <si>
    <t>Trubka dvouvrstvá PE 100 RC voda SDR11 75x6,8 100m BC</t>
  </si>
  <si>
    <t>118*1,015 'Přepočtené koeficientem množství</t>
  </si>
  <si>
    <t>892233122</t>
  </si>
  <si>
    <t>Proplach a dezinfekce vodovodního potrubí DN od 40 do 70</t>
  </si>
  <si>
    <t>1371157363</t>
  </si>
  <si>
    <t>118</t>
  </si>
  <si>
    <t>892241111</t>
  </si>
  <si>
    <t>Tlaková zkouška vodovodního potrubí do 80</t>
  </si>
  <si>
    <t>525650424</t>
  </si>
  <si>
    <t>899722114</t>
  </si>
  <si>
    <t>Krytí potrubí z plastů výstražnou fólií z PVC 40 cm</t>
  </si>
  <si>
    <t>1598265762</t>
  </si>
  <si>
    <t>Krytí potrubí z plastů výstražnou fólií z PVC šířky 40 cm</t>
  </si>
  <si>
    <t>118 "FOLIE PRO VODOVODY"</t>
  </si>
  <si>
    <t>857242121</t>
  </si>
  <si>
    <t>Montáž litinových tvarovek jednoosých přírubových otevřený výkop DN 80</t>
  </si>
  <si>
    <t>-838717893</t>
  </si>
  <si>
    <t>857243131</t>
  </si>
  <si>
    <t>Montáž litinových tvarovek odbočných hrdlových otevřený výkop s integrovaným těsněním DN 80</t>
  </si>
  <si>
    <t>-1557097125</t>
  </si>
  <si>
    <t>Montáž litinových tvarovek na potrubí litinovém tlakovém odbočných na potrubí z trub hrdlových v otevřeném výkopu, kanálu nebo v šachtě s integrovaným těsněním DN 80</t>
  </si>
  <si>
    <t>877231101</t>
  </si>
  <si>
    <t>Montáž elektrospojek na vodovodním potrubí z PE trub d 75</t>
  </si>
  <si>
    <t>-293394191</t>
  </si>
  <si>
    <t>Montáž tvarovek na vodovodním plastovém potrubí z polyetylenu PE 100 elektrotvarovek SDR 11/PN16 spojek, oblouků nebo redukcí d 75</t>
  </si>
  <si>
    <t>28615973</t>
  </si>
  <si>
    <t>elektrospojka SDR11 PE 100 PN16 D 75mm</t>
  </si>
  <si>
    <t>126573721</t>
  </si>
  <si>
    <t>891211112</t>
  </si>
  <si>
    <t>Montáž vodovodních šoupátek otevřený výkop DN 50</t>
  </si>
  <si>
    <t>-751075927</t>
  </si>
  <si>
    <t>Montáž vodovodních armatur na potrubí šoupátek nebo klapek uzavíracích v otevřeném výkopu nebo v šachtách s osazením zemní soupravy (bez poklopů) DN 50</t>
  </si>
  <si>
    <t>WVN.FF061011W</t>
  </si>
  <si>
    <t>Oblouk 30° PE100 SDR11 63</t>
  </si>
  <si>
    <t>-825257948</t>
  </si>
  <si>
    <t>HWL.125406300000</t>
  </si>
  <si>
    <t>JIŠTĚNÍ PROTI POSUVU 63 PN10</t>
  </si>
  <si>
    <t>1037627454</t>
  </si>
  <si>
    <t>HWL.125407500000</t>
  </si>
  <si>
    <t>JIŠTĚNÍ PROTI POSUVU 75 PN10</t>
  </si>
  <si>
    <t>-409409973</t>
  </si>
  <si>
    <t>WVN.FF251011W</t>
  </si>
  <si>
    <t>T-kus 45° PE100 SDR11 63</t>
  </si>
  <si>
    <t>478829523</t>
  </si>
  <si>
    <t>WVN.FF485352W</t>
  </si>
  <si>
    <t>Koleno 30° PE100 SDR11 75</t>
  </si>
  <si>
    <t>610666329</t>
  </si>
  <si>
    <t>42</t>
  </si>
  <si>
    <t>892372111</t>
  </si>
  <si>
    <t>Zabezpečení konců vodovodního potrubí DN do 300 při tlakových zkouškách</t>
  </si>
  <si>
    <t>-860612349</t>
  </si>
  <si>
    <t>43</t>
  </si>
  <si>
    <t>4222110r</t>
  </si>
  <si>
    <t>spojovací materiál (šrouby, matky, atd.)</t>
  </si>
  <si>
    <t>-2100921286</t>
  </si>
  <si>
    <t>44</t>
  </si>
  <si>
    <t>HWL.855006505016</t>
  </si>
  <si>
    <t>TVAROVKA REDUKČNÍ FFR 65-50</t>
  </si>
  <si>
    <t>-148021934</t>
  </si>
  <si>
    <t>45</t>
  </si>
  <si>
    <t>HWL.400305000016</t>
  </si>
  <si>
    <t>ŠOUPĚ E3 PŘÍRUBOVÉ KRÁTKÉ 50</t>
  </si>
  <si>
    <t>1391615941</t>
  </si>
  <si>
    <t>46</t>
  </si>
  <si>
    <t>HWL.780005000000</t>
  </si>
  <si>
    <t>KOLO RUČNÍ DN 50</t>
  </si>
  <si>
    <t>1466157190</t>
  </si>
  <si>
    <t>KOLO RUČNÍ DN50</t>
  </si>
  <si>
    <t>47</t>
  </si>
  <si>
    <t>55253215</t>
  </si>
  <si>
    <t>trouba přírubová litinová vodovodní  PN10/40 DN 50 dl 200mm</t>
  </si>
  <si>
    <t>-1740617362</t>
  </si>
  <si>
    <t>48</t>
  </si>
  <si>
    <t>998276101</t>
  </si>
  <si>
    <t>Přesun hmot pro trubní vedení z trub z plastických hmot otevřený výkop</t>
  </si>
  <si>
    <t>1739032509</t>
  </si>
  <si>
    <t>0,5</t>
  </si>
  <si>
    <t>722</t>
  </si>
  <si>
    <t>Zdravotechnika - vnitřní vodovod</t>
  </si>
  <si>
    <t>49</t>
  </si>
  <si>
    <t>722290R</t>
  </si>
  <si>
    <t>Manipulace na stávajícím řadu DN 63  (příprava, zprovoznění, uzavření řadů a odkalení dle podmínek provozovatele vodovodu)</t>
  </si>
  <si>
    <t>823519000</t>
  </si>
  <si>
    <t>Manipulace na stávajícím řadu DN 300 (příprava, zprovoznění, uzavření řadů a odkalení)</t>
  </si>
  <si>
    <t>"vypuštění, napuštění, dezinfekce zprovoznění - odstávka dl. cca 50 m" 1</t>
  </si>
  <si>
    <t>23-M</t>
  </si>
  <si>
    <t>Montáže potrubí</t>
  </si>
  <si>
    <t>230032029</t>
  </si>
  <si>
    <t>Montáž přírubových spojů do PN 16 DN 80</t>
  </si>
  <si>
    <t>289193061</t>
  </si>
  <si>
    <t>51</t>
  </si>
  <si>
    <t>-432683835</t>
  </si>
  <si>
    <t>118*1,3*0,5*0,7</t>
  </si>
  <si>
    <t>52</t>
  </si>
  <si>
    <t>1007280492</t>
  </si>
  <si>
    <t xml:space="preserve">2020_02_05 - PS 01 Strojní část vystrojení vrtu </t>
  </si>
  <si>
    <t xml:space="preserve">    22-M - Montáže technologických zařízení </t>
  </si>
  <si>
    <t>4261192r1</t>
  </si>
  <si>
    <t>VERTIKÁLNÍ ČLÁNKOVÉ ODSTŘEDIVÉ ČERPADLO DO VRTU Ø 6" S INTEGROVANÝM ZPĚTNÝM VENTILEM V MONOBLOKOVÉ KONSTRUKCI,  h= 40 m,Qmax 0,3 l/s, včetně kabelové sady a chladícího pláště</t>
  </si>
  <si>
    <t>-333818636</t>
  </si>
  <si>
    <t>VERTIKÁLNÍ ČLÁNKOVÉ ODSTŘEDIVÉ ČERPADLO DO VRTU Ø 6" S INTEGROVANÝM ZPĚTNÝM VENTILEM V MONOBLOKOVÉ KONSTRUKCI - h= 40 m,Qmax 0,3 l/s, včetně kabelové sady a chladícího pláště</t>
  </si>
  <si>
    <t>5528176r</t>
  </si>
  <si>
    <t>PODPĚRY POTRUBÍ PRŮMĚRU 50 MM Z NEREZOCELI - včetně ukotvení 4 ks nerezové koty</t>
  </si>
  <si>
    <t>-1858715179</t>
  </si>
  <si>
    <t>552516r</t>
  </si>
  <si>
    <t>SPECIÁLNÍ ATYPICKÁ NEREZ PŘÍRUBA VČETNĚ TĚSNĚNÍ - ZHLAVÍ ZAJIŠTĚNO PROTI PRONIKÁNÍ TLAKOVÉ VODY</t>
  </si>
  <si>
    <t>-1599356904</t>
  </si>
  <si>
    <t>55251r</t>
  </si>
  <si>
    <t>NEREZOVÝ NÁVAREK G1", VČETNĚ NEREZOVÉHO KULOVÉHO UZAVÍRACÍHO VENTILU G1" A NEREZOVÉ PŘECHODKY G1"</t>
  </si>
  <si>
    <t>884023384</t>
  </si>
  <si>
    <t>HWL.9876001000R</t>
  </si>
  <si>
    <t>VENTIL  ZAVZDUŠŇOVACÍ A ODVZDUŠŇOVACÍ PN 1-16 1" PN 1-16</t>
  </si>
  <si>
    <t>-1373709171</t>
  </si>
  <si>
    <t>55261306</t>
  </si>
  <si>
    <t>trubka z ušlechtilé oceli (nerez) lisovací spoj dl 6m DN 50</t>
  </si>
  <si>
    <t>-188443858</t>
  </si>
  <si>
    <t>55261305</t>
  </si>
  <si>
    <t>trubka z ušlechtilé oceli (nerez) lisovací spoj dl 6m DN 40</t>
  </si>
  <si>
    <t>1265528084</t>
  </si>
  <si>
    <t>5512807R</t>
  </si>
  <si>
    <t>UZAVÍRACÍ MEZIPŘÍRUBOVÁ KLAPKA S PÁKOU DN 50</t>
  </si>
  <si>
    <t>-1648800866</t>
  </si>
  <si>
    <t>4226662R</t>
  </si>
  <si>
    <t>FILTR S HORNÍM ČIŠTĚNÍM DN 50</t>
  </si>
  <si>
    <t>1596787969</t>
  </si>
  <si>
    <t>55128075</t>
  </si>
  <si>
    <t>klapka uzavírací mezipřírubová PN16 T 120°C disk litina DN 50</t>
  </si>
  <si>
    <t>118102758</t>
  </si>
  <si>
    <t>HWL.983508000R</t>
  </si>
  <si>
    <t>ZAVZDUŠŇOVACÍ A ODVZDUŠŇOVACÍ VENTIL DN2" (MIN. ODVĚTRÁVACÍ VÝKON 150 m3/h)</t>
  </si>
  <si>
    <t>906021166</t>
  </si>
  <si>
    <t>HWL.400003200016</t>
  </si>
  <si>
    <t>ŠOUPĚ PŘÍRUBOVÉ KRÁTKÉ 32</t>
  </si>
  <si>
    <t>-164353086</t>
  </si>
  <si>
    <t>HWL.780000200R</t>
  </si>
  <si>
    <t>KOLO RUČNÍ PRO ŠOUPĚ DN 32</t>
  </si>
  <si>
    <t>-1803596201</t>
  </si>
  <si>
    <t>55251r2</t>
  </si>
  <si>
    <t>NEREZOVÝ NÁVAREK G1/2", VČETNĚ NEREZOVÉHO KULOVÉHO UZAVÍRACÍHO VENTILU G1/2" A HADICOVÉHO NÁSTAVCE G1/2" TYP 337</t>
  </si>
  <si>
    <t>1951440416</t>
  </si>
  <si>
    <t>60000047R</t>
  </si>
  <si>
    <t>MOKROBĚŽNÝ VODOMĚR DN 40, PN 16, QN 25, METROLOGICKÁ TŘ. B, FAKTURAČNÍ MĚŘIDLO.PARAMETRY: JMENOVITÝ PRŮTOK QN= 25 m3/h. S PULZNÍM VÝSTUPEM A SNÍMACÍM MODULEM.</t>
  </si>
  <si>
    <t>1261911338</t>
  </si>
  <si>
    <t>Vodoměr mokroběžný vícevtokový IBRF SV DN40</t>
  </si>
  <si>
    <t>52145R</t>
  </si>
  <si>
    <t>Montáž vystrojení vrtu - KOMPLET DLE PD</t>
  </si>
  <si>
    <t>KOMPL.</t>
  </si>
  <si>
    <t>751555031</t>
  </si>
  <si>
    <t>22-M</t>
  </si>
  <si>
    <t xml:space="preserve">Montáže technologických zařízení </t>
  </si>
  <si>
    <t>220R</t>
  </si>
  <si>
    <t>Připojení snímače tlaku</t>
  </si>
  <si>
    <t>-2021810865</t>
  </si>
  <si>
    <t>2020_02_06 - PS 03 Elektročást –  (řešena podrobně v příloze D.4)</t>
  </si>
  <si>
    <t xml:space="preserve">    21-M - Elektromontáže</t>
  </si>
  <si>
    <t>21-M</t>
  </si>
  <si>
    <t>Elektromontáže</t>
  </si>
  <si>
    <t>2100_R.</t>
  </si>
  <si>
    <t>ELEKTROMONTÁŽN Í PRÁCE + MATERIÁL (PŘÍPOJKA NN, ELEKTROČÁST ČS, ROZVBADĚČ M1) - DLE SAMOSTATNÉHO SOUPISU</t>
  </si>
  <si>
    <t>SOUBOR</t>
  </si>
  <si>
    <t>718021337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</si>
</sst>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8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 wrapText="1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topLeftCell="A40" workbookViewId="0"/>
  </sheetViews>
  <sheetFormatPr baseColWidth="10" defaultRowHeight="16"/>
  <cols>
    <col min="1" max="1" width="8.25" style="1" customWidth="1"/>
    <col min="2" max="2" width="1.75" style="1" customWidth="1"/>
    <col min="3" max="3" width="4.25" style="1" customWidth="1"/>
    <col min="4" max="33" width="2.75" style="1" customWidth="1"/>
    <col min="34" max="34" width="3.25" style="1" customWidth="1"/>
    <col min="35" max="35" width="31.75" style="1" customWidth="1"/>
    <col min="36" max="37" width="2.5" style="1" customWidth="1"/>
    <col min="38" max="38" width="8.25" style="1" customWidth="1"/>
    <col min="39" max="39" width="3.25" style="1" customWidth="1"/>
    <col min="40" max="40" width="13.25" style="1" customWidth="1"/>
    <col min="41" max="41" width="7.5" style="1" customWidth="1"/>
    <col min="42" max="42" width="4.25" style="1" customWidth="1"/>
    <col min="43" max="43" width="15.75" style="1" hidden="1" customWidth="1"/>
    <col min="44" max="44" width="13.75" style="1" customWidth="1"/>
    <col min="45" max="47" width="25.75" style="1" hidden="1" customWidth="1"/>
    <col min="48" max="49" width="21.75" style="1" hidden="1" customWidth="1"/>
    <col min="50" max="51" width="25" style="1" hidden="1" customWidth="1"/>
    <col min="52" max="52" width="21.75" style="1" hidden="1" customWidth="1"/>
    <col min="53" max="53" width="19.25" style="1" hidden="1" customWidth="1"/>
    <col min="54" max="54" width="25" style="1" hidden="1" customWidth="1"/>
    <col min="55" max="55" width="21.75" style="1" hidden="1" customWidth="1"/>
    <col min="56" max="56" width="19.25" style="1" hidden="1" customWidth="1"/>
    <col min="57" max="57" width="66.5" style="1" customWidth="1"/>
    <col min="71" max="91" width="9.25" style="1" hidden="1"/>
  </cols>
  <sheetData>
    <row r="1" spans="1:74" ht="1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s="1" customFormat="1" ht="37" customHeight="1"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S2" s="15" t="s">
        <v>6</v>
      </c>
      <c r="BT2" s="15" t="s">
        <v>7</v>
      </c>
    </row>
    <row r="3" spans="1:74" s="1" customFormat="1" ht="7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s="1" customFormat="1" ht="25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pans="1:74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60" t="s">
        <v>14</v>
      </c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  <c r="AG5" s="261"/>
      <c r="AH5" s="261"/>
      <c r="AI5" s="261"/>
      <c r="AJ5" s="261"/>
      <c r="AK5" s="261"/>
      <c r="AL5" s="261"/>
      <c r="AM5" s="261"/>
      <c r="AN5" s="261"/>
      <c r="AO5" s="261"/>
      <c r="AP5" s="20"/>
      <c r="AQ5" s="20"/>
      <c r="AR5" s="18"/>
      <c r="BE5" s="257" t="s">
        <v>15</v>
      </c>
      <c r="BS5" s="15" t="s">
        <v>6</v>
      </c>
    </row>
    <row r="6" spans="1:74" s="1" customFormat="1" ht="37" customHeight="1">
      <c r="B6" s="19"/>
      <c r="C6" s="20"/>
      <c r="D6" s="26" t="s">
        <v>16</v>
      </c>
      <c r="E6" s="20"/>
      <c r="F6" s="20"/>
      <c r="G6" s="20"/>
      <c r="H6" s="20"/>
      <c r="I6" s="20"/>
      <c r="J6" s="20"/>
      <c r="K6" s="262" t="s">
        <v>17</v>
      </c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0"/>
      <c r="AQ6" s="20"/>
      <c r="AR6" s="18"/>
      <c r="BE6" s="258"/>
      <c r="BS6" s="15" t="s">
        <v>6</v>
      </c>
    </row>
    <row r="7" spans="1:74" s="1" customFormat="1" ht="12" customHeight="1">
      <c r="B7" s="19"/>
      <c r="C7" s="20"/>
      <c r="D7" s="27" t="s">
        <v>18</v>
      </c>
      <c r="E7" s="20"/>
      <c r="F7" s="20"/>
      <c r="G7" s="20"/>
      <c r="H7" s="20"/>
      <c r="I7" s="20"/>
      <c r="J7" s="20"/>
      <c r="K7" s="25" t="s">
        <v>19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7" t="s">
        <v>20</v>
      </c>
      <c r="AL7" s="20"/>
      <c r="AM7" s="20"/>
      <c r="AN7" s="25" t="s">
        <v>21</v>
      </c>
      <c r="AO7" s="20"/>
      <c r="AP7" s="20"/>
      <c r="AQ7" s="20"/>
      <c r="AR7" s="18"/>
      <c r="BE7" s="258"/>
      <c r="BS7" s="15" t="s">
        <v>6</v>
      </c>
    </row>
    <row r="8" spans="1:74" s="1" customFormat="1" ht="12" customHeight="1">
      <c r="B8" s="19"/>
      <c r="C8" s="20"/>
      <c r="D8" s="27" t="s">
        <v>22</v>
      </c>
      <c r="E8" s="20"/>
      <c r="F8" s="20"/>
      <c r="G8" s="20"/>
      <c r="H8" s="20"/>
      <c r="I8" s="20"/>
      <c r="J8" s="20"/>
      <c r="K8" s="25" t="s">
        <v>23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7" t="s">
        <v>24</v>
      </c>
      <c r="AL8" s="20"/>
      <c r="AM8" s="20"/>
      <c r="AN8" s="28" t="s">
        <v>25</v>
      </c>
      <c r="AO8" s="20"/>
      <c r="AP8" s="20"/>
      <c r="AQ8" s="20"/>
      <c r="AR8" s="18"/>
      <c r="BE8" s="258"/>
      <c r="BS8" s="15" t="s">
        <v>6</v>
      </c>
    </row>
    <row r="9" spans="1:74" s="1" customFormat="1" ht="29.25" customHeight="1">
      <c r="B9" s="19"/>
      <c r="C9" s="20"/>
      <c r="D9" s="24" t="s">
        <v>26</v>
      </c>
      <c r="E9" s="20"/>
      <c r="F9" s="20"/>
      <c r="G9" s="20"/>
      <c r="H9" s="20"/>
      <c r="I9" s="20"/>
      <c r="J9" s="20"/>
      <c r="K9" s="29" t="s">
        <v>27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4" t="s">
        <v>28</v>
      </c>
      <c r="AL9" s="20"/>
      <c r="AM9" s="20"/>
      <c r="AN9" s="29" t="s">
        <v>29</v>
      </c>
      <c r="AO9" s="20"/>
      <c r="AP9" s="20"/>
      <c r="AQ9" s="20"/>
      <c r="AR9" s="18"/>
      <c r="BE9" s="258"/>
      <c r="BS9" s="15" t="s">
        <v>6</v>
      </c>
    </row>
    <row r="10" spans="1:74" s="1" customFormat="1" ht="12" customHeight="1">
      <c r="B10" s="19"/>
      <c r="C10" s="20"/>
      <c r="D10" s="27" t="s">
        <v>30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7" t="s">
        <v>31</v>
      </c>
      <c r="AL10" s="20"/>
      <c r="AM10" s="20"/>
      <c r="AN10" s="25" t="s">
        <v>32</v>
      </c>
      <c r="AO10" s="20"/>
      <c r="AP10" s="20"/>
      <c r="AQ10" s="20"/>
      <c r="AR10" s="18"/>
      <c r="BE10" s="258"/>
      <c r="BS10" s="15" t="s">
        <v>6</v>
      </c>
    </row>
    <row r="11" spans="1:74" s="1" customFormat="1" ht="18.5" customHeight="1">
      <c r="B11" s="19"/>
      <c r="C11" s="20"/>
      <c r="D11" s="20"/>
      <c r="E11" s="25" t="s">
        <v>33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7" t="s">
        <v>34</v>
      </c>
      <c r="AL11" s="20"/>
      <c r="AM11" s="20"/>
      <c r="AN11" s="25" t="s">
        <v>1</v>
      </c>
      <c r="AO11" s="20"/>
      <c r="AP11" s="20"/>
      <c r="AQ11" s="20"/>
      <c r="AR11" s="18"/>
      <c r="BE11" s="258"/>
      <c r="BS11" s="15" t="s">
        <v>6</v>
      </c>
    </row>
    <row r="12" spans="1:74" s="1" customFormat="1" ht="7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58"/>
      <c r="BS12" s="15" t="s">
        <v>6</v>
      </c>
    </row>
    <row r="13" spans="1:74" s="1" customFormat="1" ht="12" customHeight="1">
      <c r="B13" s="19"/>
      <c r="C13" s="20"/>
      <c r="D13" s="27" t="s">
        <v>35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7" t="s">
        <v>31</v>
      </c>
      <c r="AL13" s="20"/>
      <c r="AM13" s="20"/>
      <c r="AN13" s="30" t="s">
        <v>36</v>
      </c>
      <c r="AO13" s="20"/>
      <c r="AP13" s="20"/>
      <c r="AQ13" s="20"/>
      <c r="AR13" s="18"/>
      <c r="BE13" s="258"/>
      <c r="BS13" s="15" t="s">
        <v>6</v>
      </c>
    </row>
    <row r="14" spans="1:74" ht="13">
      <c r="B14" s="19"/>
      <c r="C14" s="20"/>
      <c r="D14" s="20"/>
      <c r="E14" s="263" t="s">
        <v>36</v>
      </c>
      <c r="F14" s="264"/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7" t="s">
        <v>34</v>
      </c>
      <c r="AL14" s="20"/>
      <c r="AM14" s="20"/>
      <c r="AN14" s="30" t="s">
        <v>36</v>
      </c>
      <c r="AO14" s="20"/>
      <c r="AP14" s="20"/>
      <c r="AQ14" s="20"/>
      <c r="AR14" s="18"/>
      <c r="BE14" s="258"/>
      <c r="BS14" s="15" t="s">
        <v>6</v>
      </c>
    </row>
    <row r="15" spans="1:74" s="1" customFormat="1" ht="7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58"/>
      <c r="BS15" s="15" t="s">
        <v>4</v>
      </c>
    </row>
    <row r="16" spans="1:74" s="1" customFormat="1" ht="12" customHeight="1">
      <c r="B16" s="19"/>
      <c r="C16" s="20"/>
      <c r="D16" s="27" t="s">
        <v>37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7" t="s">
        <v>31</v>
      </c>
      <c r="AL16" s="20"/>
      <c r="AM16" s="20"/>
      <c r="AN16" s="25" t="s">
        <v>38</v>
      </c>
      <c r="AO16" s="20"/>
      <c r="AP16" s="20"/>
      <c r="AQ16" s="20"/>
      <c r="AR16" s="18"/>
      <c r="BE16" s="258"/>
      <c r="BS16" s="15" t="s">
        <v>4</v>
      </c>
    </row>
    <row r="17" spans="1:71" s="1" customFormat="1" ht="18.5" customHeight="1">
      <c r="B17" s="19"/>
      <c r="C17" s="20"/>
      <c r="D17" s="20"/>
      <c r="E17" s="25" t="s">
        <v>39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7" t="s">
        <v>34</v>
      </c>
      <c r="AL17" s="20"/>
      <c r="AM17" s="20"/>
      <c r="AN17" s="25" t="s">
        <v>1</v>
      </c>
      <c r="AO17" s="20"/>
      <c r="AP17" s="20"/>
      <c r="AQ17" s="20"/>
      <c r="AR17" s="18"/>
      <c r="BE17" s="258"/>
      <c r="BS17" s="15" t="s">
        <v>40</v>
      </c>
    </row>
    <row r="18" spans="1:71" s="1" customFormat="1" ht="7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58"/>
      <c r="BS18" s="15" t="s">
        <v>6</v>
      </c>
    </row>
    <row r="19" spans="1:71" s="1" customFormat="1" ht="12" customHeight="1">
      <c r="B19" s="19"/>
      <c r="C19" s="20"/>
      <c r="D19" s="27" t="s">
        <v>41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7" t="s">
        <v>31</v>
      </c>
      <c r="AL19" s="20"/>
      <c r="AM19" s="20"/>
      <c r="AN19" s="25" t="s">
        <v>1</v>
      </c>
      <c r="AO19" s="20"/>
      <c r="AP19" s="20"/>
      <c r="AQ19" s="20"/>
      <c r="AR19" s="18"/>
      <c r="BE19" s="258"/>
      <c r="BS19" s="15" t="s">
        <v>6</v>
      </c>
    </row>
    <row r="20" spans="1:71" s="1" customFormat="1" ht="18.5" customHeight="1">
      <c r="B20" s="19"/>
      <c r="C20" s="20"/>
      <c r="D20" s="20"/>
      <c r="E20" s="25" t="s">
        <v>42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7" t="s">
        <v>34</v>
      </c>
      <c r="AL20" s="20"/>
      <c r="AM20" s="20"/>
      <c r="AN20" s="25" t="s">
        <v>1</v>
      </c>
      <c r="AO20" s="20"/>
      <c r="AP20" s="20"/>
      <c r="AQ20" s="20"/>
      <c r="AR20" s="18"/>
      <c r="BE20" s="258"/>
      <c r="BS20" s="15" t="s">
        <v>40</v>
      </c>
    </row>
    <row r="21" spans="1:71" s="1" customFormat="1" ht="7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58"/>
    </row>
    <row r="22" spans="1:71" s="1" customFormat="1" ht="12" customHeight="1">
      <c r="B22" s="19"/>
      <c r="C22" s="20"/>
      <c r="D22" s="27" t="s">
        <v>43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58"/>
    </row>
    <row r="23" spans="1:71" s="1" customFormat="1" ht="47.25" customHeight="1">
      <c r="B23" s="19"/>
      <c r="C23" s="20"/>
      <c r="D23" s="20"/>
      <c r="E23" s="265" t="s">
        <v>44</v>
      </c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O23" s="20"/>
      <c r="AP23" s="20"/>
      <c r="AQ23" s="20"/>
      <c r="AR23" s="18"/>
      <c r="BE23" s="258"/>
    </row>
    <row r="24" spans="1:71" s="1" customFormat="1" ht="7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58"/>
    </row>
    <row r="25" spans="1:71" s="1" customFormat="1" ht="7" customHeight="1">
      <c r="B25" s="19"/>
      <c r="C25" s="20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0"/>
      <c r="AQ25" s="20"/>
      <c r="AR25" s="18"/>
      <c r="BE25" s="258"/>
    </row>
    <row r="26" spans="1:71" s="2" customFormat="1" ht="26" customHeight="1">
      <c r="A26" s="33"/>
      <c r="B26" s="34"/>
      <c r="C26" s="35"/>
      <c r="D26" s="36" t="s">
        <v>45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66">
        <f>ROUND(AG94,2)</f>
        <v>0</v>
      </c>
      <c r="AL26" s="267"/>
      <c r="AM26" s="267"/>
      <c r="AN26" s="267"/>
      <c r="AO26" s="267"/>
      <c r="AP26" s="35"/>
      <c r="AQ26" s="35"/>
      <c r="AR26" s="38"/>
      <c r="BE26" s="258"/>
    </row>
    <row r="27" spans="1:71" s="2" customFormat="1" ht="7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58"/>
    </row>
    <row r="28" spans="1:71" s="2" customFormat="1" ht="13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68" t="s">
        <v>46</v>
      </c>
      <c r="M28" s="268"/>
      <c r="N28" s="268"/>
      <c r="O28" s="268"/>
      <c r="P28" s="268"/>
      <c r="Q28" s="35"/>
      <c r="R28" s="35"/>
      <c r="S28" s="35"/>
      <c r="T28" s="35"/>
      <c r="U28" s="35"/>
      <c r="V28" s="35"/>
      <c r="W28" s="268" t="s">
        <v>47</v>
      </c>
      <c r="X28" s="268"/>
      <c r="Y28" s="268"/>
      <c r="Z28" s="268"/>
      <c r="AA28" s="268"/>
      <c r="AB28" s="268"/>
      <c r="AC28" s="268"/>
      <c r="AD28" s="268"/>
      <c r="AE28" s="268"/>
      <c r="AF28" s="35"/>
      <c r="AG28" s="35"/>
      <c r="AH28" s="35"/>
      <c r="AI28" s="35"/>
      <c r="AJ28" s="35"/>
      <c r="AK28" s="268" t="s">
        <v>48</v>
      </c>
      <c r="AL28" s="268"/>
      <c r="AM28" s="268"/>
      <c r="AN28" s="268"/>
      <c r="AO28" s="268"/>
      <c r="AP28" s="35"/>
      <c r="AQ28" s="35"/>
      <c r="AR28" s="38"/>
      <c r="BE28" s="258"/>
    </row>
    <row r="29" spans="1:71" s="3" customFormat="1" ht="14.5" customHeight="1">
      <c r="B29" s="39"/>
      <c r="C29" s="40"/>
      <c r="D29" s="27" t="s">
        <v>49</v>
      </c>
      <c r="E29" s="40"/>
      <c r="F29" s="27" t="s">
        <v>50</v>
      </c>
      <c r="G29" s="40"/>
      <c r="H29" s="40"/>
      <c r="I29" s="40"/>
      <c r="J29" s="40"/>
      <c r="K29" s="40"/>
      <c r="L29" s="271">
        <v>0.21</v>
      </c>
      <c r="M29" s="270"/>
      <c r="N29" s="270"/>
      <c r="O29" s="270"/>
      <c r="P29" s="270"/>
      <c r="Q29" s="40"/>
      <c r="R29" s="40"/>
      <c r="S29" s="40"/>
      <c r="T29" s="40"/>
      <c r="U29" s="40"/>
      <c r="V29" s="40"/>
      <c r="W29" s="269">
        <f>ROUND(AZ94, 2)</f>
        <v>0</v>
      </c>
      <c r="X29" s="270"/>
      <c r="Y29" s="270"/>
      <c r="Z29" s="270"/>
      <c r="AA29" s="270"/>
      <c r="AB29" s="270"/>
      <c r="AC29" s="270"/>
      <c r="AD29" s="270"/>
      <c r="AE29" s="270"/>
      <c r="AF29" s="40"/>
      <c r="AG29" s="40"/>
      <c r="AH29" s="40"/>
      <c r="AI29" s="40"/>
      <c r="AJ29" s="40"/>
      <c r="AK29" s="269">
        <f>ROUND(AV94, 2)</f>
        <v>0</v>
      </c>
      <c r="AL29" s="270"/>
      <c r="AM29" s="270"/>
      <c r="AN29" s="270"/>
      <c r="AO29" s="270"/>
      <c r="AP29" s="40"/>
      <c r="AQ29" s="40"/>
      <c r="AR29" s="41"/>
      <c r="BE29" s="259"/>
    </row>
    <row r="30" spans="1:71" s="3" customFormat="1" ht="14.5" customHeight="1">
      <c r="B30" s="39"/>
      <c r="C30" s="40"/>
      <c r="D30" s="40"/>
      <c r="E30" s="40"/>
      <c r="F30" s="27" t="s">
        <v>51</v>
      </c>
      <c r="G30" s="40"/>
      <c r="H30" s="40"/>
      <c r="I30" s="40"/>
      <c r="J30" s="40"/>
      <c r="K30" s="40"/>
      <c r="L30" s="271">
        <v>0.15</v>
      </c>
      <c r="M30" s="270"/>
      <c r="N30" s="270"/>
      <c r="O30" s="270"/>
      <c r="P30" s="270"/>
      <c r="Q30" s="40"/>
      <c r="R30" s="40"/>
      <c r="S30" s="40"/>
      <c r="T30" s="40"/>
      <c r="U30" s="40"/>
      <c r="V30" s="40"/>
      <c r="W30" s="269">
        <f>ROUND(BA94, 2)</f>
        <v>0</v>
      </c>
      <c r="X30" s="270"/>
      <c r="Y30" s="270"/>
      <c r="Z30" s="270"/>
      <c r="AA30" s="270"/>
      <c r="AB30" s="270"/>
      <c r="AC30" s="270"/>
      <c r="AD30" s="270"/>
      <c r="AE30" s="270"/>
      <c r="AF30" s="40"/>
      <c r="AG30" s="40"/>
      <c r="AH30" s="40"/>
      <c r="AI30" s="40"/>
      <c r="AJ30" s="40"/>
      <c r="AK30" s="269">
        <f>ROUND(AW94, 2)</f>
        <v>0</v>
      </c>
      <c r="AL30" s="270"/>
      <c r="AM30" s="270"/>
      <c r="AN30" s="270"/>
      <c r="AO30" s="270"/>
      <c r="AP30" s="40"/>
      <c r="AQ30" s="40"/>
      <c r="AR30" s="41"/>
      <c r="BE30" s="259"/>
    </row>
    <row r="31" spans="1:71" s="3" customFormat="1" ht="14.5" hidden="1" customHeight="1">
      <c r="B31" s="39"/>
      <c r="C31" s="40"/>
      <c r="D31" s="40"/>
      <c r="E31" s="40"/>
      <c r="F31" s="27" t="s">
        <v>52</v>
      </c>
      <c r="G31" s="40"/>
      <c r="H31" s="40"/>
      <c r="I31" s="40"/>
      <c r="J31" s="40"/>
      <c r="K31" s="40"/>
      <c r="L31" s="271">
        <v>0.21</v>
      </c>
      <c r="M31" s="270"/>
      <c r="N31" s="270"/>
      <c r="O31" s="270"/>
      <c r="P31" s="270"/>
      <c r="Q31" s="40"/>
      <c r="R31" s="40"/>
      <c r="S31" s="40"/>
      <c r="T31" s="40"/>
      <c r="U31" s="40"/>
      <c r="V31" s="40"/>
      <c r="W31" s="269">
        <f>ROUND(BB94, 2)</f>
        <v>0</v>
      </c>
      <c r="X31" s="270"/>
      <c r="Y31" s="270"/>
      <c r="Z31" s="270"/>
      <c r="AA31" s="270"/>
      <c r="AB31" s="270"/>
      <c r="AC31" s="270"/>
      <c r="AD31" s="270"/>
      <c r="AE31" s="270"/>
      <c r="AF31" s="40"/>
      <c r="AG31" s="40"/>
      <c r="AH31" s="40"/>
      <c r="AI31" s="40"/>
      <c r="AJ31" s="40"/>
      <c r="AK31" s="269">
        <v>0</v>
      </c>
      <c r="AL31" s="270"/>
      <c r="AM31" s="270"/>
      <c r="AN31" s="270"/>
      <c r="AO31" s="270"/>
      <c r="AP31" s="40"/>
      <c r="AQ31" s="40"/>
      <c r="AR31" s="41"/>
      <c r="BE31" s="259"/>
    </row>
    <row r="32" spans="1:71" s="3" customFormat="1" ht="14.5" hidden="1" customHeight="1">
      <c r="B32" s="39"/>
      <c r="C32" s="40"/>
      <c r="D32" s="40"/>
      <c r="E32" s="40"/>
      <c r="F32" s="27" t="s">
        <v>53</v>
      </c>
      <c r="G32" s="40"/>
      <c r="H32" s="40"/>
      <c r="I32" s="40"/>
      <c r="J32" s="40"/>
      <c r="K32" s="40"/>
      <c r="L32" s="271">
        <v>0.15</v>
      </c>
      <c r="M32" s="270"/>
      <c r="N32" s="270"/>
      <c r="O32" s="270"/>
      <c r="P32" s="270"/>
      <c r="Q32" s="40"/>
      <c r="R32" s="40"/>
      <c r="S32" s="40"/>
      <c r="T32" s="40"/>
      <c r="U32" s="40"/>
      <c r="V32" s="40"/>
      <c r="W32" s="269">
        <f>ROUND(BC94, 2)</f>
        <v>0</v>
      </c>
      <c r="X32" s="270"/>
      <c r="Y32" s="270"/>
      <c r="Z32" s="270"/>
      <c r="AA32" s="270"/>
      <c r="AB32" s="270"/>
      <c r="AC32" s="270"/>
      <c r="AD32" s="270"/>
      <c r="AE32" s="270"/>
      <c r="AF32" s="40"/>
      <c r="AG32" s="40"/>
      <c r="AH32" s="40"/>
      <c r="AI32" s="40"/>
      <c r="AJ32" s="40"/>
      <c r="AK32" s="269">
        <v>0</v>
      </c>
      <c r="AL32" s="270"/>
      <c r="AM32" s="270"/>
      <c r="AN32" s="270"/>
      <c r="AO32" s="270"/>
      <c r="AP32" s="40"/>
      <c r="AQ32" s="40"/>
      <c r="AR32" s="41"/>
      <c r="BE32" s="259"/>
    </row>
    <row r="33" spans="1:57" s="3" customFormat="1" ht="14.5" hidden="1" customHeight="1">
      <c r="B33" s="39"/>
      <c r="C33" s="40"/>
      <c r="D33" s="40"/>
      <c r="E33" s="40"/>
      <c r="F33" s="27" t="s">
        <v>54</v>
      </c>
      <c r="G33" s="40"/>
      <c r="H33" s="40"/>
      <c r="I33" s="40"/>
      <c r="J33" s="40"/>
      <c r="K33" s="40"/>
      <c r="L33" s="271">
        <v>0</v>
      </c>
      <c r="M33" s="270"/>
      <c r="N33" s="270"/>
      <c r="O33" s="270"/>
      <c r="P33" s="270"/>
      <c r="Q33" s="40"/>
      <c r="R33" s="40"/>
      <c r="S33" s="40"/>
      <c r="T33" s="40"/>
      <c r="U33" s="40"/>
      <c r="V33" s="40"/>
      <c r="W33" s="269">
        <f>ROUND(BD94, 2)</f>
        <v>0</v>
      </c>
      <c r="X33" s="270"/>
      <c r="Y33" s="270"/>
      <c r="Z33" s="270"/>
      <c r="AA33" s="270"/>
      <c r="AB33" s="270"/>
      <c r="AC33" s="270"/>
      <c r="AD33" s="270"/>
      <c r="AE33" s="270"/>
      <c r="AF33" s="40"/>
      <c r="AG33" s="40"/>
      <c r="AH33" s="40"/>
      <c r="AI33" s="40"/>
      <c r="AJ33" s="40"/>
      <c r="AK33" s="269">
        <v>0</v>
      </c>
      <c r="AL33" s="270"/>
      <c r="AM33" s="270"/>
      <c r="AN33" s="270"/>
      <c r="AO33" s="270"/>
      <c r="AP33" s="40"/>
      <c r="AQ33" s="40"/>
      <c r="AR33" s="41"/>
      <c r="BE33" s="259"/>
    </row>
    <row r="34" spans="1:57" s="2" customFormat="1" ht="7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258"/>
    </row>
    <row r="35" spans="1:57" s="2" customFormat="1" ht="26" customHeight="1">
      <c r="A35" s="33"/>
      <c r="B35" s="34"/>
      <c r="C35" s="42"/>
      <c r="D35" s="43" t="s">
        <v>55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56</v>
      </c>
      <c r="U35" s="44"/>
      <c r="V35" s="44"/>
      <c r="W35" s="44"/>
      <c r="X35" s="275" t="s">
        <v>57</v>
      </c>
      <c r="Y35" s="273"/>
      <c r="Z35" s="273"/>
      <c r="AA35" s="273"/>
      <c r="AB35" s="273"/>
      <c r="AC35" s="44"/>
      <c r="AD35" s="44"/>
      <c r="AE35" s="44"/>
      <c r="AF35" s="44"/>
      <c r="AG35" s="44"/>
      <c r="AH35" s="44"/>
      <c r="AI35" s="44"/>
      <c r="AJ35" s="44"/>
      <c r="AK35" s="272">
        <f>SUM(AK26:AK33)</f>
        <v>0</v>
      </c>
      <c r="AL35" s="273"/>
      <c r="AM35" s="273"/>
      <c r="AN35" s="273"/>
      <c r="AO35" s="274"/>
      <c r="AP35" s="42"/>
      <c r="AQ35" s="42"/>
      <c r="AR35" s="38"/>
      <c r="BE35" s="33"/>
    </row>
    <row r="36" spans="1:57" s="2" customFormat="1" ht="7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14.5" customHeight="1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8"/>
      <c r="BE37" s="33"/>
    </row>
    <row r="38" spans="1:57" s="1" customFormat="1" ht="14.5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pans="1:57" s="1" customFormat="1" ht="14.5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pans="1:57" s="1" customFormat="1" ht="14.5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pans="1:57" s="1" customFormat="1" ht="14.5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pans="1:57" s="1" customFormat="1" ht="14.5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pans="1:57" s="1" customFormat="1" ht="14.5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pans="1:57" s="1" customFormat="1" ht="14.5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pans="1:57" s="1" customFormat="1" ht="14.5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pans="1:57" s="1" customFormat="1" ht="14.5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pans="1:57" s="1" customFormat="1" ht="14.5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pans="1:57" s="1" customFormat="1" ht="14.5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pans="1:57" s="2" customFormat="1" ht="14.5" customHeight="1">
      <c r="B49" s="46"/>
      <c r="C49" s="47"/>
      <c r="D49" s="48" t="s">
        <v>58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8" t="s">
        <v>59</v>
      </c>
      <c r="AI49" s="49"/>
      <c r="AJ49" s="49"/>
      <c r="AK49" s="49"/>
      <c r="AL49" s="49"/>
      <c r="AM49" s="49"/>
      <c r="AN49" s="49"/>
      <c r="AO49" s="49"/>
      <c r="AP49" s="47"/>
      <c r="AQ49" s="47"/>
      <c r="AR49" s="50"/>
    </row>
    <row r="50" spans="1:57" ht="11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 spans="1:57" ht="1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 spans="1:57" ht="11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 spans="1:57" ht="1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 spans="1:57" ht="11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 spans="1:57" ht="11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 spans="1:57" ht="11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 spans="1:57" ht="11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 spans="1:57" ht="11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 spans="1:57" ht="11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pans="1:57" s="2" customFormat="1" ht="13">
      <c r="A60" s="33"/>
      <c r="B60" s="34"/>
      <c r="C60" s="35"/>
      <c r="D60" s="51" t="s">
        <v>60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1" t="s">
        <v>61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1" t="s">
        <v>60</v>
      </c>
      <c r="AI60" s="37"/>
      <c r="AJ60" s="37"/>
      <c r="AK60" s="37"/>
      <c r="AL60" s="37"/>
      <c r="AM60" s="51" t="s">
        <v>61</v>
      </c>
      <c r="AN60" s="37"/>
      <c r="AO60" s="37"/>
      <c r="AP60" s="35"/>
      <c r="AQ60" s="35"/>
      <c r="AR60" s="38"/>
      <c r="BE60" s="33"/>
    </row>
    <row r="61" spans="1:57" ht="1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 spans="1:57" ht="11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 spans="1:57" ht="11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pans="1:57" s="2" customFormat="1" ht="13">
      <c r="A64" s="33"/>
      <c r="B64" s="34"/>
      <c r="C64" s="35"/>
      <c r="D64" s="48" t="s">
        <v>62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48" t="s">
        <v>63</v>
      </c>
      <c r="AI64" s="52"/>
      <c r="AJ64" s="52"/>
      <c r="AK64" s="52"/>
      <c r="AL64" s="52"/>
      <c r="AM64" s="52"/>
      <c r="AN64" s="52"/>
      <c r="AO64" s="52"/>
      <c r="AP64" s="35"/>
      <c r="AQ64" s="35"/>
      <c r="AR64" s="38"/>
      <c r="BE64" s="33"/>
    </row>
    <row r="65" spans="1:57" ht="11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 spans="1:57" ht="11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 spans="1:57" ht="11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 spans="1:57" ht="11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 spans="1:57" ht="11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 spans="1:57" ht="11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 spans="1:57" ht="1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 spans="1:57" ht="11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 spans="1:57" ht="11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 spans="1:57" ht="11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pans="1:57" s="2" customFormat="1" ht="13">
      <c r="A75" s="33"/>
      <c r="B75" s="34"/>
      <c r="C75" s="35"/>
      <c r="D75" s="51" t="s">
        <v>60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1" t="s">
        <v>61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1" t="s">
        <v>60</v>
      </c>
      <c r="AI75" s="37"/>
      <c r="AJ75" s="37"/>
      <c r="AK75" s="37"/>
      <c r="AL75" s="37"/>
      <c r="AM75" s="51" t="s">
        <v>61</v>
      </c>
      <c r="AN75" s="37"/>
      <c r="AO75" s="37"/>
      <c r="AP75" s="35"/>
      <c r="AQ75" s="35"/>
      <c r="AR75" s="38"/>
      <c r="BE75" s="33"/>
    </row>
    <row r="76" spans="1:57" s="2" customFormat="1" ht="11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8"/>
      <c r="BE76" s="33"/>
    </row>
    <row r="77" spans="1:57" s="2" customFormat="1" ht="7" customHeight="1">
      <c r="A77" s="33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38"/>
      <c r="BE77" s="33"/>
    </row>
    <row r="81" spans="1:91" s="2" customFormat="1" ht="7" customHeight="1">
      <c r="A81" s="33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38"/>
      <c r="BE81" s="33"/>
    </row>
    <row r="82" spans="1:91" s="2" customFormat="1" ht="25" customHeight="1">
      <c r="A82" s="33"/>
      <c r="B82" s="34"/>
      <c r="C82" s="21" t="s">
        <v>64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8"/>
      <c r="BE82" s="33"/>
    </row>
    <row r="83" spans="1:91" s="2" customFormat="1" ht="7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8"/>
      <c r="BE83" s="33"/>
    </row>
    <row r="84" spans="1:91" s="4" customFormat="1" ht="12" customHeight="1">
      <c r="B84" s="57"/>
      <c r="C84" s="27" t="s">
        <v>13</v>
      </c>
      <c r="D84" s="58"/>
      <c r="E84" s="58"/>
      <c r="F84" s="58"/>
      <c r="G84" s="58"/>
      <c r="H84" s="58"/>
      <c r="I84" s="58"/>
      <c r="J84" s="58"/>
      <c r="K84" s="58"/>
      <c r="L84" s="58" t="str">
        <f>K5</f>
        <v>2020_02</v>
      </c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</row>
    <row r="85" spans="1:91" s="5" customFormat="1" ht="37" customHeight="1">
      <c r="B85" s="60"/>
      <c r="C85" s="61" t="s">
        <v>16</v>
      </c>
      <c r="D85" s="62"/>
      <c r="E85" s="62"/>
      <c r="F85" s="62"/>
      <c r="G85" s="62"/>
      <c r="H85" s="62"/>
      <c r="I85" s="62"/>
      <c r="J85" s="62"/>
      <c r="K85" s="62"/>
      <c r="L85" s="236" t="str">
        <f>K6</f>
        <v>PŘESTAVLKY - VRT</v>
      </c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  <c r="AE85" s="237"/>
      <c r="AF85" s="237"/>
      <c r="AG85" s="237"/>
      <c r="AH85" s="237"/>
      <c r="AI85" s="237"/>
      <c r="AJ85" s="237"/>
      <c r="AK85" s="237"/>
      <c r="AL85" s="237"/>
      <c r="AM85" s="237"/>
      <c r="AN85" s="237"/>
      <c r="AO85" s="237"/>
      <c r="AP85" s="62"/>
      <c r="AQ85" s="62"/>
      <c r="AR85" s="63"/>
    </row>
    <row r="86" spans="1:91" s="2" customFormat="1" ht="7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8"/>
      <c r="BE86" s="33"/>
    </row>
    <row r="87" spans="1:91" s="2" customFormat="1" ht="12" customHeight="1">
      <c r="A87" s="33"/>
      <c r="B87" s="34"/>
      <c r="C87" s="27" t="s">
        <v>22</v>
      </c>
      <c r="D87" s="35"/>
      <c r="E87" s="35"/>
      <c r="F87" s="35"/>
      <c r="G87" s="35"/>
      <c r="H87" s="35"/>
      <c r="I87" s="35"/>
      <c r="J87" s="35"/>
      <c r="K87" s="35"/>
      <c r="L87" s="64" t="str">
        <f>IF(K8="","",K8)</f>
        <v>PŘESTAVLKY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7" t="s">
        <v>24</v>
      </c>
      <c r="AJ87" s="35"/>
      <c r="AK87" s="35"/>
      <c r="AL87" s="35"/>
      <c r="AM87" s="238" t="str">
        <f>IF(AN8= "","",AN8)</f>
        <v>7. 5. 2020</v>
      </c>
      <c r="AN87" s="238"/>
      <c r="AO87" s="35"/>
      <c r="AP87" s="35"/>
      <c r="AQ87" s="35"/>
      <c r="AR87" s="38"/>
      <c r="BE87" s="33"/>
    </row>
    <row r="88" spans="1:91" s="2" customFormat="1" ht="7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8"/>
      <c r="BE88" s="33"/>
    </row>
    <row r="89" spans="1:91" s="2" customFormat="1" ht="25.75" customHeight="1">
      <c r="A89" s="33"/>
      <c r="B89" s="34"/>
      <c r="C89" s="27" t="s">
        <v>30</v>
      </c>
      <c r="D89" s="35"/>
      <c r="E89" s="35"/>
      <c r="F89" s="35"/>
      <c r="G89" s="35"/>
      <c r="H89" s="35"/>
      <c r="I89" s="35"/>
      <c r="J89" s="35"/>
      <c r="K89" s="35"/>
      <c r="L89" s="58" t="str">
        <f>IF(E11= "","",E11)</f>
        <v>Přestavlky u Čerčan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7" t="s">
        <v>37</v>
      </c>
      <c r="AJ89" s="35"/>
      <c r="AK89" s="35"/>
      <c r="AL89" s="35"/>
      <c r="AM89" s="239" t="str">
        <f>IF(E17="","",E17)</f>
        <v>Vodohospodářský rozvoj a výstavba a.s.</v>
      </c>
      <c r="AN89" s="240"/>
      <c r="AO89" s="240"/>
      <c r="AP89" s="240"/>
      <c r="AQ89" s="35"/>
      <c r="AR89" s="38"/>
      <c r="AS89" s="241" t="s">
        <v>65</v>
      </c>
      <c r="AT89" s="242"/>
      <c r="AU89" s="66"/>
      <c r="AV89" s="66"/>
      <c r="AW89" s="66"/>
      <c r="AX89" s="66"/>
      <c r="AY89" s="66"/>
      <c r="AZ89" s="66"/>
      <c r="BA89" s="66"/>
      <c r="BB89" s="66"/>
      <c r="BC89" s="66"/>
      <c r="BD89" s="67"/>
      <c r="BE89" s="33"/>
    </row>
    <row r="90" spans="1:91" s="2" customFormat="1" ht="15.25" customHeight="1">
      <c r="A90" s="33"/>
      <c r="B90" s="34"/>
      <c r="C90" s="27" t="s">
        <v>35</v>
      </c>
      <c r="D90" s="35"/>
      <c r="E90" s="35"/>
      <c r="F90" s="35"/>
      <c r="G90" s="35"/>
      <c r="H90" s="35"/>
      <c r="I90" s="35"/>
      <c r="J90" s="35"/>
      <c r="K90" s="35"/>
      <c r="L90" s="58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7" t="s">
        <v>41</v>
      </c>
      <c r="AJ90" s="35"/>
      <c r="AK90" s="35"/>
      <c r="AL90" s="35"/>
      <c r="AM90" s="239" t="str">
        <f>IF(E20="","",E20)</f>
        <v>Dvořák</v>
      </c>
      <c r="AN90" s="240"/>
      <c r="AO90" s="240"/>
      <c r="AP90" s="240"/>
      <c r="AQ90" s="35"/>
      <c r="AR90" s="38"/>
      <c r="AS90" s="243"/>
      <c r="AT90" s="244"/>
      <c r="AU90" s="68"/>
      <c r="AV90" s="68"/>
      <c r="AW90" s="68"/>
      <c r="AX90" s="68"/>
      <c r="AY90" s="68"/>
      <c r="AZ90" s="68"/>
      <c r="BA90" s="68"/>
      <c r="BB90" s="68"/>
      <c r="BC90" s="68"/>
      <c r="BD90" s="69"/>
      <c r="BE90" s="33"/>
    </row>
    <row r="91" spans="1:91" s="2" customFormat="1" ht="10.75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8"/>
      <c r="AS91" s="245"/>
      <c r="AT91" s="246"/>
      <c r="AU91" s="70"/>
      <c r="AV91" s="70"/>
      <c r="AW91" s="70"/>
      <c r="AX91" s="70"/>
      <c r="AY91" s="70"/>
      <c r="AZ91" s="70"/>
      <c r="BA91" s="70"/>
      <c r="BB91" s="70"/>
      <c r="BC91" s="70"/>
      <c r="BD91" s="71"/>
      <c r="BE91" s="33"/>
    </row>
    <row r="92" spans="1:91" s="2" customFormat="1" ht="29.25" customHeight="1">
      <c r="A92" s="33"/>
      <c r="B92" s="34"/>
      <c r="C92" s="247" t="s">
        <v>66</v>
      </c>
      <c r="D92" s="248"/>
      <c r="E92" s="248"/>
      <c r="F92" s="248"/>
      <c r="G92" s="248"/>
      <c r="H92" s="72"/>
      <c r="I92" s="250" t="s">
        <v>67</v>
      </c>
      <c r="J92" s="248"/>
      <c r="K92" s="248"/>
      <c r="L92" s="248"/>
      <c r="M92" s="248"/>
      <c r="N92" s="248"/>
      <c r="O92" s="248"/>
      <c r="P92" s="248"/>
      <c r="Q92" s="248"/>
      <c r="R92" s="248"/>
      <c r="S92" s="248"/>
      <c r="T92" s="248"/>
      <c r="U92" s="248"/>
      <c r="V92" s="248"/>
      <c r="W92" s="248"/>
      <c r="X92" s="248"/>
      <c r="Y92" s="248"/>
      <c r="Z92" s="248"/>
      <c r="AA92" s="248"/>
      <c r="AB92" s="248"/>
      <c r="AC92" s="248"/>
      <c r="AD92" s="248"/>
      <c r="AE92" s="248"/>
      <c r="AF92" s="248"/>
      <c r="AG92" s="249" t="s">
        <v>68</v>
      </c>
      <c r="AH92" s="248"/>
      <c r="AI92" s="248"/>
      <c r="AJ92" s="248"/>
      <c r="AK92" s="248"/>
      <c r="AL92" s="248"/>
      <c r="AM92" s="248"/>
      <c r="AN92" s="250" t="s">
        <v>69</v>
      </c>
      <c r="AO92" s="248"/>
      <c r="AP92" s="251"/>
      <c r="AQ92" s="73" t="s">
        <v>70</v>
      </c>
      <c r="AR92" s="38"/>
      <c r="AS92" s="74" t="s">
        <v>71</v>
      </c>
      <c r="AT92" s="75" t="s">
        <v>72</v>
      </c>
      <c r="AU92" s="75" t="s">
        <v>73</v>
      </c>
      <c r="AV92" s="75" t="s">
        <v>74</v>
      </c>
      <c r="AW92" s="75" t="s">
        <v>75</v>
      </c>
      <c r="AX92" s="75" t="s">
        <v>76</v>
      </c>
      <c r="AY92" s="75" t="s">
        <v>77</v>
      </c>
      <c r="AZ92" s="75" t="s">
        <v>78</v>
      </c>
      <c r="BA92" s="75" t="s">
        <v>79</v>
      </c>
      <c r="BB92" s="75" t="s">
        <v>80</v>
      </c>
      <c r="BC92" s="75" t="s">
        <v>81</v>
      </c>
      <c r="BD92" s="76" t="s">
        <v>82</v>
      </c>
      <c r="BE92" s="33"/>
    </row>
    <row r="93" spans="1:91" s="2" customFormat="1" ht="10.7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8"/>
      <c r="AS93" s="77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9"/>
      <c r="BE93" s="33"/>
    </row>
    <row r="94" spans="1:91" s="6" customFormat="1" ht="32.5" customHeight="1">
      <c r="B94" s="80"/>
      <c r="C94" s="81" t="s">
        <v>83</v>
      </c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255">
        <f>ROUND(SUM(AG95:AG101),2)</f>
        <v>0</v>
      </c>
      <c r="AH94" s="255"/>
      <c r="AI94" s="255"/>
      <c r="AJ94" s="255"/>
      <c r="AK94" s="255"/>
      <c r="AL94" s="255"/>
      <c r="AM94" s="255"/>
      <c r="AN94" s="256">
        <f t="shared" ref="AN94:AN101" si="0">SUM(AG94,AT94)</f>
        <v>0</v>
      </c>
      <c r="AO94" s="256"/>
      <c r="AP94" s="256"/>
      <c r="AQ94" s="84" t="s">
        <v>1</v>
      </c>
      <c r="AR94" s="85"/>
      <c r="AS94" s="86">
        <f>ROUND(SUM(AS95:AS101),2)</f>
        <v>0</v>
      </c>
      <c r="AT94" s="87">
        <f t="shared" ref="AT94:AT101" si="1">ROUND(SUM(AV94:AW94),2)</f>
        <v>0</v>
      </c>
      <c r="AU94" s="88">
        <f>ROUND(SUM(AU95:AU101),5)</f>
        <v>0</v>
      </c>
      <c r="AV94" s="87">
        <f>ROUND(AZ94*L29,2)</f>
        <v>0</v>
      </c>
      <c r="AW94" s="87">
        <f>ROUND(BA94*L30,2)</f>
        <v>0</v>
      </c>
      <c r="AX94" s="87">
        <f>ROUND(BB94*L29,2)</f>
        <v>0</v>
      </c>
      <c r="AY94" s="87">
        <f>ROUND(BC94*L30,2)</f>
        <v>0</v>
      </c>
      <c r="AZ94" s="87">
        <f>ROUND(SUM(AZ95:AZ101),2)</f>
        <v>0</v>
      </c>
      <c r="BA94" s="87">
        <f>ROUND(SUM(BA95:BA101),2)</f>
        <v>0</v>
      </c>
      <c r="BB94" s="87">
        <f>ROUND(SUM(BB95:BB101),2)</f>
        <v>0</v>
      </c>
      <c r="BC94" s="87">
        <f>ROUND(SUM(BC95:BC101),2)</f>
        <v>0</v>
      </c>
      <c r="BD94" s="89">
        <f>ROUND(SUM(BD95:BD101),2)</f>
        <v>0</v>
      </c>
      <c r="BS94" s="90" t="s">
        <v>84</v>
      </c>
      <c r="BT94" s="90" t="s">
        <v>85</v>
      </c>
      <c r="BU94" s="91" t="s">
        <v>86</v>
      </c>
      <c r="BV94" s="90" t="s">
        <v>87</v>
      </c>
      <c r="BW94" s="90" t="s">
        <v>5</v>
      </c>
      <c r="BX94" s="90" t="s">
        <v>88</v>
      </c>
      <c r="CL94" s="90" t="s">
        <v>19</v>
      </c>
    </row>
    <row r="95" spans="1:91" s="7" customFormat="1" ht="24.75" customHeight="1">
      <c r="A95" s="92" t="s">
        <v>89</v>
      </c>
      <c r="B95" s="93"/>
      <c r="C95" s="94"/>
      <c r="D95" s="252" t="s">
        <v>90</v>
      </c>
      <c r="E95" s="252"/>
      <c r="F95" s="252"/>
      <c r="G95" s="252"/>
      <c r="H95" s="252"/>
      <c r="I95" s="95"/>
      <c r="J95" s="252" t="s">
        <v>91</v>
      </c>
      <c r="K95" s="252"/>
      <c r="L95" s="252"/>
      <c r="M95" s="252"/>
      <c r="N95" s="252"/>
      <c r="O95" s="252"/>
      <c r="P95" s="252"/>
      <c r="Q95" s="252"/>
      <c r="R95" s="252"/>
      <c r="S95" s="252"/>
      <c r="T95" s="252"/>
      <c r="U95" s="252"/>
      <c r="V95" s="252"/>
      <c r="W95" s="252"/>
      <c r="X95" s="252"/>
      <c r="Y95" s="252"/>
      <c r="Z95" s="252"/>
      <c r="AA95" s="252"/>
      <c r="AB95" s="252"/>
      <c r="AC95" s="252"/>
      <c r="AD95" s="252"/>
      <c r="AE95" s="252"/>
      <c r="AF95" s="252"/>
      <c r="AG95" s="253">
        <f>'2020_02_0 - Soupis vedlej...'!J30</f>
        <v>0</v>
      </c>
      <c r="AH95" s="254"/>
      <c r="AI95" s="254"/>
      <c r="AJ95" s="254"/>
      <c r="AK95" s="254"/>
      <c r="AL95" s="254"/>
      <c r="AM95" s="254"/>
      <c r="AN95" s="253">
        <f t="shared" si="0"/>
        <v>0</v>
      </c>
      <c r="AO95" s="254"/>
      <c r="AP95" s="254"/>
      <c r="AQ95" s="96" t="s">
        <v>92</v>
      </c>
      <c r="AR95" s="97"/>
      <c r="AS95" s="98">
        <v>0</v>
      </c>
      <c r="AT95" s="99">
        <f t="shared" si="1"/>
        <v>0</v>
      </c>
      <c r="AU95" s="100">
        <f>'2020_02_0 - Soupis vedlej...'!P118</f>
        <v>0</v>
      </c>
      <c r="AV95" s="99">
        <f>'2020_02_0 - Soupis vedlej...'!J33</f>
        <v>0</v>
      </c>
      <c r="AW95" s="99">
        <f>'2020_02_0 - Soupis vedlej...'!J34</f>
        <v>0</v>
      </c>
      <c r="AX95" s="99">
        <f>'2020_02_0 - Soupis vedlej...'!J35</f>
        <v>0</v>
      </c>
      <c r="AY95" s="99">
        <f>'2020_02_0 - Soupis vedlej...'!J36</f>
        <v>0</v>
      </c>
      <c r="AZ95" s="99">
        <f>'2020_02_0 - Soupis vedlej...'!F33</f>
        <v>0</v>
      </c>
      <c r="BA95" s="99">
        <f>'2020_02_0 - Soupis vedlej...'!F34</f>
        <v>0</v>
      </c>
      <c r="BB95" s="99">
        <f>'2020_02_0 - Soupis vedlej...'!F35</f>
        <v>0</v>
      </c>
      <c r="BC95" s="99">
        <f>'2020_02_0 - Soupis vedlej...'!F36</f>
        <v>0</v>
      </c>
      <c r="BD95" s="101">
        <f>'2020_02_0 - Soupis vedlej...'!F37</f>
        <v>0</v>
      </c>
      <c r="BT95" s="102" t="s">
        <v>93</v>
      </c>
      <c r="BV95" s="102" t="s">
        <v>87</v>
      </c>
      <c r="BW95" s="102" t="s">
        <v>94</v>
      </c>
      <c r="BX95" s="102" t="s">
        <v>5</v>
      </c>
      <c r="CL95" s="102" t="s">
        <v>19</v>
      </c>
      <c r="CM95" s="102" t="s">
        <v>95</v>
      </c>
    </row>
    <row r="96" spans="1:91" s="7" customFormat="1" ht="24.75" customHeight="1">
      <c r="A96" s="92" t="s">
        <v>89</v>
      </c>
      <c r="B96" s="93"/>
      <c r="C96" s="94"/>
      <c r="D96" s="252" t="s">
        <v>96</v>
      </c>
      <c r="E96" s="252"/>
      <c r="F96" s="252"/>
      <c r="G96" s="252"/>
      <c r="H96" s="252"/>
      <c r="I96" s="95"/>
      <c r="J96" s="252" t="s">
        <v>97</v>
      </c>
      <c r="K96" s="252"/>
      <c r="L96" s="252"/>
      <c r="M96" s="252"/>
      <c r="N96" s="252"/>
      <c r="O96" s="252"/>
      <c r="P96" s="252"/>
      <c r="Q96" s="252"/>
      <c r="R96" s="252"/>
      <c r="S96" s="252"/>
      <c r="T96" s="252"/>
      <c r="U96" s="252"/>
      <c r="V96" s="252"/>
      <c r="W96" s="252"/>
      <c r="X96" s="252"/>
      <c r="Y96" s="252"/>
      <c r="Z96" s="252"/>
      <c r="AA96" s="252"/>
      <c r="AB96" s="252"/>
      <c r="AC96" s="252"/>
      <c r="AD96" s="252"/>
      <c r="AE96" s="252"/>
      <c r="AF96" s="252"/>
      <c r="AG96" s="253">
        <f>'2020_01_01 - S0 01  Úprav...'!J30</f>
        <v>0</v>
      </c>
      <c r="AH96" s="254"/>
      <c r="AI96" s="254"/>
      <c r="AJ96" s="254"/>
      <c r="AK96" s="254"/>
      <c r="AL96" s="254"/>
      <c r="AM96" s="254"/>
      <c r="AN96" s="253">
        <f t="shared" si="0"/>
        <v>0</v>
      </c>
      <c r="AO96" s="254"/>
      <c r="AP96" s="254"/>
      <c r="AQ96" s="96" t="s">
        <v>98</v>
      </c>
      <c r="AR96" s="97"/>
      <c r="AS96" s="98">
        <v>0</v>
      </c>
      <c r="AT96" s="99">
        <f t="shared" si="1"/>
        <v>0</v>
      </c>
      <c r="AU96" s="100">
        <f>'2020_01_01 - S0 01  Úprav...'!P128</f>
        <v>0</v>
      </c>
      <c r="AV96" s="99">
        <f>'2020_01_01 - S0 01  Úprav...'!J33</f>
        <v>0</v>
      </c>
      <c r="AW96" s="99">
        <f>'2020_01_01 - S0 01  Úprav...'!J34</f>
        <v>0</v>
      </c>
      <c r="AX96" s="99">
        <f>'2020_01_01 - S0 01  Úprav...'!J35</f>
        <v>0</v>
      </c>
      <c r="AY96" s="99">
        <f>'2020_01_01 - S0 01  Úprav...'!J36</f>
        <v>0</v>
      </c>
      <c r="AZ96" s="99">
        <f>'2020_01_01 - S0 01  Úprav...'!F33</f>
        <v>0</v>
      </c>
      <c r="BA96" s="99">
        <f>'2020_01_01 - S0 01  Úprav...'!F34</f>
        <v>0</v>
      </c>
      <c r="BB96" s="99">
        <f>'2020_01_01 - S0 01  Úprav...'!F35</f>
        <v>0</v>
      </c>
      <c r="BC96" s="99">
        <f>'2020_01_01 - S0 01  Úprav...'!F36</f>
        <v>0</v>
      </c>
      <c r="BD96" s="101">
        <f>'2020_01_01 - S0 01  Úprav...'!F37</f>
        <v>0</v>
      </c>
      <c r="BT96" s="102" t="s">
        <v>93</v>
      </c>
      <c r="BV96" s="102" t="s">
        <v>87</v>
      </c>
      <c r="BW96" s="102" t="s">
        <v>99</v>
      </c>
      <c r="BX96" s="102" t="s">
        <v>5</v>
      </c>
      <c r="CL96" s="102" t="s">
        <v>19</v>
      </c>
      <c r="CM96" s="102" t="s">
        <v>95</v>
      </c>
    </row>
    <row r="97" spans="1:91" s="7" customFormat="1" ht="24.75" customHeight="1">
      <c r="A97" s="92" t="s">
        <v>89</v>
      </c>
      <c r="B97" s="93"/>
      <c r="C97" s="94"/>
      <c r="D97" s="252" t="s">
        <v>100</v>
      </c>
      <c r="E97" s="252"/>
      <c r="F97" s="252"/>
      <c r="G97" s="252"/>
      <c r="H97" s="252"/>
      <c r="I97" s="95"/>
      <c r="J97" s="252" t="s">
        <v>101</v>
      </c>
      <c r="K97" s="252"/>
      <c r="L97" s="252"/>
      <c r="M97" s="252"/>
      <c r="N97" s="252"/>
      <c r="O97" s="252"/>
      <c r="P97" s="252"/>
      <c r="Q97" s="252"/>
      <c r="R97" s="252"/>
      <c r="S97" s="252"/>
      <c r="T97" s="252"/>
      <c r="U97" s="252"/>
      <c r="V97" s="252"/>
      <c r="W97" s="252"/>
      <c r="X97" s="252"/>
      <c r="Y97" s="252"/>
      <c r="Z97" s="252"/>
      <c r="AA97" s="252"/>
      <c r="AB97" s="252"/>
      <c r="AC97" s="252"/>
      <c r="AD97" s="252"/>
      <c r="AE97" s="252"/>
      <c r="AF97" s="252"/>
      <c r="AG97" s="253">
        <f>'2020_02_02 - S0 02 Oplocení'!J30</f>
        <v>0</v>
      </c>
      <c r="AH97" s="254"/>
      <c r="AI97" s="254"/>
      <c r="AJ97" s="254"/>
      <c r="AK97" s="254"/>
      <c r="AL97" s="254"/>
      <c r="AM97" s="254"/>
      <c r="AN97" s="253">
        <f t="shared" si="0"/>
        <v>0</v>
      </c>
      <c r="AO97" s="254"/>
      <c r="AP97" s="254"/>
      <c r="AQ97" s="96" t="s">
        <v>98</v>
      </c>
      <c r="AR97" s="97"/>
      <c r="AS97" s="98">
        <v>0</v>
      </c>
      <c r="AT97" s="99">
        <f t="shared" si="1"/>
        <v>0</v>
      </c>
      <c r="AU97" s="100">
        <f>'2020_02_02 - S0 02 Oplocení'!P123</f>
        <v>0</v>
      </c>
      <c r="AV97" s="99">
        <f>'2020_02_02 - S0 02 Oplocení'!J33</f>
        <v>0</v>
      </c>
      <c r="AW97" s="99">
        <f>'2020_02_02 - S0 02 Oplocení'!J34</f>
        <v>0</v>
      </c>
      <c r="AX97" s="99">
        <f>'2020_02_02 - S0 02 Oplocení'!J35</f>
        <v>0</v>
      </c>
      <c r="AY97" s="99">
        <f>'2020_02_02 - S0 02 Oplocení'!J36</f>
        <v>0</v>
      </c>
      <c r="AZ97" s="99">
        <f>'2020_02_02 - S0 02 Oplocení'!F33</f>
        <v>0</v>
      </c>
      <c r="BA97" s="99">
        <f>'2020_02_02 - S0 02 Oplocení'!F34</f>
        <v>0</v>
      </c>
      <c r="BB97" s="99">
        <f>'2020_02_02 - S0 02 Oplocení'!F35</f>
        <v>0</v>
      </c>
      <c r="BC97" s="99">
        <f>'2020_02_02 - S0 02 Oplocení'!F36</f>
        <v>0</v>
      </c>
      <c r="BD97" s="101">
        <f>'2020_02_02 - S0 02 Oplocení'!F37</f>
        <v>0</v>
      </c>
      <c r="BT97" s="102" t="s">
        <v>93</v>
      </c>
      <c r="BV97" s="102" t="s">
        <v>87</v>
      </c>
      <c r="BW97" s="102" t="s">
        <v>102</v>
      </c>
      <c r="BX97" s="102" t="s">
        <v>5</v>
      </c>
      <c r="CL97" s="102" t="s">
        <v>19</v>
      </c>
      <c r="CM97" s="102" t="s">
        <v>95</v>
      </c>
    </row>
    <row r="98" spans="1:91" s="7" customFormat="1" ht="24.75" customHeight="1">
      <c r="A98" s="92" t="s">
        <v>89</v>
      </c>
      <c r="B98" s="93"/>
      <c r="C98" s="94"/>
      <c r="D98" s="252" t="s">
        <v>103</v>
      </c>
      <c r="E98" s="252"/>
      <c r="F98" s="252"/>
      <c r="G98" s="252"/>
      <c r="H98" s="252"/>
      <c r="I98" s="95"/>
      <c r="J98" s="252" t="s">
        <v>104</v>
      </c>
      <c r="K98" s="252"/>
      <c r="L98" s="252"/>
      <c r="M98" s="252"/>
      <c r="N98" s="252"/>
      <c r="O98" s="252"/>
      <c r="P98" s="252"/>
      <c r="Q98" s="252"/>
      <c r="R98" s="252"/>
      <c r="S98" s="252"/>
      <c r="T98" s="252"/>
      <c r="U98" s="252"/>
      <c r="V98" s="252"/>
      <c r="W98" s="252"/>
      <c r="X98" s="252"/>
      <c r="Y98" s="252"/>
      <c r="Z98" s="252"/>
      <c r="AA98" s="252"/>
      <c r="AB98" s="252"/>
      <c r="AC98" s="252"/>
      <c r="AD98" s="252"/>
      <c r="AE98" s="252"/>
      <c r="AF98" s="252"/>
      <c r="AG98" s="253">
        <f>'2020_02_03 - S0 03 Armatu...'!J30</f>
        <v>0</v>
      </c>
      <c r="AH98" s="254"/>
      <c r="AI98" s="254"/>
      <c r="AJ98" s="254"/>
      <c r="AK98" s="254"/>
      <c r="AL98" s="254"/>
      <c r="AM98" s="254"/>
      <c r="AN98" s="253">
        <f t="shared" si="0"/>
        <v>0</v>
      </c>
      <c r="AO98" s="254"/>
      <c r="AP98" s="254"/>
      <c r="AQ98" s="96" t="s">
        <v>98</v>
      </c>
      <c r="AR98" s="97"/>
      <c r="AS98" s="98">
        <v>0</v>
      </c>
      <c r="AT98" s="99">
        <f t="shared" si="1"/>
        <v>0</v>
      </c>
      <c r="AU98" s="100">
        <f>'2020_02_03 - S0 03 Armatu...'!P124</f>
        <v>0</v>
      </c>
      <c r="AV98" s="99">
        <f>'2020_02_03 - S0 03 Armatu...'!J33</f>
        <v>0</v>
      </c>
      <c r="AW98" s="99">
        <f>'2020_02_03 - S0 03 Armatu...'!J34</f>
        <v>0</v>
      </c>
      <c r="AX98" s="99">
        <f>'2020_02_03 - S0 03 Armatu...'!J35</f>
        <v>0</v>
      </c>
      <c r="AY98" s="99">
        <f>'2020_02_03 - S0 03 Armatu...'!J36</f>
        <v>0</v>
      </c>
      <c r="AZ98" s="99">
        <f>'2020_02_03 - S0 03 Armatu...'!F33</f>
        <v>0</v>
      </c>
      <c r="BA98" s="99">
        <f>'2020_02_03 - S0 03 Armatu...'!F34</f>
        <v>0</v>
      </c>
      <c r="BB98" s="99">
        <f>'2020_02_03 - S0 03 Armatu...'!F35</f>
        <v>0</v>
      </c>
      <c r="BC98" s="99">
        <f>'2020_02_03 - S0 03 Armatu...'!F36</f>
        <v>0</v>
      </c>
      <c r="BD98" s="101">
        <f>'2020_02_03 - S0 03 Armatu...'!F37</f>
        <v>0</v>
      </c>
      <c r="BT98" s="102" t="s">
        <v>93</v>
      </c>
      <c r="BV98" s="102" t="s">
        <v>87</v>
      </c>
      <c r="BW98" s="102" t="s">
        <v>105</v>
      </c>
      <c r="BX98" s="102" t="s">
        <v>5</v>
      </c>
      <c r="CL98" s="102" t="s">
        <v>19</v>
      </c>
      <c r="CM98" s="102" t="s">
        <v>95</v>
      </c>
    </row>
    <row r="99" spans="1:91" s="7" customFormat="1" ht="24.75" customHeight="1">
      <c r="A99" s="92" t="s">
        <v>89</v>
      </c>
      <c r="B99" s="93"/>
      <c r="C99" s="94"/>
      <c r="D99" s="252" t="s">
        <v>106</v>
      </c>
      <c r="E99" s="252"/>
      <c r="F99" s="252"/>
      <c r="G99" s="252"/>
      <c r="H99" s="252"/>
      <c r="I99" s="95"/>
      <c r="J99" s="252" t="s">
        <v>107</v>
      </c>
      <c r="K99" s="252"/>
      <c r="L99" s="252"/>
      <c r="M99" s="252"/>
      <c r="N99" s="252"/>
      <c r="O99" s="252"/>
      <c r="P99" s="252"/>
      <c r="Q99" s="252"/>
      <c r="R99" s="252"/>
      <c r="S99" s="252"/>
      <c r="T99" s="252"/>
      <c r="U99" s="252"/>
      <c r="V99" s="252"/>
      <c r="W99" s="252"/>
      <c r="X99" s="252"/>
      <c r="Y99" s="252"/>
      <c r="Z99" s="252"/>
      <c r="AA99" s="252"/>
      <c r="AB99" s="252"/>
      <c r="AC99" s="252"/>
      <c r="AD99" s="252"/>
      <c r="AE99" s="252"/>
      <c r="AF99" s="252"/>
      <c r="AG99" s="253">
        <f>'2020_02_04 - IO 01 IO 01 ...'!J30</f>
        <v>0</v>
      </c>
      <c r="AH99" s="254"/>
      <c r="AI99" s="254"/>
      <c r="AJ99" s="254"/>
      <c r="AK99" s="254"/>
      <c r="AL99" s="254"/>
      <c r="AM99" s="254"/>
      <c r="AN99" s="253">
        <f t="shared" si="0"/>
        <v>0</v>
      </c>
      <c r="AO99" s="254"/>
      <c r="AP99" s="254"/>
      <c r="AQ99" s="96" t="s">
        <v>108</v>
      </c>
      <c r="AR99" s="97"/>
      <c r="AS99" s="98">
        <v>0</v>
      </c>
      <c r="AT99" s="99">
        <f t="shared" si="1"/>
        <v>0</v>
      </c>
      <c r="AU99" s="100">
        <f>'2020_02_04 - IO 01 IO 01 ...'!P127</f>
        <v>0</v>
      </c>
      <c r="AV99" s="99">
        <f>'2020_02_04 - IO 01 IO 01 ...'!J33</f>
        <v>0</v>
      </c>
      <c r="AW99" s="99">
        <f>'2020_02_04 - IO 01 IO 01 ...'!J34</f>
        <v>0</v>
      </c>
      <c r="AX99" s="99">
        <f>'2020_02_04 - IO 01 IO 01 ...'!J35</f>
        <v>0</v>
      </c>
      <c r="AY99" s="99">
        <f>'2020_02_04 - IO 01 IO 01 ...'!J36</f>
        <v>0</v>
      </c>
      <c r="AZ99" s="99">
        <f>'2020_02_04 - IO 01 IO 01 ...'!F33</f>
        <v>0</v>
      </c>
      <c r="BA99" s="99">
        <f>'2020_02_04 - IO 01 IO 01 ...'!F34</f>
        <v>0</v>
      </c>
      <c r="BB99" s="99">
        <f>'2020_02_04 - IO 01 IO 01 ...'!F35</f>
        <v>0</v>
      </c>
      <c r="BC99" s="99">
        <f>'2020_02_04 - IO 01 IO 01 ...'!F36</f>
        <v>0</v>
      </c>
      <c r="BD99" s="101">
        <f>'2020_02_04 - IO 01 IO 01 ...'!F37</f>
        <v>0</v>
      </c>
      <c r="BT99" s="102" t="s">
        <v>93</v>
      </c>
      <c r="BV99" s="102" t="s">
        <v>87</v>
      </c>
      <c r="BW99" s="102" t="s">
        <v>109</v>
      </c>
      <c r="BX99" s="102" t="s">
        <v>5</v>
      </c>
      <c r="CL99" s="102" t="s">
        <v>19</v>
      </c>
      <c r="CM99" s="102" t="s">
        <v>95</v>
      </c>
    </row>
    <row r="100" spans="1:91" s="7" customFormat="1" ht="24.75" customHeight="1">
      <c r="A100" s="92" t="s">
        <v>89</v>
      </c>
      <c r="B100" s="93"/>
      <c r="C100" s="94"/>
      <c r="D100" s="252" t="s">
        <v>110</v>
      </c>
      <c r="E100" s="252"/>
      <c r="F100" s="252"/>
      <c r="G100" s="252"/>
      <c r="H100" s="252"/>
      <c r="I100" s="95"/>
      <c r="J100" s="252" t="s">
        <v>111</v>
      </c>
      <c r="K100" s="252"/>
      <c r="L100" s="252"/>
      <c r="M100" s="252"/>
      <c r="N100" s="252"/>
      <c r="O100" s="252"/>
      <c r="P100" s="252"/>
      <c r="Q100" s="252"/>
      <c r="R100" s="252"/>
      <c r="S100" s="252"/>
      <c r="T100" s="252"/>
      <c r="U100" s="252"/>
      <c r="V100" s="252"/>
      <c r="W100" s="252"/>
      <c r="X100" s="252"/>
      <c r="Y100" s="252"/>
      <c r="Z100" s="252"/>
      <c r="AA100" s="252"/>
      <c r="AB100" s="252"/>
      <c r="AC100" s="252"/>
      <c r="AD100" s="252"/>
      <c r="AE100" s="252"/>
      <c r="AF100" s="252"/>
      <c r="AG100" s="253">
        <f>'2020_02_05 - PS 01 Strojn...'!J30</f>
        <v>0</v>
      </c>
      <c r="AH100" s="254"/>
      <c r="AI100" s="254"/>
      <c r="AJ100" s="254"/>
      <c r="AK100" s="254"/>
      <c r="AL100" s="254"/>
      <c r="AM100" s="254"/>
      <c r="AN100" s="253">
        <f t="shared" si="0"/>
        <v>0</v>
      </c>
      <c r="AO100" s="254"/>
      <c r="AP100" s="254"/>
      <c r="AQ100" s="96" t="s">
        <v>112</v>
      </c>
      <c r="AR100" s="97"/>
      <c r="AS100" s="98">
        <v>0</v>
      </c>
      <c r="AT100" s="99">
        <f t="shared" si="1"/>
        <v>0</v>
      </c>
      <c r="AU100" s="100">
        <f>'2020_02_05 - PS 01 Strojn...'!P119</f>
        <v>0</v>
      </c>
      <c r="AV100" s="99">
        <f>'2020_02_05 - PS 01 Strojn...'!J33</f>
        <v>0</v>
      </c>
      <c r="AW100" s="99">
        <f>'2020_02_05 - PS 01 Strojn...'!J34</f>
        <v>0</v>
      </c>
      <c r="AX100" s="99">
        <f>'2020_02_05 - PS 01 Strojn...'!J35</f>
        <v>0</v>
      </c>
      <c r="AY100" s="99">
        <f>'2020_02_05 - PS 01 Strojn...'!J36</f>
        <v>0</v>
      </c>
      <c r="AZ100" s="99">
        <f>'2020_02_05 - PS 01 Strojn...'!F33</f>
        <v>0</v>
      </c>
      <c r="BA100" s="99">
        <f>'2020_02_05 - PS 01 Strojn...'!F34</f>
        <v>0</v>
      </c>
      <c r="BB100" s="99">
        <f>'2020_02_05 - PS 01 Strojn...'!F35</f>
        <v>0</v>
      </c>
      <c r="BC100" s="99">
        <f>'2020_02_05 - PS 01 Strojn...'!F36</f>
        <v>0</v>
      </c>
      <c r="BD100" s="101">
        <f>'2020_02_05 - PS 01 Strojn...'!F37</f>
        <v>0</v>
      </c>
      <c r="BT100" s="102" t="s">
        <v>93</v>
      </c>
      <c r="BV100" s="102" t="s">
        <v>87</v>
      </c>
      <c r="BW100" s="102" t="s">
        <v>113</v>
      </c>
      <c r="BX100" s="102" t="s">
        <v>5</v>
      </c>
      <c r="CL100" s="102" t="s">
        <v>19</v>
      </c>
      <c r="CM100" s="102" t="s">
        <v>95</v>
      </c>
    </row>
    <row r="101" spans="1:91" s="7" customFormat="1" ht="24.75" customHeight="1">
      <c r="A101" s="92" t="s">
        <v>89</v>
      </c>
      <c r="B101" s="93"/>
      <c r="C101" s="94"/>
      <c r="D101" s="252" t="s">
        <v>114</v>
      </c>
      <c r="E101" s="252"/>
      <c r="F101" s="252"/>
      <c r="G101" s="252"/>
      <c r="H101" s="252"/>
      <c r="I101" s="95"/>
      <c r="J101" s="252" t="s">
        <v>115</v>
      </c>
      <c r="K101" s="252"/>
      <c r="L101" s="252"/>
      <c r="M101" s="252"/>
      <c r="N101" s="252"/>
      <c r="O101" s="252"/>
      <c r="P101" s="252"/>
      <c r="Q101" s="252"/>
      <c r="R101" s="252"/>
      <c r="S101" s="252"/>
      <c r="T101" s="252"/>
      <c r="U101" s="252"/>
      <c r="V101" s="252"/>
      <c r="W101" s="252"/>
      <c r="X101" s="252"/>
      <c r="Y101" s="252"/>
      <c r="Z101" s="252"/>
      <c r="AA101" s="252"/>
      <c r="AB101" s="252"/>
      <c r="AC101" s="252"/>
      <c r="AD101" s="252"/>
      <c r="AE101" s="252"/>
      <c r="AF101" s="252"/>
      <c r="AG101" s="253">
        <f>'2020_02_06 - PS 03 Elektr...'!J30</f>
        <v>0</v>
      </c>
      <c r="AH101" s="254"/>
      <c r="AI101" s="254"/>
      <c r="AJ101" s="254"/>
      <c r="AK101" s="254"/>
      <c r="AL101" s="254"/>
      <c r="AM101" s="254"/>
      <c r="AN101" s="253">
        <f t="shared" si="0"/>
        <v>0</v>
      </c>
      <c r="AO101" s="254"/>
      <c r="AP101" s="254"/>
      <c r="AQ101" s="96" t="s">
        <v>112</v>
      </c>
      <c r="AR101" s="97"/>
      <c r="AS101" s="103">
        <v>0</v>
      </c>
      <c r="AT101" s="104">
        <f t="shared" si="1"/>
        <v>0</v>
      </c>
      <c r="AU101" s="105">
        <f>'2020_02_06 - PS 03 Elektr...'!P117</f>
        <v>0</v>
      </c>
      <c r="AV101" s="104">
        <f>'2020_02_06 - PS 03 Elektr...'!J33</f>
        <v>0</v>
      </c>
      <c r="AW101" s="104">
        <f>'2020_02_06 - PS 03 Elektr...'!J34</f>
        <v>0</v>
      </c>
      <c r="AX101" s="104">
        <f>'2020_02_06 - PS 03 Elektr...'!J35</f>
        <v>0</v>
      </c>
      <c r="AY101" s="104">
        <f>'2020_02_06 - PS 03 Elektr...'!J36</f>
        <v>0</v>
      </c>
      <c r="AZ101" s="104">
        <f>'2020_02_06 - PS 03 Elektr...'!F33</f>
        <v>0</v>
      </c>
      <c r="BA101" s="104">
        <f>'2020_02_06 - PS 03 Elektr...'!F34</f>
        <v>0</v>
      </c>
      <c r="BB101" s="104">
        <f>'2020_02_06 - PS 03 Elektr...'!F35</f>
        <v>0</v>
      </c>
      <c r="BC101" s="104">
        <f>'2020_02_06 - PS 03 Elektr...'!F36</f>
        <v>0</v>
      </c>
      <c r="BD101" s="106">
        <f>'2020_02_06 - PS 03 Elektr...'!F37</f>
        <v>0</v>
      </c>
      <c r="BT101" s="102" t="s">
        <v>93</v>
      </c>
      <c r="BV101" s="102" t="s">
        <v>87</v>
      </c>
      <c r="BW101" s="102" t="s">
        <v>116</v>
      </c>
      <c r="BX101" s="102" t="s">
        <v>5</v>
      </c>
      <c r="CL101" s="102" t="s">
        <v>19</v>
      </c>
      <c r="CM101" s="102" t="s">
        <v>95</v>
      </c>
    </row>
    <row r="102" spans="1:91" s="2" customFormat="1" ht="30" customHeight="1">
      <c r="A102" s="33"/>
      <c r="B102" s="34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8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91" s="2" customFormat="1" ht="7" customHeight="1">
      <c r="A103" s="33"/>
      <c r="B103" s="53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38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</sheetData>
  <sheetProtection algorithmName="SHA-512" hashValue="ZP1bsexTd35Ui1LeygLFgJ82c7xoxtId7l15HzK/x096oiCGI6p8Prqj3+4a7WudMhS6iCBRSZva57hA7pURpw==" saltValue="ZzCeFC156WZsIeYdH+hoBz0f1GqHuFng7D7wNij3rRK9+QaqpEiwZ42cCnUayoCz/G7q1Zgv8L5AEneLOeDPTg==" spinCount="100000" sheet="1" objects="1" scenarios="1" formatColumns="0" formatRows="0"/>
  <mergeCells count="66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2020_02_0 - Soupis vedlej...'!C2" display="/" xr:uid="{00000000-0004-0000-0000-000000000000}"/>
    <hyperlink ref="A96" location="'2020_01_01 - S0 01  Úprav...'!C2" display="/" xr:uid="{00000000-0004-0000-0000-000001000000}"/>
    <hyperlink ref="A97" location="'2020_02_02 - S0 02 Oplocení'!C2" display="/" xr:uid="{00000000-0004-0000-0000-000002000000}"/>
    <hyperlink ref="A98" location="'2020_02_03 - S0 03 Armatu...'!C2" display="/" xr:uid="{00000000-0004-0000-0000-000003000000}"/>
    <hyperlink ref="A99" location="'2020_02_04 - IO 01 IO 01 ...'!C2" display="/" xr:uid="{00000000-0004-0000-0000-000004000000}"/>
    <hyperlink ref="A100" location="'2020_02_05 - PS 01 Strojn...'!C2" display="/" xr:uid="{00000000-0004-0000-0000-000005000000}"/>
    <hyperlink ref="A101" location="'2020_02_06 - PS 03 Elektr...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38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AT2" s="15" t="s">
        <v>94</v>
      </c>
    </row>
    <row r="3" spans="1:46" s="1" customFormat="1" ht="7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8"/>
      <c r="AT3" s="15" t="s">
        <v>95</v>
      </c>
    </row>
    <row r="4" spans="1:46" s="1" customFormat="1" ht="25" customHeight="1">
      <c r="B4" s="18"/>
      <c r="D4" s="109" t="s">
        <v>117</v>
      </c>
      <c r="L4" s="18"/>
      <c r="M4" s="110" t="s">
        <v>10</v>
      </c>
      <c r="AT4" s="15" t="s">
        <v>4</v>
      </c>
    </row>
    <row r="5" spans="1:46" s="1" customFormat="1" ht="7" customHeight="1">
      <c r="B5" s="18"/>
      <c r="L5" s="18"/>
    </row>
    <row r="6" spans="1:46" s="1" customFormat="1" ht="12" customHeight="1">
      <c r="B6" s="18"/>
      <c r="D6" s="111" t="s">
        <v>16</v>
      </c>
      <c r="L6" s="18"/>
    </row>
    <row r="7" spans="1:46" s="1" customFormat="1" ht="16.5" customHeight="1">
      <c r="B7" s="18"/>
      <c r="E7" s="277" t="str">
        <f>'Rekapitulace stavby'!K6</f>
        <v>PŘESTAVLKY - VRT</v>
      </c>
      <c r="F7" s="278"/>
      <c r="G7" s="278"/>
      <c r="H7" s="278"/>
      <c r="L7" s="18"/>
    </row>
    <row r="8" spans="1:46" s="2" customFormat="1" ht="12" customHeight="1">
      <c r="A8" s="33"/>
      <c r="B8" s="38"/>
      <c r="C8" s="33"/>
      <c r="D8" s="111" t="s">
        <v>118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279" t="s">
        <v>119</v>
      </c>
      <c r="F9" s="280"/>
      <c r="G9" s="280"/>
      <c r="H9" s="280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11" t="s">
        <v>18</v>
      </c>
      <c r="E11" s="33"/>
      <c r="F11" s="112" t="s">
        <v>19</v>
      </c>
      <c r="G11" s="33"/>
      <c r="H11" s="33"/>
      <c r="I11" s="111" t="s">
        <v>20</v>
      </c>
      <c r="J11" s="112" t="s">
        <v>120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11" t="s">
        <v>22</v>
      </c>
      <c r="E12" s="33"/>
      <c r="F12" s="112" t="s">
        <v>33</v>
      </c>
      <c r="G12" s="33"/>
      <c r="H12" s="33"/>
      <c r="I12" s="111" t="s">
        <v>24</v>
      </c>
      <c r="J12" s="113" t="str">
        <f>'Rekapitulace stavby'!AN8</f>
        <v>7. 5. 2020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21.75" customHeight="1">
      <c r="A13" s="33"/>
      <c r="B13" s="38"/>
      <c r="C13" s="33"/>
      <c r="D13" s="114" t="s">
        <v>26</v>
      </c>
      <c r="E13" s="33"/>
      <c r="F13" s="115" t="s">
        <v>121</v>
      </c>
      <c r="G13" s="33"/>
      <c r="H13" s="33"/>
      <c r="I13" s="114" t="s">
        <v>28</v>
      </c>
      <c r="J13" s="115" t="s">
        <v>122</v>
      </c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11" t="s">
        <v>30</v>
      </c>
      <c r="E14" s="33"/>
      <c r="F14" s="33"/>
      <c r="G14" s="33"/>
      <c r="H14" s="33"/>
      <c r="I14" s="111" t="s">
        <v>31</v>
      </c>
      <c r="J14" s="112" t="s">
        <v>123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12" t="s">
        <v>124</v>
      </c>
      <c r="F15" s="33"/>
      <c r="G15" s="33"/>
      <c r="H15" s="33"/>
      <c r="I15" s="111" t="s">
        <v>34</v>
      </c>
      <c r="J15" s="112" t="s">
        <v>1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7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11" t="s">
        <v>35</v>
      </c>
      <c r="E17" s="33"/>
      <c r="F17" s="33"/>
      <c r="G17" s="33"/>
      <c r="H17" s="33"/>
      <c r="I17" s="111" t="s">
        <v>31</v>
      </c>
      <c r="J17" s="28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281" t="str">
        <f>'Rekapitulace stavby'!E14</f>
        <v>Vyplň údaj</v>
      </c>
      <c r="F18" s="282"/>
      <c r="G18" s="282"/>
      <c r="H18" s="282"/>
      <c r="I18" s="111" t="s">
        <v>34</v>
      </c>
      <c r="J18" s="28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7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11" t="s">
        <v>37</v>
      </c>
      <c r="E20" s="33"/>
      <c r="F20" s="33"/>
      <c r="G20" s="33"/>
      <c r="H20" s="33"/>
      <c r="I20" s="111" t="s">
        <v>31</v>
      </c>
      <c r="J20" s="112" t="s">
        <v>38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12" t="s">
        <v>39</v>
      </c>
      <c r="F21" s="33"/>
      <c r="G21" s="33"/>
      <c r="H21" s="33"/>
      <c r="I21" s="111" t="s">
        <v>34</v>
      </c>
      <c r="J21" s="112" t="s">
        <v>1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7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11" t="s">
        <v>41</v>
      </c>
      <c r="E23" s="33"/>
      <c r="F23" s="33"/>
      <c r="G23" s="33"/>
      <c r="H23" s="33"/>
      <c r="I23" s="111" t="s">
        <v>31</v>
      </c>
      <c r="J23" s="112" t="s">
        <v>1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12" t="s">
        <v>42</v>
      </c>
      <c r="F24" s="33"/>
      <c r="G24" s="33"/>
      <c r="H24" s="33"/>
      <c r="I24" s="111" t="s">
        <v>34</v>
      </c>
      <c r="J24" s="112" t="s">
        <v>1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7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11" t="s">
        <v>43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6"/>
      <c r="B27" s="117"/>
      <c r="C27" s="116"/>
      <c r="D27" s="116"/>
      <c r="E27" s="283" t="s">
        <v>1</v>
      </c>
      <c r="F27" s="283"/>
      <c r="G27" s="283"/>
      <c r="H27" s="283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7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7" customHeight="1">
      <c r="A29" s="33"/>
      <c r="B29" s="38"/>
      <c r="C29" s="33"/>
      <c r="D29" s="119"/>
      <c r="E29" s="119"/>
      <c r="F29" s="119"/>
      <c r="G29" s="119"/>
      <c r="H29" s="119"/>
      <c r="I29" s="119"/>
      <c r="J29" s="119"/>
      <c r="K29" s="119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5" customHeight="1">
      <c r="A30" s="33"/>
      <c r="B30" s="38"/>
      <c r="C30" s="33"/>
      <c r="D30" s="120" t="s">
        <v>45</v>
      </c>
      <c r="E30" s="33"/>
      <c r="F30" s="33"/>
      <c r="G30" s="33"/>
      <c r="H30" s="33"/>
      <c r="I30" s="33"/>
      <c r="J30" s="121">
        <f>ROUND(J118,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8"/>
      <c r="C31" s="33"/>
      <c r="D31" s="119"/>
      <c r="E31" s="119"/>
      <c r="F31" s="119"/>
      <c r="G31" s="119"/>
      <c r="H31" s="119"/>
      <c r="I31" s="119"/>
      <c r="J31" s="119"/>
      <c r="K31" s="119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5" customHeight="1">
      <c r="A32" s="33"/>
      <c r="B32" s="38"/>
      <c r="C32" s="33"/>
      <c r="D32" s="33"/>
      <c r="E32" s="33"/>
      <c r="F32" s="122" t="s">
        <v>47</v>
      </c>
      <c r="G32" s="33"/>
      <c r="H32" s="33"/>
      <c r="I32" s="122" t="s">
        <v>46</v>
      </c>
      <c r="J32" s="122" t="s">
        <v>48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5" customHeight="1">
      <c r="A33" s="33"/>
      <c r="B33" s="38"/>
      <c r="C33" s="33"/>
      <c r="D33" s="123" t="s">
        <v>49</v>
      </c>
      <c r="E33" s="111" t="s">
        <v>50</v>
      </c>
      <c r="F33" s="124">
        <f>ROUND((SUM(BE118:BE137)),  2)</f>
        <v>0</v>
      </c>
      <c r="G33" s="33"/>
      <c r="H33" s="33"/>
      <c r="I33" s="125">
        <v>0.21</v>
      </c>
      <c r="J33" s="124">
        <f>ROUND(((SUM(BE118:BE137))*I33),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8"/>
      <c r="C34" s="33"/>
      <c r="D34" s="33"/>
      <c r="E34" s="111" t="s">
        <v>51</v>
      </c>
      <c r="F34" s="124">
        <f>ROUND((SUM(BF118:BF137)),  2)</f>
        <v>0</v>
      </c>
      <c r="G34" s="33"/>
      <c r="H34" s="33"/>
      <c r="I34" s="125">
        <v>0.15</v>
      </c>
      <c r="J34" s="124">
        <f>ROUND(((SUM(BF118:BF137))*I34),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hidden="1" customHeight="1">
      <c r="A35" s="33"/>
      <c r="B35" s="38"/>
      <c r="C35" s="33"/>
      <c r="D35" s="33"/>
      <c r="E35" s="111" t="s">
        <v>52</v>
      </c>
      <c r="F35" s="124">
        <f>ROUND((SUM(BG118:BG137)),  2)</f>
        <v>0</v>
      </c>
      <c r="G35" s="33"/>
      <c r="H35" s="33"/>
      <c r="I35" s="125">
        <v>0.21</v>
      </c>
      <c r="J35" s="124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hidden="1" customHeight="1">
      <c r="A36" s="33"/>
      <c r="B36" s="38"/>
      <c r="C36" s="33"/>
      <c r="D36" s="33"/>
      <c r="E36" s="111" t="s">
        <v>53</v>
      </c>
      <c r="F36" s="124">
        <f>ROUND((SUM(BH118:BH137)),  2)</f>
        <v>0</v>
      </c>
      <c r="G36" s="33"/>
      <c r="H36" s="33"/>
      <c r="I36" s="125">
        <v>0.15</v>
      </c>
      <c r="J36" s="124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8"/>
      <c r="C37" s="33"/>
      <c r="D37" s="33"/>
      <c r="E37" s="111" t="s">
        <v>54</v>
      </c>
      <c r="F37" s="124">
        <f>ROUND((SUM(BI118:BI137)),  2)</f>
        <v>0</v>
      </c>
      <c r="G37" s="33"/>
      <c r="H37" s="33"/>
      <c r="I37" s="125">
        <v>0</v>
      </c>
      <c r="J37" s="124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7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5" customHeight="1">
      <c r="A39" s="33"/>
      <c r="B39" s="38"/>
      <c r="C39" s="126"/>
      <c r="D39" s="127" t="s">
        <v>55</v>
      </c>
      <c r="E39" s="128"/>
      <c r="F39" s="128"/>
      <c r="G39" s="129" t="s">
        <v>56</v>
      </c>
      <c r="H39" s="130" t="s">
        <v>57</v>
      </c>
      <c r="I39" s="128"/>
      <c r="J39" s="131">
        <f>SUM(J30:J37)</f>
        <v>0</v>
      </c>
      <c r="K39" s="132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5" customHeight="1">
      <c r="B41" s="18"/>
      <c r="L41" s="18"/>
    </row>
    <row r="42" spans="1:31" s="1" customFormat="1" ht="14.5" customHeight="1">
      <c r="B42" s="18"/>
      <c r="L42" s="18"/>
    </row>
    <row r="43" spans="1:31" s="1" customFormat="1" ht="14.5" customHeight="1">
      <c r="B43" s="18"/>
      <c r="L43" s="18"/>
    </row>
    <row r="44" spans="1:31" s="1" customFormat="1" ht="14.5" customHeight="1">
      <c r="B44" s="18"/>
      <c r="L44" s="18"/>
    </row>
    <row r="45" spans="1:31" s="1" customFormat="1" ht="14.5" customHeight="1">
      <c r="B45" s="18"/>
      <c r="L45" s="18"/>
    </row>
    <row r="46" spans="1:31" s="1" customFormat="1" ht="14.5" customHeight="1">
      <c r="B46" s="18"/>
      <c r="L46" s="18"/>
    </row>
    <row r="47" spans="1:31" s="1" customFormat="1" ht="14.5" customHeight="1">
      <c r="B47" s="18"/>
      <c r="L47" s="18"/>
    </row>
    <row r="48" spans="1:31" s="1" customFormat="1" ht="14.5" customHeight="1">
      <c r="B48" s="18"/>
      <c r="L48" s="18"/>
    </row>
    <row r="49" spans="1:31" s="2" customFormat="1" ht="14.5" customHeight="1">
      <c r="B49" s="50"/>
      <c r="D49" s="133" t="s">
        <v>58</v>
      </c>
      <c r="E49" s="134"/>
      <c r="F49" s="134"/>
      <c r="G49" s="133" t="s">
        <v>59</v>
      </c>
      <c r="H49" s="134"/>
      <c r="I49" s="134"/>
      <c r="J49" s="134"/>
      <c r="K49" s="134"/>
      <c r="L49" s="50"/>
    </row>
    <row r="50" spans="1:31" ht="11">
      <c r="B50" s="18"/>
      <c r="L50" s="18"/>
    </row>
    <row r="51" spans="1:31" ht="11">
      <c r="B51" s="18"/>
      <c r="L51" s="18"/>
    </row>
    <row r="52" spans="1:31" ht="11">
      <c r="B52" s="18"/>
      <c r="L52" s="18"/>
    </row>
    <row r="53" spans="1:31" ht="11">
      <c r="B53" s="18"/>
      <c r="L53" s="18"/>
    </row>
    <row r="54" spans="1:31" ht="11">
      <c r="B54" s="18"/>
      <c r="L54" s="18"/>
    </row>
    <row r="55" spans="1:31" ht="11">
      <c r="B55" s="18"/>
      <c r="L55" s="18"/>
    </row>
    <row r="56" spans="1:31" ht="11">
      <c r="B56" s="18"/>
      <c r="L56" s="18"/>
    </row>
    <row r="57" spans="1:31" ht="11">
      <c r="B57" s="18"/>
      <c r="L57" s="18"/>
    </row>
    <row r="58" spans="1:31" ht="11">
      <c r="B58" s="18"/>
      <c r="L58" s="18"/>
    </row>
    <row r="59" spans="1:31" ht="11">
      <c r="B59" s="18"/>
      <c r="L59" s="18"/>
    </row>
    <row r="60" spans="1:31" s="2" customFormat="1" ht="13">
      <c r="A60" s="33"/>
      <c r="B60" s="38"/>
      <c r="C60" s="33"/>
      <c r="D60" s="135" t="s">
        <v>60</v>
      </c>
      <c r="E60" s="136"/>
      <c r="F60" s="137" t="s">
        <v>61</v>
      </c>
      <c r="G60" s="135" t="s">
        <v>60</v>
      </c>
      <c r="H60" s="136"/>
      <c r="I60" s="136"/>
      <c r="J60" s="138" t="s">
        <v>61</v>
      </c>
      <c r="K60" s="136"/>
      <c r="L60" s="50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</row>
    <row r="61" spans="1:31" ht="11">
      <c r="B61" s="18"/>
      <c r="L61" s="18"/>
    </row>
    <row r="62" spans="1:31" ht="11">
      <c r="B62" s="18"/>
      <c r="L62" s="18"/>
    </row>
    <row r="63" spans="1:31" ht="11">
      <c r="B63" s="18"/>
      <c r="L63" s="18"/>
    </row>
    <row r="64" spans="1:31" s="2" customFormat="1" ht="13">
      <c r="A64" s="33"/>
      <c r="B64" s="38"/>
      <c r="C64" s="33"/>
      <c r="D64" s="133" t="s">
        <v>62</v>
      </c>
      <c r="E64" s="139"/>
      <c r="F64" s="139"/>
      <c r="G64" s="133" t="s">
        <v>63</v>
      </c>
      <c r="H64" s="139"/>
      <c r="I64" s="139"/>
      <c r="J64" s="139"/>
      <c r="K64" s="139"/>
      <c r="L64" s="50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</row>
    <row r="65" spans="1:31" ht="11">
      <c r="B65" s="18"/>
      <c r="L65" s="18"/>
    </row>
    <row r="66" spans="1:31" ht="11">
      <c r="B66" s="18"/>
      <c r="L66" s="18"/>
    </row>
    <row r="67" spans="1:31" ht="11">
      <c r="B67" s="18"/>
      <c r="L67" s="18"/>
    </row>
    <row r="68" spans="1:31" ht="11">
      <c r="B68" s="18"/>
      <c r="L68" s="18"/>
    </row>
    <row r="69" spans="1:31" ht="11">
      <c r="B69" s="18"/>
      <c r="L69" s="18"/>
    </row>
    <row r="70" spans="1:31" ht="11">
      <c r="B70" s="18"/>
      <c r="L70" s="18"/>
    </row>
    <row r="71" spans="1:31" ht="11">
      <c r="B71" s="18"/>
      <c r="L71" s="18"/>
    </row>
    <row r="72" spans="1:31" ht="11">
      <c r="B72" s="18"/>
      <c r="L72" s="18"/>
    </row>
    <row r="73" spans="1:31" ht="11">
      <c r="B73" s="18"/>
      <c r="L73" s="18"/>
    </row>
    <row r="74" spans="1:31" ht="11">
      <c r="B74" s="18"/>
      <c r="L74" s="18"/>
    </row>
    <row r="75" spans="1:31" s="2" customFormat="1" ht="13">
      <c r="A75" s="33"/>
      <c r="B75" s="38"/>
      <c r="C75" s="33"/>
      <c r="D75" s="135" t="s">
        <v>60</v>
      </c>
      <c r="E75" s="136"/>
      <c r="F75" s="137" t="s">
        <v>61</v>
      </c>
      <c r="G75" s="135" t="s">
        <v>60</v>
      </c>
      <c r="H75" s="136"/>
      <c r="I75" s="136"/>
      <c r="J75" s="138" t="s">
        <v>61</v>
      </c>
      <c r="K75" s="136"/>
      <c r="L75" s="50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pans="1:31" s="2" customFormat="1" ht="14.5" customHeight="1">
      <c r="A76" s="33"/>
      <c r="B76" s="140"/>
      <c r="C76" s="141"/>
      <c r="D76" s="141"/>
      <c r="E76" s="141"/>
      <c r="F76" s="141"/>
      <c r="G76" s="141"/>
      <c r="H76" s="141"/>
      <c r="I76" s="141"/>
      <c r="J76" s="141"/>
      <c r="K76" s="141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80" spans="1:31" s="2" customFormat="1" ht="7" customHeight="1">
      <c r="A80" s="33"/>
      <c r="B80" s="142"/>
      <c r="C80" s="143"/>
      <c r="D80" s="143"/>
      <c r="E80" s="143"/>
      <c r="F80" s="143"/>
      <c r="G80" s="143"/>
      <c r="H80" s="143"/>
      <c r="I80" s="143"/>
      <c r="J80" s="143"/>
      <c r="K80" s="143"/>
      <c r="L80" s="50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pans="1:47" s="2" customFormat="1" ht="25" customHeight="1">
      <c r="A81" s="33"/>
      <c r="B81" s="34"/>
      <c r="C81" s="21" t="s">
        <v>125</v>
      </c>
      <c r="D81" s="35"/>
      <c r="E81" s="35"/>
      <c r="F81" s="35"/>
      <c r="G81" s="35"/>
      <c r="H81" s="35"/>
      <c r="I81" s="35"/>
      <c r="J81" s="35"/>
      <c r="K81" s="35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7" customHeight="1">
      <c r="A82" s="33"/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12" customHeight="1">
      <c r="A83" s="33"/>
      <c r="B83" s="34"/>
      <c r="C83" s="27" t="s">
        <v>16</v>
      </c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6.5" customHeight="1">
      <c r="A84" s="33"/>
      <c r="B84" s="34"/>
      <c r="C84" s="35"/>
      <c r="D84" s="35"/>
      <c r="E84" s="284" t="str">
        <f>E7</f>
        <v>PŘESTAVLKY - VRT</v>
      </c>
      <c r="F84" s="285"/>
      <c r="G84" s="285"/>
      <c r="H84" s="28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2" customHeight="1">
      <c r="A85" s="33"/>
      <c r="B85" s="34"/>
      <c r="C85" s="27" t="s">
        <v>118</v>
      </c>
      <c r="D85" s="35"/>
      <c r="E85" s="35"/>
      <c r="F85" s="35"/>
      <c r="G85" s="35"/>
      <c r="H85" s="35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6.5" customHeight="1">
      <c r="A86" s="33"/>
      <c r="B86" s="34"/>
      <c r="C86" s="35"/>
      <c r="D86" s="35"/>
      <c r="E86" s="236" t="str">
        <f>E9</f>
        <v>2020_02_0 - Soupis vedlejších a ostatních nákladů</v>
      </c>
      <c r="F86" s="286"/>
      <c r="G86" s="286"/>
      <c r="H86" s="286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7" customHeight="1">
      <c r="A87" s="33"/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12" customHeight="1">
      <c r="A88" s="33"/>
      <c r="B88" s="34"/>
      <c r="C88" s="27" t="s">
        <v>22</v>
      </c>
      <c r="D88" s="35"/>
      <c r="E88" s="35"/>
      <c r="F88" s="25" t="str">
        <f>F12</f>
        <v>Přestavlky u Čerčan</v>
      </c>
      <c r="G88" s="35"/>
      <c r="H88" s="35"/>
      <c r="I88" s="27" t="s">
        <v>24</v>
      </c>
      <c r="J88" s="65" t="str">
        <f>IF(J12="","",J12)</f>
        <v>7. 5. 2020</v>
      </c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7" customHeight="1">
      <c r="A89" s="33"/>
      <c r="B89" s="34"/>
      <c r="C89" s="35"/>
      <c r="D89" s="35"/>
      <c r="E89" s="35"/>
      <c r="F89" s="35"/>
      <c r="G89" s="35"/>
      <c r="H89" s="35"/>
      <c r="I89" s="35"/>
      <c r="J89" s="35"/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40" customHeight="1">
      <c r="A90" s="33"/>
      <c r="B90" s="34"/>
      <c r="C90" s="27" t="s">
        <v>30</v>
      </c>
      <c r="D90" s="35"/>
      <c r="E90" s="35"/>
      <c r="F90" s="25" t="str">
        <f>E15</f>
        <v>Obec Přestavlky u Čerčan</v>
      </c>
      <c r="G90" s="35"/>
      <c r="H90" s="35"/>
      <c r="I90" s="27" t="s">
        <v>37</v>
      </c>
      <c r="J90" s="31" t="str">
        <f>E21</f>
        <v>Vodohospodářský rozvoj a výstavba a.s.</v>
      </c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5" customHeight="1">
      <c r="A91" s="33"/>
      <c r="B91" s="34"/>
      <c r="C91" s="27" t="s">
        <v>35</v>
      </c>
      <c r="D91" s="35"/>
      <c r="E91" s="35"/>
      <c r="F91" s="25" t="str">
        <f>IF(E18="","",E18)</f>
        <v>Vyplň údaj</v>
      </c>
      <c r="G91" s="35"/>
      <c r="H91" s="35"/>
      <c r="I91" s="27" t="s">
        <v>41</v>
      </c>
      <c r="J91" s="31" t="str">
        <f>E24</f>
        <v>Dvořák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0.25" customHeight="1">
      <c r="A92" s="33"/>
      <c r="B92" s="34"/>
      <c r="C92" s="35"/>
      <c r="D92" s="35"/>
      <c r="E92" s="35"/>
      <c r="F92" s="35"/>
      <c r="G92" s="35"/>
      <c r="H92" s="35"/>
      <c r="I92" s="35"/>
      <c r="J92" s="35"/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29.25" customHeight="1">
      <c r="A93" s="33"/>
      <c r="B93" s="34"/>
      <c r="C93" s="144" t="s">
        <v>126</v>
      </c>
      <c r="D93" s="145"/>
      <c r="E93" s="145"/>
      <c r="F93" s="145"/>
      <c r="G93" s="145"/>
      <c r="H93" s="145"/>
      <c r="I93" s="145"/>
      <c r="J93" s="146" t="s">
        <v>127</v>
      </c>
      <c r="K93" s="14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10.25" customHeight="1">
      <c r="A94" s="33"/>
      <c r="B94" s="34"/>
      <c r="C94" s="35"/>
      <c r="D94" s="35"/>
      <c r="E94" s="35"/>
      <c r="F94" s="35"/>
      <c r="G94" s="35"/>
      <c r="H94" s="35"/>
      <c r="I94" s="35"/>
      <c r="J94" s="35"/>
      <c r="K94" s="35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22.75" customHeight="1">
      <c r="A95" s="33"/>
      <c r="B95" s="34"/>
      <c r="C95" s="147" t="s">
        <v>128</v>
      </c>
      <c r="D95" s="35"/>
      <c r="E95" s="35"/>
      <c r="F95" s="35"/>
      <c r="G95" s="35"/>
      <c r="H95" s="35"/>
      <c r="I95" s="35"/>
      <c r="J95" s="83">
        <f>J118</f>
        <v>0</v>
      </c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U95" s="15" t="s">
        <v>129</v>
      </c>
    </row>
    <row r="96" spans="1:47" s="9" customFormat="1" ht="25" customHeight="1">
      <c r="B96" s="148"/>
      <c r="C96" s="149"/>
      <c r="D96" s="150" t="s">
        <v>130</v>
      </c>
      <c r="E96" s="151"/>
      <c r="F96" s="151"/>
      <c r="G96" s="151"/>
      <c r="H96" s="151"/>
      <c r="I96" s="151"/>
      <c r="J96" s="152">
        <f>J119</f>
        <v>0</v>
      </c>
      <c r="K96" s="149"/>
      <c r="L96" s="153"/>
    </row>
    <row r="97" spans="1:31" s="9" customFormat="1" ht="25" customHeight="1">
      <c r="B97" s="148"/>
      <c r="C97" s="149"/>
      <c r="D97" s="150" t="s">
        <v>131</v>
      </c>
      <c r="E97" s="151"/>
      <c r="F97" s="151"/>
      <c r="G97" s="151"/>
      <c r="H97" s="151"/>
      <c r="I97" s="151"/>
      <c r="J97" s="152">
        <f>J120</f>
        <v>0</v>
      </c>
      <c r="K97" s="149"/>
      <c r="L97" s="153"/>
    </row>
    <row r="98" spans="1:31" s="10" customFormat="1" ht="20" customHeight="1">
      <c r="B98" s="154"/>
      <c r="C98" s="155"/>
      <c r="D98" s="156" t="s">
        <v>132</v>
      </c>
      <c r="E98" s="157"/>
      <c r="F98" s="157"/>
      <c r="G98" s="157"/>
      <c r="H98" s="157"/>
      <c r="I98" s="157"/>
      <c r="J98" s="158">
        <f>J121</f>
        <v>0</v>
      </c>
      <c r="K98" s="155"/>
      <c r="L98" s="159"/>
    </row>
    <row r="99" spans="1:31" s="2" customFormat="1" ht="21.75" customHeight="1">
      <c r="A99" s="33"/>
      <c r="B99" s="34"/>
      <c r="C99" s="35"/>
      <c r="D99" s="35"/>
      <c r="E99" s="35"/>
      <c r="F99" s="35"/>
      <c r="G99" s="35"/>
      <c r="H99" s="35"/>
      <c r="I99" s="35"/>
      <c r="J99" s="35"/>
      <c r="K99" s="35"/>
      <c r="L99" s="50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31" s="2" customFormat="1" ht="7" customHeight="1">
      <c r="A100" s="33"/>
      <c r="B100" s="53"/>
      <c r="C100" s="54"/>
      <c r="D100" s="54"/>
      <c r="E100" s="54"/>
      <c r="F100" s="54"/>
      <c r="G100" s="54"/>
      <c r="H100" s="54"/>
      <c r="I100" s="54"/>
      <c r="J100" s="54"/>
      <c r="K100" s="54"/>
      <c r="L100" s="50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4" spans="1:31" s="2" customFormat="1" ht="7" customHeight="1">
      <c r="A104" s="33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0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25" customHeight="1">
      <c r="A105" s="33"/>
      <c r="B105" s="34"/>
      <c r="C105" s="21" t="s">
        <v>133</v>
      </c>
      <c r="D105" s="35"/>
      <c r="E105" s="35"/>
      <c r="F105" s="35"/>
      <c r="G105" s="35"/>
      <c r="H105" s="35"/>
      <c r="I105" s="35"/>
      <c r="J105" s="35"/>
      <c r="K105" s="35"/>
      <c r="L105" s="50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7" customHeight="1">
      <c r="A106" s="33"/>
      <c r="B106" s="34"/>
      <c r="C106" s="35"/>
      <c r="D106" s="35"/>
      <c r="E106" s="35"/>
      <c r="F106" s="35"/>
      <c r="G106" s="35"/>
      <c r="H106" s="35"/>
      <c r="I106" s="35"/>
      <c r="J106" s="35"/>
      <c r="K106" s="35"/>
      <c r="L106" s="50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12" customHeight="1">
      <c r="A107" s="33"/>
      <c r="B107" s="34"/>
      <c r="C107" s="27" t="s">
        <v>16</v>
      </c>
      <c r="D107" s="35"/>
      <c r="E107" s="35"/>
      <c r="F107" s="35"/>
      <c r="G107" s="35"/>
      <c r="H107" s="35"/>
      <c r="I107" s="35"/>
      <c r="J107" s="35"/>
      <c r="K107" s="35"/>
      <c r="L107" s="50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6.5" customHeight="1">
      <c r="A108" s="33"/>
      <c r="B108" s="34"/>
      <c r="C108" s="35"/>
      <c r="D108" s="35"/>
      <c r="E108" s="284" t="str">
        <f>E7</f>
        <v>PŘESTAVLKY - VRT</v>
      </c>
      <c r="F108" s="285"/>
      <c r="G108" s="285"/>
      <c r="H108" s="285"/>
      <c r="I108" s="35"/>
      <c r="J108" s="35"/>
      <c r="K108" s="35"/>
      <c r="L108" s="50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7" t="s">
        <v>118</v>
      </c>
      <c r="D109" s="35"/>
      <c r="E109" s="35"/>
      <c r="F109" s="35"/>
      <c r="G109" s="35"/>
      <c r="H109" s="35"/>
      <c r="I109" s="35"/>
      <c r="J109" s="35"/>
      <c r="K109" s="35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6.5" customHeight="1">
      <c r="A110" s="33"/>
      <c r="B110" s="34"/>
      <c r="C110" s="35"/>
      <c r="D110" s="35"/>
      <c r="E110" s="236" t="str">
        <f>E9</f>
        <v>2020_02_0 - Soupis vedlejších a ostatních nákladů</v>
      </c>
      <c r="F110" s="286"/>
      <c r="G110" s="286"/>
      <c r="H110" s="286"/>
      <c r="I110" s="35"/>
      <c r="J110" s="35"/>
      <c r="K110" s="35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7" customHeight="1">
      <c r="A111" s="33"/>
      <c r="B111" s="34"/>
      <c r="C111" s="35"/>
      <c r="D111" s="35"/>
      <c r="E111" s="35"/>
      <c r="F111" s="35"/>
      <c r="G111" s="35"/>
      <c r="H111" s="35"/>
      <c r="I111" s="35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7" t="s">
        <v>22</v>
      </c>
      <c r="D112" s="35"/>
      <c r="E112" s="35"/>
      <c r="F112" s="25" t="str">
        <f>F12</f>
        <v>Přestavlky u Čerčan</v>
      </c>
      <c r="G112" s="35"/>
      <c r="H112" s="35"/>
      <c r="I112" s="27" t="s">
        <v>24</v>
      </c>
      <c r="J112" s="65" t="str">
        <f>IF(J12="","",J12)</f>
        <v>7. 5. 2020</v>
      </c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7" customHeight="1">
      <c r="A113" s="33"/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40" customHeight="1">
      <c r="A114" s="33"/>
      <c r="B114" s="34"/>
      <c r="C114" s="27" t="s">
        <v>30</v>
      </c>
      <c r="D114" s="35"/>
      <c r="E114" s="35"/>
      <c r="F114" s="25" t="str">
        <f>E15</f>
        <v>Obec Přestavlky u Čerčan</v>
      </c>
      <c r="G114" s="35"/>
      <c r="H114" s="35"/>
      <c r="I114" s="27" t="s">
        <v>37</v>
      </c>
      <c r="J114" s="31" t="str">
        <f>E21</f>
        <v>Vodohospodářský rozvoj a výstavba a.s.</v>
      </c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5.25" customHeight="1">
      <c r="A115" s="33"/>
      <c r="B115" s="34"/>
      <c r="C115" s="27" t="s">
        <v>35</v>
      </c>
      <c r="D115" s="35"/>
      <c r="E115" s="35"/>
      <c r="F115" s="25" t="str">
        <f>IF(E18="","",E18)</f>
        <v>Vyplň údaj</v>
      </c>
      <c r="G115" s="35"/>
      <c r="H115" s="35"/>
      <c r="I115" s="27" t="s">
        <v>41</v>
      </c>
      <c r="J115" s="31" t="str">
        <f>E24</f>
        <v>Dvořák</v>
      </c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0.25" customHeight="1">
      <c r="A116" s="33"/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11" customFormat="1" ht="29.25" customHeight="1">
      <c r="A117" s="160"/>
      <c r="B117" s="161"/>
      <c r="C117" s="162" t="s">
        <v>134</v>
      </c>
      <c r="D117" s="163" t="s">
        <v>70</v>
      </c>
      <c r="E117" s="163" t="s">
        <v>66</v>
      </c>
      <c r="F117" s="163" t="s">
        <v>67</v>
      </c>
      <c r="G117" s="163" t="s">
        <v>135</v>
      </c>
      <c r="H117" s="163" t="s">
        <v>136</v>
      </c>
      <c r="I117" s="163" t="s">
        <v>137</v>
      </c>
      <c r="J117" s="164" t="s">
        <v>127</v>
      </c>
      <c r="K117" s="165" t="s">
        <v>138</v>
      </c>
      <c r="L117" s="166"/>
      <c r="M117" s="74" t="s">
        <v>1</v>
      </c>
      <c r="N117" s="75" t="s">
        <v>49</v>
      </c>
      <c r="O117" s="75" t="s">
        <v>139</v>
      </c>
      <c r="P117" s="75" t="s">
        <v>140</v>
      </c>
      <c r="Q117" s="75" t="s">
        <v>141</v>
      </c>
      <c r="R117" s="75" t="s">
        <v>142</v>
      </c>
      <c r="S117" s="75" t="s">
        <v>143</v>
      </c>
      <c r="T117" s="76" t="s">
        <v>144</v>
      </c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</row>
    <row r="118" spans="1:65" s="2" customFormat="1" ht="22.75" customHeight="1">
      <c r="A118" s="33"/>
      <c r="B118" s="34"/>
      <c r="C118" s="81" t="s">
        <v>145</v>
      </c>
      <c r="D118" s="35"/>
      <c r="E118" s="35"/>
      <c r="F118" s="35"/>
      <c r="G118" s="35"/>
      <c r="H118" s="35"/>
      <c r="I118" s="35"/>
      <c r="J118" s="167">
        <f>BK118</f>
        <v>0</v>
      </c>
      <c r="K118" s="35"/>
      <c r="L118" s="38"/>
      <c r="M118" s="77"/>
      <c r="N118" s="168"/>
      <c r="O118" s="78"/>
      <c r="P118" s="169">
        <f>P119+P120</f>
        <v>0</v>
      </c>
      <c r="Q118" s="78"/>
      <c r="R118" s="169">
        <f>R119+R120</f>
        <v>0</v>
      </c>
      <c r="S118" s="78"/>
      <c r="T118" s="170">
        <f>T119+T120</f>
        <v>0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5" t="s">
        <v>84</v>
      </c>
      <c r="AU118" s="15" t="s">
        <v>129</v>
      </c>
      <c r="BK118" s="171">
        <f>BK119+BK120</f>
        <v>0</v>
      </c>
    </row>
    <row r="119" spans="1:65" s="12" customFormat="1" ht="26" customHeight="1">
      <c r="B119" s="172"/>
      <c r="C119" s="173"/>
      <c r="D119" s="174" t="s">
        <v>84</v>
      </c>
      <c r="E119" s="175" t="s">
        <v>146</v>
      </c>
      <c r="F119" s="175" t="s">
        <v>147</v>
      </c>
      <c r="G119" s="173"/>
      <c r="H119" s="173"/>
      <c r="I119" s="176"/>
      <c r="J119" s="177">
        <f>BK119</f>
        <v>0</v>
      </c>
      <c r="K119" s="173"/>
      <c r="L119" s="178"/>
      <c r="M119" s="179"/>
      <c r="N119" s="180"/>
      <c r="O119" s="180"/>
      <c r="P119" s="181">
        <v>0</v>
      </c>
      <c r="Q119" s="180"/>
      <c r="R119" s="181">
        <v>0</v>
      </c>
      <c r="S119" s="180"/>
      <c r="T119" s="182">
        <v>0</v>
      </c>
      <c r="AR119" s="183" t="s">
        <v>93</v>
      </c>
      <c r="AT119" s="184" t="s">
        <v>84</v>
      </c>
      <c r="AU119" s="184" t="s">
        <v>85</v>
      </c>
      <c r="AY119" s="183" t="s">
        <v>148</v>
      </c>
      <c r="BK119" s="185">
        <v>0</v>
      </c>
    </row>
    <row r="120" spans="1:65" s="12" customFormat="1" ht="26" customHeight="1">
      <c r="B120" s="172"/>
      <c r="C120" s="173"/>
      <c r="D120" s="174" t="s">
        <v>84</v>
      </c>
      <c r="E120" s="175" t="s">
        <v>149</v>
      </c>
      <c r="F120" s="175" t="s">
        <v>150</v>
      </c>
      <c r="G120" s="173"/>
      <c r="H120" s="173"/>
      <c r="I120" s="176"/>
      <c r="J120" s="177">
        <f>BK120</f>
        <v>0</v>
      </c>
      <c r="K120" s="173"/>
      <c r="L120" s="178"/>
      <c r="M120" s="179"/>
      <c r="N120" s="180"/>
      <c r="O120" s="180"/>
      <c r="P120" s="181">
        <f>P121</f>
        <v>0</v>
      </c>
      <c r="Q120" s="180"/>
      <c r="R120" s="181">
        <f>R121</f>
        <v>0</v>
      </c>
      <c r="S120" s="180"/>
      <c r="T120" s="182">
        <f>T121</f>
        <v>0</v>
      </c>
      <c r="AR120" s="183" t="s">
        <v>151</v>
      </c>
      <c r="AT120" s="184" t="s">
        <v>84</v>
      </c>
      <c r="AU120" s="184" t="s">
        <v>85</v>
      </c>
      <c r="AY120" s="183" t="s">
        <v>148</v>
      </c>
      <c r="BK120" s="185">
        <f>BK121</f>
        <v>0</v>
      </c>
    </row>
    <row r="121" spans="1:65" s="12" customFormat="1" ht="22.75" customHeight="1">
      <c r="B121" s="172"/>
      <c r="C121" s="173"/>
      <c r="D121" s="174" t="s">
        <v>84</v>
      </c>
      <c r="E121" s="186" t="s">
        <v>85</v>
      </c>
      <c r="F121" s="186" t="s">
        <v>150</v>
      </c>
      <c r="G121" s="173"/>
      <c r="H121" s="173"/>
      <c r="I121" s="176"/>
      <c r="J121" s="187">
        <f>BK121</f>
        <v>0</v>
      </c>
      <c r="K121" s="173"/>
      <c r="L121" s="178"/>
      <c r="M121" s="179"/>
      <c r="N121" s="180"/>
      <c r="O121" s="180"/>
      <c r="P121" s="181">
        <f>SUM(P122:P137)</f>
        <v>0</v>
      </c>
      <c r="Q121" s="180"/>
      <c r="R121" s="181">
        <f>SUM(R122:R137)</f>
        <v>0</v>
      </c>
      <c r="S121" s="180"/>
      <c r="T121" s="182">
        <f>SUM(T122:T137)</f>
        <v>0</v>
      </c>
      <c r="AR121" s="183" t="s">
        <v>151</v>
      </c>
      <c r="AT121" s="184" t="s">
        <v>84</v>
      </c>
      <c r="AU121" s="184" t="s">
        <v>93</v>
      </c>
      <c r="AY121" s="183" t="s">
        <v>148</v>
      </c>
      <c r="BK121" s="185">
        <f>SUM(BK122:BK137)</f>
        <v>0</v>
      </c>
    </row>
    <row r="122" spans="1:65" s="2" customFormat="1" ht="24.25" customHeight="1">
      <c r="A122" s="33"/>
      <c r="B122" s="34"/>
      <c r="C122" s="188" t="s">
        <v>93</v>
      </c>
      <c r="D122" s="188" t="s">
        <v>152</v>
      </c>
      <c r="E122" s="189" t="s">
        <v>153</v>
      </c>
      <c r="F122" s="190" t="s">
        <v>154</v>
      </c>
      <c r="G122" s="191" t="s">
        <v>155</v>
      </c>
      <c r="H122" s="192">
        <v>1</v>
      </c>
      <c r="I122" s="193"/>
      <c r="J122" s="194">
        <f>ROUND(I122*H122,2)</f>
        <v>0</v>
      </c>
      <c r="K122" s="195"/>
      <c r="L122" s="38"/>
      <c r="M122" s="196" t="s">
        <v>1</v>
      </c>
      <c r="N122" s="197" t="s">
        <v>50</v>
      </c>
      <c r="O122" s="70"/>
      <c r="P122" s="198">
        <f>O122*H122</f>
        <v>0</v>
      </c>
      <c r="Q122" s="198">
        <v>0</v>
      </c>
      <c r="R122" s="198">
        <f>Q122*H122</f>
        <v>0</v>
      </c>
      <c r="S122" s="198">
        <v>0</v>
      </c>
      <c r="T122" s="199">
        <f>S122*H122</f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200" t="s">
        <v>156</v>
      </c>
      <c r="AT122" s="200" t="s">
        <v>152</v>
      </c>
      <c r="AU122" s="200" t="s">
        <v>95</v>
      </c>
      <c r="AY122" s="15" t="s">
        <v>148</v>
      </c>
      <c r="BE122" s="201">
        <f>IF(N122="základní",J122,0)</f>
        <v>0</v>
      </c>
      <c r="BF122" s="201">
        <f>IF(N122="snížená",J122,0)</f>
        <v>0</v>
      </c>
      <c r="BG122" s="201">
        <f>IF(N122="zákl. přenesená",J122,0)</f>
        <v>0</v>
      </c>
      <c r="BH122" s="201">
        <f>IF(N122="sníž. přenesená",J122,0)</f>
        <v>0</v>
      </c>
      <c r="BI122" s="201">
        <f>IF(N122="nulová",J122,0)</f>
        <v>0</v>
      </c>
      <c r="BJ122" s="15" t="s">
        <v>93</v>
      </c>
      <c r="BK122" s="201">
        <f>ROUND(I122*H122,2)</f>
        <v>0</v>
      </c>
      <c r="BL122" s="15" t="s">
        <v>156</v>
      </c>
      <c r="BM122" s="200" t="s">
        <v>157</v>
      </c>
    </row>
    <row r="123" spans="1:65" s="2" customFormat="1" ht="24">
      <c r="A123" s="33"/>
      <c r="B123" s="34"/>
      <c r="C123" s="35"/>
      <c r="D123" s="202" t="s">
        <v>158</v>
      </c>
      <c r="E123" s="35"/>
      <c r="F123" s="203" t="s">
        <v>154</v>
      </c>
      <c r="G123" s="35"/>
      <c r="H123" s="35"/>
      <c r="I123" s="204"/>
      <c r="J123" s="35"/>
      <c r="K123" s="35"/>
      <c r="L123" s="38"/>
      <c r="M123" s="205"/>
      <c r="N123" s="206"/>
      <c r="O123" s="70"/>
      <c r="P123" s="70"/>
      <c r="Q123" s="70"/>
      <c r="R123" s="70"/>
      <c r="S123" s="70"/>
      <c r="T123" s="71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5" t="s">
        <v>158</v>
      </c>
      <c r="AU123" s="15" t="s">
        <v>95</v>
      </c>
    </row>
    <row r="124" spans="1:65" s="2" customFormat="1" ht="24.25" customHeight="1">
      <c r="A124" s="33"/>
      <c r="B124" s="34"/>
      <c r="C124" s="188" t="s">
        <v>95</v>
      </c>
      <c r="D124" s="188" t="s">
        <v>152</v>
      </c>
      <c r="E124" s="189" t="s">
        <v>159</v>
      </c>
      <c r="F124" s="190" t="s">
        <v>160</v>
      </c>
      <c r="G124" s="191" t="s">
        <v>155</v>
      </c>
      <c r="H124" s="192">
        <v>1</v>
      </c>
      <c r="I124" s="193"/>
      <c r="J124" s="194">
        <f>ROUND(I124*H124,2)</f>
        <v>0</v>
      </c>
      <c r="K124" s="195"/>
      <c r="L124" s="38"/>
      <c r="M124" s="196" t="s">
        <v>1</v>
      </c>
      <c r="N124" s="197" t="s">
        <v>50</v>
      </c>
      <c r="O124" s="70"/>
      <c r="P124" s="198">
        <f>O124*H124</f>
        <v>0</v>
      </c>
      <c r="Q124" s="198">
        <v>0</v>
      </c>
      <c r="R124" s="198">
        <f>Q124*H124</f>
        <v>0</v>
      </c>
      <c r="S124" s="198">
        <v>0</v>
      </c>
      <c r="T124" s="199">
        <f>S124*H124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200" t="s">
        <v>156</v>
      </c>
      <c r="AT124" s="200" t="s">
        <v>152</v>
      </c>
      <c r="AU124" s="200" t="s">
        <v>95</v>
      </c>
      <c r="AY124" s="15" t="s">
        <v>148</v>
      </c>
      <c r="BE124" s="201">
        <f>IF(N124="základní",J124,0)</f>
        <v>0</v>
      </c>
      <c r="BF124" s="201">
        <f>IF(N124="snížená",J124,0)</f>
        <v>0</v>
      </c>
      <c r="BG124" s="201">
        <f>IF(N124="zákl. přenesená",J124,0)</f>
        <v>0</v>
      </c>
      <c r="BH124" s="201">
        <f>IF(N124="sníž. přenesená",J124,0)</f>
        <v>0</v>
      </c>
      <c r="BI124" s="201">
        <f>IF(N124="nulová",J124,0)</f>
        <v>0</v>
      </c>
      <c r="BJ124" s="15" t="s">
        <v>93</v>
      </c>
      <c r="BK124" s="201">
        <f>ROUND(I124*H124,2)</f>
        <v>0</v>
      </c>
      <c r="BL124" s="15" t="s">
        <v>156</v>
      </c>
      <c r="BM124" s="200" t="s">
        <v>161</v>
      </c>
    </row>
    <row r="125" spans="1:65" s="2" customFormat="1" ht="24">
      <c r="A125" s="33"/>
      <c r="B125" s="34"/>
      <c r="C125" s="35"/>
      <c r="D125" s="202" t="s">
        <v>158</v>
      </c>
      <c r="E125" s="35"/>
      <c r="F125" s="203" t="s">
        <v>160</v>
      </c>
      <c r="G125" s="35"/>
      <c r="H125" s="35"/>
      <c r="I125" s="204"/>
      <c r="J125" s="35"/>
      <c r="K125" s="35"/>
      <c r="L125" s="38"/>
      <c r="M125" s="205"/>
      <c r="N125" s="206"/>
      <c r="O125" s="70"/>
      <c r="P125" s="70"/>
      <c r="Q125" s="70"/>
      <c r="R125" s="70"/>
      <c r="S125" s="70"/>
      <c r="T125" s="71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5" t="s">
        <v>158</v>
      </c>
      <c r="AU125" s="15" t="s">
        <v>95</v>
      </c>
    </row>
    <row r="126" spans="1:65" s="2" customFormat="1" ht="14.5" customHeight="1">
      <c r="A126" s="33"/>
      <c r="B126" s="34"/>
      <c r="C126" s="188" t="s">
        <v>162</v>
      </c>
      <c r="D126" s="188" t="s">
        <v>152</v>
      </c>
      <c r="E126" s="189" t="s">
        <v>163</v>
      </c>
      <c r="F126" s="190" t="s">
        <v>164</v>
      </c>
      <c r="G126" s="191" t="s">
        <v>155</v>
      </c>
      <c r="H126" s="192">
        <v>1</v>
      </c>
      <c r="I126" s="193"/>
      <c r="J126" s="194">
        <f>ROUND(I126*H126,2)</f>
        <v>0</v>
      </c>
      <c r="K126" s="195"/>
      <c r="L126" s="38"/>
      <c r="M126" s="196" t="s">
        <v>1</v>
      </c>
      <c r="N126" s="197" t="s">
        <v>50</v>
      </c>
      <c r="O126" s="70"/>
      <c r="P126" s="198">
        <f>O126*H126</f>
        <v>0</v>
      </c>
      <c r="Q126" s="198">
        <v>0</v>
      </c>
      <c r="R126" s="198">
        <f>Q126*H126</f>
        <v>0</v>
      </c>
      <c r="S126" s="198">
        <v>0</v>
      </c>
      <c r="T126" s="199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200" t="s">
        <v>156</v>
      </c>
      <c r="AT126" s="200" t="s">
        <v>152</v>
      </c>
      <c r="AU126" s="200" t="s">
        <v>95</v>
      </c>
      <c r="AY126" s="15" t="s">
        <v>148</v>
      </c>
      <c r="BE126" s="201">
        <f>IF(N126="základní",J126,0)</f>
        <v>0</v>
      </c>
      <c r="BF126" s="201">
        <f>IF(N126="snížená",J126,0)</f>
        <v>0</v>
      </c>
      <c r="BG126" s="201">
        <f>IF(N126="zákl. přenesená",J126,0)</f>
        <v>0</v>
      </c>
      <c r="BH126" s="201">
        <f>IF(N126="sníž. přenesená",J126,0)</f>
        <v>0</v>
      </c>
      <c r="BI126" s="201">
        <f>IF(N126="nulová",J126,0)</f>
        <v>0</v>
      </c>
      <c r="BJ126" s="15" t="s">
        <v>93</v>
      </c>
      <c r="BK126" s="201">
        <f>ROUND(I126*H126,2)</f>
        <v>0</v>
      </c>
      <c r="BL126" s="15" t="s">
        <v>156</v>
      </c>
      <c r="BM126" s="200" t="s">
        <v>165</v>
      </c>
    </row>
    <row r="127" spans="1:65" s="2" customFormat="1" ht="12">
      <c r="A127" s="33"/>
      <c r="B127" s="34"/>
      <c r="C127" s="35"/>
      <c r="D127" s="202" t="s">
        <v>158</v>
      </c>
      <c r="E127" s="35"/>
      <c r="F127" s="203" t="s">
        <v>164</v>
      </c>
      <c r="G127" s="35"/>
      <c r="H127" s="35"/>
      <c r="I127" s="204"/>
      <c r="J127" s="35"/>
      <c r="K127" s="35"/>
      <c r="L127" s="38"/>
      <c r="M127" s="205"/>
      <c r="N127" s="206"/>
      <c r="O127" s="70"/>
      <c r="P127" s="70"/>
      <c r="Q127" s="70"/>
      <c r="R127" s="70"/>
      <c r="S127" s="70"/>
      <c r="T127" s="71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5" t="s">
        <v>158</v>
      </c>
      <c r="AU127" s="15" t="s">
        <v>95</v>
      </c>
    </row>
    <row r="128" spans="1:65" s="2" customFormat="1" ht="49" customHeight="1">
      <c r="A128" s="33"/>
      <c r="B128" s="34"/>
      <c r="C128" s="188" t="s">
        <v>166</v>
      </c>
      <c r="D128" s="188" t="s">
        <v>152</v>
      </c>
      <c r="E128" s="189" t="s">
        <v>167</v>
      </c>
      <c r="F128" s="190" t="s">
        <v>168</v>
      </c>
      <c r="G128" s="191" t="s">
        <v>155</v>
      </c>
      <c r="H128" s="192">
        <v>1</v>
      </c>
      <c r="I128" s="193"/>
      <c r="J128" s="194">
        <f>ROUND(I128*H128,2)</f>
        <v>0</v>
      </c>
      <c r="K128" s="195"/>
      <c r="L128" s="38"/>
      <c r="M128" s="196" t="s">
        <v>1</v>
      </c>
      <c r="N128" s="197" t="s">
        <v>50</v>
      </c>
      <c r="O128" s="70"/>
      <c r="P128" s="198">
        <f>O128*H128</f>
        <v>0</v>
      </c>
      <c r="Q128" s="198">
        <v>0</v>
      </c>
      <c r="R128" s="198">
        <f>Q128*H128</f>
        <v>0</v>
      </c>
      <c r="S128" s="198">
        <v>0</v>
      </c>
      <c r="T128" s="199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200" t="s">
        <v>156</v>
      </c>
      <c r="AT128" s="200" t="s">
        <v>152</v>
      </c>
      <c r="AU128" s="200" t="s">
        <v>95</v>
      </c>
      <c r="AY128" s="15" t="s">
        <v>148</v>
      </c>
      <c r="BE128" s="201">
        <f>IF(N128="základní",J128,0)</f>
        <v>0</v>
      </c>
      <c r="BF128" s="201">
        <f>IF(N128="snížená",J128,0)</f>
        <v>0</v>
      </c>
      <c r="BG128" s="201">
        <f>IF(N128="zákl. přenesená",J128,0)</f>
        <v>0</v>
      </c>
      <c r="BH128" s="201">
        <f>IF(N128="sníž. přenesená",J128,0)</f>
        <v>0</v>
      </c>
      <c r="BI128" s="201">
        <f>IF(N128="nulová",J128,0)</f>
        <v>0</v>
      </c>
      <c r="BJ128" s="15" t="s">
        <v>93</v>
      </c>
      <c r="BK128" s="201">
        <f>ROUND(I128*H128,2)</f>
        <v>0</v>
      </c>
      <c r="BL128" s="15" t="s">
        <v>156</v>
      </c>
      <c r="BM128" s="200" t="s">
        <v>169</v>
      </c>
    </row>
    <row r="129" spans="1:65" s="2" customFormat="1" ht="36">
      <c r="A129" s="33"/>
      <c r="B129" s="34"/>
      <c r="C129" s="35"/>
      <c r="D129" s="202" t="s">
        <v>158</v>
      </c>
      <c r="E129" s="35"/>
      <c r="F129" s="203" t="s">
        <v>170</v>
      </c>
      <c r="G129" s="35"/>
      <c r="H129" s="35"/>
      <c r="I129" s="204"/>
      <c r="J129" s="35"/>
      <c r="K129" s="35"/>
      <c r="L129" s="38"/>
      <c r="M129" s="205"/>
      <c r="N129" s="206"/>
      <c r="O129" s="70"/>
      <c r="P129" s="70"/>
      <c r="Q129" s="70"/>
      <c r="R129" s="70"/>
      <c r="S129" s="70"/>
      <c r="T129" s="71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5" t="s">
        <v>158</v>
      </c>
      <c r="AU129" s="15" t="s">
        <v>95</v>
      </c>
    </row>
    <row r="130" spans="1:65" s="2" customFormat="1" ht="14.5" customHeight="1">
      <c r="A130" s="33"/>
      <c r="B130" s="34"/>
      <c r="C130" s="188" t="s">
        <v>151</v>
      </c>
      <c r="D130" s="188" t="s">
        <v>152</v>
      </c>
      <c r="E130" s="189" t="s">
        <v>171</v>
      </c>
      <c r="F130" s="190" t="s">
        <v>172</v>
      </c>
      <c r="G130" s="191" t="s">
        <v>155</v>
      </c>
      <c r="H130" s="192">
        <v>1</v>
      </c>
      <c r="I130" s="193"/>
      <c r="J130" s="194">
        <f>ROUND(I130*H130,2)</f>
        <v>0</v>
      </c>
      <c r="K130" s="195"/>
      <c r="L130" s="38"/>
      <c r="M130" s="196" t="s">
        <v>1</v>
      </c>
      <c r="N130" s="197" t="s">
        <v>50</v>
      </c>
      <c r="O130" s="70"/>
      <c r="P130" s="198">
        <f>O130*H130</f>
        <v>0</v>
      </c>
      <c r="Q130" s="198">
        <v>0</v>
      </c>
      <c r="R130" s="198">
        <f>Q130*H130</f>
        <v>0</v>
      </c>
      <c r="S130" s="198">
        <v>0</v>
      </c>
      <c r="T130" s="199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200" t="s">
        <v>156</v>
      </c>
      <c r="AT130" s="200" t="s">
        <v>152</v>
      </c>
      <c r="AU130" s="200" t="s">
        <v>95</v>
      </c>
      <c r="AY130" s="15" t="s">
        <v>148</v>
      </c>
      <c r="BE130" s="201">
        <f>IF(N130="základní",J130,0)</f>
        <v>0</v>
      </c>
      <c r="BF130" s="201">
        <f>IF(N130="snížená",J130,0)</f>
        <v>0</v>
      </c>
      <c r="BG130" s="201">
        <f>IF(N130="zákl. přenesená",J130,0)</f>
        <v>0</v>
      </c>
      <c r="BH130" s="201">
        <f>IF(N130="sníž. přenesená",J130,0)</f>
        <v>0</v>
      </c>
      <c r="BI130" s="201">
        <f>IF(N130="nulová",J130,0)</f>
        <v>0</v>
      </c>
      <c r="BJ130" s="15" t="s">
        <v>93</v>
      </c>
      <c r="BK130" s="201">
        <f>ROUND(I130*H130,2)</f>
        <v>0</v>
      </c>
      <c r="BL130" s="15" t="s">
        <v>156</v>
      </c>
      <c r="BM130" s="200" t="s">
        <v>173</v>
      </c>
    </row>
    <row r="131" spans="1:65" s="2" customFormat="1" ht="12">
      <c r="A131" s="33"/>
      <c r="B131" s="34"/>
      <c r="C131" s="35"/>
      <c r="D131" s="202" t="s">
        <v>158</v>
      </c>
      <c r="E131" s="35"/>
      <c r="F131" s="203" t="s">
        <v>172</v>
      </c>
      <c r="G131" s="35"/>
      <c r="H131" s="35"/>
      <c r="I131" s="204"/>
      <c r="J131" s="35"/>
      <c r="K131" s="35"/>
      <c r="L131" s="38"/>
      <c r="M131" s="205"/>
      <c r="N131" s="206"/>
      <c r="O131" s="70"/>
      <c r="P131" s="70"/>
      <c r="Q131" s="70"/>
      <c r="R131" s="70"/>
      <c r="S131" s="70"/>
      <c r="T131" s="71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5" t="s">
        <v>158</v>
      </c>
      <c r="AU131" s="15" t="s">
        <v>95</v>
      </c>
    </row>
    <row r="132" spans="1:65" s="2" customFormat="1" ht="24.25" customHeight="1">
      <c r="A132" s="33"/>
      <c r="B132" s="34"/>
      <c r="C132" s="188" t="s">
        <v>174</v>
      </c>
      <c r="D132" s="188" t="s">
        <v>152</v>
      </c>
      <c r="E132" s="189" t="s">
        <v>175</v>
      </c>
      <c r="F132" s="190" t="s">
        <v>176</v>
      </c>
      <c r="G132" s="191" t="s">
        <v>155</v>
      </c>
      <c r="H132" s="192">
        <v>1</v>
      </c>
      <c r="I132" s="193"/>
      <c r="J132" s="194">
        <f>ROUND(I132*H132,2)</f>
        <v>0</v>
      </c>
      <c r="K132" s="195"/>
      <c r="L132" s="38"/>
      <c r="M132" s="196" t="s">
        <v>1</v>
      </c>
      <c r="N132" s="197" t="s">
        <v>50</v>
      </c>
      <c r="O132" s="70"/>
      <c r="P132" s="198">
        <f>O132*H132</f>
        <v>0</v>
      </c>
      <c r="Q132" s="198">
        <v>0</v>
      </c>
      <c r="R132" s="198">
        <f>Q132*H132</f>
        <v>0</v>
      </c>
      <c r="S132" s="198">
        <v>0</v>
      </c>
      <c r="T132" s="199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200" t="s">
        <v>156</v>
      </c>
      <c r="AT132" s="200" t="s">
        <v>152</v>
      </c>
      <c r="AU132" s="200" t="s">
        <v>95</v>
      </c>
      <c r="AY132" s="15" t="s">
        <v>148</v>
      </c>
      <c r="BE132" s="201">
        <f>IF(N132="základní",J132,0)</f>
        <v>0</v>
      </c>
      <c r="BF132" s="201">
        <f>IF(N132="snížená",J132,0)</f>
        <v>0</v>
      </c>
      <c r="BG132" s="201">
        <f>IF(N132="zákl. přenesená",J132,0)</f>
        <v>0</v>
      </c>
      <c r="BH132" s="201">
        <f>IF(N132="sníž. přenesená",J132,0)</f>
        <v>0</v>
      </c>
      <c r="BI132" s="201">
        <f>IF(N132="nulová",J132,0)</f>
        <v>0</v>
      </c>
      <c r="BJ132" s="15" t="s">
        <v>93</v>
      </c>
      <c r="BK132" s="201">
        <f>ROUND(I132*H132,2)</f>
        <v>0</v>
      </c>
      <c r="BL132" s="15" t="s">
        <v>156</v>
      </c>
      <c r="BM132" s="200" t="s">
        <v>177</v>
      </c>
    </row>
    <row r="133" spans="1:65" s="2" customFormat="1" ht="24">
      <c r="A133" s="33"/>
      <c r="B133" s="34"/>
      <c r="C133" s="35"/>
      <c r="D133" s="202" t="s">
        <v>158</v>
      </c>
      <c r="E133" s="35"/>
      <c r="F133" s="203" t="s">
        <v>176</v>
      </c>
      <c r="G133" s="35"/>
      <c r="H133" s="35"/>
      <c r="I133" s="204"/>
      <c r="J133" s="35"/>
      <c r="K133" s="35"/>
      <c r="L133" s="38"/>
      <c r="M133" s="205"/>
      <c r="N133" s="206"/>
      <c r="O133" s="70"/>
      <c r="P133" s="70"/>
      <c r="Q133" s="70"/>
      <c r="R133" s="70"/>
      <c r="S133" s="70"/>
      <c r="T133" s="71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T133" s="15" t="s">
        <v>158</v>
      </c>
      <c r="AU133" s="15" t="s">
        <v>95</v>
      </c>
    </row>
    <row r="134" spans="1:65" s="2" customFormat="1" ht="14.5" customHeight="1">
      <c r="A134" s="33"/>
      <c r="B134" s="34"/>
      <c r="C134" s="188" t="s">
        <v>178</v>
      </c>
      <c r="D134" s="188" t="s">
        <v>152</v>
      </c>
      <c r="E134" s="189" t="s">
        <v>179</v>
      </c>
      <c r="F134" s="190" t="s">
        <v>180</v>
      </c>
      <c r="G134" s="191" t="s">
        <v>155</v>
      </c>
      <c r="H134" s="192">
        <v>1</v>
      </c>
      <c r="I134" s="193"/>
      <c r="J134" s="194">
        <f>ROUND(I134*H134,2)</f>
        <v>0</v>
      </c>
      <c r="K134" s="195"/>
      <c r="L134" s="38"/>
      <c r="M134" s="196" t="s">
        <v>1</v>
      </c>
      <c r="N134" s="197" t="s">
        <v>50</v>
      </c>
      <c r="O134" s="70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200" t="s">
        <v>156</v>
      </c>
      <c r="AT134" s="200" t="s">
        <v>152</v>
      </c>
      <c r="AU134" s="200" t="s">
        <v>95</v>
      </c>
      <c r="AY134" s="15" t="s">
        <v>148</v>
      </c>
      <c r="BE134" s="201">
        <f>IF(N134="základní",J134,0)</f>
        <v>0</v>
      </c>
      <c r="BF134" s="201">
        <f>IF(N134="snížená",J134,0)</f>
        <v>0</v>
      </c>
      <c r="BG134" s="201">
        <f>IF(N134="zákl. přenesená",J134,0)</f>
        <v>0</v>
      </c>
      <c r="BH134" s="201">
        <f>IF(N134="sníž. přenesená",J134,0)</f>
        <v>0</v>
      </c>
      <c r="BI134" s="201">
        <f>IF(N134="nulová",J134,0)</f>
        <v>0</v>
      </c>
      <c r="BJ134" s="15" t="s">
        <v>93</v>
      </c>
      <c r="BK134" s="201">
        <f>ROUND(I134*H134,2)</f>
        <v>0</v>
      </c>
      <c r="BL134" s="15" t="s">
        <v>156</v>
      </c>
      <c r="BM134" s="200" t="s">
        <v>181</v>
      </c>
    </row>
    <row r="135" spans="1:65" s="2" customFormat="1" ht="12">
      <c r="A135" s="33"/>
      <c r="B135" s="34"/>
      <c r="C135" s="35"/>
      <c r="D135" s="202" t="s">
        <v>158</v>
      </c>
      <c r="E135" s="35"/>
      <c r="F135" s="203" t="s">
        <v>180</v>
      </c>
      <c r="G135" s="35"/>
      <c r="H135" s="35"/>
      <c r="I135" s="204"/>
      <c r="J135" s="35"/>
      <c r="K135" s="35"/>
      <c r="L135" s="38"/>
      <c r="M135" s="205"/>
      <c r="N135" s="206"/>
      <c r="O135" s="70"/>
      <c r="P135" s="70"/>
      <c r="Q135" s="70"/>
      <c r="R135" s="70"/>
      <c r="S135" s="70"/>
      <c r="T135" s="71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T135" s="15" t="s">
        <v>158</v>
      </c>
      <c r="AU135" s="15" t="s">
        <v>95</v>
      </c>
    </row>
    <row r="136" spans="1:65" s="2" customFormat="1" ht="24.25" customHeight="1">
      <c r="A136" s="33"/>
      <c r="B136" s="34"/>
      <c r="C136" s="188" t="s">
        <v>182</v>
      </c>
      <c r="D136" s="188" t="s">
        <v>152</v>
      </c>
      <c r="E136" s="189" t="s">
        <v>183</v>
      </c>
      <c r="F136" s="190" t="s">
        <v>184</v>
      </c>
      <c r="G136" s="191" t="s">
        <v>155</v>
      </c>
      <c r="H136" s="192">
        <v>1</v>
      </c>
      <c r="I136" s="193"/>
      <c r="J136" s="194">
        <f>ROUND(I136*H136,2)</f>
        <v>0</v>
      </c>
      <c r="K136" s="195"/>
      <c r="L136" s="38"/>
      <c r="M136" s="196" t="s">
        <v>1</v>
      </c>
      <c r="N136" s="197" t="s">
        <v>50</v>
      </c>
      <c r="O136" s="70"/>
      <c r="P136" s="198">
        <f>O136*H136</f>
        <v>0</v>
      </c>
      <c r="Q136" s="198">
        <v>0</v>
      </c>
      <c r="R136" s="198">
        <f>Q136*H136</f>
        <v>0</v>
      </c>
      <c r="S136" s="198">
        <v>0</v>
      </c>
      <c r="T136" s="199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200" t="s">
        <v>156</v>
      </c>
      <c r="AT136" s="200" t="s">
        <v>152</v>
      </c>
      <c r="AU136" s="200" t="s">
        <v>95</v>
      </c>
      <c r="AY136" s="15" t="s">
        <v>148</v>
      </c>
      <c r="BE136" s="201">
        <f>IF(N136="základní",J136,0)</f>
        <v>0</v>
      </c>
      <c r="BF136" s="201">
        <f>IF(N136="snížená",J136,0)</f>
        <v>0</v>
      </c>
      <c r="BG136" s="201">
        <f>IF(N136="zákl. přenesená",J136,0)</f>
        <v>0</v>
      </c>
      <c r="BH136" s="201">
        <f>IF(N136="sníž. přenesená",J136,0)</f>
        <v>0</v>
      </c>
      <c r="BI136" s="201">
        <f>IF(N136="nulová",J136,0)</f>
        <v>0</v>
      </c>
      <c r="BJ136" s="15" t="s">
        <v>93</v>
      </c>
      <c r="BK136" s="201">
        <f>ROUND(I136*H136,2)</f>
        <v>0</v>
      </c>
      <c r="BL136" s="15" t="s">
        <v>156</v>
      </c>
      <c r="BM136" s="200" t="s">
        <v>185</v>
      </c>
    </row>
    <row r="137" spans="1:65" s="2" customFormat="1" ht="24">
      <c r="A137" s="33"/>
      <c r="B137" s="34"/>
      <c r="C137" s="35"/>
      <c r="D137" s="202" t="s">
        <v>158</v>
      </c>
      <c r="E137" s="35"/>
      <c r="F137" s="203" t="s">
        <v>184</v>
      </c>
      <c r="G137" s="35"/>
      <c r="H137" s="35"/>
      <c r="I137" s="204"/>
      <c r="J137" s="35"/>
      <c r="K137" s="35"/>
      <c r="L137" s="38"/>
      <c r="M137" s="207"/>
      <c r="N137" s="208"/>
      <c r="O137" s="209"/>
      <c r="P137" s="209"/>
      <c r="Q137" s="209"/>
      <c r="R137" s="209"/>
      <c r="S137" s="209"/>
      <c r="T137" s="210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T137" s="15" t="s">
        <v>158</v>
      </c>
      <c r="AU137" s="15" t="s">
        <v>95</v>
      </c>
    </row>
    <row r="138" spans="1:65" s="2" customFormat="1" ht="7" customHeight="1">
      <c r="A138" s="33"/>
      <c r="B138" s="53"/>
      <c r="C138" s="54"/>
      <c r="D138" s="54"/>
      <c r="E138" s="54"/>
      <c r="F138" s="54"/>
      <c r="G138" s="54"/>
      <c r="H138" s="54"/>
      <c r="I138" s="54"/>
      <c r="J138" s="54"/>
      <c r="K138" s="54"/>
      <c r="L138" s="38"/>
      <c r="M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</sheetData>
  <sheetProtection algorithmName="SHA-512" hashValue="0PAAlGn8EgO9BFfQrRH5/4NkiQNjETwmee0svey7YUZfXhNYRTRUCH9MAPi2m9qkCd3JLJf5nsVeGppRtn5JvQ==" saltValue="KXpfDc3JmgKr/fvhApemSxGDggt1MXfWqhXw0q3ZilvHvPlTRNTpTdBg0r1hm8Y0KLUoiW2j3oo0QMaSl3gmYw==" spinCount="100000" sheet="1" objects="1" scenarios="1" formatColumns="0" formatRows="0" autoFilter="0"/>
  <autoFilter ref="C117:K137" xr:uid="{00000000-0009-0000-0000-000001000000}"/>
  <mergeCells count="9">
    <mergeCell ref="E86:H86"/>
    <mergeCell ref="E108:H108"/>
    <mergeCell ref="E110:H110"/>
    <mergeCell ref="L2:V2"/>
    <mergeCell ref="E7:H7"/>
    <mergeCell ref="E9:H9"/>
    <mergeCell ref="E18:H18"/>
    <mergeCell ref="E27:H27"/>
    <mergeCell ref="E84:H84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61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AT2" s="15" t="s">
        <v>99</v>
      </c>
    </row>
    <row r="3" spans="1:46" s="1" customFormat="1" ht="7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8"/>
      <c r="AT3" s="15" t="s">
        <v>95</v>
      </c>
    </row>
    <row r="4" spans="1:46" s="1" customFormat="1" ht="25" customHeight="1">
      <c r="B4" s="18"/>
      <c r="D4" s="109" t="s">
        <v>117</v>
      </c>
      <c r="L4" s="18"/>
      <c r="M4" s="110" t="s">
        <v>10</v>
      </c>
      <c r="AT4" s="15" t="s">
        <v>4</v>
      </c>
    </row>
    <row r="5" spans="1:46" s="1" customFormat="1" ht="7" customHeight="1">
      <c r="B5" s="18"/>
      <c r="L5" s="18"/>
    </row>
    <row r="6" spans="1:46" s="1" customFormat="1" ht="12" customHeight="1">
      <c r="B6" s="18"/>
      <c r="D6" s="111" t="s">
        <v>16</v>
      </c>
      <c r="L6" s="18"/>
    </row>
    <row r="7" spans="1:46" s="1" customFormat="1" ht="16.5" customHeight="1">
      <c r="B7" s="18"/>
      <c r="E7" s="277" t="str">
        <f>'Rekapitulace stavby'!K6</f>
        <v>PŘESTAVLKY - VRT</v>
      </c>
      <c r="F7" s="278"/>
      <c r="G7" s="278"/>
      <c r="H7" s="278"/>
      <c r="L7" s="18"/>
    </row>
    <row r="8" spans="1:46" s="2" customFormat="1" ht="12" customHeight="1">
      <c r="A8" s="33"/>
      <c r="B8" s="38"/>
      <c r="C8" s="33"/>
      <c r="D8" s="111" t="s">
        <v>118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279" t="s">
        <v>186</v>
      </c>
      <c r="F9" s="280"/>
      <c r="G9" s="280"/>
      <c r="H9" s="280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11" t="s">
        <v>18</v>
      </c>
      <c r="E11" s="33"/>
      <c r="F11" s="112" t="s">
        <v>19</v>
      </c>
      <c r="G11" s="33"/>
      <c r="H11" s="33"/>
      <c r="I11" s="111" t="s">
        <v>20</v>
      </c>
      <c r="J11" s="112" t="s">
        <v>21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11" t="s">
        <v>22</v>
      </c>
      <c r="E12" s="33"/>
      <c r="F12" s="112" t="s">
        <v>33</v>
      </c>
      <c r="G12" s="33"/>
      <c r="H12" s="33"/>
      <c r="I12" s="111" t="s">
        <v>24</v>
      </c>
      <c r="J12" s="113" t="str">
        <f>'Rekapitulace stavby'!AN8</f>
        <v>7. 5. 2020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21.75" customHeight="1">
      <c r="A13" s="33"/>
      <c r="B13" s="38"/>
      <c r="C13" s="33"/>
      <c r="D13" s="114" t="s">
        <v>26</v>
      </c>
      <c r="E13" s="33"/>
      <c r="F13" s="115" t="s">
        <v>27</v>
      </c>
      <c r="G13" s="33"/>
      <c r="H13" s="33"/>
      <c r="I13" s="114" t="s">
        <v>28</v>
      </c>
      <c r="J13" s="115" t="s">
        <v>122</v>
      </c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11" t="s">
        <v>30</v>
      </c>
      <c r="E14" s="33"/>
      <c r="F14" s="33"/>
      <c r="G14" s="33"/>
      <c r="H14" s="33"/>
      <c r="I14" s="111" t="s">
        <v>31</v>
      </c>
      <c r="J14" s="112" t="s">
        <v>32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12" t="s">
        <v>124</v>
      </c>
      <c r="F15" s="33"/>
      <c r="G15" s="33"/>
      <c r="H15" s="33"/>
      <c r="I15" s="111" t="s">
        <v>34</v>
      </c>
      <c r="J15" s="112" t="s">
        <v>1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7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11" t="s">
        <v>35</v>
      </c>
      <c r="E17" s="33"/>
      <c r="F17" s="33"/>
      <c r="G17" s="33"/>
      <c r="H17" s="33"/>
      <c r="I17" s="111" t="s">
        <v>31</v>
      </c>
      <c r="J17" s="28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281" t="str">
        <f>'Rekapitulace stavby'!E14</f>
        <v>Vyplň údaj</v>
      </c>
      <c r="F18" s="282"/>
      <c r="G18" s="282"/>
      <c r="H18" s="282"/>
      <c r="I18" s="111" t="s">
        <v>34</v>
      </c>
      <c r="J18" s="28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7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11" t="s">
        <v>37</v>
      </c>
      <c r="E20" s="33"/>
      <c r="F20" s="33"/>
      <c r="G20" s="33"/>
      <c r="H20" s="33"/>
      <c r="I20" s="111" t="s">
        <v>31</v>
      </c>
      <c r="J20" s="112" t="s">
        <v>38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12" t="s">
        <v>39</v>
      </c>
      <c r="F21" s="33"/>
      <c r="G21" s="33"/>
      <c r="H21" s="33"/>
      <c r="I21" s="111" t="s">
        <v>34</v>
      </c>
      <c r="J21" s="112" t="s">
        <v>1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7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11" t="s">
        <v>41</v>
      </c>
      <c r="E23" s="33"/>
      <c r="F23" s="33"/>
      <c r="G23" s="33"/>
      <c r="H23" s="33"/>
      <c r="I23" s="111" t="s">
        <v>31</v>
      </c>
      <c r="J23" s="112" t="s">
        <v>1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12" t="s">
        <v>42</v>
      </c>
      <c r="F24" s="33"/>
      <c r="G24" s="33"/>
      <c r="H24" s="33"/>
      <c r="I24" s="111" t="s">
        <v>34</v>
      </c>
      <c r="J24" s="112" t="s">
        <v>1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7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11" t="s">
        <v>43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6"/>
      <c r="B27" s="117"/>
      <c r="C27" s="116"/>
      <c r="D27" s="116"/>
      <c r="E27" s="283" t="s">
        <v>1</v>
      </c>
      <c r="F27" s="283"/>
      <c r="G27" s="283"/>
      <c r="H27" s="283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7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7" customHeight="1">
      <c r="A29" s="33"/>
      <c r="B29" s="38"/>
      <c r="C29" s="33"/>
      <c r="D29" s="119"/>
      <c r="E29" s="119"/>
      <c r="F29" s="119"/>
      <c r="G29" s="119"/>
      <c r="H29" s="119"/>
      <c r="I29" s="119"/>
      <c r="J29" s="119"/>
      <c r="K29" s="119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5" customHeight="1">
      <c r="A30" s="33"/>
      <c r="B30" s="38"/>
      <c r="C30" s="33"/>
      <c r="D30" s="120" t="s">
        <v>45</v>
      </c>
      <c r="E30" s="33"/>
      <c r="F30" s="33"/>
      <c r="G30" s="33"/>
      <c r="H30" s="33"/>
      <c r="I30" s="33"/>
      <c r="J30" s="121">
        <f>ROUND(J128,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8"/>
      <c r="C31" s="33"/>
      <c r="D31" s="119"/>
      <c r="E31" s="119"/>
      <c r="F31" s="119"/>
      <c r="G31" s="119"/>
      <c r="H31" s="119"/>
      <c r="I31" s="119"/>
      <c r="J31" s="119"/>
      <c r="K31" s="119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5" customHeight="1">
      <c r="A32" s="33"/>
      <c r="B32" s="38"/>
      <c r="C32" s="33"/>
      <c r="D32" s="33"/>
      <c r="E32" s="33"/>
      <c r="F32" s="122" t="s">
        <v>47</v>
      </c>
      <c r="G32" s="33"/>
      <c r="H32" s="33"/>
      <c r="I32" s="122" t="s">
        <v>46</v>
      </c>
      <c r="J32" s="122" t="s">
        <v>48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5" customHeight="1">
      <c r="A33" s="33"/>
      <c r="B33" s="38"/>
      <c r="C33" s="33"/>
      <c r="D33" s="123" t="s">
        <v>49</v>
      </c>
      <c r="E33" s="111" t="s">
        <v>50</v>
      </c>
      <c r="F33" s="124">
        <f>ROUND((SUM(BE128:BE260)),  2)</f>
        <v>0</v>
      </c>
      <c r="G33" s="33"/>
      <c r="H33" s="33"/>
      <c r="I33" s="125">
        <v>0.21</v>
      </c>
      <c r="J33" s="124">
        <f>ROUND(((SUM(BE128:BE260))*I33),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8"/>
      <c r="C34" s="33"/>
      <c r="D34" s="33"/>
      <c r="E34" s="111" t="s">
        <v>51</v>
      </c>
      <c r="F34" s="124">
        <f>ROUND((SUM(BF128:BF260)),  2)</f>
        <v>0</v>
      </c>
      <c r="G34" s="33"/>
      <c r="H34" s="33"/>
      <c r="I34" s="125">
        <v>0.15</v>
      </c>
      <c r="J34" s="124">
        <f>ROUND(((SUM(BF128:BF260))*I34),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hidden="1" customHeight="1">
      <c r="A35" s="33"/>
      <c r="B35" s="38"/>
      <c r="C35" s="33"/>
      <c r="D35" s="33"/>
      <c r="E35" s="111" t="s">
        <v>52</v>
      </c>
      <c r="F35" s="124">
        <f>ROUND((SUM(BG128:BG260)),  2)</f>
        <v>0</v>
      </c>
      <c r="G35" s="33"/>
      <c r="H35" s="33"/>
      <c r="I35" s="125">
        <v>0.21</v>
      </c>
      <c r="J35" s="124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hidden="1" customHeight="1">
      <c r="A36" s="33"/>
      <c r="B36" s="38"/>
      <c r="C36" s="33"/>
      <c r="D36" s="33"/>
      <c r="E36" s="111" t="s">
        <v>53</v>
      </c>
      <c r="F36" s="124">
        <f>ROUND((SUM(BH128:BH260)),  2)</f>
        <v>0</v>
      </c>
      <c r="G36" s="33"/>
      <c r="H36" s="33"/>
      <c r="I36" s="125">
        <v>0.15</v>
      </c>
      <c r="J36" s="124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8"/>
      <c r="C37" s="33"/>
      <c r="D37" s="33"/>
      <c r="E37" s="111" t="s">
        <v>54</v>
      </c>
      <c r="F37" s="124">
        <f>ROUND((SUM(BI128:BI260)),  2)</f>
        <v>0</v>
      </c>
      <c r="G37" s="33"/>
      <c r="H37" s="33"/>
      <c r="I37" s="125">
        <v>0</v>
      </c>
      <c r="J37" s="124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7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5" customHeight="1">
      <c r="A39" s="33"/>
      <c r="B39" s="38"/>
      <c r="C39" s="126"/>
      <c r="D39" s="127" t="s">
        <v>55</v>
      </c>
      <c r="E39" s="128"/>
      <c r="F39" s="128"/>
      <c r="G39" s="129" t="s">
        <v>56</v>
      </c>
      <c r="H39" s="130" t="s">
        <v>57</v>
      </c>
      <c r="I39" s="128"/>
      <c r="J39" s="131">
        <f>SUM(J30:J37)</f>
        <v>0</v>
      </c>
      <c r="K39" s="132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5" customHeight="1">
      <c r="B41" s="18"/>
      <c r="L41" s="18"/>
    </row>
    <row r="42" spans="1:31" s="1" customFormat="1" ht="14.5" customHeight="1">
      <c r="B42" s="18"/>
      <c r="L42" s="18"/>
    </row>
    <row r="43" spans="1:31" s="1" customFormat="1" ht="14.5" customHeight="1">
      <c r="B43" s="18"/>
      <c r="L43" s="18"/>
    </row>
    <row r="44" spans="1:31" s="1" customFormat="1" ht="14.5" customHeight="1">
      <c r="B44" s="18"/>
      <c r="L44" s="18"/>
    </row>
    <row r="45" spans="1:31" s="1" customFormat="1" ht="14.5" customHeight="1">
      <c r="B45" s="18"/>
      <c r="L45" s="18"/>
    </row>
    <row r="46" spans="1:31" s="1" customFormat="1" ht="14.5" customHeight="1">
      <c r="B46" s="18"/>
      <c r="L46" s="18"/>
    </row>
    <row r="47" spans="1:31" s="1" customFormat="1" ht="14.5" customHeight="1">
      <c r="B47" s="18"/>
      <c r="L47" s="18"/>
    </row>
    <row r="48" spans="1:31" s="1" customFormat="1" ht="14.5" customHeight="1">
      <c r="B48" s="18"/>
      <c r="L48" s="18"/>
    </row>
    <row r="49" spans="1:31" s="2" customFormat="1" ht="14.5" customHeight="1">
      <c r="B49" s="50"/>
      <c r="D49" s="133" t="s">
        <v>58</v>
      </c>
      <c r="E49" s="134"/>
      <c r="F49" s="134"/>
      <c r="G49" s="133" t="s">
        <v>59</v>
      </c>
      <c r="H49" s="134"/>
      <c r="I49" s="134"/>
      <c r="J49" s="134"/>
      <c r="K49" s="134"/>
      <c r="L49" s="50"/>
    </row>
    <row r="50" spans="1:31" ht="11">
      <c r="B50" s="18"/>
      <c r="L50" s="18"/>
    </row>
    <row r="51" spans="1:31" ht="11">
      <c r="B51" s="18"/>
      <c r="L51" s="18"/>
    </row>
    <row r="52" spans="1:31" ht="11">
      <c r="B52" s="18"/>
      <c r="L52" s="18"/>
    </row>
    <row r="53" spans="1:31" ht="11">
      <c r="B53" s="18"/>
      <c r="L53" s="18"/>
    </row>
    <row r="54" spans="1:31" ht="11">
      <c r="B54" s="18"/>
      <c r="L54" s="18"/>
    </row>
    <row r="55" spans="1:31" ht="11">
      <c r="B55" s="18"/>
      <c r="L55" s="18"/>
    </row>
    <row r="56" spans="1:31" ht="11">
      <c r="B56" s="18"/>
      <c r="L56" s="18"/>
    </row>
    <row r="57" spans="1:31" ht="11">
      <c r="B57" s="18"/>
      <c r="L57" s="18"/>
    </row>
    <row r="58" spans="1:31" ht="11">
      <c r="B58" s="18"/>
      <c r="L58" s="18"/>
    </row>
    <row r="59" spans="1:31" ht="11">
      <c r="B59" s="18"/>
      <c r="L59" s="18"/>
    </row>
    <row r="60" spans="1:31" s="2" customFormat="1" ht="13">
      <c r="A60" s="33"/>
      <c r="B60" s="38"/>
      <c r="C60" s="33"/>
      <c r="D60" s="135" t="s">
        <v>60</v>
      </c>
      <c r="E60" s="136"/>
      <c r="F60" s="137" t="s">
        <v>61</v>
      </c>
      <c r="G60" s="135" t="s">
        <v>60</v>
      </c>
      <c r="H60" s="136"/>
      <c r="I60" s="136"/>
      <c r="J60" s="138" t="s">
        <v>61</v>
      </c>
      <c r="K60" s="136"/>
      <c r="L60" s="50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</row>
    <row r="61" spans="1:31" ht="11">
      <c r="B61" s="18"/>
      <c r="L61" s="18"/>
    </row>
    <row r="62" spans="1:31" ht="11">
      <c r="B62" s="18"/>
      <c r="L62" s="18"/>
    </row>
    <row r="63" spans="1:31" ht="11">
      <c r="B63" s="18"/>
      <c r="L63" s="18"/>
    </row>
    <row r="64" spans="1:31" s="2" customFormat="1" ht="13">
      <c r="A64" s="33"/>
      <c r="B64" s="38"/>
      <c r="C64" s="33"/>
      <c r="D64" s="133" t="s">
        <v>62</v>
      </c>
      <c r="E64" s="139"/>
      <c r="F64" s="139"/>
      <c r="G64" s="133" t="s">
        <v>63</v>
      </c>
      <c r="H64" s="139"/>
      <c r="I64" s="139"/>
      <c r="J64" s="139"/>
      <c r="K64" s="139"/>
      <c r="L64" s="50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</row>
    <row r="65" spans="1:31" ht="11">
      <c r="B65" s="18"/>
      <c r="L65" s="18"/>
    </row>
    <row r="66" spans="1:31" ht="11">
      <c r="B66" s="18"/>
      <c r="L66" s="18"/>
    </row>
    <row r="67" spans="1:31" ht="11">
      <c r="B67" s="18"/>
      <c r="L67" s="18"/>
    </row>
    <row r="68" spans="1:31" ht="11">
      <c r="B68" s="18"/>
      <c r="L68" s="18"/>
    </row>
    <row r="69" spans="1:31" ht="11">
      <c r="B69" s="18"/>
      <c r="L69" s="18"/>
    </row>
    <row r="70" spans="1:31" ht="11">
      <c r="B70" s="18"/>
      <c r="L70" s="18"/>
    </row>
    <row r="71" spans="1:31" ht="11">
      <c r="B71" s="18"/>
      <c r="L71" s="18"/>
    </row>
    <row r="72" spans="1:31" ht="11">
      <c r="B72" s="18"/>
      <c r="L72" s="18"/>
    </row>
    <row r="73" spans="1:31" ht="11">
      <c r="B73" s="18"/>
      <c r="L73" s="18"/>
    </row>
    <row r="74" spans="1:31" ht="11">
      <c r="B74" s="18"/>
      <c r="L74" s="18"/>
    </row>
    <row r="75" spans="1:31" s="2" customFormat="1" ht="13">
      <c r="A75" s="33"/>
      <c r="B75" s="38"/>
      <c r="C75" s="33"/>
      <c r="D75" s="135" t="s">
        <v>60</v>
      </c>
      <c r="E75" s="136"/>
      <c r="F75" s="137" t="s">
        <v>61</v>
      </c>
      <c r="G75" s="135" t="s">
        <v>60</v>
      </c>
      <c r="H75" s="136"/>
      <c r="I75" s="136"/>
      <c r="J75" s="138" t="s">
        <v>61</v>
      </c>
      <c r="K75" s="136"/>
      <c r="L75" s="50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pans="1:31" s="2" customFormat="1" ht="14.5" customHeight="1">
      <c r="A76" s="33"/>
      <c r="B76" s="140"/>
      <c r="C76" s="141"/>
      <c r="D76" s="141"/>
      <c r="E76" s="141"/>
      <c r="F76" s="141"/>
      <c r="G76" s="141"/>
      <c r="H76" s="141"/>
      <c r="I76" s="141"/>
      <c r="J76" s="141"/>
      <c r="K76" s="141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80" spans="1:31" s="2" customFormat="1" ht="7" customHeight="1">
      <c r="A80" s="33"/>
      <c r="B80" s="142"/>
      <c r="C80" s="143"/>
      <c r="D80" s="143"/>
      <c r="E80" s="143"/>
      <c r="F80" s="143"/>
      <c r="G80" s="143"/>
      <c r="H80" s="143"/>
      <c r="I80" s="143"/>
      <c r="J80" s="143"/>
      <c r="K80" s="143"/>
      <c r="L80" s="50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pans="1:47" s="2" customFormat="1" ht="25" customHeight="1">
      <c r="A81" s="33"/>
      <c r="B81" s="34"/>
      <c r="C81" s="21" t="s">
        <v>125</v>
      </c>
      <c r="D81" s="35"/>
      <c r="E81" s="35"/>
      <c r="F81" s="35"/>
      <c r="G81" s="35"/>
      <c r="H81" s="35"/>
      <c r="I81" s="35"/>
      <c r="J81" s="35"/>
      <c r="K81" s="35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7" customHeight="1">
      <c r="A82" s="33"/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12" customHeight="1">
      <c r="A83" s="33"/>
      <c r="B83" s="34"/>
      <c r="C83" s="27" t="s">
        <v>16</v>
      </c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6.5" customHeight="1">
      <c r="A84" s="33"/>
      <c r="B84" s="34"/>
      <c r="C84" s="35"/>
      <c r="D84" s="35"/>
      <c r="E84" s="284" t="str">
        <f>E7</f>
        <v>PŘESTAVLKY - VRT</v>
      </c>
      <c r="F84" s="285"/>
      <c r="G84" s="285"/>
      <c r="H84" s="28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2" customHeight="1">
      <c r="A85" s="33"/>
      <c r="B85" s="34"/>
      <c r="C85" s="27" t="s">
        <v>118</v>
      </c>
      <c r="D85" s="35"/>
      <c r="E85" s="35"/>
      <c r="F85" s="35"/>
      <c r="G85" s="35"/>
      <c r="H85" s="35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6.5" customHeight="1">
      <c r="A86" s="33"/>
      <c r="B86" s="34"/>
      <c r="C86" s="35"/>
      <c r="D86" s="35"/>
      <c r="E86" s="236" t="str">
        <f>E9</f>
        <v>2020_01_01 - S0 01  Úprava zhlaví vrtu</v>
      </c>
      <c r="F86" s="286"/>
      <c r="G86" s="286"/>
      <c r="H86" s="286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7" customHeight="1">
      <c r="A87" s="33"/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12" customHeight="1">
      <c r="A88" s="33"/>
      <c r="B88" s="34"/>
      <c r="C88" s="27" t="s">
        <v>22</v>
      </c>
      <c r="D88" s="35"/>
      <c r="E88" s="35"/>
      <c r="F88" s="25" t="str">
        <f>F12</f>
        <v>Přestavlky u Čerčan</v>
      </c>
      <c r="G88" s="35"/>
      <c r="H88" s="35"/>
      <c r="I88" s="27" t="s">
        <v>24</v>
      </c>
      <c r="J88" s="65" t="str">
        <f>IF(J12="","",J12)</f>
        <v>7. 5. 2020</v>
      </c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7" customHeight="1">
      <c r="A89" s="33"/>
      <c r="B89" s="34"/>
      <c r="C89" s="35"/>
      <c r="D89" s="35"/>
      <c r="E89" s="35"/>
      <c r="F89" s="35"/>
      <c r="G89" s="35"/>
      <c r="H89" s="35"/>
      <c r="I89" s="35"/>
      <c r="J89" s="35"/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40" customHeight="1">
      <c r="A90" s="33"/>
      <c r="B90" s="34"/>
      <c r="C90" s="27" t="s">
        <v>30</v>
      </c>
      <c r="D90" s="35"/>
      <c r="E90" s="35"/>
      <c r="F90" s="25" t="str">
        <f>E15</f>
        <v>Obec Přestavlky u Čerčan</v>
      </c>
      <c r="G90" s="35"/>
      <c r="H90" s="35"/>
      <c r="I90" s="27" t="s">
        <v>37</v>
      </c>
      <c r="J90" s="31" t="str">
        <f>E21</f>
        <v>Vodohospodářský rozvoj a výstavba a.s.</v>
      </c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5" customHeight="1">
      <c r="A91" s="33"/>
      <c r="B91" s="34"/>
      <c r="C91" s="27" t="s">
        <v>35</v>
      </c>
      <c r="D91" s="35"/>
      <c r="E91" s="35"/>
      <c r="F91" s="25" t="str">
        <f>IF(E18="","",E18)</f>
        <v>Vyplň údaj</v>
      </c>
      <c r="G91" s="35"/>
      <c r="H91" s="35"/>
      <c r="I91" s="27" t="s">
        <v>41</v>
      </c>
      <c r="J91" s="31" t="str">
        <f>E24</f>
        <v>Dvořák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0.25" customHeight="1">
      <c r="A92" s="33"/>
      <c r="B92" s="34"/>
      <c r="C92" s="35"/>
      <c r="D92" s="35"/>
      <c r="E92" s="35"/>
      <c r="F92" s="35"/>
      <c r="G92" s="35"/>
      <c r="H92" s="35"/>
      <c r="I92" s="35"/>
      <c r="J92" s="35"/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29.25" customHeight="1">
      <c r="A93" s="33"/>
      <c r="B93" s="34"/>
      <c r="C93" s="144" t="s">
        <v>126</v>
      </c>
      <c r="D93" s="145"/>
      <c r="E93" s="145"/>
      <c r="F93" s="145"/>
      <c r="G93" s="145"/>
      <c r="H93" s="145"/>
      <c r="I93" s="145"/>
      <c r="J93" s="146" t="s">
        <v>127</v>
      </c>
      <c r="K93" s="14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10.25" customHeight="1">
      <c r="A94" s="33"/>
      <c r="B94" s="34"/>
      <c r="C94" s="35"/>
      <c r="D94" s="35"/>
      <c r="E94" s="35"/>
      <c r="F94" s="35"/>
      <c r="G94" s="35"/>
      <c r="H94" s="35"/>
      <c r="I94" s="35"/>
      <c r="J94" s="35"/>
      <c r="K94" s="35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22.75" customHeight="1">
      <c r="A95" s="33"/>
      <c r="B95" s="34"/>
      <c r="C95" s="147" t="s">
        <v>128</v>
      </c>
      <c r="D95" s="35"/>
      <c r="E95" s="35"/>
      <c r="F95" s="35"/>
      <c r="G95" s="35"/>
      <c r="H95" s="35"/>
      <c r="I95" s="35"/>
      <c r="J95" s="83">
        <f>J128</f>
        <v>0</v>
      </c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U95" s="15" t="s">
        <v>129</v>
      </c>
    </row>
    <row r="96" spans="1:47" s="9" customFormat="1" ht="25" customHeight="1">
      <c r="B96" s="148"/>
      <c r="C96" s="149"/>
      <c r="D96" s="150" t="s">
        <v>130</v>
      </c>
      <c r="E96" s="151"/>
      <c r="F96" s="151"/>
      <c r="G96" s="151"/>
      <c r="H96" s="151"/>
      <c r="I96" s="151"/>
      <c r="J96" s="152">
        <f>J129</f>
        <v>0</v>
      </c>
      <c r="K96" s="149"/>
      <c r="L96" s="153"/>
    </row>
    <row r="97" spans="1:31" s="10" customFormat="1" ht="20" customHeight="1">
      <c r="B97" s="154"/>
      <c r="C97" s="155"/>
      <c r="D97" s="156" t="s">
        <v>187</v>
      </c>
      <c r="E97" s="157"/>
      <c r="F97" s="157"/>
      <c r="G97" s="157"/>
      <c r="H97" s="157"/>
      <c r="I97" s="157"/>
      <c r="J97" s="158">
        <f>J130</f>
        <v>0</v>
      </c>
      <c r="K97" s="155"/>
      <c r="L97" s="159"/>
    </row>
    <row r="98" spans="1:31" s="10" customFormat="1" ht="20" customHeight="1">
      <c r="B98" s="154"/>
      <c r="C98" s="155"/>
      <c r="D98" s="156" t="s">
        <v>188</v>
      </c>
      <c r="E98" s="157"/>
      <c r="F98" s="157"/>
      <c r="G98" s="157"/>
      <c r="H98" s="157"/>
      <c r="I98" s="157"/>
      <c r="J98" s="158">
        <f>J200</f>
        <v>0</v>
      </c>
      <c r="K98" s="155"/>
      <c r="L98" s="159"/>
    </row>
    <row r="99" spans="1:31" s="10" customFormat="1" ht="20" customHeight="1">
      <c r="B99" s="154"/>
      <c r="C99" s="155"/>
      <c r="D99" s="156" t="s">
        <v>189</v>
      </c>
      <c r="E99" s="157"/>
      <c r="F99" s="157"/>
      <c r="G99" s="157"/>
      <c r="H99" s="157"/>
      <c r="I99" s="157"/>
      <c r="J99" s="158">
        <f>J215</f>
        <v>0</v>
      </c>
      <c r="K99" s="155"/>
      <c r="L99" s="159"/>
    </row>
    <row r="100" spans="1:31" s="10" customFormat="1" ht="20" customHeight="1">
      <c r="B100" s="154"/>
      <c r="C100" s="155"/>
      <c r="D100" s="156" t="s">
        <v>190</v>
      </c>
      <c r="E100" s="157"/>
      <c r="F100" s="157"/>
      <c r="G100" s="157"/>
      <c r="H100" s="157"/>
      <c r="I100" s="157"/>
      <c r="J100" s="158">
        <f>J219</f>
        <v>0</v>
      </c>
      <c r="K100" s="155"/>
      <c r="L100" s="159"/>
    </row>
    <row r="101" spans="1:31" s="10" customFormat="1" ht="20" customHeight="1">
      <c r="B101" s="154"/>
      <c r="C101" s="155"/>
      <c r="D101" s="156" t="s">
        <v>191</v>
      </c>
      <c r="E101" s="157"/>
      <c r="F101" s="157"/>
      <c r="G101" s="157"/>
      <c r="H101" s="157"/>
      <c r="I101" s="157"/>
      <c r="J101" s="158">
        <f>J223</f>
        <v>0</v>
      </c>
      <c r="K101" s="155"/>
      <c r="L101" s="159"/>
    </row>
    <row r="102" spans="1:31" s="10" customFormat="1" ht="20" customHeight="1">
      <c r="B102" s="154"/>
      <c r="C102" s="155"/>
      <c r="D102" s="156" t="s">
        <v>192</v>
      </c>
      <c r="E102" s="157"/>
      <c r="F102" s="157"/>
      <c r="G102" s="157"/>
      <c r="H102" s="157"/>
      <c r="I102" s="157"/>
      <c r="J102" s="158">
        <f>J230</f>
        <v>0</v>
      </c>
      <c r="K102" s="155"/>
      <c r="L102" s="159"/>
    </row>
    <row r="103" spans="1:31" s="10" customFormat="1" ht="20" customHeight="1">
      <c r="B103" s="154"/>
      <c r="C103" s="155"/>
      <c r="D103" s="156" t="s">
        <v>193</v>
      </c>
      <c r="E103" s="157"/>
      <c r="F103" s="157"/>
      <c r="G103" s="157"/>
      <c r="H103" s="157"/>
      <c r="I103" s="157"/>
      <c r="J103" s="158">
        <f>J234</f>
        <v>0</v>
      </c>
      <c r="K103" s="155"/>
      <c r="L103" s="159"/>
    </row>
    <row r="104" spans="1:31" s="10" customFormat="1" ht="14.75" customHeight="1">
      <c r="B104" s="154"/>
      <c r="C104" s="155"/>
      <c r="D104" s="156" t="s">
        <v>194</v>
      </c>
      <c r="E104" s="157"/>
      <c r="F104" s="157"/>
      <c r="G104" s="157"/>
      <c r="H104" s="157"/>
      <c r="I104" s="157"/>
      <c r="J104" s="158">
        <f>J235</f>
        <v>0</v>
      </c>
      <c r="K104" s="155"/>
      <c r="L104" s="159"/>
    </row>
    <row r="105" spans="1:31" s="9" customFormat="1" ht="25" customHeight="1">
      <c r="B105" s="148"/>
      <c r="C105" s="149"/>
      <c r="D105" s="150" t="s">
        <v>195</v>
      </c>
      <c r="E105" s="151"/>
      <c r="F105" s="151"/>
      <c r="G105" s="151"/>
      <c r="H105" s="151"/>
      <c r="I105" s="151"/>
      <c r="J105" s="152">
        <f>J239</f>
        <v>0</v>
      </c>
      <c r="K105" s="149"/>
      <c r="L105" s="153"/>
    </row>
    <row r="106" spans="1:31" s="10" customFormat="1" ht="20" customHeight="1">
      <c r="B106" s="154"/>
      <c r="C106" s="155"/>
      <c r="D106" s="156" t="s">
        <v>196</v>
      </c>
      <c r="E106" s="157"/>
      <c r="F106" s="157"/>
      <c r="G106" s="157"/>
      <c r="H106" s="157"/>
      <c r="I106" s="157"/>
      <c r="J106" s="158">
        <f>J240</f>
        <v>0</v>
      </c>
      <c r="K106" s="155"/>
      <c r="L106" s="159"/>
    </row>
    <row r="107" spans="1:31" s="9" customFormat="1" ht="25" customHeight="1">
      <c r="B107" s="148"/>
      <c r="C107" s="149"/>
      <c r="D107" s="150" t="s">
        <v>197</v>
      </c>
      <c r="E107" s="151"/>
      <c r="F107" s="151"/>
      <c r="G107" s="151"/>
      <c r="H107" s="151"/>
      <c r="I107" s="151"/>
      <c r="J107" s="152">
        <f>J250</f>
        <v>0</v>
      </c>
      <c r="K107" s="149"/>
      <c r="L107" s="153"/>
    </row>
    <row r="108" spans="1:31" s="10" customFormat="1" ht="20" customHeight="1">
      <c r="B108" s="154"/>
      <c r="C108" s="155"/>
      <c r="D108" s="156" t="s">
        <v>198</v>
      </c>
      <c r="E108" s="157"/>
      <c r="F108" s="157"/>
      <c r="G108" s="157"/>
      <c r="H108" s="157"/>
      <c r="I108" s="157"/>
      <c r="J108" s="158">
        <f>J251</f>
        <v>0</v>
      </c>
      <c r="K108" s="155"/>
      <c r="L108" s="159"/>
    </row>
    <row r="109" spans="1:31" s="2" customFormat="1" ht="21.75" customHeight="1">
      <c r="A109" s="33"/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7" customHeight="1">
      <c r="A110" s="33"/>
      <c r="B110" s="53"/>
      <c r="C110" s="54"/>
      <c r="D110" s="54"/>
      <c r="E110" s="54"/>
      <c r="F110" s="54"/>
      <c r="G110" s="54"/>
      <c r="H110" s="54"/>
      <c r="I110" s="54"/>
      <c r="J110" s="54"/>
      <c r="K110" s="54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4" spans="1:63" s="2" customFormat="1" ht="7" customHeight="1">
      <c r="A114" s="33"/>
      <c r="B114" s="55"/>
      <c r="C114" s="56"/>
      <c r="D114" s="56"/>
      <c r="E114" s="56"/>
      <c r="F114" s="56"/>
      <c r="G114" s="56"/>
      <c r="H114" s="56"/>
      <c r="I114" s="56"/>
      <c r="J114" s="56"/>
      <c r="K114" s="56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25" customHeight="1">
      <c r="A115" s="33"/>
      <c r="B115" s="34"/>
      <c r="C115" s="21" t="s">
        <v>133</v>
      </c>
      <c r="D115" s="35"/>
      <c r="E115" s="35"/>
      <c r="F115" s="35"/>
      <c r="G115" s="35"/>
      <c r="H115" s="35"/>
      <c r="I115" s="35"/>
      <c r="J115" s="35"/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7" customHeight="1">
      <c r="A116" s="33"/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7" t="s">
        <v>16</v>
      </c>
      <c r="D117" s="35"/>
      <c r="E117" s="35"/>
      <c r="F117" s="35"/>
      <c r="G117" s="35"/>
      <c r="H117" s="35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6.5" customHeight="1">
      <c r="A118" s="33"/>
      <c r="B118" s="34"/>
      <c r="C118" s="35"/>
      <c r="D118" s="35"/>
      <c r="E118" s="284" t="str">
        <f>E7</f>
        <v>PŘESTAVLKY - VRT</v>
      </c>
      <c r="F118" s="285"/>
      <c r="G118" s="285"/>
      <c r="H118" s="285"/>
      <c r="I118" s="35"/>
      <c r="J118" s="35"/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2" customHeight="1">
      <c r="A119" s="33"/>
      <c r="B119" s="34"/>
      <c r="C119" s="27" t="s">
        <v>118</v>
      </c>
      <c r="D119" s="35"/>
      <c r="E119" s="35"/>
      <c r="F119" s="35"/>
      <c r="G119" s="35"/>
      <c r="H119" s="35"/>
      <c r="I119" s="35"/>
      <c r="J119" s="35"/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6.5" customHeight="1">
      <c r="A120" s="33"/>
      <c r="B120" s="34"/>
      <c r="C120" s="35"/>
      <c r="D120" s="35"/>
      <c r="E120" s="236" t="str">
        <f>E9</f>
        <v>2020_01_01 - S0 01  Úprava zhlaví vrtu</v>
      </c>
      <c r="F120" s="286"/>
      <c r="G120" s="286"/>
      <c r="H120" s="286"/>
      <c r="I120" s="35"/>
      <c r="J120" s="35"/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7" customHeight="1">
      <c r="A121" s="33"/>
      <c r="B121" s="34"/>
      <c r="C121" s="35"/>
      <c r="D121" s="35"/>
      <c r="E121" s="35"/>
      <c r="F121" s="35"/>
      <c r="G121" s="35"/>
      <c r="H121" s="35"/>
      <c r="I121" s="35"/>
      <c r="J121" s="35"/>
      <c r="K121" s="35"/>
      <c r="L121" s="50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2" customHeight="1">
      <c r="A122" s="33"/>
      <c r="B122" s="34"/>
      <c r="C122" s="27" t="s">
        <v>22</v>
      </c>
      <c r="D122" s="35"/>
      <c r="E122" s="35"/>
      <c r="F122" s="25" t="str">
        <f>F12</f>
        <v>Přestavlky u Čerčan</v>
      </c>
      <c r="G122" s="35"/>
      <c r="H122" s="35"/>
      <c r="I122" s="27" t="s">
        <v>24</v>
      </c>
      <c r="J122" s="65" t="str">
        <f>IF(J12="","",J12)</f>
        <v>7. 5. 2020</v>
      </c>
      <c r="K122" s="35"/>
      <c r="L122" s="50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7" customHeight="1">
      <c r="A123" s="33"/>
      <c r="B123" s="34"/>
      <c r="C123" s="35"/>
      <c r="D123" s="35"/>
      <c r="E123" s="35"/>
      <c r="F123" s="35"/>
      <c r="G123" s="35"/>
      <c r="H123" s="35"/>
      <c r="I123" s="35"/>
      <c r="J123" s="35"/>
      <c r="K123" s="35"/>
      <c r="L123" s="50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40" customHeight="1">
      <c r="A124" s="33"/>
      <c r="B124" s="34"/>
      <c r="C124" s="27" t="s">
        <v>30</v>
      </c>
      <c r="D124" s="35"/>
      <c r="E124" s="35"/>
      <c r="F124" s="25" t="str">
        <f>E15</f>
        <v>Obec Přestavlky u Čerčan</v>
      </c>
      <c r="G124" s="35"/>
      <c r="H124" s="35"/>
      <c r="I124" s="27" t="s">
        <v>37</v>
      </c>
      <c r="J124" s="31" t="str">
        <f>E21</f>
        <v>Vodohospodářský rozvoj a výstavba a.s.</v>
      </c>
      <c r="K124" s="35"/>
      <c r="L124" s="50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5.25" customHeight="1">
      <c r="A125" s="33"/>
      <c r="B125" s="34"/>
      <c r="C125" s="27" t="s">
        <v>35</v>
      </c>
      <c r="D125" s="35"/>
      <c r="E125" s="35"/>
      <c r="F125" s="25" t="str">
        <f>IF(E18="","",E18)</f>
        <v>Vyplň údaj</v>
      </c>
      <c r="G125" s="35"/>
      <c r="H125" s="35"/>
      <c r="I125" s="27" t="s">
        <v>41</v>
      </c>
      <c r="J125" s="31" t="str">
        <f>E24</f>
        <v>Dvořák</v>
      </c>
      <c r="K125" s="35"/>
      <c r="L125" s="50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2" customFormat="1" ht="10.25" customHeight="1">
      <c r="A126" s="33"/>
      <c r="B126" s="34"/>
      <c r="C126" s="35"/>
      <c r="D126" s="35"/>
      <c r="E126" s="35"/>
      <c r="F126" s="35"/>
      <c r="G126" s="35"/>
      <c r="H126" s="35"/>
      <c r="I126" s="35"/>
      <c r="J126" s="35"/>
      <c r="K126" s="35"/>
      <c r="L126" s="50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3" s="11" customFormat="1" ht="29.25" customHeight="1">
      <c r="A127" s="160"/>
      <c r="B127" s="161"/>
      <c r="C127" s="162" t="s">
        <v>134</v>
      </c>
      <c r="D127" s="163" t="s">
        <v>70</v>
      </c>
      <c r="E127" s="163" t="s">
        <v>66</v>
      </c>
      <c r="F127" s="163" t="s">
        <v>67</v>
      </c>
      <c r="G127" s="163" t="s">
        <v>135</v>
      </c>
      <c r="H127" s="163" t="s">
        <v>136</v>
      </c>
      <c r="I127" s="163" t="s">
        <v>137</v>
      </c>
      <c r="J127" s="164" t="s">
        <v>127</v>
      </c>
      <c r="K127" s="165" t="s">
        <v>138</v>
      </c>
      <c r="L127" s="166"/>
      <c r="M127" s="74" t="s">
        <v>1</v>
      </c>
      <c r="N127" s="75" t="s">
        <v>49</v>
      </c>
      <c r="O127" s="75" t="s">
        <v>139</v>
      </c>
      <c r="P127" s="75" t="s">
        <v>140</v>
      </c>
      <c r="Q127" s="75" t="s">
        <v>141</v>
      </c>
      <c r="R127" s="75" t="s">
        <v>142</v>
      </c>
      <c r="S127" s="75" t="s">
        <v>143</v>
      </c>
      <c r="T127" s="76" t="s">
        <v>144</v>
      </c>
      <c r="U127" s="160"/>
      <c r="V127" s="160"/>
      <c r="W127" s="160"/>
      <c r="X127" s="160"/>
      <c r="Y127" s="160"/>
      <c r="Z127" s="160"/>
      <c r="AA127" s="160"/>
      <c r="AB127" s="160"/>
      <c r="AC127" s="160"/>
      <c r="AD127" s="160"/>
      <c r="AE127" s="160"/>
    </row>
    <row r="128" spans="1:63" s="2" customFormat="1" ht="22.75" customHeight="1">
      <c r="A128" s="33"/>
      <c r="B128" s="34"/>
      <c r="C128" s="81" t="s">
        <v>145</v>
      </c>
      <c r="D128" s="35"/>
      <c r="E128" s="35"/>
      <c r="F128" s="35"/>
      <c r="G128" s="35"/>
      <c r="H128" s="35"/>
      <c r="I128" s="35"/>
      <c r="J128" s="167">
        <f>BK128</f>
        <v>0</v>
      </c>
      <c r="K128" s="35"/>
      <c r="L128" s="38"/>
      <c r="M128" s="77"/>
      <c r="N128" s="168"/>
      <c r="O128" s="78"/>
      <c r="P128" s="169">
        <f>P129+P239+P250</f>
        <v>0</v>
      </c>
      <c r="Q128" s="78"/>
      <c r="R128" s="169">
        <f>R129+R239+R250</f>
        <v>3.7078378700000001</v>
      </c>
      <c r="S128" s="78"/>
      <c r="T128" s="170">
        <f>T129+T239+T250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5" t="s">
        <v>84</v>
      </c>
      <c r="AU128" s="15" t="s">
        <v>129</v>
      </c>
      <c r="BK128" s="171">
        <f>BK129+BK239+BK250</f>
        <v>0</v>
      </c>
    </row>
    <row r="129" spans="1:65" s="12" customFormat="1" ht="26" customHeight="1">
      <c r="B129" s="172"/>
      <c r="C129" s="173"/>
      <c r="D129" s="174" t="s">
        <v>84</v>
      </c>
      <c r="E129" s="175" t="s">
        <v>146</v>
      </c>
      <c r="F129" s="175" t="s">
        <v>147</v>
      </c>
      <c r="G129" s="173"/>
      <c r="H129" s="173"/>
      <c r="I129" s="176"/>
      <c r="J129" s="177">
        <f>BK129</f>
        <v>0</v>
      </c>
      <c r="K129" s="173"/>
      <c r="L129" s="178"/>
      <c r="M129" s="179"/>
      <c r="N129" s="180"/>
      <c r="O129" s="180"/>
      <c r="P129" s="181">
        <f>P130+P200+P215+P219+P223+P230+P234</f>
        <v>0</v>
      </c>
      <c r="Q129" s="180"/>
      <c r="R129" s="181">
        <f>R130+R200+R215+R219+R223+R230+R234</f>
        <v>3.6981078700000003</v>
      </c>
      <c r="S129" s="180"/>
      <c r="T129" s="182">
        <f>T130+T200+T215+T219+T223+T230+T234</f>
        <v>0</v>
      </c>
      <c r="AR129" s="183" t="s">
        <v>93</v>
      </c>
      <c r="AT129" s="184" t="s">
        <v>84</v>
      </c>
      <c r="AU129" s="184" t="s">
        <v>85</v>
      </c>
      <c r="AY129" s="183" t="s">
        <v>148</v>
      </c>
      <c r="BK129" s="185">
        <f>BK130+BK200+BK215+BK219+BK223+BK230+BK234</f>
        <v>0</v>
      </c>
    </row>
    <row r="130" spans="1:65" s="12" customFormat="1" ht="22.75" customHeight="1">
      <c r="B130" s="172"/>
      <c r="C130" s="173"/>
      <c r="D130" s="174" t="s">
        <v>84</v>
      </c>
      <c r="E130" s="186" t="s">
        <v>93</v>
      </c>
      <c r="F130" s="186" t="s">
        <v>199</v>
      </c>
      <c r="G130" s="173"/>
      <c r="H130" s="173"/>
      <c r="I130" s="176"/>
      <c r="J130" s="187">
        <f>BK130</f>
        <v>0</v>
      </c>
      <c r="K130" s="173"/>
      <c r="L130" s="178"/>
      <c r="M130" s="179"/>
      <c r="N130" s="180"/>
      <c r="O130" s="180"/>
      <c r="P130" s="181">
        <f>SUM(P131:P199)</f>
        <v>0</v>
      </c>
      <c r="Q130" s="180"/>
      <c r="R130" s="181">
        <f>SUM(R131:R199)</f>
        <v>3.1530000000000002E-2</v>
      </c>
      <c r="S130" s="180"/>
      <c r="T130" s="182">
        <f>SUM(T131:T199)</f>
        <v>0</v>
      </c>
      <c r="AR130" s="183" t="s">
        <v>93</v>
      </c>
      <c r="AT130" s="184" t="s">
        <v>84</v>
      </c>
      <c r="AU130" s="184" t="s">
        <v>93</v>
      </c>
      <c r="AY130" s="183" t="s">
        <v>148</v>
      </c>
      <c r="BK130" s="185">
        <f>SUM(BK131:BK199)</f>
        <v>0</v>
      </c>
    </row>
    <row r="131" spans="1:65" s="2" customFormat="1" ht="24.25" customHeight="1">
      <c r="A131" s="33"/>
      <c r="B131" s="34"/>
      <c r="C131" s="188" t="s">
        <v>93</v>
      </c>
      <c r="D131" s="188" t="s">
        <v>152</v>
      </c>
      <c r="E131" s="189" t="s">
        <v>200</v>
      </c>
      <c r="F131" s="190" t="s">
        <v>201</v>
      </c>
      <c r="G131" s="191" t="s">
        <v>202</v>
      </c>
      <c r="H131" s="192">
        <v>4</v>
      </c>
      <c r="I131" s="193"/>
      <c r="J131" s="194">
        <f>ROUND(I131*H131,2)</f>
        <v>0</v>
      </c>
      <c r="K131" s="195"/>
      <c r="L131" s="38"/>
      <c r="M131" s="196" t="s">
        <v>1</v>
      </c>
      <c r="N131" s="197" t="s">
        <v>50</v>
      </c>
      <c r="O131" s="70"/>
      <c r="P131" s="198">
        <f>O131*H131</f>
        <v>0</v>
      </c>
      <c r="Q131" s="198">
        <v>4.0000000000000003E-5</v>
      </c>
      <c r="R131" s="198">
        <f>Q131*H131</f>
        <v>1.6000000000000001E-4</v>
      </c>
      <c r="S131" s="198">
        <v>0</v>
      </c>
      <c r="T131" s="199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200" t="s">
        <v>166</v>
      </c>
      <c r="AT131" s="200" t="s">
        <v>152</v>
      </c>
      <c r="AU131" s="200" t="s">
        <v>95</v>
      </c>
      <c r="AY131" s="15" t="s">
        <v>148</v>
      </c>
      <c r="BE131" s="201">
        <f>IF(N131="základní",J131,0)</f>
        <v>0</v>
      </c>
      <c r="BF131" s="201">
        <f>IF(N131="snížená",J131,0)</f>
        <v>0</v>
      </c>
      <c r="BG131" s="201">
        <f>IF(N131="zákl. přenesená",J131,0)</f>
        <v>0</v>
      </c>
      <c r="BH131" s="201">
        <f>IF(N131="sníž. přenesená",J131,0)</f>
        <v>0</v>
      </c>
      <c r="BI131" s="201">
        <f>IF(N131="nulová",J131,0)</f>
        <v>0</v>
      </c>
      <c r="BJ131" s="15" t="s">
        <v>93</v>
      </c>
      <c r="BK131" s="201">
        <f>ROUND(I131*H131,2)</f>
        <v>0</v>
      </c>
      <c r="BL131" s="15" t="s">
        <v>166</v>
      </c>
      <c r="BM131" s="200" t="s">
        <v>203</v>
      </c>
    </row>
    <row r="132" spans="1:65" s="2" customFormat="1" ht="24">
      <c r="A132" s="33"/>
      <c r="B132" s="34"/>
      <c r="C132" s="35"/>
      <c r="D132" s="202" t="s">
        <v>158</v>
      </c>
      <c r="E132" s="35"/>
      <c r="F132" s="203" t="s">
        <v>204</v>
      </c>
      <c r="G132" s="35"/>
      <c r="H132" s="35"/>
      <c r="I132" s="204"/>
      <c r="J132" s="35"/>
      <c r="K132" s="35"/>
      <c r="L132" s="38"/>
      <c r="M132" s="205"/>
      <c r="N132" s="206"/>
      <c r="O132" s="70"/>
      <c r="P132" s="70"/>
      <c r="Q132" s="70"/>
      <c r="R132" s="70"/>
      <c r="S132" s="70"/>
      <c r="T132" s="71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5" t="s">
        <v>158</v>
      </c>
      <c r="AU132" s="15" t="s">
        <v>95</v>
      </c>
    </row>
    <row r="133" spans="1:65" s="13" customFormat="1" ht="12">
      <c r="B133" s="211"/>
      <c r="C133" s="212"/>
      <c r="D133" s="202" t="s">
        <v>205</v>
      </c>
      <c r="E133" s="213" t="s">
        <v>1</v>
      </c>
      <c r="F133" s="214" t="s">
        <v>206</v>
      </c>
      <c r="G133" s="212"/>
      <c r="H133" s="215">
        <v>4</v>
      </c>
      <c r="I133" s="216"/>
      <c r="J133" s="212"/>
      <c r="K133" s="212"/>
      <c r="L133" s="217"/>
      <c r="M133" s="218"/>
      <c r="N133" s="219"/>
      <c r="O133" s="219"/>
      <c r="P133" s="219"/>
      <c r="Q133" s="219"/>
      <c r="R133" s="219"/>
      <c r="S133" s="219"/>
      <c r="T133" s="220"/>
      <c r="AT133" s="221" t="s">
        <v>205</v>
      </c>
      <c r="AU133" s="221" t="s">
        <v>95</v>
      </c>
      <c r="AV133" s="13" t="s">
        <v>95</v>
      </c>
      <c r="AW133" s="13" t="s">
        <v>40</v>
      </c>
      <c r="AX133" s="13" t="s">
        <v>93</v>
      </c>
      <c r="AY133" s="221" t="s">
        <v>148</v>
      </c>
    </row>
    <row r="134" spans="1:65" s="2" customFormat="1" ht="24.25" customHeight="1">
      <c r="A134" s="33"/>
      <c r="B134" s="34"/>
      <c r="C134" s="188" t="s">
        <v>95</v>
      </c>
      <c r="D134" s="188" t="s">
        <v>152</v>
      </c>
      <c r="E134" s="189" t="s">
        <v>207</v>
      </c>
      <c r="F134" s="190" t="s">
        <v>208</v>
      </c>
      <c r="G134" s="191" t="s">
        <v>209</v>
      </c>
      <c r="H134" s="192">
        <v>2</v>
      </c>
      <c r="I134" s="193"/>
      <c r="J134" s="194">
        <f>ROUND(I134*H134,2)</f>
        <v>0</v>
      </c>
      <c r="K134" s="195"/>
      <c r="L134" s="38"/>
      <c r="M134" s="196" t="s">
        <v>1</v>
      </c>
      <c r="N134" s="197" t="s">
        <v>50</v>
      </c>
      <c r="O134" s="70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200" t="s">
        <v>166</v>
      </c>
      <c r="AT134" s="200" t="s">
        <v>152</v>
      </c>
      <c r="AU134" s="200" t="s">
        <v>95</v>
      </c>
      <c r="AY134" s="15" t="s">
        <v>148</v>
      </c>
      <c r="BE134" s="201">
        <f>IF(N134="základní",J134,0)</f>
        <v>0</v>
      </c>
      <c r="BF134" s="201">
        <f>IF(N134="snížená",J134,0)</f>
        <v>0</v>
      </c>
      <c r="BG134" s="201">
        <f>IF(N134="zákl. přenesená",J134,0)</f>
        <v>0</v>
      </c>
      <c r="BH134" s="201">
        <f>IF(N134="sníž. přenesená",J134,0)</f>
        <v>0</v>
      </c>
      <c r="BI134" s="201">
        <f>IF(N134="nulová",J134,0)</f>
        <v>0</v>
      </c>
      <c r="BJ134" s="15" t="s">
        <v>93</v>
      </c>
      <c r="BK134" s="201">
        <f>ROUND(I134*H134,2)</f>
        <v>0</v>
      </c>
      <c r="BL134" s="15" t="s">
        <v>166</v>
      </c>
      <c r="BM134" s="200" t="s">
        <v>210</v>
      </c>
    </row>
    <row r="135" spans="1:65" s="2" customFormat="1" ht="36">
      <c r="A135" s="33"/>
      <c r="B135" s="34"/>
      <c r="C135" s="35"/>
      <c r="D135" s="202" t="s">
        <v>158</v>
      </c>
      <c r="E135" s="35"/>
      <c r="F135" s="203" t="s">
        <v>211</v>
      </c>
      <c r="G135" s="35"/>
      <c r="H135" s="35"/>
      <c r="I135" s="204"/>
      <c r="J135" s="35"/>
      <c r="K135" s="35"/>
      <c r="L135" s="38"/>
      <c r="M135" s="205"/>
      <c r="N135" s="206"/>
      <c r="O135" s="70"/>
      <c r="P135" s="70"/>
      <c r="Q135" s="70"/>
      <c r="R135" s="70"/>
      <c r="S135" s="70"/>
      <c r="T135" s="71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T135" s="15" t="s">
        <v>158</v>
      </c>
      <c r="AU135" s="15" t="s">
        <v>95</v>
      </c>
    </row>
    <row r="136" spans="1:65" s="13" customFormat="1" ht="12">
      <c r="B136" s="211"/>
      <c r="C136" s="212"/>
      <c r="D136" s="202" t="s">
        <v>205</v>
      </c>
      <c r="E136" s="213" t="s">
        <v>1</v>
      </c>
      <c r="F136" s="214" t="s">
        <v>95</v>
      </c>
      <c r="G136" s="212"/>
      <c r="H136" s="215">
        <v>2</v>
      </c>
      <c r="I136" s="216"/>
      <c r="J136" s="212"/>
      <c r="K136" s="212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205</v>
      </c>
      <c r="AU136" s="221" t="s">
        <v>95</v>
      </c>
      <c r="AV136" s="13" t="s">
        <v>95</v>
      </c>
      <c r="AW136" s="13" t="s">
        <v>40</v>
      </c>
      <c r="AX136" s="13" t="s">
        <v>93</v>
      </c>
      <c r="AY136" s="221" t="s">
        <v>148</v>
      </c>
    </row>
    <row r="137" spans="1:65" s="2" customFormat="1" ht="24.25" customHeight="1">
      <c r="A137" s="33"/>
      <c r="B137" s="34"/>
      <c r="C137" s="188" t="s">
        <v>162</v>
      </c>
      <c r="D137" s="188" t="s">
        <v>152</v>
      </c>
      <c r="E137" s="189" t="s">
        <v>212</v>
      </c>
      <c r="F137" s="190" t="s">
        <v>213</v>
      </c>
      <c r="G137" s="191" t="s">
        <v>214</v>
      </c>
      <c r="H137" s="192">
        <v>8</v>
      </c>
      <c r="I137" s="193"/>
      <c r="J137" s="194">
        <f>ROUND(I137*H137,2)</f>
        <v>0</v>
      </c>
      <c r="K137" s="195"/>
      <c r="L137" s="38"/>
      <c r="M137" s="196" t="s">
        <v>1</v>
      </c>
      <c r="N137" s="197" t="s">
        <v>50</v>
      </c>
      <c r="O137" s="70"/>
      <c r="P137" s="198">
        <f>O137*H137</f>
        <v>0</v>
      </c>
      <c r="Q137" s="198">
        <v>1.3999999999999999E-4</v>
      </c>
      <c r="R137" s="198">
        <f>Q137*H137</f>
        <v>1.1199999999999999E-3</v>
      </c>
      <c r="S137" s="198">
        <v>0</v>
      </c>
      <c r="T137" s="199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200" t="s">
        <v>166</v>
      </c>
      <c r="AT137" s="200" t="s">
        <v>152</v>
      </c>
      <c r="AU137" s="200" t="s">
        <v>95</v>
      </c>
      <c r="AY137" s="15" t="s">
        <v>148</v>
      </c>
      <c r="BE137" s="201">
        <f>IF(N137="základní",J137,0)</f>
        <v>0</v>
      </c>
      <c r="BF137" s="201">
        <f>IF(N137="snížená",J137,0)</f>
        <v>0</v>
      </c>
      <c r="BG137" s="201">
        <f>IF(N137="zákl. přenesená",J137,0)</f>
        <v>0</v>
      </c>
      <c r="BH137" s="201">
        <f>IF(N137="sníž. přenesená",J137,0)</f>
        <v>0</v>
      </c>
      <c r="BI137" s="201">
        <f>IF(N137="nulová",J137,0)</f>
        <v>0</v>
      </c>
      <c r="BJ137" s="15" t="s">
        <v>93</v>
      </c>
      <c r="BK137" s="201">
        <f>ROUND(I137*H137,2)</f>
        <v>0</v>
      </c>
      <c r="BL137" s="15" t="s">
        <v>166</v>
      </c>
      <c r="BM137" s="200" t="s">
        <v>215</v>
      </c>
    </row>
    <row r="138" spans="1:65" s="2" customFormat="1" ht="36">
      <c r="A138" s="33"/>
      <c r="B138" s="34"/>
      <c r="C138" s="35"/>
      <c r="D138" s="202" t="s">
        <v>158</v>
      </c>
      <c r="E138" s="35"/>
      <c r="F138" s="203" t="s">
        <v>216</v>
      </c>
      <c r="G138" s="35"/>
      <c r="H138" s="35"/>
      <c r="I138" s="204"/>
      <c r="J138" s="35"/>
      <c r="K138" s="35"/>
      <c r="L138" s="38"/>
      <c r="M138" s="205"/>
      <c r="N138" s="206"/>
      <c r="O138" s="70"/>
      <c r="P138" s="70"/>
      <c r="Q138" s="70"/>
      <c r="R138" s="70"/>
      <c r="S138" s="70"/>
      <c r="T138" s="71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T138" s="15" t="s">
        <v>158</v>
      </c>
      <c r="AU138" s="15" t="s">
        <v>95</v>
      </c>
    </row>
    <row r="139" spans="1:65" s="13" customFormat="1" ht="12">
      <c r="B139" s="211"/>
      <c r="C139" s="212"/>
      <c r="D139" s="202" t="s">
        <v>205</v>
      </c>
      <c r="E139" s="213" t="s">
        <v>1</v>
      </c>
      <c r="F139" s="214" t="s">
        <v>217</v>
      </c>
      <c r="G139" s="212"/>
      <c r="H139" s="215">
        <v>8</v>
      </c>
      <c r="I139" s="216"/>
      <c r="J139" s="212"/>
      <c r="K139" s="212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205</v>
      </c>
      <c r="AU139" s="221" t="s">
        <v>95</v>
      </c>
      <c r="AV139" s="13" t="s">
        <v>95</v>
      </c>
      <c r="AW139" s="13" t="s">
        <v>40</v>
      </c>
      <c r="AX139" s="13" t="s">
        <v>93</v>
      </c>
      <c r="AY139" s="221" t="s">
        <v>148</v>
      </c>
    </row>
    <row r="140" spans="1:65" s="2" customFormat="1" ht="24.25" customHeight="1">
      <c r="A140" s="33"/>
      <c r="B140" s="34"/>
      <c r="C140" s="188" t="s">
        <v>166</v>
      </c>
      <c r="D140" s="188" t="s">
        <v>152</v>
      </c>
      <c r="E140" s="189" t="s">
        <v>218</v>
      </c>
      <c r="F140" s="190" t="s">
        <v>219</v>
      </c>
      <c r="G140" s="191" t="s">
        <v>214</v>
      </c>
      <c r="H140" s="192">
        <v>8</v>
      </c>
      <c r="I140" s="193"/>
      <c r="J140" s="194">
        <f>ROUND(I140*H140,2)</f>
        <v>0</v>
      </c>
      <c r="K140" s="195"/>
      <c r="L140" s="38"/>
      <c r="M140" s="196" t="s">
        <v>1</v>
      </c>
      <c r="N140" s="197" t="s">
        <v>50</v>
      </c>
      <c r="O140" s="70"/>
      <c r="P140" s="198">
        <f>O140*H140</f>
        <v>0</v>
      </c>
      <c r="Q140" s="198">
        <v>0</v>
      </c>
      <c r="R140" s="198">
        <f>Q140*H140</f>
        <v>0</v>
      </c>
      <c r="S140" s="198">
        <v>0</v>
      </c>
      <c r="T140" s="199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200" t="s">
        <v>166</v>
      </c>
      <c r="AT140" s="200" t="s">
        <v>152</v>
      </c>
      <c r="AU140" s="200" t="s">
        <v>95</v>
      </c>
      <c r="AY140" s="15" t="s">
        <v>148</v>
      </c>
      <c r="BE140" s="201">
        <f>IF(N140="základní",J140,0)</f>
        <v>0</v>
      </c>
      <c r="BF140" s="201">
        <f>IF(N140="snížená",J140,0)</f>
        <v>0</v>
      </c>
      <c r="BG140" s="201">
        <f>IF(N140="zákl. přenesená",J140,0)</f>
        <v>0</v>
      </c>
      <c r="BH140" s="201">
        <f>IF(N140="sníž. přenesená",J140,0)</f>
        <v>0</v>
      </c>
      <c r="BI140" s="201">
        <f>IF(N140="nulová",J140,0)</f>
        <v>0</v>
      </c>
      <c r="BJ140" s="15" t="s">
        <v>93</v>
      </c>
      <c r="BK140" s="201">
        <f>ROUND(I140*H140,2)</f>
        <v>0</v>
      </c>
      <c r="BL140" s="15" t="s">
        <v>166</v>
      </c>
      <c r="BM140" s="200" t="s">
        <v>220</v>
      </c>
    </row>
    <row r="141" spans="1:65" s="2" customFormat="1" ht="36">
      <c r="A141" s="33"/>
      <c r="B141" s="34"/>
      <c r="C141" s="35"/>
      <c r="D141" s="202" t="s">
        <v>158</v>
      </c>
      <c r="E141" s="35"/>
      <c r="F141" s="203" t="s">
        <v>221</v>
      </c>
      <c r="G141" s="35"/>
      <c r="H141" s="35"/>
      <c r="I141" s="204"/>
      <c r="J141" s="35"/>
      <c r="K141" s="35"/>
      <c r="L141" s="38"/>
      <c r="M141" s="205"/>
      <c r="N141" s="206"/>
      <c r="O141" s="70"/>
      <c r="P141" s="70"/>
      <c r="Q141" s="70"/>
      <c r="R141" s="70"/>
      <c r="S141" s="70"/>
      <c r="T141" s="71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T141" s="15" t="s">
        <v>158</v>
      </c>
      <c r="AU141" s="15" t="s">
        <v>95</v>
      </c>
    </row>
    <row r="142" spans="1:65" s="13" customFormat="1" ht="12">
      <c r="B142" s="211"/>
      <c r="C142" s="212"/>
      <c r="D142" s="202" t="s">
        <v>205</v>
      </c>
      <c r="E142" s="213" t="s">
        <v>1</v>
      </c>
      <c r="F142" s="214" t="s">
        <v>217</v>
      </c>
      <c r="G142" s="212"/>
      <c r="H142" s="215">
        <v>8</v>
      </c>
      <c r="I142" s="216"/>
      <c r="J142" s="212"/>
      <c r="K142" s="212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205</v>
      </c>
      <c r="AU142" s="221" t="s">
        <v>95</v>
      </c>
      <c r="AV142" s="13" t="s">
        <v>95</v>
      </c>
      <c r="AW142" s="13" t="s">
        <v>40</v>
      </c>
      <c r="AX142" s="13" t="s">
        <v>93</v>
      </c>
      <c r="AY142" s="221" t="s">
        <v>148</v>
      </c>
    </row>
    <row r="143" spans="1:65" s="2" customFormat="1" ht="24.25" customHeight="1">
      <c r="A143" s="33"/>
      <c r="B143" s="34"/>
      <c r="C143" s="188" t="s">
        <v>151</v>
      </c>
      <c r="D143" s="188" t="s">
        <v>152</v>
      </c>
      <c r="E143" s="189" t="s">
        <v>222</v>
      </c>
      <c r="F143" s="190" t="s">
        <v>223</v>
      </c>
      <c r="G143" s="191" t="s">
        <v>224</v>
      </c>
      <c r="H143" s="192">
        <v>12.25</v>
      </c>
      <c r="I143" s="193"/>
      <c r="J143" s="194">
        <f>ROUND(I143*H143,2)</f>
        <v>0</v>
      </c>
      <c r="K143" s="195"/>
      <c r="L143" s="38"/>
      <c r="M143" s="196" t="s">
        <v>1</v>
      </c>
      <c r="N143" s="197" t="s">
        <v>50</v>
      </c>
      <c r="O143" s="70"/>
      <c r="P143" s="198">
        <f>O143*H143</f>
        <v>0</v>
      </c>
      <c r="Q143" s="198">
        <v>0</v>
      </c>
      <c r="R143" s="198">
        <f>Q143*H143</f>
        <v>0</v>
      </c>
      <c r="S143" s="198">
        <v>0</v>
      </c>
      <c r="T143" s="199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200" t="s">
        <v>166</v>
      </c>
      <c r="AT143" s="200" t="s">
        <v>152</v>
      </c>
      <c r="AU143" s="200" t="s">
        <v>95</v>
      </c>
      <c r="AY143" s="15" t="s">
        <v>148</v>
      </c>
      <c r="BE143" s="201">
        <f>IF(N143="základní",J143,0)</f>
        <v>0</v>
      </c>
      <c r="BF143" s="201">
        <f>IF(N143="snížená",J143,0)</f>
        <v>0</v>
      </c>
      <c r="BG143" s="201">
        <f>IF(N143="zákl. přenesená",J143,0)</f>
        <v>0</v>
      </c>
      <c r="BH143" s="201">
        <f>IF(N143="sníž. přenesená",J143,0)</f>
        <v>0</v>
      </c>
      <c r="BI143" s="201">
        <f>IF(N143="nulová",J143,0)</f>
        <v>0</v>
      </c>
      <c r="BJ143" s="15" t="s">
        <v>93</v>
      </c>
      <c r="BK143" s="201">
        <f>ROUND(I143*H143,2)</f>
        <v>0</v>
      </c>
      <c r="BL143" s="15" t="s">
        <v>166</v>
      </c>
      <c r="BM143" s="200" t="s">
        <v>225</v>
      </c>
    </row>
    <row r="144" spans="1:65" s="2" customFormat="1" ht="24">
      <c r="A144" s="33"/>
      <c r="B144" s="34"/>
      <c r="C144" s="35"/>
      <c r="D144" s="202" t="s">
        <v>158</v>
      </c>
      <c r="E144" s="35"/>
      <c r="F144" s="203" t="s">
        <v>226</v>
      </c>
      <c r="G144" s="35"/>
      <c r="H144" s="35"/>
      <c r="I144" s="204"/>
      <c r="J144" s="35"/>
      <c r="K144" s="35"/>
      <c r="L144" s="38"/>
      <c r="M144" s="205"/>
      <c r="N144" s="206"/>
      <c r="O144" s="70"/>
      <c r="P144" s="70"/>
      <c r="Q144" s="70"/>
      <c r="R144" s="70"/>
      <c r="S144" s="70"/>
      <c r="T144" s="71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T144" s="15" t="s">
        <v>158</v>
      </c>
      <c r="AU144" s="15" t="s">
        <v>95</v>
      </c>
    </row>
    <row r="145" spans="1:65" s="13" customFormat="1" ht="12">
      <c r="B145" s="211"/>
      <c r="C145" s="212"/>
      <c r="D145" s="202" t="s">
        <v>205</v>
      </c>
      <c r="E145" s="213" t="s">
        <v>1</v>
      </c>
      <c r="F145" s="214" t="s">
        <v>227</v>
      </c>
      <c r="G145" s="212"/>
      <c r="H145" s="215">
        <v>12.25</v>
      </c>
      <c r="I145" s="216"/>
      <c r="J145" s="212"/>
      <c r="K145" s="212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205</v>
      </c>
      <c r="AU145" s="221" t="s">
        <v>95</v>
      </c>
      <c r="AV145" s="13" t="s">
        <v>95</v>
      </c>
      <c r="AW145" s="13" t="s">
        <v>40</v>
      </c>
      <c r="AX145" s="13" t="s">
        <v>93</v>
      </c>
      <c r="AY145" s="221" t="s">
        <v>148</v>
      </c>
    </row>
    <row r="146" spans="1:65" s="2" customFormat="1" ht="24.25" customHeight="1">
      <c r="A146" s="33"/>
      <c r="B146" s="34"/>
      <c r="C146" s="188" t="s">
        <v>174</v>
      </c>
      <c r="D146" s="188" t="s">
        <v>152</v>
      </c>
      <c r="E146" s="189" t="s">
        <v>228</v>
      </c>
      <c r="F146" s="190" t="s">
        <v>229</v>
      </c>
      <c r="G146" s="191" t="s">
        <v>230</v>
      </c>
      <c r="H146" s="192">
        <v>3.9380000000000002</v>
      </c>
      <c r="I146" s="193"/>
      <c r="J146" s="194">
        <f>ROUND(I146*H146,2)</f>
        <v>0</v>
      </c>
      <c r="K146" s="195"/>
      <c r="L146" s="38"/>
      <c r="M146" s="196" t="s">
        <v>1</v>
      </c>
      <c r="N146" s="197" t="s">
        <v>50</v>
      </c>
      <c r="O146" s="70"/>
      <c r="P146" s="198">
        <f>O146*H146</f>
        <v>0</v>
      </c>
      <c r="Q146" s="198">
        <v>0</v>
      </c>
      <c r="R146" s="198">
        <f>Q146*H146</f>
        <v>0</v>
      </c>
      <c r="S146" s="198">
        <v>0</v>
      </c>
      <c r="T146" s="199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200" t="s">
        <v>166</v>
      </c>
      <c r="AT146" s="200" t="s">
        <v>152</v>
      </c>
      <c r="AU146" s="200" t="s">
        <v>95</v>
      </c>
      <c r="AY146" s="15" t="s">
        <v>148</v>
      </c>
      <c r="BE146" s="201">
        <f>IF(N146="základní",J146,0)</f>
        <v>0</v>
      </c>
      <c r="BF146" s="201">
        <f>IF(N146="snížená",J146,0)</f>
        <v>0</v>
      </c>
      <c r="BG146" s="201">
        <f>IF(N146="zákl. přenesená",J146,0)</f>
        <v>0</v>
      </c>
      <c r="BH146" s="201">
        <f>IF(N146="sníž. přenesená",J146,0)</f>
        <v>0</v>
      </c>
      <c r="BI146" s="201">
        <f>IF(N146="nulová",J146,0)</f>
        <v>0</v>
      </c>
      <c r="BJ146" s="15" t="s">
        <v>93</v>
      </c>
      <c r="BK146" s="201">
        <f>ROUND(I146*H146,2)</f>
        <v>0</v>
      </c>
      <c r="BL146" s="15" t="s">
        <v>166</v>
      </c>
      <c r="BM146" s="200" t="s">
        <v>231</v>
      </c>
    </row>
    <row r="147" spans="1:65" s="2" customFormat="1" ht="36">
      <c r="A147" s="33"/>
      <c r="B147" s="34"/>
      <c r="C147" s="35"/>
      <c r="D147" s="202" t="s">
        <v>158</v>
      </c>
      <c r="E147" s="35"/>
      <c r="F147" s="203" t="s">
        <v>232</v>
      </c>
      <c r="G147" s="35"/>
      <c r="H147" s="35"/>
      <c r="I147" s="204"/>
      <c r="J147" s="35"/>
      <c r="K147" s="35"/>
      <c r="L147" s="38"/>
      <c r="M147" s="205"/>
      <c r="N147" s="206"/>
      <c r="O147" s="70"/>
      <c r="P147" s="70"/>
      <c r="Q147" s="70"/>
      <c r="R147" s="70"/>
      <c r="S147" s="70"/>
      <c r="T147" s="71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T147" s="15" t="s">
        <v>158</v>
      </c>
      <c r="AU147" s="15" t="s">
        <v>95</v>
      </c>
    </row>
    <row r="148" spans="1:65" s="13" customFormat="1" ht="12">
      <c r="B148" s="211"/>
      <c r="C148" s="212"/>
      <c r="D148" s="202" t="s">
        <v>205</v>
      </c>
      <c r="E148" s="213" t="s">
        <v>1</v>
      </c>
      <c r="F148" s="214" t="s">
        <v>233</v>
      </c>
      <c r="G148" s="212"/>
      <c r="H148" s="215">
        <v>3.9380000000000002</v>
      </c>
      <c r="I148" s="216"/>
      <c r="J148" s="212"/>
      <c r="K148" s="212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205</v>
      </c>
      <c r="AU148" s="221" t="s">
        <v>95</v>
      </c>
      <c r="AV148" s="13" t="s">
        <v>95</v>
      </c>
      <c r="AW148" s="13" t="s">
        <v>40</v>
      </c>
      <c r="AX148" s="13" t="s">
        <v>93</v>
      </c>
      <c r="AY148" s="221" t="s">
        <v>148</v>
      </c>
    </row>
    <row r="149" spans="1:65" s="2" customFormat="1" ht="24.25" customHeight="1">
      <c r="A149" s="33"/>
      <c r="B149" s="34"/>
      <c r="C149" s="188" t="s">
        <v>178</v>
      </c>
      <c r="D149" s="188" t="s">
        <v>152</v>
      </c>
      <c r="E149" s="189" t="s">
        <v>234</v>
      </c>
      <c r="F149" s="190" t="s">
        <v>235</v>
      </c>
      <c r="G149" s="191" t="s">
        <v>230</v>
      </c>
      <c r="H149" s="192">
        <v>5.25</v>
      </c>
      <c r="I149" s="193"/>
      <c r="J149" s="194">
        <f>ROUND(I149*H149,2)</f>
        <v>0</v>
      </c>
      <c r="K149" s="195"/>
      <c r="L149" s="38"/>
      <c r="M149" s="196" t="s">
        <v>1</v>
      </c>
      <c r="N149" s="197" t="s">
        <v>50</v>
      </c>
      <c r="O149" s="70"/>
      <c r="P149" s="198">
        <f>O149*H149</f>
        <v>0</v>
      </c>
      <c r="Q149" s="198">
        <v>0</v>
      </c>
      <c r="R149" s="198">
        <f>Q149*H149</f>
        <v>0</v>
      </c>
      <c r="S149" s="198">
        <v>0</v>
      </c>
      <c r="T149" s="199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200" t="s">
        <v>166</v>
      </c>
      <c r="AT149" s="200" t="s">
        <v>152</v>
      </c>
      <c r="AU149" s="200" t="s">
        <v>95</v>
      </c>
      <c r="AY149" s="15" t="s">
        <v>148</v>
      </c>
      <c r="BE149" s="201">
        <f>IF(N149="základní",J149,0)</f>
        <v>0</v>
      </c>
      <c r="BF149" s="201">
        <f>IF(N149="snížená",J149,0)</f>
        <v>0</v>
      </c>
      <c r="BG149" s="201">
        <f>IF(N149="zákl. přenesená",J149,0)</f>
        <v>0</v>
      </c>
      <c r="BH149" s="201">
        <f>IF(N149="sníž. přenesená",J149,0)</f>
        <v>0</v>
      </c>
      <c r="BI149" s="201">
        <f>IF(N149="nulová",J149,0)</f>
        <v>0</v>
      </c>
      <c r="BJ149" s="15" t="s">
        <v>93</v>
      </c>
      <c r="BK149" s="201">
        <f>ROUND(I149*H149,2)</f>
        <v>0</v>
      </c>
      <c r="BL149" s="15" t="s">
        <v>166</v>
      </c>
      <c r="BM149" s="200" t="s">
        <v>236</v>
      </c>
    </row>
    <row r="150" spans="1:65" s="2" customFormat="1" ht="36">
      <c r="A150" s="33"/>
      <c r="B150" s="34"/>
      <c r="C150" s="35"/>
      <c r="D150" s="202" t="s">
        <v>158</v>
      </c>
      <c r="E150" s="35"/>
      <c r="F150" s="203" t="s">
        <v>237</v>
      </c>
      <c r="G150" s="35"/>
      <c r="H150" s="35"/>
      <c r="I150" s="204"/>
      <c r="J150" s="35"/>
      <c r="K150" s="35"/>
      <c r="L150" s="38"/>
      <c r="M150" s="205"/>
      <c r="N150" s="206"/>
      <c r="O150" s="70"/>
      <c r="P150" s="70"/>
      <c r="Q150" s="70"/>
      <c r="R150" s="70"/>
      <c r="S150" s="70"/>
      <c r="T150" s="71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T150" s="15" t="s">
        <v>158</v>
      </c>
      <c r="AU150" s="15" t="s">
        <v>95</v>
      </c>
    </row>
    <row r="151" spans="1:65" s="13" customFormat="1" ht="12">
      <c r="B151" s="211"/>
      <c r="C151" s="212"/>
      <c r="D151" s="202" t="s">
        <v>205</v>
      </c>
      <c r="E151" s="213" t="s">
        <v>1</v>
      </c>
      <c r="F151" s="214" t="s">
        <v>238</v>
      </c>
      <c r="G151" s="212"/>
      <c r="H151" s="215">
        <v>5.25</v>
      </c>
      <c r="I151" s="216"/>
      <c r="J151" s="212"/>
      <c r="K151" s="212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205</v>
      </c>
      <c r="AU151" s="221" t="s">
        <v>95</v>
      </c>
      <c r="AV151" s="13" t="s">
        <v>95</v>
      </c>
      <c r="AW151" s="13" t="s">
        <v>40</v>
      </c>
      <c r="AX151" s="13" t="s">
        <v>93</v>
      </c>
      <c r="AY151" s="221" t="s">
        <v>148</v>
      </c>
    </row>
    <row r="152" spans="1:65" s="2" customFormat="1" ht="24.25" customHeight="1">
      <c r="A152" s="33"/>
      <c r="B152" s="34"/>
      <c r="C152" s="188" t="s">
        <v>182</v>
      </c>
      <c r="D152" s="188" t="s">
        <v>152</v>
      </c>
      <c r="E152" s="189" t="s">
        <v>239</v>
      </c>
      <c r="F152" s="190" t="s">
        <v>240</v>
      </c>
      <c r="G152" s="191" t="s">
        <v>230</v>
      </c>
      <c r="H152" s="192">
        <v>3.9380000000000002</v>
      </c>
      <c r="I152" s="193"/>
      <c r="J152" s="194">
        <f>ROUND(I152*H152,2)</f>
        <v>0</v>
      </c>
      <c r="K152" s="195"/>
      <c r="L152" s="38"/>
      <c r="M152" s="196" t="s">
        <v>1</v>
      </c>
      <c r="N152" s="197" t="s">
        <v>50</v>
      </c>
      <c r="O152" s="70"/>
      <c r="P152" s="198">
        <f>O152*H152</f>
        <v>0</v>
      </c>
      <c r="Q152" s="198">
        <v>0</v>
      </c>
      <c r="R152" s="198">
        <f>Q152*H152</f>
        <v>0</v>
      </c>
      <c r="S152" s="198">
        <v>0</v>
      </c>
      <c r="T152" s="199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200" t="s">
        <v>166</v>
      </c>
      <c r="AT152" s="200" t="s">
        <v>152</v>
      </c>
      <c r="AU152" s="200" t="s">
        <v>95</v>
      </c>
      <c r="AY152" s="15" t="s">
        <v>148</v>
      </c>
      <c r="BE152" s="201">
        <f>IF(N152="základní",J152,0)</f>
        <v>0</v>
      </c>
      <c r="BF152" s="201">
        <f>IF(N152="snížená",J152,0)</f>
        <v>0</v>
      </c>
      <c r="BG152" s="201">
        <f>IF(N152="zákl. přenesená",J152,0)</f>
        <v>0</v>
      </c>
      <c r="BH152" s="201">
        <f>IF(N152="sníž. přenesená",J152,0)</f>
        <v>0</v>
      </c>
      <c r="BI152" s="201">
        <f>IF(N152="nulová",J152,0)</f>
        <v>0</v>
      </c>
      <c r="BJ152" s="15" t="s">
        <v>93</v>
      </c>
      <c r="BK152" s="201">
        <f>ROUND(I152*H152,2)</f>
        <v>0</v>
      </c>
      <c r="BL152" s="15" t="s">
        <v>166</v>
      </c>
      <c r="BM152" s="200" t="s">
        <v>241</v>
      </c>
    </row>
    <row r="153" spans="1:65" s="2" customFormat="1" ht="36">
      <c r="A153" s="33"/>
      <c r="B153" s="34"/>
      <c r="C153" s="35"/>
      <c r="D153" s="202" t="s">
        <v>158</v>
      </c>
      <c r="E153" s="35"/>
      <c r="F153" s="203" t="s">
        <v>242</v>
      </c>
      <c r="G153" s="35"/>
      <c r="H153" s="35"/>
      <c r="I153" s="204"/>
      <c r="J153" s="35"/>
      <c r="K153" s="35"/>
      <c r="L153" s="38"/>
      <c r="M153" s="205"/>
      <c r="N153" s="206"/>
      <c r="O153" s="70"/>
      <c r="P153" s="70"/>
      <c r="Q153" s="70"/>
      <c r="R153" s="70"/>
      <c r="S153" s="70"/>
      <c r="T153" s="71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T153" s="15" t="s">
        <v>158</v>
      </c>
      <c r="AU153" s="15" t="s">
        <v>95</v>
      </c>
    </row>
    <row r="154" spans="1:65" s="13" customFormat="1" ht="12">
      <c r="B154" s="211"/>
      <c r="C154" s="212"/>
      <c r="D154" s="202" t="s">
        <v>205</v>
      </c>
      <c r="E154" s="213" t="s">
        <v>1</v>
      </c>
      <c r="F154" s="214" t="s">
        <v>233</v>
      </c>
      <c r="G154" s="212"/>
      <c r="H154" s="215">
        <v>3.9380000000000002</v>
      </c>
      <c r="I154" s="216"/>
      <c r="J154" s="212"/>
      <c r="K154" s="212"/>
      <c r="L154" s="217"/>
      <c r="M154" s="218"/>
      <c r="N154" s="219"/>
      <c r="O154" s="219"/>
      <c r="P154" s="219"/>
      <c r="Q154" s="219"/>
      <c r="R154" s="219"/>
      <c r="S154" s="219"/>
      <c r="T154" s="220"/>
      <c r="AT154" s="221" t="s">
        <v>205</v>
      </c>
      <c r="AU154" s="221" t="s">
        <v>95</v>
      </c>
      <c r="AV154" s="13" t="s">
        <v>95</v>
      </c>
      <c r="AW154" s="13" t="s">
        <v>40</v>
      </c>
      <c r="AX154" s="13" t="s">
        <v>93</v>
      </c>
      <c r="AY154" s="221" t="s">
        <v>148</v>
      </c>
    </row>
    <row r="155" spans="1:65" s="2" customFormat="1" ht="14.5" customHeight="1">
      <c r="A155" s="33"/>
      <c r="B155" s="34"/>
      <c r="C155" s="188" t="s">
        <v>243</v>
      </c>
      <c r="D155" s="188" t="s">
        <v>152</v>
      </c>
      <c r="E155" s="189" t="s">
        <v>244</v>
      </c>
      <c r="F155" s="190" t="s">
        <v>245</v>
      </c>
      <c r="G155" s="191" t="s">
        <v>224</v>
      </c>
      <c r="H155" s="192">
        <v>20</v>
      </c>
      <c r="I155" s="193"/>
      <c r="J155" s="194">
        <f>ROUND(I155*H155,2)</f>
        <v>0</v>
      </c>
      <c r="K155" s="195"/>
      <c r="L155" s="38"/>
      <c r="M155" s="196" t="s">
        <v>1</v>
      </c>
      <c r="N155" s="197" t="s">
        <v>50</v>
      </c>
      <c r="O155" s="70"/>
      <c r="P155" s="198">
        <f>O155*H155</f>
        <v>0</v>
      </c>
      <c r="Q155" s="198">
        <v>8.4000000000000003E-4</v>
      </c>
      <c r="R155" s="198">
        <f>Q155*H155</f>
        <v>1.6800000000000002E-2</v>
      </c>
      <c r="S155" s="198">
        <v>0</v>
      </c>
      <c r="T155" s="199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200" t="s">
        <v>166</v>
      </c>
      <c r="AT155" s="200" t="s">
        <v>152</v>
      </c>
      <c r="AU155" s="200" t="s">
        <v>95</v>
      </c>
      <c r="AY155" s="15" t="s">
        <v>148</v>
      </c>
      <c r="BE155" s="201">
        <f>IF(N155="základní",J155,0)</f>
        <v>0</v>
      </c>
      <c r="BF155" s="201">
        <f>IF(N155="snížená",J155,0)</f>
        <v>0</v>
      </c>
      <c r="BG155" s="201">
        <f>IF(N155="zákl. přenesená",J155,0)</f>
        <v>0</v>
      </c>
      <c r="BH155" s="201">
        <f>IF(N155="sníž. přenesená",J155,0)</f>
        <v>0</v>
      </c>
      <c r="BI155" s="201">
        <f>IF(N155="nulová",J155,0)</f>
        <v>0</v>
      </c>
      <c r="BJ155" s="15" t="s">
        <v>93</v>
      </c>
      <c r="BK155" s="201">
        <f>ROUND(I155*H155,2)</f>
        <v>0</v>
      </c>
      <c r="BL155" s="15" t="s">
        <v>166</v>
      </c>
      <c r="BM155" s="200" t="s">
        <v>246</v>
      </c>
    </row>
    <row r="156" spans="1:65" s="2" customFormat="1" ht="12">
      <c r="A156" s="33"/>
      <c r="B156" s="34"/>
      <c r="C156" s="35"/>
      <c r="D156" s="202" t="s">
        <v>158</v>
      </c>
      <c r="E156" s="35"/>
      <c r="F156" s="203" t="s">
        <v>245</v>
      </c>
      <c r="G156" s="35"/>
      <c r="H156" s="35"/>
      <c r="I156" s="204"/>
      <c r="J156" s="35"/>
      <c r="K156" s="35"/>
      <c r="L156" s="38"/>
      <c r="M156" s="205"/>
      <c r="N156" s="206"/>
      <c r="O156" s="70"/>
      <c r="P156" s="70"/>
      <c r="Q156" s="70"/>
      <c r="R156" s="70"/>
      <c r="S156" s="70"/>
      <c r="T156" s="71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T156" s="15" t="s">
        <v>158</v>
      </c>
      <c r="AU156" s="15" t="s">
        <v>95</v>
      </c>
    </row>
    <row r="157" spans="1:65" s="13" customFormat="1" ht="12">
      <c r="B157" s="211"/>
      <c r="C157" s="212"/>
      <c r="D157" s="202" t="s">
        <v>205</v>
      </c>
      <c r="E157" s="213" t="s">
        <v>1</v>
      </c>
      <c r="F157" s="214" t="s">
        <v>247</v>
      </c>
      <c r="G157" s="212"/>
      <c r="H157" s="215">
        <v>20</v>
      </c>
      <c r="I157" s="216"/>
      <c r="J157" s="212"/>
      <c r="K157" s="212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205</v>
      </c>
      <c r="AU157" s="221" t="s">
        <v>95</v>
      </c>
      <c r="AV157" s="13" t="s">
        <v>95</v>
      </c>
      <c r="AW157" s="13" t="s">
        <v>40</v>
      </c>
      <c r="AX157" s="13" t="s">
        <v>93</v>
      </c>
      <c r="AY157" s="221" t="s">
        <v>148</v>
      </c>
    </row>
    <row r="158" spans="1:65" s="2" customFormat="1" ht="24.25" customHeight="1">
      <c r="A158" s="33"/>
      <c r="B158" s="34"/>
      <c r="C158" s="188" t="s">
        <v>248</v>
      </c>
      <c r="D158" s="188" t="s">
        <v>152</v>
      </c>
      <c r="E158" s="189" t="s">
        <v>249</v>
      </c>
      <c r="F158" s="190" t="s">
        <v>250</v>
      </c>
      <c r="G158" s="191" t="s">
        <v>224</v>
      </c>
      <c r="H158" s="192">
        <v>20</v>
      </c>
      <c r="I158" s="193"/>
      <c r="J158" s="194">
        <f>ROUND(I158*H158,2)</f>
        <v>0</v>
      </c>
      <c r="K158" s="195"/>
      <c r="L158" s="38"/>
      <c r="M158" s="196" t="s">
        <v>1</v>
      </c>
      <c r="N158" s="197" t="s">
        <v>50</v>
      </c>
      <c r="O158" s="70"/>
      <c r="P158" s="198">
        <f>O158*H158</f>
        <v>0</v>
      </c>
      <c r="Q158" s="198">
        <v>0</v>
      </c>
      <c r="R158" s="198">
        <f>Q158*H158</f>
        <v>0</v>
      </c>
      <c r="S158" s="198">
        <v>0</v>
      </c>
      <c r="T158" s="199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200" t="s">
        <v>166</v>
      </c>
      <c r="AT158" s="200" t="s">
        <v>152</v>
      </c>
      <c r="AU158" s="200" t="s">
        <v>95</v>
      </c>
      <c r="AY158" s="15" t="s">
        <v>148</v>
      </c>
      <c r="BE158" s="201">
        <f>IF(N158="základní",J158,0)</f>
        <v>0</v>
      </c>
      <c r="BF158" s="201">
        <f>IF(N158="snížená",J158,0)</f>
        <v>0</v>
      </c>
      <c r="BG158" s="201">
        <f>IF(N158="zákl. přenesená",J158,0)</f>
        <v>0</v>
      </c>
      <c r="BH158" s="201">
        <f>IF(N158="sníž. přenesená",J158,0)</f>
        <v>0</v>
      </c>
      <c r="BI158" s="201">
        <f>IF(N158="nulová",J158,0)</f>
        <v>0</v>
      </c>
      <c r="BJ158" s="15" t="s">
        <v>93</v>
      </c>
      <c r="BK158" s="201">
        <f>ROUND(I158*H158,2)</f>
        <v>0</v>
      </c>
      <c r="BL158" s="15" t="s">
        <v>166</v>
      </c>
      <c r="BM158" s="200" t="s">
        <v>251</v>
      </c>
    </row>
    <row r="159" spans="1:65" s="2" customFormat="1" ht="24">
      <c r="A159" s="33"/>
      <c r="B159" s="34"/>
      <c r="C159" s="35"/>
      <c r="D159" s="202" t="s">
        <v>158</v>
      </c>
      <c r="E159" s="35"/>
      <c r="F159" s="203" t="s">
        <v>250</v>
      </c>
      <c r="G159" s="35"/>
      <c r="H159" s="35"/>
      <c r="I159" s="204"/>
      <c r="J159" s="35"/>
      <c r="K159" s="35"/>
      <c r="L159" s="38"/>
      <c r="M159" s="205"/>
      <c r="N159" s="206"/>
      <c r="O159" s="70"/>
      <c r="P159" s="70"/>
      <c r="Q159" s="70"/>
      <c r="R159" s="70"/>
      <c r="S159" s="70"/>
      <c r="T159" s="71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T159" s="15" t="s">
        <v>158</v>
      </c>
      <c r="AU159" s="15" t="s">
        <v>95</v>
      </c>
    </row>
    <row r="160" spans="1:65" s="13" customFormat="1" ht="12">
      <c r="B160" s="211"/>
      <c r="C160" s="212"/>
      <c r="D160" s="202" t="s">
        <v>205</v>
      </c>
      <c r="E160" s="213" t="s">
        <v>1</v>
      </c>
      <c r="F160" s="214" t="s">
        <v>252</v>
      </c>
      <c r="G160" s="212"/>
      <c r="H160" s="215">
        <v>20</v>
      </c>
      <c r="I160" s="216"/>
      <c r="J160" s="212"/>
      <c r="K160" s="212"/>
      <c r="L160" s="217"/>
      <c r="M160" s="218"/>
      <c r="N160" s="219"/>
      <c r="O160" s="219"/>
      <c r="P160" s="219"/>
      <c r="Q160" s="219"/>
      <c r="R160" s="219"/>
      <c r="S160" s="219"/>
      <c r="T160" s="220"/>
      <c r="AT160" s="221" t="s">
        <v>205</v>
      </c>
      <c r="AU160" s="221" t="s">
        <v>95</v>
      </c>
      <c r="AV160" s="13" t="s">
        <v>95</v>
      </c>
      <c r="AW160" s="13" t="s">
        <v>40</v>
      </c>
      <c r="AX160" s="13" t="s">
        <v>93</v>
      </c>
      <c r="AY160" s="221" t="s">
        <v>148</v>
      </c>
    </row>
    <row r="161" spans="1:65" s="2" customFormat="1" ht="14.5" customHeight="1">
      <c r="A161" s="33"/>
      <c r="B161" s="34"/>
      <c r="C161" s="188" t="s">
        <v>253</v>
      </c>
      <c r="D161" s="188" t="s">
        <v>152</v>
      </c>
      <c r="E161" s="189" t="s">
        <v>254</v>
      </c>
      <c r="F161" s="190" t="s">
        <v>255</v>
      </c>
      <c r="G161" s="191" t="s">
        <v>224</v>
      </c>
      <c r="H161" s="192">
        <v>3</v>
      </c>
      <c r="I161" s="193"/>
      <c r="J161" s="194">
        <f>ROUND(I161*H161,2)</f>
        <v>0</v>
      </c>
      <c r="K161" s="195"/>
      <c r="L161" s="38"/>
      <c r="M161" s="196" t="s">
        <v>1</v>
      </c>
      <c r="N161" s="197" t="s">
        <v>50</v>
      </c>
      <c r="O161" s="70"/>
      <c r="P161" s="198">
        <f>O161*H161</f>
        <v>0</v>
      </c>
      <c r="Q161" s="198">
        <v>6.9999999999999999E-4</v>
      </c>
      <c r="R161" s="198">
        <f>Q161*H161</f>
        <v>2.0999999999999999E-3</v>
      </c>
      <c r="S161" s="198">
        <v>0</v>
      </c>
      <c r="T161" s="199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200" t="s">
        <v>166</v>
      </c>
      <c r="AT161" s="200" t="s">
        <v>152</v>
      </c>
      <c r="AU161" s="200" t="s">
        <v>95</v>
      </c>
      <c r="AY161" s="15" t="s">
        <v>148</v>
      </c>
      <c r="BE161" s="201">
        <f>IF(N161="základní",J161,0)</f>
        <v>0</v>
      </c>
      <c r="BF161" s="201">
        <f>IF(N161="snížená",J161,0)</f>
        <v>0</v>
      </c>
      <c r="BG161" s="201">
        <f>IF(N161="zákl. přenesená",J161,0)</f>
        <v>0</v>
      </c>
      <c r="BH161" s="201">
        <f>IF(N161="sníž. přenesená",J161,0)</f>
        <v>0</v>
      </c>
      <c r="BI161" s="201">
        <f>IF(N161="nulová",J161,0)</f>
        <v>0</v>
      </c>
      <c r="BJ161" s="15" t="s">
        <v>93</v>
      </c>
      <c r="BK161" s="201">
        <f>ROUND(I161*H161,2)</f>
        <v>0</v>
      </c>
      <c r="BL161" s="15" t="s">
        <v>166</v>
      </c>
      <c r="BM161" s="200" t="s">
        <v>256</v>
      </c>
    </row>
    <row r="162" spans="1:65" s="2" customFormat="1" ht="24">
      <c r="A162" s="33"/>
      <c r="B162" s="34"/>
      <c r="C162" s="35"/>
      <c r="D162" s="202" t="s">
        <v>158</v>
      </c>
      <c r="E162" s="35"/>
      <c r="F162" s="203" t="s">
        <v>257</v>
      </c>
      <c r="G162" s="35"/>
      <c r="H162" s="35"/>
      <c r="I162" s="204"/>
      <c r="J162" s="35"/>
      <c r="K162" s="35"/>
      <c r="L162" s="38"/>
      <c r="M162" s="205"/>
      <c r="N162" s="206"/>
      <c r="O162" s="70"/>
      <c r="P162" s="70"/>
      <c r="Q162" s="70"/>
      <c r="R162" s="70"/>
      <c r="S162" s="70"/>
      <c r="T162" s="71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T162" s="15" t="s">
        <v>158</v>
      </c>
      <c r="AU162" s="15" t="s">
        <v>95</v>
      </c>
    </row>
    <row r="163" spans="1:65" s="13" customFormat="1" ht="12">
      <c r="B163" s="211"/>
      <c r="C163" s="212"/>
      <c r="D163" s="202" t="s">
        <v>205</v>
      </c>
      <c r="E163" s="213" t="s">
        <v>1</v>
      </c>
      <c r="F163" s="214" t="s">
        <v>258</v>
      </c>
      <c r="G163" s="212"/>
      <c r="H163" s="215">
        <v>3</v>
      </c>
      <c r="I163" s="216"/>
      <c r="J163" s="212"/>
      <c r="K163" s="212"/>
      <c r="L163" s="217"/>
      <c r="M163" s="218"/>
      <c r="N163" s="219"/>
      <c r="O163" s="219"/>
      <c r="P163" s="219"/>
      <c r="Q163" s="219"/>
      <c r="R163" s="219"/>
      <c r="S163" s="219"/>
      <c r="T163" s="220"/>
      <c r="AT163" s="221" t="s">
        <v>205</v>
      </c>
      <c r="AU163" s="221" t="s">
        <v>95</v>
      </c>
      <c r="AV163" s="13" t="s">
        <v>95</v>
      </c>
      <c r="AW163" s="13" t="s">
        <v>40</v>
      </c>
      <c r="AX163" s="13" t="s">
        <v>93</v>
      </c>
      <c r="AY163" s="221" t="s">
        <v>148</v>
      </c>
    </row>
    <row r="164" spans="1:65" s="2" customFormat="1" ht="14.5" customHeight="1">
      <c r="A164" s="33"/>
      <c r="B164" s="34"/>
      <c r="C164" s="188" t="s">
        <v>259</v>
      </c>
      <c r="D164" s="188" t="s">
        <v>152</v>
      </c>
      <c r="E164" s="189" t="s">
        <v>260</v>
      </c>
      <c r="F164" s="190" t="s">
        <v>261</v>
      </c>
      <c r="G164" s="191" t="s">
        <v>224</v>
      </c>
      <c r="H164" s="192">
        <v>3</v>
      </c>
      <c r="I164" s="193"/>
      <c r="J164" s="194">
        <f>ROUND(I164*H164,2)</f>
        <v>0</v>
      </c>
      <c r="K164" s="195"/>
      <c r="L164" s="38"/>
      <c r="M164" s="196" t="s">
        <v>1</v>
      </c>
      <c r="N164" s="197" t="s">
        <v>50</v>
      </c>
      <c r="O164" s="70"/>
      <c r="P164" s="198">
        <f>O164*H164</f>
        <v>0</v>
      </c>
      <c r="Q164" s="198">
        <v>0</v>
      </c>
      <c r="R164" s="198">
        <f>Q164*H164</f>
        <v>0</v>
      </c>
      <c r="S164" s="198">
        <v>0</v>
      </c>
      <c r="T164" s="199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200" t="s">
        <v>166</v>
      </c>
      <c r="AT164" s="200" t="s">
        <v>152</v>
      </c>
      <c r="AU164" s="200" t="s">
        <v>95</v>
      </c>
      <c r="AY164" s="15" t="s">
        <v>148</v>
      </c>
      <c r="BE164" s="201">
        <f>IF(N164="základní",J164,0)</f>
        <v>0</v>
      </c>
      <c r="BF164" s="201">
        <f>IF(N164="snížená",J164,0)</f>
        <v>0</v>
      </c>
      <c r="BG164" s="201">
        <f>IF(N164="zákl. přenesená",J164,0)</f>
        <v>0</v>
      </c>
      <c r="BH164" s="201">
        <f>IF(N164="sníž. přenesená",J164,0)</f>
        <v>0</v>
      </c>
      <c r="BI164" s="201">
        <f>IF(N164="nulová",J164,0)</f>
        <v>0</v>
      </c>
      <c r="BJ164" s="15" t="s">
        <v>93</v>
      </c>
      <c r="BK164" s="201">
        <f>ROUND(I164*H164,2)</f>
        <v>0</v>
      </c>
      <c r="BL164" s="15" t="s">
        <v>166</v>
      </c>
      <c r="BM164" s="200" t="s">
        <v>262</v>
      </c>
    </row>
    <row r="165" spans="1:65" s="2" customFormat="1" ht="36">
      <c r="A165" s="33"/>
      <c r="B165" s="34"/>
      <c r="C165" s="35"/>
      <c r="D165" s="202" t="s">
        <v>158</v>
      </c>
      <c r="E165" s="35"/>
      <c r="F165" s="203" t="s">
        <v>263</v>
      </c>
      <c r="G165" s="35"/>
      <c r="H165" s="35"/>
      <c r="I165" s="204"/>
      <c r="J165" s="35"/>
      <c r="K165" s="35"/>
      <c r="L165" s="38"/>
      <c r="M165" s="205"/>
      <c r="N165" s="206"/>
      <c r="O165" s="70"/>
      <c r="P165" s="70"/>
      <c r="Q165" s="70"/>
      <c r="R165" s="70"/>
      <c r="S165" s="70"/>
      <c r="T165" s="71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T165" s="15" t="s">
        <v>158</v>
      </c>
      <c r="AU165" s="15" t="s">
        <v>95</v>
      </c>
    </row>
    <row r="166" spans="1:65" s="13" customFormat="1" ht="12">
      <c r="B166" s="211"/>
      <c r="C166" s="212"/>
      <c r="D166" s="202" t="s">
        <v>205</v>
      </c>
      <c r="E166" s="213" t="s">
        <v>1</v>
      </c>
      <c r="F166" s="214" t="s">
        <v>258</v>
      </c>
      <c r="G166" s="212"/>
      <c r="H166" s="215">
        <v>3</v>
      </c>
      <c r="I166" s="216"/>
      <c r="J166" s="212"/>
      <c r="K166" s="212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205</v>
      </c>
      <c r="AU166" s="221" t="s">
        <v>95</v>
      </c>
      <c r="AV166" s="13" t="s">
        <v>95</v>
      </c>
      <c r="AW166" s="13" t="s">
        <v>40</v>
      </c>
      <c r="AX166" s="13" t="s">
        <v>93</v>
      </c>
      <c r="AY166" s="221" t="s">
        <v>148</v>
      </c>
    </row>
    <row r="167" spans="1:65" s="2" customFormat="1" ht="24.25" customHeight="1">
      <c r="A167" s="33"/>
      <c r="B167" s="34"/>
      <c r="C167" s="188" t="s">
        <v>264</v>
      </c>
      <c r="D167" s="188" t="s">
        <v>152</v>
      </c>
      <c r="E167" s="189" t="s">
        <v>265</v>
      </c>
      <c r="F167" s="190" t="s">
        <v>266</v>
      </c>
      <c r="G167" s="191" t="s">
        <v>230</v>
      </c>
      <c r="H167" s="192">
        <v>1.9350000000000001</v>
      </c>
      <c r="I167" s="193"/>
      <c r="J167" s="194">
        <f>ROUND(I167*H167,2)</f>
        <v>0</v>
      </c>
      <c r="K167" s="195"/>
      <c r="L167" s="38"/>
      <c r="M167" s="196" t="s">
        <v>1</v>
      </c>
      <c r="N167" s="197" t="s">
        <v>50</v>
      </c>
      <c r="O167" s="70"/>
      <c r="P167" s="198">
        <f>O167*H167</f>
        <v>0</v>
      </c>
      <c r="Q167" s="198">
        <v>0</v>
      </c>
      <c r="R167" s="198">
        <f>Q167*H167</f>
        <v>0</v>
      </c>
      <c r="S167" s="198">
        <v>0</v>
      </c>
      <c r="T167" s="199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200" t="s">
        <v>166</v>
      </c>
      <c r="AT167" s="200" t="s">
        <v>152</v>
      </c>
      <c r="AU167" s="200" t="s">
        <v>95</v>
      </c>
      <c r="AY167" s="15" t="s">
        <v>148</v>
      </c>
      <c r="BE167" s="201">
        <f>IF(N167="základní",J167,0)</f>
        <v>0</v>
      </c>
      <c r="BF167" s="201">
        <f>IF(N167="snížená",J167,0)</f>
        <v>0</v>
      </c>
      <c r="BG167" s="201">
        <f>IF(N167="zákl. přenesená",J167,0)</f>
        <v>0</v>
      </c>
      <c r="BH167" s="201">
        <f>IF(N167="sníž. přenesená",J167,0)</f>
        <v>0</v>
      </c>
      <c r="BI167" s="201">
        <f>IF(N167="nulová",J167,0)</f>
        <v>0</v>
      </c>
      <c r="BJ167" s="15" t="s">
        <v>93</v>
      </c>
      <c r="BK167" s="201">
        <f>ROUND(I167*H167,2)</f>
        <v>0</v>
      </c>
      <c r="BL167" s="15" t="s">
        <v>166</v>
      </c>
      <c r="BM167" s="200" t="s">
        <v>267</v>
      </c>
    </row>
    <row r="168" spans="1:65" s="2" customFormat="1" ht="60">
      <c r="A168" s="33"/>
      <c r="B168" s="34"/>
      <c r="C168" s="35"/>
      <c r="D168" s="202" t="s">
        <v>158</v>
      </c>
      <c r="E168" s="35"/>
      <c r="F168" s="203" t="s">
        <v>268</v>
      </c>
      <c r="G168" s="35"/>
      <c r="H168" s="35"/>
      <c r="I168" s="204"/>
      <c r="J168" s="35"/>
      <c r="K168" s="35"/>
      <c r="L168" s="38"/>
      <c r="M168" s="205"/>
      <c r="N168" s="206"/>
      <c r="O168" s="70"/>
      <c r="P168" s="70"/>
      <c r="Q168" s="70"/>
      <c r="R168" s="70"/>
      <c r="S168" s="70"/>
      <c r="T168" s="71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T168" s="15" t="s">
        <v>158</v>
      </c>
      <c r="AU168" s="15" t="s">
        <v>95</v>
      </c>
    </row>
    <row r="169" spans="1:65" s="13" customFormat="1" ht="12">
      <c r="B169" s="211"/>
      <c r="C169" s="212"/>
      <c r="D169" s="202" t="s">
        <v>205</v>
      </c>
      <c r="E169" s="213" t="s">
        <v>1</v>
      </c>
      <c r="F169" s="214" t="s">
        <v>269</v>
      </c>
      <c r="G169" s="212"/>
      <c r="H169" s="215">
        <v>1.9350000000000001</v>
      </c>
      <c r="I169" s="216"/>
      <c r="J169" s="212"/>
      <c r="K169" s="212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205</v>
      </c>
      <c r="AU169" s="221" t="s">
        <v>95</v>
      </c>
      <c r="AV169" s="13" t="s">
        <v>95</v>
      </c>
      <c r="AW169" s="13" t="s">
        <v>40</v>
      </c>
      <c r="AX169" s="13" t="s">
        <v>93</v>
      </c>
      <c r="AY169" s="221" t="s">
        <v>148</v>
      </c>
    </row>
    <row r="170" spans="1:65" s="2" customFormat="1" ht="37.75" customHeight="1">
      <c r="A170" s="33"/>
      <c r="B170" s="34"/>
      <c r="C170" s="188" t="s">
        <v>270</v>
      </c>
      <c r="D170" s="188" t="s">
        <v>152</v>
      </c>
      <c r="E170" s="189" t="s">
        <v>271</v>
      </c>
      <c r="F170" s="190" t="s">
        <v>272</v>
      </c>
      <c r="G170" s="191" t="s">
        <v>230</v>
      </c>
      <c r="H170" s="192">
        <v>1.9350000000000001</v>
      </c>
      <c r="I170" s="193"/>
      <c r="J170" s="194">
        <f>ROUND(I170*H170,2)</f>
        <v>0</v>
      </c>
      <c r="K170" s="195"/>
      <c r="L170" s="38"/>
      <c r="M170" s="196" t="s">
        <v>1</v>
      </c>
      <c r="N170" s="197" t="s">
        <v>50</v>
      </c>
      <c r="O170" s="70"/>
      <c r="P170" s="198">
        <f>O170*H170</f>
        <v>0</v>
      </c>
      <c r="Q170" s="198">
        <v>0</v>
      </c>
      <c r="R170" s="198">
        <f>Q170*H170</f>
        <v>0</v>
      </c>
      <c r="S170" s="198">
        <v>0</v>
      </c>
      <c r="T170" s="199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200" t="s">
        <v>166</v>
      </c>
      <c r="AT170" s="200" t="s">
        <v>152</v>
      </c>
      <c r="AU170" s="200" t="s">
        <v>95</v>
      </c>
      <c r="AY170" s="15" t="s">
        <v>148</v>
      </c>
      <c r="BE170" s="201">
        <f>IF(N170="základní",J170,0)</f>
        <v>0</v>
      </c>
      <c r="BF170" s="201">
        <f>IF(N170="snížená",J170,0)</f>
        <v>0</v>
      </c>
      <c r="BG170" s="201">
        <f>IF(N170="zákl. přenesená",J170,0)</f>
        <v>0</v>
      </c>
      <c r="BH170" s="201">
        <f>IF(N170="sníž. přenesená",J170,0)</f>
        <v>0</v>
      </c>
      <c r="BI170" s="201">
        <f>IF(N170="nulová",J170,0)</f>
        <v>0</v>
      </c>
      <c r="BJ170" s="15" t="s">
        <v>93</v>
      </c>
      <c r="BK170" s="201">
        <f>ROUND(I170*H170,2)</f>
        <v>0</v>
      </c>
      <c r="BL170" s="15" t="s">
        <v>166</v>
      </c>
      <c r="BM170" s="200" t="s">
        <v>273</v>
      </c>
    </row>
    <row r="171" spans="1:65" s="2" customFormat="1" ht="60">
      <c r="A171" s="33"/>
      <c r="B171" s="34"/>
      <c r="C171" s="35"/>
      <c r="D171" s="202" t="s">
        <v>158</v>
      </c>
      <c r="E171" s="35"/>
      <c r="F171" s="203" t="s">
        <v>274</v>
      </c>
      <c r="G171" s="35"/>
      <c r="H171" s="35"/>
      <c r="I171" s="204"/>
      <c r="J171" s="35"/>
      <c r="K171" s="35"/>
      <c r="L171" s="38"/>
      <c r="M171" s="205"/>
      <c r="N171" s="206"/>
      <c r="O171" s="70"/>
      <c r="P171" s="70"/>
      <c r="Q171" s="70"/>
      <c r="R171" s="70"/>
      <c r="S171" s="70"/>
      <c r="T171" s="71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T171" s="15" t="s">
        <v>158</v>
      </c>
      <c r="AU171" s="15" t="s">
        <v>95</v>
      </c>
    </row>
    <row r="172" spans="1:65" s="13" customFormat="1" ht="12">
      <c r="B172" s="211"/>
      <c r="C172" s="212"/>
      <c r="D172" s="202" t="s">
        <v>205</v>
      </c>
      <c r="E172" s="213" t="s">
        <v>1</v>
      </c>
      <c r="F172" s="214" t="s">
        <v>269</v>
      </c>
      <c r="G172" s="212"/>
      <c r="H172" s="215">
        <v>1.9350000000000001</v>
      </c>
      <c r="I172" s="216"/>
      <c r="J172" s="212"/>
      <c r="K172" s="212"/>
      <c r="L172" s="217"/>
      <c r="M172" s="218"/>
      <c r="N172" s="219"/>
      <c r="O172" s="219"/>
      <c r="P172" s="219"/>
      <c r="Q172" s="219"/>
      <c r="R172" s="219"/>
      <c r="S172" s="219"/>
      <c r="T172" s="220"/>
      <c r="AT172" s="221" t="s">
        <v>205</v>
      </c>
      <c r="AU172" s="221" t="s">
        <v>95</v>
      </c>
      <c r="AV172" s="13" t="s">
        <v>95</v>
      </c>
      <c r="AW172" s="13" t="s">
        <v>40</v>
      </c>
      <c r="AX172" s="13" t="s">
        <v>93</v>
      </c>
      <c r="AY172" s="221" t="s">
        <v>148</v>
      </c>
    </row>
    <row r="173" spans="1:65" s="2" customFormat="1" ht="24.25" customHeight="1">
      <c r="A173" s="33"/>
      <c r="B173" s="34"/>
      <c r="C173" s="188" t="s">
        <v>8</v>
      </c>
      <c r="D173" s="188" t="s">
        <v>152</v>
      </c>
      <c r="E173" s="189" t="s">
        <v>275</v>
      </c>
      <c r="F173" s="190" t="s">
        <v>276</v>
      </c>
      <c r="G173" s="191" t="s">
        <v>230</v>
      </c>
      <c r="H173" s="192">
        <v>4.5149999999999997</v>
      </c>
      <c r="I173" s="193"/>
      <c r="J173" s="194">
        <f>ROUND(I173*H173,2)</f>
        <v>0</v>
      </c>
      <c r="K173" s="195"/>
      <c r="L173" s="38"/>
      <c r="M173" s="196" t="s">
        <v>1</v>
      </c>
      <c r="N173" s="197" t="s">
        <v>50</v>
      </c>
      <c r="O173" s="70"/>
      <c r="P173" s="198">
        <f>O173*H173</f>
        <v>0</v>
      </c>
      <c r="Q173" s="198">
        <v>0</v>
      </c>
      <c r="R173" s="198">
        <f>Q173*H173</f>
        <v>0</v>
      </c>
      <c r="S173" s="198">
        <v>0</v>
      </c>
      <c r="T173" s="199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200" t="s">
        <v>166</v>
      </c>
      <c r="AT173" s="200" t="s">
        <v>152</v>
      </c>
      <c r="AU173" s="200" t="s">
        <v>95</v>
      </c>
      <c r="AY173" s="15" t="s">
        <v>148</v>
      </c>
      <c r="BE173" s="201">
        <f>IF(N173="základní",J173,0)</f>
        <v>0</v>
      </c>
      <c r="BF173" s="201">
        <f>IF(N173="snížená",J173,0)</f>
        <v>0</v>
      </c>
      <c r="BG173" s="201">
        <f>IF(N173="zákl. přenesená",J173,0)</f>
        <v>0</v>
      </c>
      <c r="BH173" s="201">
        <f>IF(N173="sníž. přenesená",J173,0)</f>
        <v>0</v>
      </c>
      <c r="BI173" s="201">
        <f>IF(N173="nulová",J173,0)</f>
        <v>0</v>
      </c>
      <c r="BJ173" s="15" t="s">
        <v>93</v>
      </c>
      <c r="BK173" s="201">
        <f>ROUND(I173*H173,2)</f>
        <v>0</v>
      </c>
      <c r="BL173" s="15" t="s">
        <v>166</v>
      </c>
      <c r="BM173" s="200" t="s">
        <v>277</v>
      </c>
    </row>
    <row r="174" spans="1:65" s="2" customFormat="1" ht="60">
      <c r="A174" s="33"/>
      <c r="B174" s="34"/>
      <c r="C174" s="35"/>
      <c r="D174" s="202" t="s">
        <v>158</v>
      </c>
      <c r="E174" s="35"/>
      <c r="F174" s="203" t="s">
        <v>278</v>
      </c>
      <c r="G174" s="35"/>
      <c r="H174" s="35"/>
      <c r="I174" s="204"/>
      <c r="J174" s="35"/>
      <c r="K174" s="35"/>
      <c r="L174" s="38"/>
      <c r="M174" s="205"/>
      <c r="N174" s="206"/>
      <c r="O174" s="70"/>
      <c r="P174" s="70"/>
      <c r="Q174" s="70"/>
      <c r="R174" s="70"/>
      <c r="S174" s="70"/>
      <c r="T174" s="71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T174" s="15" t="s">
        <v>158</v>
      </c>
      <c r="AU174" s="15" t="s">
        <v>95</v>
      </c>
    </row>
    <row r="175" spans="1:65" s="13" customFormat="1" ht="12">
      <c r="B175" s="211"/>
      <c r="C175" s="212"/>
      <c r="D175" s="202" t="s">
        <v>205</v>
      </c>
      <c r="E175" s="213" t="s">
        <v>1</v>
      </c>
      <c r="F175" s="214" t="s">
        <v>279</v>
      </c>
      <c r="G175" s="212"/>
      <c r="H175" s="215">
        <v>4.5149999999999997</v>
      </c>
      <c r="I175" s="216"/>
      <c r="J175" s="212"/>
      <c r="K175" s="212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205</v>
      </c>
      <c r="AU175" s="221" t="s">
        <v>95</v>
      </c>
      <c r="AV175" s="13" t="s">
        <v>95</v>
      </c>
      <c r="AW175" s="13" t="s">
        <v>40</v>
      </c>
      <c r="AX175" s="13" t="s">
        <v>93</v>
      </c>
      <c r="AY175" s="221" t="s">
        <v>148</v>
      </c>
    </row>
    <row r="176" spans="1:65" s="2" customFormat="1" ht="37.75" customHeight="1">
      <c r="A176" s="33"/>
      <c r="B176" s="34"/>
      <c r="C176" s="188" t="s">
        <v>280</v>
      </c>
      <c r="D176" s="188" t="s">
        <v>152</v>
      </c>
      <c r="E176" s="189" t="s">
        <v>281</v>
      </c>
      <c r="F176" s="190" t="s">
        <v>282</v>
      </c>
      <c r="G176" s="191" t="s">
        <v>230</v>
      </c>
      <c r="H176" s="192">
        <v>4.5149999999999997</v>
      </c>
      <c r="I176" s="193"/>
      <c r="J176" s="194">
        <f>ROUND(I176*H176,2)</f>
        <v>0</v>
      </c>
      <c r="K176" s="195"/>
      <c r="L176" s="38"/>
      <c r="M176" s="196" t="s">
        <v>1</v>
      </c>
      <c r="N176" s="197" t="s">
        <v>50</v>
      </c>
      <c r="O176" s="70"/>
      <c r="P176" s="198">
        <f>O176*H176</f>
        <v>0</v>
      </c>
      <c r="Q176" s="198">
        <v>0</v>
      </c>
      <c r="R176" s="198">
        <f>Q176*H176</f>
        <v>0</v>
      </c>
      <c r="S176" s="198">
        <v>0</v>
      </c>
      <c r="T176" s="199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200" t="s">
        <v>166</v>
      </c>
      <c r="AT176" s="200" t="s">
        <v>152</v>
      </c>
      <c r="AU176" s="200" t="s">
        <v>95</v>
      </c>
      <c r="AY176" s="15" t="s">
        <v>148</v>
      </c>
      <c r="BE176" s="201">
        <f>IF(N176="základní",J176,0)</f>
        <v>0</v>
      </c>
      <c r="BF176" s="201">
        <f>IF(N176="snížená",J176,0)</f>
        <v>0</v>
      </c>
      <c r="BG176" s="201">
        <f>IF(N176="zákl. přenesená",J176,0)</f>
        <v>0</v>
      </c>
      <c r="BH176" s="201">
        <f>IF(N176="sníž. přenesená",J176,0)</f>
        <v>0</v>
      </c>
      <c r="BI176" s="201">
        <f>IF(N176="nulová",J176,0)</f>
        <v>0</v>
      </c>
      <c r="BJ176" s="15" t="s">
        <v>93</v>
      </c>
      <c r="BK176" s="201">
        <f>ROUND(I176*H176,2)</f>
        <v>0</v>
      </c>
      <c r="BL176" s="15" t="s">
        <v>166</v>
      </c>
      <c r="BM176" s="200" t="s">
        <v>283</v>
      </c>
    </row>
    <row r="177" spans="1:65" s="2" customFormat="1" ht="60">
      <c r="A177" s="33"/>
      <c r="B177" s="34"/>
      <c r="C177" s="35"/>
      <c r="D177" s="202" t="s">
        <v>158</v>
      </c>
      <c r="E177" s="35"/>
      <c r="F177" s="203" t="s">
        <v>284</v>
      </c>
      <c r="G177" s="35"/>
      <c r="H177" s="35"/>
      <c r="I177" s="204"/>
      <c r="J177" s="35"/>
      <c r="K177" s="35"/>
      <c r="L177" s="38"/>
      <c r="M177" s="205"/>
      <c r="N177" s="206"/>
      <c r="O177" s="70"/>
      <c r="P177" s="70"/>
      <c r="Q177" s="70"/>
      <c r="R177" s="70"/>
      <c r="S177" s="70"/>
      <c r="T177" s="71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T177" s="15" t="s">
        <v>158</v>
      </c>
      <c r="AU177" s="15" t="s">
        <v>95</v>
      </c>
    </row>
    <row r="178" spans="1:65" s="13" customFormat="1" ht="12">
      <c r="B178" s="211"/>
      <c r="C178" s="212"/>
      <c r="D178" s="202" t="s">
        <v>205</v>
      </c>
      <c r="E178" s="213" t="s">
        <v>1</v>
      </c>
      <c r="F178" s="214" t="s">
        <v>279</v>
      </c>
      <c r="G178" s="212"/>
      <c r="H178" s="215">
        <v>4.5149999999999997</v>
      </c>
      <c r="I178" s="216"/>
      <c r="J178" s="212"/>
      <c r="K178" s="212"/>
      <c r="L178" s="217"/>
      <c r="M178" s="218"/>
      <c r="N178" s="219"/>
      <c r="O178" s="219"/>
      <c r="P178" s="219"/>
      <c r="Q178" s="219"/>
      <c r="R178" s="219"/>
      <c r="S178" s="219"/>
      <c r="T178" s="220"/>
      <c r="AT178" s="221" t="s">
        <v>205</v>
      </c>
      <c r="AU178" s="221" t="s">
        <v>95</v>
      </c>
      <c r="AV178" s="13" t="s">
        <v>95</v>
      </c>
      <c r="AW178" s="13" t="s">
        <v>40</v>
      </c>
      <c r="AX178" s="13" t="s">
        <v>93</v>
      </c>
      <c r="AY178" s="221" t="s">
        <v>148</v>
      </c>
    </row>
    <row r="179" spans="1:65" s="2" customFormat="1" ht="14.5" customHeight="1">
      <c r="A179" s="33"/>
      <c r="B179" s="34"/>
      <c r="C179" s="188" t="s">
        <v>285</v>
      </c>
      <c r="D179" s="188" t="s">
        <v>152</v>
      </c>
      <c r="E179" s="189" t="s">
        <v>286</v>
      </c>
      <c r="F179" s="190" t="s">
        <v>287</v>
      </c>
      <c r="G179" s="191" t="s">
        <v>230</v>
      </c>
      <c r="H179" s="192">
        <v>6.45</v>
      </c>
      <c r="I179" s="193"/>
      <c r="J179" s="194">
        <f>ROUND(I179*H179,2)</f>
        <v>0</v>
      </c>
      <c r="K179" s="195"/>
      <c r="L179" s="38"/>
      <c r="M179" s="196" t="s">
        <v>1</v>
      </c>
      <c r="N179" s="197" t="s">
        <v>50</v>
      </c>
      <c r="O179" s="70"/>
      <c r="P179" s="198">
        <f>O179*H179</f>
        <v>0</v>
      </c>
      <c r="Q179" s="198">
        <v>0</v>
      </c>
      <c r="R179" s="198">
        <f>Q179*H179</f>
        <v>0</v>
      </c>
      <c r="S179" s="198">
        <v>0</v>
      </c>
      <c r="T179" s="199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200" t="s">
        <v>166</v>
      </c>
      <c r="AT179" s="200" t="s">
        <v>152</v>
      </c>
      <c r="AU179" s="200" t="s">
        <v>95</v>
      </c>
      <c r="AY179" s="15" t="s">
        <v>148</v>
      </c>
      <c r="BE179" s="201">
        <f>IF(N179="základní",J179,0)</f>
        <v>0</v>
      </c>
      <c r="BF179" s="201">
        <f>IF(N179="snížená",J179,0)</f>
        <v>0</v>
      </c>
      <c r="BG179" s="201">
        <f>IF(N179="zákl. přenesená",J179,0)</f>
        <v>0</v>
      </c>
      <c r="BH179" s="201">
        <f>IF(N179="sníž. přenesená",J179,0)</f>
        <v>0</v>
      </c>
      <c r="BI179" s="201">
        <f>IF(N179="nulová",J179,0)</f>
        <v>0</v>
      </c>
      <c r="BJ179" s="15" t="s">
        <v>93</v>
      </c>
      <c r="BK179" s="201">
        <f>ROUND(I179*H179,2)</f>
        <v>0</v>
      </c>
      <c r="BL179" s="15" t="s">
        <v>166</v>
      </c>
      <c r="BM179" s="200" t="s">
        <v>288</v>
      </c>
    </row>
    <row r="180" spans="1:65" s="2" customFormat="1" ht="12">
      <c r="A180" s="33"/>
      <c r="B180" s="34"/>
      <c r="C180" s="35"/>
      <c r="D180" s="202" t="s">
        <v>158</v>
      </c>
      <c r="E180" s="35"/>
      <c r="F180" s="203" t="s">
        <v>289</v>
      </c>
      <c r="G180" s="35"/>
      <c r="H180" s="35"/>
      <c r="I180" s="204"/>
      <c r="J180" s="35"/>
      <c r="K180" s="35"/>
      <c r="L180" s="38"/>
      <c r="M180" s="205"/>
      <c r="N180" s="206"/>
      <c r="O180" s="70"/>
      <c r="P180" s="70"/>
      <c r="Q180" s="70"/>
      <c r="R180" s="70"/>
      <c r="S180" s="70"/>
      <c r="T180" s="71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T180" s="15" t="s">
        <v>158</v>
      </c>
      <c r="AU180" s="15" t="s">
        <v>95</v>
      </c>
    </row>
    <row r="181" spans="1:65" s="13" customFormat="1" ht="12">
      <c r="B181" s="211"/>
      <c r="C181" s="212"/>
      <c r="D181" s="202" t="s">
        <v>205</v>
      </c>
      <c r="E181" s="213" t="s">
        <v>1</v>
      </c>
      <c r="F181" s="214" t="s">
        <v>290</v>
      </c>
      <c r="G181" s="212"/>
      <c r="H181" s="215">
        <v>6.45</v>
      </c>
      <c r="I181" s="216"/>
      <c r="J181" s="212"/>
      <c r="K181" s="212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205</v>
      </c>
      <c r="AU181" s="221" t="s">
        <v>95</v>
      </c>
      <c r="AV181" s="13" t="s">
        <v>95</v>
      </c>
      <c r="AW181" s="13" t="s">
        <v>40</v>
      </c>
      <c r="AX181" s="13" t="s">
        <v>93</v>
      </c>
      <c r="AY181" s="221" t="s">
        <v>148</v>
      </c>
    </row>
    <row r="182" spans="1:65" s="2" customFormat="1" ht="24.25" customHeight="1">
      <c r="A182" s="33"/>
      <c r="B182" s="34"/>
      <c r="C182" s="188" t="s">
        <v>291</v>
      </c>
      <c r="D182" s="188" t="s">
        <v>152</v>
      </c>
      <c r="E182" s="189" t="s">
        <v>292</v>
      </c>
      <c r="F182" s="190" t="s">
        <v>293</v>
      </c>
      <c r="G182" s="191" t="s">
        <v>294</v>
      </c>
      <c r="H182" s="192">
        <v>12.9</v>
      </c>
      <c r="I182" s="193"/>
      <c r="J182" s="194">
        <f>ROUND(I182*H182,2)</f>
        <v>0</v>
      </c>
      <c r="K182" s="195"/>
      <c r="L182" s="38"/>
      <c r="M182" s="196" t="s">
        <v>1</v>
      </c>
      <c r="N182" s="197" t="s">
        <v>50</v>
      </c>
      <c r="O182" s="70"/>
      <c r="P182" s="198">
        <f>O182*H182</f>
        <v>0</v>
      </c>
      <c r="Q182" s="198">
        <v>0</v>
      </c>
      <c r="R182" s="198">
        <f>Q182*H182</f>
        <v>0</v>
      </c>
      <c r="S182" s="198">
        <v>0</v>
      </c>
      <c r="T182" s="199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200" t="s">
        <v>166</v>
      </c>
      <c r="AT182" s="200" t="s">
        <v>152</v>
      </c>
      <c r="AU182" s="200" t="s">
        <v>95</v>
      </c>
      <c r="AY182" s="15" t="s">
        <v>148</v>
      </c>
      <c r="BE182" s="201">
        <f>IF(N182="základní",J182,0)</f>
        <v>0</v>
      </c>
      <c r="BF182" s="201">
        <f>IF(N182="snížená",J182,0)</f>
        <v>0</v>
      </c>
      <c r="BG182" s="201">
        <f>IF(N182="zákl. přenesená",J182,0)</f>
        <v>0</v>
      </c>
      <c r="BH182" s="201">
        <f>IF(N182="sníž. přenesená",J182,0)</f>
        <v>0</v>
      </c>
      <c r="BI182" s="201">
        <f>IF(N182="nulová",J182,0)</f>
        <v>0</v>
      </c>
      <c r="BJ182" s="15" t="s">
        <v>93</v>
      </c>
      <c r="BK182" s="201">
        <f>ROUND(I182*H182,2)</f>
        <v>0</v>
      </c>
      <c r="BL182" s="15" t="s">
        <v>166</v>
      </c>
      <c r="BM182" s="200" t="s">
        <v>295</v>
      </c>
    </row>
    <row r="183" spans="1:65" s="2" customFormat="1" ht="36">
      <c r="A183" s="33"/>
      <c r="B183" s="34"/>
      <c r="C183" s="35"/>
      <c r="D183" s="202" t="s">
        <v>158</v>
      </c>
      <c r="E183" s="35"/>
      <c r="F183" s="203" t="s">
        <v>296</v>
      </c>
      <c r="G183" s="35"/>
      <c r="H183" s="35"/>
      <c r="I183" s="204"/>
      <c r="J183" s="35"/>
      <c r="K183" s="35"/>
      <c r="L183" s="38"/>
      <c r="M183" s="205"/>
      <c r="N183" s="206"/>
      <c r="O183" s="70"/>
      <c r="P183" s="70"/>
      <c r="Q183" s="70"/>
      <c r="R183" s="70"/>
      <c r="S183" s="70"/>
      <c r="T183" s="71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T183" s="15" t="s">
        <v>158</v>
      </c>
      <c r="AU183" s="15" t="s">
        <v>95</v>
      </c>
    </row>
    <row r="184" spans="1:65" s="13" customFormat="1" ht="12">
      <c r="B184" s="211"/>
      <c r="C184" s="212"/>
      <c r="D184" s="202" t="s">
        <v>205</v>
      </c>
      <c r="E184" s="213" t="s">
        <v>1</v>
      </c>
      <c r="F184" s="214" t="s">
        <v>297</v>
      </c>
      <c r="G184" s="212"/>
      <c r="H184" s="215">
        <v>12.9</v>
      </c>
      <c r="I184" s="216"/>
      <c r="J184" s="212"/>
      <c r="K184" s="212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205</v>
      </c>
      <c r="AU184" s="221" t="s">
        <v>95</v>
      </c>
      <c r="AV184" s="13" t="s">
        <v>95</v>
      </c>
      <c r="AW184" s="13" t="s">
        <v>40</v>
      </c>
      <c r="AX184" s="13" t="s">
        <v>93</v>
      </c>
      <c r="AY184" s="221" t="s">
        <v>148</v>
      </c>
    </row>
    <row r="185" spans="1:65" s="2" customFormat="1" ht="14.5" customHeight="1">
      <c r="A185" s="33"/>
      <c r="B185" s="34"/>
      <c r="C185" s="188" t="s">
        <v>298</v>
      </c>
      <c r="D185" s="188" t="s">
        <v>152</v>
      </c>
      <c r="E185" s="189" t="s">
        <v>299</v>
      </c>
      <c r="F185" s="190" t="s">
        <v>300</v>
      </c>
      <c r="G185" s="191" t="s">
        <v>230</v>
      </c>
      <c r="H185" s="192">
        <v>4.6749999999999998</v>
      </c>
      <c r="I185" s="193"/>
      <c r="J185" s="194">
        <f>ROUND(I185*H185,2)</f>
        <v>0</v>
      </c>
      <c r="K185" s="195"/>
      <c r="L185" s="38"/>
      <c r="M185" s="196" t="s">
        <v>1</v>
      </c>
      <c r="N185" s="197" t="s">
        <v>50</v>
      </c>
      <c r="O185" s="70"/>
      <c r="P185" s="198">
        <f>O185*H185</f>
        <v>0</v>
      </c>
      <c r="Q185" s="198">
        <v>0</v>
      </c>
      <c r="R185" s="198">
        <f>Q185*H185</f>
        <v>0</v>
      </c>
      <c r="S185" s="198">
        <v>0</v>
      </c>
      <c r="T185" s="199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200" t="s">
        <v>166</v>
      </c>
      <c r="AT185" s="200" t="s">
        <v>152</v>
      </c>
      <c r="AU185" s="200" t="s">
        <v>95</v>
      </c>
      <c r="AY185" s="15" t="s">
        <v>148</v>
      </c>
      <c r="BE185" s="201">
        <f>IF(N185="základní",J185,0)</f>
        <v>0</v>
      </c>
      <c r="BF185" s="201">
        <f>IF(N185="snížená",J185,0)</f>
        <v>0</v>
      </c>
      <c r="BG185" s="201">
        <f>IF(N185="zákl. přenesená",J185,0)</f>
        <v>0</v>
      </c>
      <c r="BH185" s="201">
        <f>IF(N185="sníž. přenesená",J185,0)</f>
        <v>0</v>
      </c>
      <c r="BI185" s="201">
        <f>IF(N185="nulová",J185,0)</f>
        <v>0</v>
      </c>
      <c r="BJ185" s="15" t="s">
        <v>93</v>
      </c>
      <c r="BK185" s="201">
        <f>ROUND(I185*H185,2)</f>
        <v>0</v>
      </c>
      <c r="BL185" s="15" t="s">
        <v>166</v>
      </c>
      <c r="BM185" s="200" t="s">
        <v>301</v>
      </c>
    </row>
    <row r="186" spans="1:65" s="2" customFormat="1" ht="12">
      <c r="A186" s="33"/>
      <c r="B186" s="34"/>
      <c r="C186" s="35"/>
      <c r="D186" s="202" t="s">
        <v>158</v>
      </c>
      <c r="E186" s="35"/>
      <c r="F186" s="203" t="s">
        <v>300</v>
      </c>
      <c r="G186" s="35"/>
      <c r="H186" s="35"/>
      <c r="I186" s="204"/>
      <c r="J186" s="35"/>
      <c r="K186" s="35"/>
      <c r="L186" s="38"/>
      <c r="M186" s="205"/>
      <c r="N186" s="206"/>
      <c r="O186" s="70"/>
      <c r="P186" s="70"/>
      <c r="Q186" s="70"/>
      <c r="R186" s="70"/>
      <c r="S186" s="70"/>
      <c r="T186" s="71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T186" s="15" t="s">
        <v>158</v>
      </c>
      <c r="AU186" s="15" t="s">
        <v>95</v>
      </c>
    </row>
    <row r="187" spans="1:65" s="13" customFormat="1" ht="12">
      <c r="B187" s="211"/>
      <c r="C187" s="212"/>
      <c r="D187" s="202" t="s">
        <v>205</v>
      </c>
      <c r="E187" s="213" t="s">
        <v>1</v>
      </c>
      <c r="F187" s="214" t="s">
        <v>302</v>
      </c>
      <c r="G187" s="212"/>
      <c r="H187" s="215">
        <v>-6.45</v>
      </c>
      <c r="I187" s="216"/>
      <c r="J187" s="212"/>
      <c r="K187" s="212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205</v>
      </c>
      <c r="AU187" s="221" t="s">
        <v>95</v>
      </c>
      <c r="AV187" s="13" t="s">
        <v>95</v>
      </c>
      <c r="AW187" s="13" t="s">
        <v>40</v>
      </c>
      <c r="AX187" s="13" t="s">
        <v>85</v>
      </c>
      <c r="AY187" s="221" t="s">
        <v>148</v>
      </c>
    </row>
    <row r="188" spans="1:65" s="13" customFormat="1" ht="12">
      <c r="B188" s="211"/>
      <c r="C188" s="212"/>
      <c r="D188" s="202" t="s">
        <v>205</v>
      </c>
      <c r="E188" s="213" t="s">
        <v>1</v>
      </c>
      <c r="F188" s="214" t="s">
        <v>303</v>
      </c>
      <c r="G188" s="212"/>
      <c r="H188" s="215">
        <v>11.125</v>
      </c>
      <c r="I188" s="216"/>
      <c r="J188" s="212"/>
      <c r="K188" s="212"/>
      <c r="L188" s="217"/>
      <c r="M188" s="218"/>
      <c r="N188" s="219"/>
      <c r="O188" s="219"/>
      <c r="P188" s="219"/>
      <c r="Q188" s="219"/>
      <c r="R188" s="219"/>
      <c r="S188" s="219"/>
      <c r="T188" s="220"/>
      <c r="AT188" s="221" t="s">
        <v>205</v>
      </c>
      <c r="AU188" s="221" t="s">
        <v>95</v>
      </c>
      <c r="AV188" s="13" t="s">
        <v>95</v>
      </c>
      <c r="AW188" s="13" t="s">
        <v>40</v>
      </c>
      <c r="AX188" s="13" t="s">
        <v>85</v>
      </c>
      <c r="AY188" s="221" t="s">
        <v>148</v>
      </c>
    </row>
    <row r="189" spans="1:65" s="2" customFormat="1" ht="24.25" customHeight="1">
      <c r="A189" s="33"/>
      <c r="B189" s="34"/>
      <c r="C189" s="188" t="s">
        <v>304</v>
      </c>
      <c r="D189" s="188" t="s">
        <v>152</v>
      </c>
      <c r="E189" s="189" t="s">
        <v>305</v>
      </c>
      <c r="F189" s="190" t="s">
        <v>306</v>
      </c>
      <c r="G189" s="191" t="s">
        <v>230</v>
      </c>
      <c r="H189" s="192">
        <v>2</v>
      </c>
      <c r="I189" s="193"/>
      <c r="J189" s="194">
        <f>ROUND(I189*H189,2)</f>
        <v>0</v>
      </c>
      <c r="K189" s="195"/>
      <c r="L189" s="38"/>
      <c r="M189" s="196" t="s">
        <v>1</v>
      </c>
      <c r="N189" s="197" t="s">
        <v>50</v>
      </c>
      <c r="O189" s="70"/>
      <c r="P189" s="198">
        <f>O189*H189</f>
        <v>0</v>
      </c>
      <c r="Q189" s="198">
        <v>0</v>
      </c>
      <c r="R189" s="198">
        <f>Q189*H189</f>
        <v>0</v>
      </c>
      <c r="S189" s="198">
        <v>0</v>
      </c>
      <c r="T189" s="199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200" t="s">
        <v>166</v>
      </c>
      <c r="AT189" s="200" t="s">
        <v>152</v>
      </c>
      <c r="AU189" s="200" t="s">
        <v>95</v>
      </c>
      <c r="AY189" s="15" t="s">
        <v>148</v>
      </c>
      <c r="BE189" s="201">
        <f>IF(N189="základní",J189,0)</f>
        <v>0</v>
      </c>
      <c r="BF189" s="201">
        <f>IF(N189="snížená",J189,0)</f>
        <v>0</v>
      </c>
      <c r="BG189" s="201">
        <f>IF(N189="zákl. přenesená",J189,0)</f>
        <v>0</v>
      </c>
      <c r="BH189" s="201">
        <f>IF(N189="sníž. přenesená",J189,0)</f>
        <v>0</v>
      </c>
      <c r="BI189" s="201">
        <f>IF(N189="nulová",J189,0)</f>
        <v>0</v>
      </c>
      <c r="BJ189" s="15" t="s">
        <v>93</v>
      </c>
      <c r="BK189" s="201">
        <f>ROUND(I189*H189,2)</f>
        <v>0</v>
      </c>
      <c r="BL189" s="15" t="s">
        <v>166</v>
      </c>
      <c r="BM189" s="200" t="s">
        <v>307</v>
      </c>
    </row>
    <row r="190" spans="1:65" s="2" customFormat="1" ht="48">
      <c r="A190" s="33"/>
      <c r="B190" s="34"/>
      <c r="C190" s="35"/>
      <c r="D190" s="202" t="s">
        <v>158</v>
      </c>
      <c r="E190" s="35"/>
      <c r="F190" s="203" t="s">
        <v>308</v>
      </c>
      <c r="G190" s="35"/>
      <c r="H190" s="35"/>
      <c r="I190" s="204"/>
      <c r="J190" s="35"/>
      <c r="K190" s="35"/>
      <c r="L190" s="38"/>
      <c r="M190" s="205"/>
      <c r="N190" s="206"/>
      <c r="O190" s="70"/>
      <c r="P190" s="70"/>
      <c r="Q190" s="70"/>
      <c r="R190" s="70"/>
      <c r="S190" s="70"/>
      <c r="T190" s="71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T190" s="15" t="s">
        <v>158</v>
      </c>
      <c r="AU190" s="15" t="s">
        <v>95</v>
      </c>
    </row>
    <row r="191" spans="1:65" s="13" customFormat="1" ht="12">
      <c r="B191" s="211"/>
      <c r="C191" s="212"/>
      <c r="D191" s="202" t="s">
        <v>205</v>
      </c>
      <c r="E191" s="213" t="s">
        <v>1</v>
      </c>
      <c r="F191" s="214" t="s">
        <v>95</v>
      </c>
      <c r="G191" s="212"/>
      <c r="H191" s="215">
        <v>2</v>
      </c>
      <c r="I191" s="216"/>
      <c r="J191" s="212"/>
      <c r="K191" s="212"/>
      <c r="L191" s="217"/>
      <c r="M191" s="218"/>
      <c r="N191" s="219"/>
      <c r="O191" s="219"/>
      <c r="P191" s="219"/>
      <c r="Q191" s="219"/>
      <c r="R191" s="219"/>
      <c r="S191" s="219"/>
      <c r="T191" s="220"/>
      <c r="AT191" s="221" t="s">
        <v>205</v>
      </c>
      <c r="AU191" s="221" t="s">
        <v>95</v>
      </c>
      <c r="AV191" s="13" t="s">
        <v>95</v>
      </c>
      <c r="AW191" s="13" t="s">
        <v>40</v>
      </c>
      <c r="AX191" s="13" t="s">
        <v>93</v>
      </c>
      <c r="AY191" s="221" t="s">
        <v>148</v>
      </c>
    </row>
    <row r="192" spans="1:65" s="2" customFormat="1" ht="24.25" customHeight="1">
      <c r="A192" s="33"/>
      <c r="B192" s="34"/>
      <c r="C192" s="188" t="s">
        <v>7</v>
      </c>
      <c r="D192" s="188" t="s">
        <v>152</v>
      </c>
      <c r="E192" s="189" t="s">
        <v>309</v>
      </c>
      <c r="F192" s="190" t="s">
        <v>310</v>
      </c>
      <c r="G192" s="191" t="s">
        <v>224</v>
      </c>
      <c r="H192" s="192">
        <v>6.0960000000000001</v>
      </c>
      <c r="I192" s="193"/>
      <c r="J192" s="194">
        <f>ROUND(I192*H192,2)</f>
        <v>0</v>
      </c>
      <c r="K192" s="195"/>
      <c r="L192" s="38"/>
      <c r="M192" s="196" t="s">
        <v>1</v>
      </c>
      <c r="N192" s="197" t="s">
        <v>50</v>
      </c>
      <c r="O192" s="70"/>
      <c r="P192" s="198">
        <f>O192*H192</f>
        <v>0</v>
      </c>
      <c r="Q192" s="198">
        <v>0</v>
      </c>
      <c r="R192" s="198">
        <f>Q192*H192</f>
        <v>0</v>
      </c>
      <c r="S192" s="198">
        <v>0</v>
      </c>
      <c r="T192" s="199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200" t="s">
        <v>166</v>
      </c>
      <c r="AT192" s="200" t="s">
        <v>152</v>
      </c>
      <c r="AU192" s="200" t="s">
        <v>95</v>
      </c>
      <c r="AY192" s="15" t="s">
        <v>148</v>
      </c>
      <c r="BE192" s="201">
        <f>IF(N192="základní",J192,0)</f>
        <v>0</v>
      </c>
      <c r="BF192" s="201">
        <f>IF(N192="snížená",J192,0)</f>
        <v>0</v>
      </c>
      <c r="BG192" s="201">
        <f>IF(N192="zákl. přenesená",J192,0)</f>
        <v>0</v>
      </c>
      <c r="BH192" s="201">
        <f>IF(N192="sníž. přenesená",J192,0)</f>
        <v>0</v>
      </c>
      <c r="BI192" s="201">
        <f>IF(N192="nulová",J192,0)</f>
        <v>0</v>
      </c>
      <c r="BJ192" s="15" t="s">
        <v>93</v>
      </c>
      <c r="BK192" s="201">
        <f>ROUND(I192*H192,2)</f>
        <v>0</v>
      </c>
      <c r="BL192" s="15" t="s">
        <v>166</v>
      </c>
      <c r="BM192" s="200" t="s">
        <v>311</v>
      </c>
    </row>
    <row r="193" spans="1:65" s="2" customFormat="1" ht="36">
      <c r="A193" s="33"/>
      <c r="B193" s="34"/>
      <c r="C193" s="35"/>
      <c r="D193" s="202" t="s">
        <v>158</v>
      </c>
      <c r="E193" s="35"/>
      <c r="F193" s="203" t="s">
        <v>312</v>
      </c>
      <c r="G193" s="35"/>
      <c r="H193" s="35"/>
      <c r="I193" s="204"/>
      <c r="J193" s="35"/>
      <c r="K193" s="35"/>
      <c r="L193" s="38"/>
      <c r="M193" s="205"/>
      <c r="N193" s="206"/>
      <c r="O193" s="70"/>
      <c r="P193" s="70"/>
      <c r="Q193" s="70"/>
      <c r="R193" s="70"/>
      <c r="S193" s="70"/>
      <c r="T193" s="71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T193" s="15" t="s">
        <v>158</v>
      </c>
      <c r="AU193" s="15" t="s">
        <v>95</v>
      </c>
    </row>
    <row r="194" spans="1:65" s="13" customFormat="1" ht="12">
      <c r="B194" s="211"/>
      <c r="C194" s="212"/>
      <c r="D194" s="202" t="s">
        <v>205</v>
      </c>
      <c r="E194" s="213" t="s">
        <v>1</v>
      </c>
      <c r="F194" s="214" t="s">
        <v>313</v>
      </c>
      <c r="G194" s="212"/>
      <c r="H194" s="215">
        <v>6.0960000000000001</v>
      </c>
      <c r="I194" s="216"/>
      <c r="J194" s="212"/>
      <c r="K194" s="212"/>
      <c r="L194" s="217"/>
      <c r="M194" s="218"/>
      <c r="N194" s="219"/>
      <c r="O194" s="219"/>
      <c r="P194" s="219"/>
      <c r="Q194" s="219"/>
      <c r="R194" s="219"/>
      <c r="S194" s="219"/>
      <c r="T194" s="220"/>
      <c r="AT194" s="221" t="s">
        <v>205</v>
      </c>
      <c r="AU194" s="221" t="s">
        <v>95</v>
      </c>
      <c r="AV194" s="13" t="s">
        <v>95</v>
      </c>
      <c r="AW194" s="13" t="s">
        <v>40</v>
      </c>
      <c r="AX194" s="13" t="s">
        <v>93</v>
      </c>
      <c r="AY194" s="221" t="s">
        <v>148</v>
      </c>
    </row>
    <row r="195" spans="1:65" s="2" customFormat="1" ht="14.5" customHeight="1">
      <c r="A195" s="33"/>
      <c r="B195" s="34"/>
      <c r="C195" s="188" t="s">
        <v>314</v>
      </c>
      <c r="D195" s="188" t="s">
        <v>152</v>
      </c>
      <c r="E195" s="189" t="s">
        <v>315</v>
      </c>
      <c r="F195" s="190" t="s">
        <v>316</v>
      </c>
      <c r="G195" s="191" t="s">
        <v>224</v>
      </c>
      <c r="H195" s="192">
        <v>5</v>
      </c>
      <c r="I195" s="193"/>
      <c r="J195" s="194">
        <f>ROUND(I195*H195,2)</f>
        <v>0</v>
      </c>
      <c r="K195" s="195"/>
      <c r="L195" s="38"/>
      <c r="M195" s="196" t="s">
        <v>1</v>
      </c>
      <c r="N195" s="197" t="s">
        <v>50</v>
      </c>
      <c r="O195" s="70"/>
      <c r="P195" s="198">
        <f>O195*H195</f>
        <v>0</v>
      </c>
      <c r="Q195" s="198">
        <v>1.2700000000000001E-3</v>
      </c>
      <c r="R195" s="198">
        <f>Q195*H195</f>
        <v>6.3500000000000006E-3</v>
      </c>
      <c r="S195" s="198">
        <v>0</v>
      </c>
      <c r="T195" s="199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200" t="s">
        <v>166</v>
      </c>
      <c r="AT195" s="200" t="s">
        <v>152</v>
      </c>
      <c r="AU195" s="200" t="s">
        <v>95</v>
      </c>
      <c r="AY195" s="15" t="s">
        <v>148</v>
      </c>
      <c r="BE195" s="201">
        <f>IF(N195="základní",J195,0)</f>
        <v>0</v>
      </c>
      <c r="BF195" s="201">
        <f>IF(N195="snížená",J195,0)</f>
        <v>0</v>
      </c>
      <c r="BG195" s="201">
        <f>IF(N195="zákl. přenesená",J195,0)</f>
        <v>0</v>
      </c>
      <c r="BH195" s="201">
        <f>IF(N195="sníž. přenesená",J195,0)</f>
        <v>0</v>
      </c>
      <c r="BI195" s="201">
        <f>IF(N195="nulová",J195,0)</f>
        <v>0</v>
      </c>
      <c r="BJ195" s="15" t="s">
        <v>93</v>
      </c>
      <c r="BK195" s="201">
        <f>ROUND(I195*H195,2)</f>
        <v>0</v>
      </c>
      <c r="BL195" s="15" t="s">
        <v>166</v>
      </c>
      <c r="BM195" s="200" t="s">
        <v>317</v>
      </c>
    </row>
    <row r="196" spans="1:65" s="2" customFormat="1" ht="12">
      <c r="A196" s="33"/>
      <c r="B196" s="34"/>
      <c r="C196" s="35"/>
      <c r="D196" s="202" t="s">
        <v>158</v>
      </c>
      <c r="E196" s="35"/>
      <c r="F196" s="203" t="s">
        <v>318</v>
      </c>
      <c r="G196" s="35"/>
      <c r="H196" s="35"/>
      <c r="I196" s="204"/>
      <c r="J196" s="35"/>
      <c r="K196" s="35"/>
      <c r="L196" s="38"/>
      <c r="M196" s="205"/>
      <c r="N196" s="206"/>
      <c r="O196" s="70"/>
      <c r="P196" s="70"/>
      <c r="Q196" s="70"/>
      <c r="R196" s="70"/>
      <c r="S196" s="70"/>
      <c r="T196" s="71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T196" s="15" t="s">
        <v>158</v>
      </c>
      <c r="AU196" s="15" t="s">
        <v>95</v>
      </c>
    </row>
    <row r="197" spans="1:65" s="13" customFormat="1" ht="12">
      <c r="B197" s="211"/>
      <c r="C197" s="212"/>
      <c r="D197" s="202" t="s">
        <v>205</v>
      </c>
      <c r="E197" s="213" t="s">
        <v>1</v>
      </c>
      <c r="F197" s="214" t="s">
        <v>319</v>
      </c>
      <c r="G197" s="212"/>
      <c r="H197" s="215">
        <v>5</v>
      </c>
      <c r="I197" s="216"/>
      <c r="J197" s="212"/>
      <c r="K197" s="212"/>
      <c r="L197" s="217"/>
      <c r="M197" s="218"/>
      <c r="N197" s="219"/>
      <c r="O197" s="219"/>
      <c r="P197" s="219"/>
      <c r="Q197" s="219"/>
      <c r="R197" s="219"/>
      <c r="S197" s="219"/>
      <c r="T197" s="220"/>
      <c r="AT197" s="221" t="s">
        <v>205</v>
      </c>
      <c r="AU197" s="221" t="s">
        <v>95</v>
      </c>
      <c r="AV197" s="13" t="s">
        <v>95</v>
      </c>
      <c r="AW197" s="13" t="s">
        <v>40</v>
      </c>
      <c r="AX197" s="13" t="s">
        <v>93</v>
      </c>
      <c r="AY197" s="221" t="s">
        <v>148</v>
      </c>
    </row>
    <row r="198" spans="1:65" s="2" customFormat="1" ht="14.5" customHeight="1">
      <c r="A198" s="33"/>
      <c r="B198" s="34"/>
      <c r="C198" s="222" t="s">
        <v>320</v>
      </c>
      <c r="D198" s="222" t="s">
        <v>321</v>
      </c>
      <c r="E198" s="223" t="s">
        <v>322</v>
      </c>
      <c r="F198" s="224" t="s">
        <v>323</v>
      </c>
      <c r="G198" s="225" t="s">
        <v>324</v>
      </c>
      <c r="H198" s="226">
        <v>5</v>
      </c>
      <c r="I198" s="227"/>
      <c r="J198" s="228">
        <f>ROUND(I198*H198,2)</f>
        <v>0</v>
      </c>
      <c r="K198" s="229"/>
      <c r="L198" s="230"/>
      <c r="M198" s="231" t="s">
        <v>1</v>
      </c>
      <c r="N198" s="232" t="s">
        <v>50</v>
      </c>
      <c r="O198" s="70"/>
      <c r="P198" s="198">
        <f>O198*H198</f>
        <v>0</v>
      </c>
      <c r="Q198" s="198">
        <v>1E-3</v>
      </c>
      <c r="R198" s="198">
        <f>Q198*H198</f>
        <v>5.0000000000000001E-3</v>
      </c>
      <c r="S198" s="198">
        <v>0</v>
      </c>
      <c r="T198" s="199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200" t="s">
        <v>182</v>
      </c>
      <c r="AT198" s="200" t="s">
        <v>321</v>
      </c>
      <c r="AU198" s="200" t="s">
        <v>95</v>
      </c>
      <c r="AY198" s="15" t="s">
        <v>148</v>
      </c>
      <c r="BE198" s="201">
        <f>IF(N198="základní",J198,0)</f>
        <v>0</v>
      </c>
      <c r="BF198" s="201">
        <f>IF(N198="snížená",J198,0)</f>
        <v>0</v>
      </c>
      <c r="BG198" s="201">
        <f>IF(N198="zákl. přenesená",J198,0)</f>
        <v>0</v>
      </c>
      <c r="BH198" s="201">
        <f>IF(N198="sníž. přenesená",J198,0)</f>
        <v>0</v>
      </c>
      <c r="BI198" s="201">
        <f>IF(N198="nulová",J198,0)</f>
        <v>0</v>
      </c>
      <c r="BJ198" s="15" t="s">
        <v>93</v>
      </c>
      <c r="BK198" s="201">
        <f>ROUND(I198*H198,2)</f>
        <v>0</v>
      </c>
      <c r="BL198" s="15" t="s">
        <v>166</v>
      </c>
      <c r="BM198" s="200" t="s">
        <v>325</v>
      </c>
    </row>
    <row r="199" spans="1:65" s="2" customFormat="1" ht="12">
      <c r="A199" s="33"/>
      <c r="B199" s="34"/>
      <c r="C199" s="35"/>
      <c r="D199" s="202" t="s">
        <v>158</v>
      </c>
      <c r="E199" s="35"/>
      <c r="F199" s="203" t="s">
        <v>323</v>
      </c>
      <c r="G199" s="35"/>
      <c r="H199" s="35"/>
      <c r="I199" s="204"/>
      <c r="J199" s="35"/>
      <c r="K199" s="35"/>
      <c r="L199" s="38"/>
      <c r="M199" s="205"/>
      <c r="N199" s="206"/>
      <c r="O199" s="70"/>
      <c r="P199" s="70"/>
      <c r="Q199" s="70"/>
      <c r="R199" s="70"/>
      <c r="S199" s="70"/>
      <c r="T199" s="71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T199" s="15" t="s">
        <v>158</v>
      </c>
      <c r="AU199" s="15" t="s">
        <v>95</v>
      </c>
    </row>
    <row r="200" spans="1:65" s="12" customFormat="1" ht="22.75" customHeight="1">
      <c r="B200" s="172"/>
      <c r="C200" s="173"/>
      <c r="D200" s="174" t="s">
        <v>84</v>
      </c>
      <c r="E200" s="186" t="s">
        <v>95</v>
      </c>
      <c r="F200" s="186" t="s">
        <v>326</v>
      </c>
      <c r="G200" s="173"/>
      <c r="H200" s="173"/>
      <c r="I200" s="176"/>
      <c r="J200" s="187">
        <f>BK200</f>
        <v>0</v>
      </c>
      <c r="K200" s="173"/>
      <c r="L200" s="178"/>
      <c r="M200" s="179"/>
      <c r="N200" s="180"/>
      <c r="O200" s="180"/>
      <c r="P200" s="181">
        <f>SUM(P201:P214)</f>
        <v>0</v>
      </c>
      <c r="Q200" s="180"/>
      <c r="R200" s="181">
        <f>SUM(R201:R214)</f>
        <v>0.17607787</v>
      </c>
      <c r="S200" s="180"/>
      <c r="T200" s="182">
        <f>SUM(T201:T214)</f>
        <v>0</v>
      </c>
      <c r="AR200" s="183" t="s">
        <v>93</v>
      </c>
      <c r="AT200" s="184" t="s">
        <v>84</v>
      </c>
      <c r="AU200" s="184" t="s">
        <v>93</v>
      </c>
      <c r="AY200" s="183" t="s">
        <v>148</v>
      </c>
      <c r="BK200" s="185">
        <f>SUM(BK201:BK214)</f>
        <v>0</v>
      </c>
    </row>
    <row r="201" spans="1:65" s="2" customFormat="1" ht="14.5" customHeight="1">
      <c r="A201" s="33"/>
      <c r="B201" s="34"/>
      <c r="C201" s="188" t="s">
        <v>327</v>
      </c>
      <c r="D201" s="188" t="s">
        <v>152</v>
      </c>
      <c r="E201" s="189" t="s">
        <v>328</v>
      </c>
      <c r="F201" s="190" t="s">
        <v>329</v>
      </c>
      <c r="G201" s="191" t="s">
        <v>330</v>
      </c>
      <c r="H201" s="192">
        <v>1</v>
      </c>
      <c r="I201" s="193"/>
      <c r="J201" s="194">
        <f>ROUND(I201*H201,2)</f>
        <v>0</v>
      </c>
      <c r="K201" s="195"/>
      <c r="L201" s="38"/>
      <c r="M201" s="196" t="s">
        <v>1</v>
      </c>
      <c r="N201" s="197" t="s">
        <v>50</v>
      </c>
      <c r="O201" s="70"/>
      <c r="P201" s="198">
        <f>O201*H201</f>
        <v>0</v>
      </c>
      <c r="Q201" s="198">
        <v>2.9950000000000001E-2</v>
      </c>
      <c r="R201" s="198">
        <f>Q201*H201</f>
        <v>2.9950000000000001E-2</v>
      </c>
      <c r="S201" s="198">
        <v>0</v>
      </c>
      <c r="T201" s="199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200" t="s">
        <v>166</v>
      </c>
      <c r="AT201" s="200" t="s">
        <v>152</v>
      </c>
      <c r="AU201" s="200" t="s">
        <v>95</v>
      </c>
      <c r="AY201" s="15" t="s">
        <v>148</v>
      </c>
      <c r="BE201" s="201">
        <f>IF(N201="základní",J201,0)</f>
        <v>0</v>
      </c>
      <c r="BF201" s="201">
        <f>IF(N201="snížená",J201,0)</f>
        <v>0</v>
      </c>
      <c r="BG201" s="201">
        <f>IF(N201="zákl. přenesená",J201,0)</f>
        <v>0</v>
      </c>
      <c r="BH201" s="201">
        <f>IF(N201="sníž. přenesená",J201,0)</f>
        <v>0</v>
      </c>
      <c r="BI201" s="201">
        <f>IF(N201="nulová",J201,0)</f>
        <v>0</v>
      </c>
      <c r="BJ201" s="15" t="s">
        <v>93</v>
      </c>
      <c r="BK201" s="201">
        <f>ROUND(I201*H201,2)</f>
        <v>0</v>
      </c>
      <c r="BL201" s="15" t="s">
        <v>166</v>
      </c>
      <c r="BM201" s="200" t="s">
        <v>331</v>
      </c>
    </row>
    <row r="202" spans="1:65" s="2" customFormat="1" ht="12">
      <c r="A202" s="33"/>
      <c r="B202" s="34"/>
      <c r="C202" s="35"/>
      <c r="D202" s="202" t="s">
        <v>158</v>
      </c>
      <c r="E202" s="35"/>
      <c r="F202" s="203" t="s">
        <v>329</v>
      </c>
      <c r="G202" s="35"/>
      <c r="H202" s="35"/>
      <c r="I202" s="204"/>
      <c r="J202" s="35"/>
      <c r="K202" s="35"/>
      <c r="L202" s="38"/>
      <c r="M202" s="205"/>
      <c r="N202" s="206"/>
      <c r="O202" s="70"/>
      <c r="P202" s="70"/>
      <c r="Q202" s="70"/>
      <c r="R202" s="70"/>
      <c r="S202" s="70"/>
      <c r="T202" s="71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T202" s="15" t="s">
        <v>158</v>
      </c>
      <c r="AU202" s="15" t="s">
        <v>95</v>
      </c>
    </row>
    <row r="203" spans="1:65" s="2" customFormat="1" ht="14.5" customHeight="1">
      <c r="A203" s="33"/>
      <c r="B203" s="34"/>
      <c r="C203" s="188" t="s">
        <v>332</v>
      </c>
      <c r="D203" s="188" t="s">
        <v>152</v>
      </c>
      <c r="E203" s="189" t="s">
        <v>333</v>
      </c>
      <c r="F203" s="190" t="s">
        <v>334</v>
      </c>
      <c r="G203" s="191" t="s">
        <v>214</v>
      </c>
      <c r="H203" s="192">
        <v>40</v>
      </c>
      <c r="I203" s="193"/>
      <c r="J203" s="194">
        <f>ROUND(I203*H203,2)</f>
        <v>0</v>
      </c>
      <c r="K203" s="195"/>
      <c r="L203" s="38"/>
      <c r="M203" s="196" t="s">
        <v>1</v>
      </c>
      <c r="N203" s="197" t="s">
        <v>50</v>
      </c>
      <c r="O203" s="70"/>
      <c r="P203" s="198">
        <f>O203*H203</f>
        <v>0</v>
      </c>
      <c r="Q203" s="198">
        <v>8.0000000000000007E-5</v>
      </c>
      <c r="R203" s="198">
        <f>Q203*H203</f>
        <v>3.2000000000000002E-3</v>
      </c>
      <c r="S203" s="198">
        <v>0</v>
      </c>
      <c r="T203" s="199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200" t="s">
        <v>166</v>
      </c>
      <c r="AT203" s="200" t="s">
        <v>152</v>
      </c>
      <c r="AU203" s="200" t="s">
        <v>95</v>
      </c>
      <c r="AY203" s="15" t="s">
        <v>148</v>
      </c>
      <c r="BE203" s="201">
        <f>IF(N203="základní",J203,0)</f>
        <v>0</v>
      </c>
      <c r="BF203" s="201">
        <f>IF(N203="snížená",J203,0)</f>
        <v>0</v>
      </c>
      <c r="BG203" s="201">
        <f>IF(N203="zákl. přenesená",J203,0)</f>
        <v>0</v>
      </c>
      <c r="BH203" s="201">
        <f>IF(N203="sníž. přenesená",J203,0)</f>
        <v>0</v>
      </c>
      <c r="BI203" s="201">
        <f>IF(N203="nulová",J203,0)</f>
        <v>0</v>
      </c>
      <c r="BJ203" s="15" t="s">
        <v>93</v>
      </c>
      <c r="BK203" s="201">
        <f>ROUND(I203*H203,2)</f>
        <v>0</v>
      </c>
      <c r="BL203" s="15" t="s">
        <v>166</v>
      </c>
      <c r="BM203" s="200" t="s">
        <v>335</v>
      </c>
    </row>
    <row r="204" spans="1:65" s="2" customFormat="1" ht="12">
      <c r="A204" s="33"/>
      <c r="B204" s="34"/>
      <c r="C204" s="35"/>
      <c r="D204" s="202" t="s">
        <v>158</v>
      </c>
      <c r="E204" s="35"/>
      <c r="F204" s="203" t="s">
        <v>336</v>
      </c>
      <c r="G204" s="35"/>
      <c r="H204" s="35"/>
      <c r="I204" s="204"/>
      <c r="J204" s="35"/>
      <c r="K204" s="35"/>
      <c r="L204" s="38"/>
      <c r="M204" s="205"/>
      <c r="N204" s="206"/>
      <c r="O204" s="70"/>
      <c r="P204" s="70"/>
      <c r="Q204" s="70"/>
      <c r="R204" s="70"/>
      <c r="S204" s="70"/>
      <c r="T204" s="71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T204" s="15" t="s">
        <v>158</v>
      </c>
      <c r="AU204" s="15" t="s">
        <v>95</v>
      </c>
    </row>
    <row r="205" spans="1:65" s="13" customFormat="1" ht="12">
      <c r="B205" s="211"/>
      <c r="C205" s="212"/>
      <c r="D205" s="202" t="s">
        <v>205</v>
      </c>
      <c r="E205" s="213" t="s">
        <v>1</v>
      </c>
      <c r="F205" s="214" t="s">
        <v>337</v>
      </c>
      <c r="G205" s="212"/>
      <c r="H205" s="215">
        <v>40</v>
      </c>
      <c r="I205" s="216"/>
      <c r="J205" s="212"/>
      <c r="K205" s="212"/>
      <c r="L205" s="217"/>
      <c r="M205" s="218"/>
      <c r="N205" s="219"/>
      <c r="O205" s="219"/>
      <c r="P205" s="219"/>
      <c r="Q205" s="219"/>
      <c r="R205" s="219"/>
      <c r="S205" s="219"/>
      <c r="T205" s="220"/>
      <c r="AT205" s="221" t="s">
        <v>205</v>
      </c>
      <c r="AU205" s="221" t="s">
        <v>95</v>
      </c>
      <c r="AV205" s="13" t="s">
        <v>95</v>
      </c>
      <c r="AW205" s="13" t="s">
        <v>40</v>
      </c>
      <c r="AX205" s="13" t="s">
        <v>93</v>
      </c>
      <c r="AY205" s="221" t="s">
        <v>148</v>
      </c>
    </row>
    <row r="206" spans="1:65" s="2" customFormat="1" ht="14.5" customHeight="1">
      <c r="A206" s="33"/>
      <c r="B206" s="34"/>
      <c r="C206" s="188" t="s">
        <v>338</v>
      </c>
      <c r="D206" s="188" t="s">
        <v>152</v>
      </c>
      <c r="E206" s="189" t="s">
        <v>339</v>
      </c>
      <c r="F206" s="190" t="s">
        <v>340</v>
      </c>
      <c r="G206" s="191" t="s">
        <v>224</v>
      </c>
      <c r="H206" s="192">
        <v>1.5</v>
      </c>
      <c r="I206" s="193"/>
      <c r="J206" s="194">
        <f>ROUND(I206*H206,2)</f>
        <v>0</v>
      </c>
      <c r="K206" s="195"/>
      <c r="L206" s="38"/>
      <c r="M206" s="196" t="s">
        <v>1</v>
      </c>
      <c r="N206" s="197" t="s">
        <v>50</v>
      </c>
      <c r="O206" s="70"/>
      <c r="P206" s="198">
        <f>O206*H206</f>
        <v>0</v>
      </c>
      <c r="Q206" s="198">
        <v>2.47E-3</v>
      </c>
      <c r="R206" s="198">
        <f>Q206*H206</f>
        <v>3.705E-3</v>
      </c>
      <c r="S206" s="198">
        <v>0</v>
      </c>
      <c r="T206" s="199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200" t="s">
        <v>166</v>
      </c>
      <c r="AT206" s="200" t="s">
        <v>152</v>
      </c>
      <c r="AU206" s="200" t="s">
        <v>95</v>
      </c>
      <c r="AY206" s="15" t="s">
        <v>148</v>
      </c>
      <c r="BE206" s="201">
        <f>IF(N206="základní",J206,0)</f>
        <v>0</v>
      </c>
      <c r="BF206" s="201">
        <f>IF(N206="snížená",J206,0)</f>
        <v>0</v>
      </c>
      <c r="BG206" s="201">
        <f>IF(N206="zákl. přenesená",J206,0)</f>
        <v>0</v>
      </c>
      <c r="BH206" s="201">
        <f>IF(N206="sníž. přenesená",J206,0)</f>
        <v>0</v>
      </c>
      <c r="BI206" s="201">
        <f>IF(N206="nulová",J206,0)</f>
        <v>0</v>
      </c>
      <c r="BJ206" s="15" t="s">
        <v>93</v>
      </c>
      <c r="BK206" s="201">
        <f>ROUND(I206*H206,2)</f>
        <v>0</v>
      </c>
      <c r="BL206" s="15" t="s">
        <v>166</v>
      </c>
      <c r="BM206" s="200" t="s">
        <v>341</v>
      </c>
    </row>
    <row r="207" spans="1:65" s="2" customFormat="1" ht="12">
      <c r="A207" s="33"/>
      <c r="B207" s="34"/>
      <c r="C207" s="35"/>
      <c r="D207" s="202" t="s">
        <v>158</v>
      </c>
      <c r="E207" s="35"/>
      <c r="F207" s="203" t="s">
        <v>342</v>
      </c>
      <c r="G207" s="35"/>
      <c r="H207" s="35"/>
      <c r="I207" s="204"/>
      <c r="J207" s="35"/>
      <c r="K207" s="35"/>
      <c r="L207" s="38"/>
      <c r="M207" s="205"/>
      <c r="N207" s="206"/>
      <c r="O207" s="70"/>
      <c r="P207" s="70"/>
      <c r="Q207" s="70"/>
      <c r="R207" s="70"/>
      <c r="S207" s="70"/>
      <c r="T207" s="71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T207" s="15" t="s">
        <v>158</v>
      </c>
      <c r="AU207" s="15" t="s">
        <v>95</v>
      </c>
    </row>
    <row r="208" spans="1:65" s="13" customFormat="1" ht="12">
      <c r="B208" s="211"/>
      <c r="C208" s="212"/>
      <c r="D208" s="202" t="s">
        <v>205</v>
      </c>
      <c r="E208" s="213" t="s">
        <v>1</v>
      </c>
      <c r="F208" s="214" t="s">
        <v>343</v>
      </c>
      <c r="G208" s="212"/>
      <c r="H208" s="215">
        <v>1.5</v>
      </c>
      <c r="I208" s="216"/>
      <c r="J208" s="212"/>
      <c r="K208" s="212"/>
      <c r="L208" s="217"/>
      <c r="M208" s="218"/>
      <c r="N208" s="219"/>
      <c r="O208" s="219"/>
      <c r="P208" s="219"/>
      <c r="Q208" s="219"/>
      <c r="R208" s="219"/>
      <c r="S208" s="219"/>
      <c r="T208" s="220"/>
      <c r="AT208" s="221" t="s">
        <v>205</v>
      </c>
      <c r="AU208" s="221" t="s">
        <v>95</v>
      </c>
      <c r="AV208" s="13" t="s">
        <v>95</v>
      </c>
      <c r="AW208" s="13" t="s">
        <v>40</v>
      </c>
      <c r="AX208" s="13" t="s">
        <v>93</v>
      </c>
      <c r="AY208" s="221" t="s">
        <v>148</v>
      </c>
    </row>
    <row r="209" spans="1:65" s="2" customFormat="1" ht="14.5" customHeight="1">
      <c r="A209" s="33"/>
      <c r="B209" s="34"/>
      <c r="C209" s="188" t="s">
        <v>344</v>
      </c>
      <c r="D209" s="188" t="s">
        <v>152</v>
      </c>
      <c r="E209" s="189" t="s">
        <v>345</v>
      </c>
      <c r="F209" s="190" t="s">
        <v>346</v>
      </c>
      <c r="G209" s="191" t="s">
        <v>224</v>
      </c>
      <c r="H209" s="192">
        <v>1.5</v>
      </c>
      <c r="I209" s="193"/>
      <c r="J209" s="194">
        <f>ROUND(I209*H209,2)</f>
        <v>0</v>
      </c>
      <c r="K209" s="195"/>
      <c r="L209" s="38"/>
      <c r="M209" s="196" t="s">
        <v>1</v>
      </c>
      <c r="N209" s="197" t="s">
        <v>50</v>
      </c>
      <c r="O209" s="70"/>
      <c r="P209" s="198">
        <f>O209*H209</f>
        <v>0</v>
      </c>
      <c r="Q209" s="198">
        <v>0</v>
      </c>
      <c r="R209" s="198">
        <f>Q209*H209</f>
        <v>0</v>
      </c>
      <c r="S209" s="198">
        <v>0</v>
      </c>
      <c r="T209" s="199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200" t="s">
        <v>166</v>
      </c>
      <c r="AT209" s="200" t="s">
        <v>152</v>
      </c>
      <c r="AU209" s="200" t="s">
        <v>95</v>
      </c>
      <c r="AY209" s="15" t="s">
        <v>148</v>
      </c>
      <c r="BE209" s="201">
        <f>IF(N209="základní",J209,0)</f>
        <v>0</v>
      </c>
      <c r="BF209" s="201">
        <f>IF(N209="snížená",J209,0)</f>
        <v>0</v>
      </c>
      <c r="BG209" s="201">
        <f>IF(N209="zákl. přenesená",J209,0)</f>
        <v>0</v>
      </c>
      <c r="BH209" s="201">
        <f>IF(N209="sníž. přenesená",J209,0)</f>
        <v>0</v>
      </c>
      <c r="BI209" s="201">
        <f>IF(N209="nulová",J209,0)</f>
        <v>0</v>
      </c>
      <c r="BJ209" s="15" t="s">
        <v>93</v>
      </c>
      <c r="BK209" s="201">
        <f>ROUND(I209*H209,2)</f>
        <v>0</v>
      </c>
      <c r="BL209" s="15" t="s">
        <v>166</v>
      </c>
      <c r="BM209" s="200" t="s">
        <v>347</v>
      </c>
    </row>
    <row r="210" spans="1:65" s="2" customFormat="1" ht="12">
      <c r="A210" s="33"/>
      <c r="B210" s="34"/>
      <c r="C210" s="35"/>
      <c r="D210" s="202" t="s">
        <v>158</v>
      </c>
      <c r="E210" s="35"/>
      <c r="F210" s="203" t="s">
        <v>348</v>
      </c>
      <c r="G210" s="35"/>
      <c r="H210" s="35"/>
      <c r="I210" s="204"/>
      <c r="J210" s="35"/>
      <c r="K210" s="35"/>
      <c r="L210" s="38"/>
      <c r="M210" s="205"/>
      <c r="N210" s="206"/>
      <c r="O210" s="70"/>
      <c r="P210" s="70"/>
      <c r="Q210" s="70"/>
      <c r="R210" s="70"/>
      <c r="S210" s="70"/>
      <c r="T210" s="71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T210" s="15" t="s">
        <v>158</v>
      </c>
      <c r="AU210" s="15" t="s">
        <v>95</v>
      </c>
    </row>
    <row r="211" spans="1:65" s="13" customFormat="1" ht="12">
      <c r="B211" s="211"/>
      <c r="C211" s="212"/>
      <c r="D211" s="202" t="s">
        <v>205</v>
      </c>
      <c r="E211" s="213" t="s">
        <v>1</v>
      </c>
      <c r="F211" s="214" t="s">
        <v>343</v>
      </c>
      <c r="G211" s="212"/>
      <c r="H211" s="215">
        <v>1.5</v>
      </c>
      <c r="I211" s="216"/>
      <c r="J211" s="212"/>
      <c r="K211" s="212"/>
      <c r="L211" s="217"/>
      <c r="M211" s="218"/>
      <c r="N211" s="219"/>
      <c r="O211" s="219"/>
      <c r="P211" s="219"/>
      <c r="Q211" s="219"/>
      <c r="R211" s="219"/>
      <c r="S211" s="219"/>
      <c r="T211" s="220"/>
      <c r="AT211" s="221" t="s">
        <v>205</v>
      </c>
      <c r="AU211" s="221" t="s">
        <v>95</v>
      </c>
      <c r="AV211" s="13" t="s">
        <v>95</v>
      </c>
      <c r="AW211" s="13" t="s">
        <v>40</v>
      </c>
      <c r="AX211" s="13" t="s">
        <v>93</v>
      </c>
      <c r="AY211" s="221" t="s">
        <v>148</v>
      </c>
    </row>
    <row r="212" spans="1:65" s="2" customFormat="1" ht="14.5" customHeight="1">
      <c r="A212" s="33"/>
      <c r="B212" s="34"/>
      <c r="C212" s="188" t="s">
        <v>349</v>
      </c>
      <c r="D212" s="188" t="s">
        <v>152</v>
      </c>
      <c r="E212" s="189" t="s">
        <v>350</v>
      </c>
      <c r="F212" s="190" t="s">
        <v>351</v>
      </c>
      <c r="G212" s="191" t="s">
        <v>294</v>
      </c>
      <c r="H212" s="192">
        <v>0.13100000000000001</v>
      </c>
      <c r="I212" s="193"/>
      <c r="J212" s="194">
        <f>ROUND(I212*H212,2)</f>
        <v>0</v>
      </c>
      <c r="K212" s="195"/>
      <c r="L212" s="38"/>
      <c r="M212" s="196" t="s">
        <v>1</v>
      </c>
      <c r="N212" s="197" t="s">
        <v>50</v>
      </c>
      <c r="O212" s="70"/>
      <c r="P212" s="198">
        <f>O212*H212</f>
        <v>0</v>
      </c>
      <c r="Q212" s="198">
        <v>1.06277</v>
      </c>
      <c r="R212" s="198">
        <f>Q212*H212</f>
        <v>0.13922287</v>
      </c>
      <c r="S212" s="198">
        <v>0</v>
      </c>
      <c r="T212" s="199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200" t="s">
        <v>166</v>
      </c>
      <c r="AT212" s="200" t="s">
        <v>152</v>
      </c>
      <c r="AU212" s="200" t="s">
        <v>95</v>
      </c>
      <c r="AY212" s="15" t="s">
        <v>148</v>
      </c>
      <c r="BE212" s="201">
        <f>IF(N212="základní",J212,0)</f>
        <v>0</v>
      </c>
      <c r="BF212" s="201">
        <f>IF(N212="snížená",J212,0)</f>
        <v>0</v>
      </c>
      <c r="BG212" s="201">
        <f>IF(N212="zákl. přenesená",J212,0)</f>
        <v>0</v>
      </c>
      <c r="BH212" s="201">
        <f>IF(N212="sníž. přenesená",J212,0)</f>
        <v>0</v>
      </c>
      <c r="BI212" s="201">
        <f>IF(N212="nulová",J212,0)</f>
        <v>0</v>
      </c>
      <c r="BJ212" s="15" t="s">
        <v>93</v>
      </c>
      <c r="BK212" s="201">
        <f>ROUND(I212*H212,2)</f>
        <v>0</v>
      </c>
      <c r="BL212" s="15" t="s">
        <v>166</v>
      </c>
      <c r="BM212" s="200" t="s">
        <v>352</v>
      </c>
    </row>
    <row r="213" spans="1:65" s="2" customFormat="1" ht="24">
      <c r="A213" s="33"/>
      <c r="B213" s="34"/>
      <c r="C213" s="35"/>
      <c r="D213" s="202" t="s">
        <v>158</v>
      </c>
      <c r="E213" s="35"/>
      <c r="F213" s="203" t="s">
        <v>353</v>
      </c>
      <c r="G213" s="35"/>
      <c r="H213" s="35"/>
      <c r="I213" s="204"/>
      <c r="J213" s="35"/>
      <c r="K213" s="35"/>
      <c r="L213" s="38"/>
      <c r="M213" s="205"/>
      <c r="N213" s="206"/>
      <c r="O213" s="70"/>
      <c r="P213" s="70"/>
      <c r="Q213" s="70"/>
      <c r="R213" s="70"/>
      <c r="S213" s="70"/>
      <c r="T213" s="71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T213" s="15" t="s">
        <v>158</v>
      </c>
      <c r="AU213" s="15" t="s">
        <v>95</v>
      </c>
    </row>
    <row r="214" spans="1:65" s="13" customFormat="1" ht="12">
      <c r="B214" s="211"/>
      <c r="C214" s="212"/>
      <c r="D214" s="202" t="s">
        <v>205</v>
      </c>
      <c r="E214" s="213" t="s">
        <v>1</v>
      </c>
      <c r="F214" s="214" t="s">
        <v>354</v>
      </c>
      <c r="G214" s="212"/>
      <c r="H214" s="215">
        <v>0.13100000000000001</v>
      </c>
      <c r="I214" s="216"/>
      <c r="J214" s="212"/>
      <c r="K214" s="212"/>
      <c r="L214" s="217"/>
      <c r="M214" s="218"/>
      <c r="N214" s="219"/>
      <c r="O214" s="219"/>
      <c r="P214" s="219"/>
      <c r="Q214" s="219"/>
      <c r="R214" s="219"/>
      <c r="S214" s="219"/>
      <c r="T214" s="220"/>
      <c r="AT214" s="221" t="s">
        <v>205</v>
      </c>
      <c r="AU214" s="221" t="s">
        <v>95</v>
      </c>
      <c r="AV214" s="13" t="s">
        <v>95</v>
      </c>
      <c r="AW214" s="13" t="s">
        <v>40</v>
      </c>
      <c r="AX214" s="13" t="s">
        <v>93</v>
      </c>
      <c r="AY214" s="221" t="s">
        <v>148</v>
      </c>
    </row>
    <row r="215" spans="1:65" s="12" customFormat="1" ht="22.75" customHeight="1">
      <c r="B215" s="172"/>
      <c r="C215" s="173"/>
      <c r="D215" s="174" t="s">
        <v>84</v>
      </c>
      <c r="E215" s="186" t="s">
        <v>162</v>
      </c>
      <c r="F215" s="186" t="s">
        <v>355</v>
      </c>
      <c r="G215" s="173"/>
      <c r="H215" s="173"/>
      <c r="I215" s="176"/>
      <c r="J215" s="187">
        <f>BK215</f>
        <v>0</v>
      </c>
      <c r="K215" s="173"/>
      <c r="L215" s="178"/>
      <c r="M215" s="179"/>
      <c r="N215" s="180"/>
      <c r="O215" s="180"/>
      <c r="P215" s="181">
        <f>SUM(P216:P218)</f>
        <v>0</v>
      </c>
      <c r="Q215" s="180"/>
      <c r="R215" s="181">
        <f>SUM(R216:R218)</f>
        <v>0</v>
      </c>
      <c r="S215" s="180"/>
      <c r="T215" s="182">
        <f>SUM(T216:T218)</f>
        <v>0</v>
      </c>
      <c r="AR215" s="183" t="s">
        <v>93</v>
      </c>
      <c r="AT215" s="184" t="s">
        <v>84</v>
      </c>
      <c r="AU215" s="184" t="s">
        <v>93</v>
      </c>
      <c r="AY215" s="183" t="s">
        <v>148</v>
      </c>
      <c r="BK215" s="185">
        <f>SUM(BK216:BK218)</f>
        <v>0</v>
      </c>
    </row>
    <row r="216" spans="1:65" s="2" customFormat="1" ht="14.5" customHeight="1">
      <c r="A216" s="33"/>
      <c r="B216" s="34"/>
      <c r="C216" s="188" t="s">
        <v>356</v>
      </c>
      <c r="D216" s="188" t="s">
        <v>152</v>
      </c>
      <c r="E216" s="189" t="s">
        <v>357</v>
      </c>
      <c r="F216" s="190" t="s">
        <v>358</v>
      </c>
      <c r="G216" s="191" t="s">
        <v>214</v>
      </c>
      <c r="H216" s="192">
        <v>40</v>
      </c>
      <c r="I216" s="193"/>
      <c r="J216" s="194">
        <f>ROUND(I216*H216,2)</f>
        <v>0</v>
      </c>
      <c r="K216" s="195"/>
      <c r="L216" s="38"/>
      <c r="M216" s="196" t="s">
        <v>1</v>
      </c>
      <c r="N216" s="197" t="s">
        <v>50</v>
      </c>
      <c r="O216" s="70"/>
      <c r="P216" s="198">
        <f>O216*H216</f>
        <v>0</v>
      </c>
      <c r="Q216" s="198">
        <v>0</v>
      </c>
      <c r="R216" s="198">
        <f>Q216*H216</f>
        <v>0</v>
      </c>
      <c r="S216" s="198">
        <v>0</v>
      </c>
      <c r="T216" s="199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200" t="s">
        <v>166</v>
      </c>
      <c r="AT216" s="200" t="s">
        <v>152</v>
      </c>
      <c r="AU216" s="200" t="s">
        <v>95</v>
      </c>
      <c r="AY216" s="15" t="s">
        <v>148</v>
      </c>
      <c r="BE216" s="201">
        <f>IF(N216="základní",J216,0)</f>
        <v>0</v>
      </c>
      <c r="BF216" s="201">
        <f>IF(N216="snížená",J216,0)</f>
        <v>0</v>
      </c>
      <c r="BG216" s="201">
        <f>IF(N216="zákl. přenesená",J216,0)</f>
        <v>0</v>
      </c>
      <c r="BH216" s="201">
        <f>IF(N216="sníž. přenesená",J216,0)</f>
        <v>0</v>
      </c>
      <c r="BI216" s="201">
        <f>IF(N216="nulová",J216,0)</f>
        <v>0</v>
      </c>
      <c r="BJ216" s="15" t="s">
        <v>93</v>
      </c>
      <c r="BK216" s="201">
        <f>ROUND(I216*H216,2)</f>
        <v>0</v>
      </c>
      <c r="BL216" s="15" t="s">
        <v>166</v>
      </c>
      <c r="BM216" s="200" t="s">
        <v>359</v>
      </c>
    </row>
    <row r="217" spans="1:65" s="2" customFormat="1" ht="24">
      <c r="A217" s="33"/>
      <c r="B217" s="34"/>
      <c r="C217" s="35"/>
      <c r="D217" s="202" t="s">
        <v>158</v>
      </c>
      <c r="E217" s="35"/>
      <c r="F217" s="203" t="s">
        <v>360</v>
      </c>
      <c r="G217" s="35"/>
      <c r="H217" s="35"/>
      <c r="I217" s="204"/>
      <c r="J217" s="35"/>
      <c r="K217" s="35"/>
      <c r="L217" s="38"/>
      <c r="M217" s="205"/>
      <c r="N217" s="206"/>
      <c r="O217" s="70"/>
      <c r="P217" s="70"/>
      <c r="Q217" s="70"/>
      <c r="R217" s="70"/>
      <c r="S217" s="70"/>
      <c r="T217" s="71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T217" s="15" t="s">
        <v>158</v>
      </c>
      <c r="AU217" s="15" t="s">
        <v>95</v>
      </c>
    </row>
    <row r="218" spans="1:65" s="13" customFormat="1" ht="12">
      <c r="B218" s="211"/>
      <c r="C218" s="212"/>
      <c r="D218" s="202" t="s">
        <v>205</v>
      </c>
      <c r="E218" s="213" t="s">
        <v>1</v>
      </c>
      <c r="F218" s="214" t="s">
        <v>337</v>
      </c>
      <c r="G218" s="212"/>
      <c r="H218" s="215">
        <v>40</v>
      </c>
      <c r="I218" s="216"/>
      <c r="J218" s="212"/>
      <c r="K218" s="212"/>
      <c r="L218" s="217"/>
      <c r="M218" s="218"/>
      <c r="N218" s="219"/>
      <c r="O218" s="219"/>
      <c r="P218" s="219"/>
      <c r="Q218" s="219"/>
      <c r="R218" s="219"/>
      <c r="S218" s="219"/>
      <c r="T218" s="220"/>
      <c r="AT218" s="221" t="s">
        <v>205</v>
      </c>
      <c r="AU218" s="221" t="s">
        <v>95</v>
      </c>
      <c r="AV218" s="13" t="s">
        <v>95</v>
      </c>
      <c r="AW218" s="13" t="s">
        <v>40</v>
      </c>
      <c r="AX218" s="13" t="s">
        <v>93</v>
      </c>
      <c r="AY218" s="221" t="s">
        <v>148</v>
      </c>
    </row>
    <row r="219" spans="1:65" s="12" customFormat="1" ht="22.75" customHeight="1">
      <c r="B219" s="172"/>
      <c r="C219" s="173"/>
      <c r="D219" s="174" t="s">
        <v>84</v>
      </c>
      <c r="E219" s="186" t="s">
        <v>166</v>
      </c>
      <c r="F219" s="186" t="s">
        <v>361</v>
      </c>
      <c r="G219" s="173"/>
      <c r="H219" s="173"/>
      <c r="I219" s="176"/>
      <c r="J219" s="187">
        <f>BK219</f>
        <v>0</v>
      </c>
      <c r="K219" s="173"/>
      <c r="L219" s="178"/>
      <c r="M219" s="179"/>
      <c r="N219" s="180"/>
      <c r="O219" s="180"/>
      <c r="P219" s="181">
        <f>SUM(P220:P222)</f>
        <v>0</v>
      </c>
      <c r="Q219" s="180"/>
      <c r="R219" s="181">
        <f>SUM(R220:R222)</f>
        <v>0</v>
      </c>
      <c r="S219" s="180"/>
      <c r="T219" s="182">
        <f>SUM(T220:T222)</f>
        <v>0</v>
      </c>
      <c r="AR219" s="183" t="s">
        <v>93</v>
      </c>
      <c r="AT219" s="184" t="s">
        <v>84</v>
      </c>
      <c r="AU219" s="184" t="s">
        <v>93</v>
      </c>
      <c r="AY219" s="183" t="s">
        <v>148</v>
      </c>
      <c r="BK219" s="185">
        <f>SUM(BK220:BK222)</f>
        <v>0</v>
      </c>
    </row>
    <row r="220" spans="1:65" s="2" customFormat="1" ht="24.25" customHeight="1">
      <c r="A220" s="33"/>
      <c r="B220" s="34"/>
      <c r="C220" s="188" t="s">
        <v>362</v>
      </c>
      <c r="D220" s="188" t="s">
        <v>152</v>
      </c>
      <c r="E220" s="189" t="s">
        <v>363</v>
      </c>
      <c r="F220" s="190" t="s">
        <v>364</v>
      </c>
      <c r="G220" s="191" t="s">
        <v>230</v>
      </c>
      <c r="H220" s="192">
        <v>0.93799999999999994</v>
      </c>
      <c r="I220" s="193"/>
      <c r="J220" s="194">
        <f>ROUND(I220*H220,2)</f>
        <v>0</v>
      </c>
      <c r="K220" s="195"/>
      <c r="L220" s="38"/>
      <c r="M220" s="196" t="s">
        <v>1</v>
      </c>
      <c r="N220" s="197" t="s">
        <v>50</v>
      </c>
      <c r="O220" s="70"/>
      <c r="P220" s="198">
        <f>O220*H220</f>
        <v>0</v>
      </c>
      <c r="Q220" s="198">
        <v>0</v>
      </c>
      <c r="R220" s="198">
        <f>Q220*H220</f>
        <v>0</v>
      </c>
      <c r="S220" s="198">
        <v>0</v>
      </c>
      <c r="T220" s="199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200" t="s">
        <v>166</v>
      </c>
      <c r="AT220" s="200" t="s">
        <v>152</v>
      </c>
      <c r="AU220" s="200" t="s">
        <v>95</v>
      </c>
      <c r="AY220" s="15" t="s">
        <v>148</v>
      </c>
      <c r="BE220" s="201">
        <f>IF(N220="základní",J220,0)</f>
        <v>0</v>
      </c>
      <c r="BF220" s="201">
        <f>IF(N220="snížená",J220,0)</f>
        <v>0</v>
      </c>
      <c r="BG220" s="201">
        <f>IF(N220="zákl. přenesená",J220,0)</f>
        <v>0</v>
      </c>
      <c r="BH220" s="201">
        <f>IF(N220="sníž. přenesená",J220,0)</f>
        <v>0</v>
      </c>
      <c r="BI220" s="201">
        <f>IF(N220="nulová",J220,0)</f>
        <v>0</v>
      </c>
      <c r="BJ220" s="15" t="s">
        <v>93</v>
      </c>
      <c r="BK220" s="201">
        <f>ROUND(I220*H220,2)</f>
        <v>0</v>
      </c>
      <c r="BL220" s="15" t="s">
        <v>166</v>
      </c>
      <c r="BM220" s="200" t="s">
        <v>365</v>
      </c>
    </row>
    <row r="221" spans="1:65" s="2" customFormat="1" ht="36">
      <c r="A221" s="33"/>
      <c r="B221" s="34"/>
      <c r="C221" s="35"/>
      <c r="D221" s="202" t="s">
        <v>158</v>
      </c>
      <c r="E221" s="35"/>
      <c r="F221" s="203" t="s">
        <v>366</v>
      </c>
      <c r="G221" s="35"/>
      <c r="H221" s="35"/>
      <c r="I221" s="204"/>
      <c r="J221" s="35"/>
      <c r="K221" s="35"/>
      <c r="L221" s="38"/>
      <c r="M221" s="205"/>
      <c r="N221" s="206"/>
      <c r="O221" s="70"/>
      <c r="P221" s="70"/>
      <c r="Q221" s="70"/>
      <c r="R221" s="70"/>
      <c r="S221" s="70"/>
      <c r="T221" s="71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T221" s="15" t="s">
        <v>158</v>
      </c>
      <c r="AU221" s="15" t="s">
        <v>95</v>
      </c>
    </row>
    <row r="222" spans="1:65" s="13" customFormat="1" ht="12">
      <c r="B222" s="211"/>
      <c r="C222" s="212"/>
      <c r="D222" s="202" t="s">
        <v>205</v>
      </c>
      <c r="E222" s="213" t="s">
        <v>1</v>
      </c>
      <c r="F222" s="214" t="s">
        <v>367</v>
      </c>
      <c r="G222" s="212"/>
      <c r="H222" s="215">
        <v>0.93799999999999994</v>
      </c>
      <c r="I222" s="216"/>
      <c r="J222" s="212"/>
      <c r="K222" s="212"/>
      <c r="L222" s="217"/>
      <c r="M222" s="218"/>
      <c r="N222" s="219"/>
      <c r="O222" s="219"/>
      <c r="P222" s="219"/>
      <c r="Q222" s="219"/>
      <c r="R222" s="219"/>
      <c r="S222" s="219"/>
      <c r="T222" s="220"/>
      <c r="AT222" s="221" t="s">
        <v>205</v>
      </c>
      <c r="AU222" s="221" t="s">
        <v>95</v>
      </c>
      <c r="AV222" s="13" t="s">
        <v>95</v>
      </c>
      <c r="AW222" s="13" t="s">
        <v>40</v>
      </c>
      <c r="AX222" s="13" t="s">
        <v>93</v>
      </c>
      <c r="AY222" s="221" t="s">
        <v>148</v>
      </c>
    </row>
    <row r="223" spans="1:65" s="12" customFormat="1" ht="22.75" customHeight="1">
      <c r="B223" s="172"/>
      <c r="C223" s="173"/>
      <c r="D223" s="174" t="s">
        <v>84</v>
      </c>
      <c r="E223" s="186" t="s">
        <v>151</v>
      </c>
      <c r="F223" s="186" t="s">
        <v>368</v>
      </c>
      <c r="G223" s="173"/>
      <c r="H223" s="173"/>
      <c r="I223" s="176"/>
      <c r="J223" s="187">
        <f>BK223</f>
        <v>0</v>
      </c>
      <c r="K223" s="173"/>
      <c r="L223" s="178"/>
      <c r="M223" s="179"/>
      <c r="N223" s="180"/>
      <c r="O223" s="180"/>
      <c r="P223" s="181">
        <f>SUM(P224:P229)</f>
        <v>0</v>
      </c>
      <c r="Q223" s="180"/>
      <c r="R223" s="181">
        <f>SUM(R224:R229)</f>
        <v>1.3905000000000001</v>
      </c>
      <c r="S223" s="180"/>
      <c r="T223" s="182">
        <f>SUM(T224:T229)</f>
        <v>0</v>
      </c>
      <c r="AR223" s="183" t="s">
        <v>93</v>
      </c>
      <c r="AT223" s="184" t="s">
        <v>84</v>
      </c>
      <c r="AU223" s="184" t="s">
        <v>93</v>
      </c>
      <c r="AY223" s="183" t="s">
        <v>148</v>
      </c>
      <c r="BK223" s="185">
        <f>SUM(BK224:BK229)</f>
        <v>0</v>
      </c>
    </row>
    <row r="224" spans="1:65" s="2" customFormat="1" ht="24.25" customHeight="1">
      <c r="A224" s="33"/>
      <c r="B224" s="34"/>
      <c r="C224" s="188" t="s">
        <v>369</v>
      </c>
      <c r="D224" s="188" t="s">
        <v>152</v>
      </c>
      <c r="E224" s="189" t="s">
        <v>370</v>
      </c>
      <c r="F224" s="190" t="s">
        <v>371</v>
      </c>
      <c r="G224" s="191" t="s">
        <v>224</v>
      </c>
      <c r="H224" s="192">
        <v>5</v>
      </c>
      <c r="I224" s="193"/>
      <c r="J224" s="194">
        <f>ROUND(I224*H224,2)</f>
        <v>0</v>
      </c>
      <c r="K224" s="195"/>
      <c r="L224" s="38"/>
      <c r="M224" s="196" t="s">
        <v>1</v>
      </c>
      <c r="N224" s="197" t="s">
        <v>50</v>
      </c>
      <c r="O224" s="70"/>
      <c r="P224" s="198">
        <f>O224*H224</f>
        <v>0</v>
      </c>
      <c r="Q224" s="198">
        <v>0.14610000000000001</v>
      </c>
      <c r="R224" s="198">
        <f>Q224*H224</f>
        <v>0.73050000000000004</v>
      </c>
      <c r="S224" s="198">
        <v>0</v>
      </c>
      <c r="T224" s="199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200" t="s">
        <v>166</v>
      </c>
      <c r="AT224" s="200" t="s">
        <v>152</v>
      </c>
      <c r="AU224" s="200" t="s">
        <v>95</v>
      </c>
      <c r="AY224" s="15" t="s">
        <v>148</v>
      </c>
      <c r="BE224" s="201">
        <f>IF(N224="základní",J224,0)</f>
        <v>0</v>
      </c>
      <c r="BF224" s="201">
        <f>IF(N224="snížená",J224,0)</f>
        <v>0</v>
      </c>
      <c r="BG224" s="201">
        <f>IF(N224="zákl. přenesená",J224,0)</f>
        <v>0</v>
      </c>
      <c r="BH224" s="201">
        <f>IF(N224="sníž. přenesená",J224,0)</f>
        <v>0</v>
      </c>
      <c r="BI224" s="201">
        <f>IF(N224="nulová",J224,0)</f>
        <v>0</v>
      </c>
      <c r="BJ224" s="15" t="s">
        <v>93</v>
      </c>
      <c r="BK224" s="201">
        <f>ROUND(I224*H224,2)</f>
        <v>0</v>
      </c>
      <c r="BL224" s="15" t="s">
        <v>166</v>
      </c>
      <c r="BM224" s="200" t="s">
        <v>372</v>
      </c>
    </row>
    <row r="225" spans="1:65" s="2" customFormat="1" ht="60">
      <c r="A225" s="33"/>
      <c r="B225" s="34"/>
      <c r="C225" s="35"/>
      <c r="D225" s="202" t="s">
        <v>158</v>
      </c>
      <c r="E225" s="35"/>
      <c r="F225" s="203" t="s">
        <v>373</v>
      </c>
      <c r="G225" s="35"/>
      <c r="H225" s="35"/>
      <c r="I225" s="204"/>
      <c r="J225" s="35"/>
      <c r="K225" s="35"/>
      <c r="L225" s="38"/>
      <c r="M225" s="205"/>
      <c r="N225" s="206"/>
      <c r="O225" s="70"/>
      <c r="P225" s="70"/>
      <c r="Q225" s="70"/>
      <c r="R225" s="70"/>
      <c r="S225" s="70"/>
      <c r="T225" s="71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T225" s="15" t="s">
        <v>158</v>
      </c>
      <c r="AU225" s="15" t="s">
        <v>95</v>
      </c>
    </row>
    <row r="226" spans="1:65" s="13" customFormat="1" ht="12">
      <c r="B226" s="211"/>
      <c r="C226" s="212"/>
      <c r="D226" s="202" t="s">
        <v>205</v>
      </c>
      <c r="E226" s="213" t="s">
        <v>1</v>
      </c>
      <c r="F226" s="214" t="s">
        <v>374</v>
      </c>
      <c r="G226" s="212"/>
      <c r="H226" s="215">
        <v>5</v>
      </c>
      <c r="I226" s="216"/>
      <c r="J226" s="212"/>
      <c r="K226" s="212"/>
      <c r="L226" s="217"/>
      <c r="M226" s="218"/>
      <c r="N226" s="219"/>
      <c r="O226" s="219"/>
      <c r="P226" s="219"/>
      <c r="Q226" s="219"/>
      <c r="R226" s="219"/>
      <c r="S226" s="219"/>
      <c r="T226" s="220"/>
      <c r="AT226" s="221" t="s">
        <v>205</v>
      </c>
      <c r="AU226" s="221" t="s">
        <v>95</v>
      </c>
      <c r="AV226" s="13" t="s">
        <v>95</v>
      </c>
      <c r="AW226" s="13" t="s">
        <v>40</v>
      </c>
      <c r="AX226" s="13" t="s">
        <v>93</v>
      </c>
      <c r="AY226" s="221" t="s">
        <v>148</v>
      </c>
    </row>
    <row r="227" spans="1:65" s="2" customFormat="1" ht="14.5" customHeight="1">
      <c r="A227" s="33"/>
      <c r="B227" s="34"/>
      <c r="C227" s="222" t="s">
        <v>375</v>
      </c>
      <c r="D227" s="222" t="s">
        <v>321</v>
      </c>
      <c r="E227" s="223" t="s">
        <v>376</v>
      </c>
      <c r="F227" s="224" t="s">
        <v>377</v>
      </c>
      <c r="G227" s="225" t="s">
        <v>224</v>
      </c>
      <c r="H227" s="226">
        <v>5</v>
      </c>
      <c r="I227" s="227"/>
      <c r="J227" s="228">
        <f>ROUND(I227*H227,2)</f>
        <v>0</v>
      </c>
      <c r="K227" s="229"/>
      <c r="L227" s="230"/>
      <c r="M227" s="231" t="s">
        <v>1</v>
      </c>
      <c r="N227" s="232" t="s">
        <v>50</v>
      </c>
      <c r="O227" s="70"/>
      <c r="P227" s="198">
        <f>O227*H227</f>
        <v>0</v>
      </c>
      <c r="Q227" s="198">
        <v>0.13200000000000001</v>
      </c>
      <c r="R227" s="198">
        <f>Q227*H227</f>
        <v>0.66</v>
      </c>
      <c r="S227" s="198">
        <v>0</v>
      </c>
      <c r="T227" s="199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200" t="s">
        <v>182</v>
      </c>
      <c r="AT227" s="200" t="s">
        <v>321</v>
      </c>
      <c r="AU227" s="200" t="s">
        <v>95</v>
      </c>
      <c r="AY227" s="15" t="s">
        <v>148</v>
      </c>
      <c r="BE227" s="201">
        <f>IF(N227="základní",J227,0)</f>
        <v>0</v>
      </c>
      <c r="BF227" s="201">
        <f>IF(N227="snížená",J227,0)</f>
        <v>0</v>
      </c>
      <c r="BG227" s="201">
        <f>IF(N227="zákl. přenesená",J227,0)</f>
        <v>0</v>
      </c>
      <c r="BH227" s="201">
        <f>IF(N227="sníž. přenesená",J227,0)</f>
        <v>0</v>
      </c>
      <c r="BI227" s="201">
        <f>IF(N227="nulová",J227,0)</f>
        <v>0</v>
      </c>
      <c r="BJ227" s="15" t="s">
        <v>93</v>
      </c>
      <c r="BK227" s="201">
        <f>ROUND(I227*H227,2)</f>
        <v>0</v>
      </c>
      <c r="BL227" s="15" t="s">
        <v>166</v>
      </c>
      <c r="BM227" s="200" t="s">
        <v>378</v>
      </c>
    </row>
    <row r="228" spans="1:65" s="2" customFormat="1" ht="12">
      <c r="A228" s="33"/>
      <c r="B228" s="34"/>
      <c r="C228" s="35"/>
      <c r="D228" s="202" t="s">
        <v>158</v>
      </c>
      <c r="E228" s="35"/>
      <c r="F228" s="203" t="s">
        <v>377</v>
      </c>
      <c r="G228" s="35"/>
      <c r="H228" s="35"/>
      <c r="I228" s="204"/>
      <c r="J228" s="35"/>
      <c r="K228" s="35"/>
      <c r="L228" s="38"/>
      <c r="M228" s="205"/>
      <c r="N228" s="206"/>
      <c r="O228" s="70"/>
      <c r="P228" s="70"/>
      <c r="Q228" s="70"/>
      <c r="R228" s="70"/>
      <c r="S228" s="70"/>
      <c r="T228" s="71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T228" s="15" t="s">
        <v>158</v>
      </c>
      <c r="AU228" s="15" t="s">
        <v>95</v>
      </c>
    </row>
    <row r="229" spans="1:65" s="13" customFormat="1" ht="12">
      <c r="B229" s="211"/>
      <c r="C229" s="212"/>
      <c r="D229" s="202" t="s">
        <v>205</v>
      </c>
      <c r="E229" s="213" t="s">
        <v>1</v>
      </c>
      <c r="F229" s="214" t="s">
        <v>319</v>
      </c>
      <c r="G229" s="212"/>
      <c r="H229" s="215">
        <v>5</v>
      </c>
      <c r="I229" s="216"/>
      <c r="J229" s="212"/>
      <c r="K229" s="212"/>
      <c r="L229" s="217"/>
      <c r="M229" s="218"/>
      <c r="N229" s="219"/>
      <c r="O229" s="219"/>
      <c r="P229" s="219"/>
      <c r="Q229" s="219"/>
      <c r="R229" s="219"/>
      <c r="S229" s="219"/>
      <c r="T229" s="220"/>
      <c r="AT229" s="221" t="s">
        <v>205</v>
      </c>
      <c r="AU229" s="221" t="s">
        <v>95</v>
      </c>
      <c r="AV229" s="13" t="s">
        <v>95</v>
      </c>
      <c r="AW229" s="13" t="s">
        <v>40</v>
      </c>
      <c r="AX229" s="13" t="s">
        <v>93</v>
      </c>
      <c r="AY229" s="221" t="s">
        <v>148</v>
      </c>
    </row>
    <row r="230" spans="1:65" s="12" customFormat="1" ht="22.75" customHeight="1">
      <c r="B230" s="172"/>
      <c r="C230" s="173"/>
      <c r="D230" s="174" t="s">
        <v>84</v>
      </c>
      <c r="E230" s="186" t="s">
        <v>182</v>
      </c>
      <c r="F230" s="186" t="s">
        <v>379</v>
      </c>
      <c r="G230" s="173"/>
      <c r="H230" s="173"/>
      <c r="I230" s="176"/>
      <c r="J230" s="187">
        <f>BK230</f>
        <v>0</v>
      </c>
      <c r="K230" s="173"/>
      <c r="L230" s="178"/>
      <c r="M230" s="179"/>
      <c r="N230" s="180"/>
      <c r="O230" s="180"/>
      <c r="P230" s="181">
        <f>SUM(P231:P233)</f>
        <v>0</v>
      </c>
      <c r="Q230" s="180"/>
      <c r="R230" s="181">
        <f>SUM(R231:R233)</f>
        <v>2.1</v>
      </c>
      <c r="S230" s="180"/>
      <c r="T230" s="182">
        <f>SUM(T231:T233)</f>
        <v>0</v>
      </c>
      <c r="AR230" s="183" t="s">
        <v>93</v>
      </c>
      <c r="AT230" s="184" t="s">
        <v>84</v>
      </c>
      <c r="AU230" s="184" t="s">
        <v>93</v>
      </c>
      <c r="AY230" s="183" t="s">
        <v>148</v>
      </c>
      <c r="BK230" s="185">
        <f>SUM(BK231:BK233)</f>
        <v>0</v>
      </c>
    </row>
    <row r="231" spans="1:65" s="2" customFormat="1" ht="49" customHeight="1">
      <c r="A231" s="33"/>
      <c r="B231" s="34"/>
      <c r="C231" s="222" t="s">
        <v>380</v>
      </c>
      <c r="D231" s="222" t="s">
        <v>321</v>
      </c>
      <c r="E231" s="223" t="s">
        <v>381</v>
      </c>
      <c r="F231" s="224" t="s">
        <v>382</v>
      </c>
      <c r="G231" s="225" t="s">
        <v>330</v>
      </c>
      <c r="H231" s="226">
        <v>1</v>
      </c>
      <c r="I231" s="227"/>
      <c r="J231" s="228">
        <f>ROUND(I231*H231,2)</f>
        <v>0</v>
      </c>
      <c r="K231" s="229"/>
      <c r="L231" s="230"/>
      <c r="M231" s="231" t="s">
        <v>1</v>
      </c>
      <c r="N231" s="232" t="s">
        <v>50</v>
      </c>
      <c r="O231" s="70"/>
      <c r="P231" s="198">
        <f>O231*H231</f>
        <v>0</v>
      </c>
      <c r="Q231" s="198">
        <v>2.1</v>
      </c>
      <c r="R231" s="198">
        <f>Q231*H231</f>
        <v>2.1</v>
      </c>
      <c r="S231" s="198">
        <v>0</v>
      </c>
      <c r="T231" s="199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200" t="s">
        <v>182</v>
      </c>
      <c r="AT231" s="200" t="s">
        <v>321</v>
      </c>
      <c r="AU231" s="200" t="s">
        <v>95</v>
      </c>
      <c r="AY231" s="15" t="s">
        <v>148</v>
      </c>
      <c r="BE231" s="201">
        <f>IF(N231="základní",J231,0)</f>
        <v>0</v>
      </c>
      <c r="BF231" s="201">
        <f>IF(N231="snížená",J231,0)</f>
        <v>0</v>
      </c>
      <c r="BG231" s="201">
        <f>IF(N231="zákl. přenesená",J231,0)</f>
        <v>0</v>
      </c>
      <c r="BH231" s="201">
        <f>IF(N231="sníž. přenesená",J231,0)</f>
        <v>0</v>
      </c>
      <c r="BI231" s="201">
        <f>IF(N231="nulová",J231,0)</f>
        <v>0</v>
      </c>
      <c r="BJ231" s="15" t="s">
        <v>93</v>
      </c>
      <c r="BK231" s="201">
        <f>ROUND(I231*H231,2)</f>
        <v>0</v>
      </c>
      <c r="BL231" s="15" t="s">
        <v>166</v>
      </c>
      <c r="BM231" s="200" t="s">
        <v>383</v>
      </c>
    </row>
    <row r="232" spans="1:65" s="2" customFormat="1" ht="36">
      <c r="A232" s="33"/>
      <c r="B232" s="34"/>
      <c r="C232" s="35"/>
      <c r="D232" s="202" t="s">
        <v>158</v>
      </c>
      <c r="E232" s="35"/>
      <c r="F232" s="203" t="s">
        <v>382</v>
      </c>
      <c r="G232" s="35"/>
      <c r="H232" s="35"/>
      <c r="I232" s="204"/>
      <c r="J232" s="35"/>
      <c r="K232" s="35"/>
      <c r="L232" s="38"/>
      <c r="M232" s="205"/>
      <c r="N232" s="206"/>
      <c r="O232" s="70"/>
      <c r="P232" s="70"/>
      <c r="Q232" s="70"/>
      <c r="R232" s="70"/>
      <c r="S232" s="70"/>
      <c r="T232" s="71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T232" s="15" t="s">
        <v>158</v>
      </c>
      <c r="AU232" s="15" t="s">
        <v>95</v>
      </c>
    </row>
    <row r="233" spans="1:65" s="13" customFormat="1" ht="12">
      <c r="B233" s="211"/>
      <c r="C233" s="212"/>
      <c r="D233" s="202" t="s">
        <v>205</v>
      </c>
      <c r="E233" s="213" t="s">
        <v>1</v>
      </c>
      <c r="F233" s="214" t="s">
        <v>93</v>
      </c>
      <c r="G233" s="212"/>
      <c r="H233" s="215">
        <v>1</v>
      </c>
      <c r="I233" s="216"/>
      <c r="J233" s="212"/>
      <c r="K233" s="212"/>
      <c r="L233" s="217"/>
      <c r="M233" s="218"/>
      <c r="N233" s="219"/>
      <c r="O233" s="219"/>
      <c r="P233" s="219"/>
      <c r="Q233" s="219"/>
      <c r="R233" s="219"/>
      <c r="S233" s="219"/>
      <c r="T233" s="220"/>
      <c r="AT233" s="221" t="s">
        <v>205</v>
      </c>
      <c r="AU233" s="221" t="s">
        <v>95</v>
      </c>
      <c r="AV233" s="13" t="s">
        <v>95</v>
      </c>
      <c r="AW233" s="13" t="s">
        <v>40</v>
      </c>
      <c r="AX233" s="13" t="s">
        <v>93</v>
      </c>
      <c r="AY233" s="221" t="s">
        <v>148</v>
      </c>
    </row>
    <row r="234" spans="1:65" s="12" customFormat="1" ht="22.75" customHeight="1">
      <c r="B234" s="172"/>
      <c r="C234" s="173"/>
      <c r="D234" s="174" t="s">
        <v>84</v>
      </c>
      <c r="E234" s="186" t="s">
        <v>243</v>
      </c>
      <c r="F234" s="186" t="s">
        <v>384</v>
      </c>
      <c r="G234" s="173"/>
      <c r="H234" s="173"/>
      <c r="I234" s="176"/>
      <c r="J234" s="187">
        <f>BK234</f>
        <v>0</v>
      </c>
      <c r="K234" s="173"/>
      <c r="L234" s="178"/>
      <c r="M234" s="179"/>
      <c r="N234" s="180"/>
      <c r="O234" s="180"/>
      <c r="P234" s="181">
        <f>P235</f>
        <v>0</v>
      </c>
      <c r="Q234" s="180"/>
      <c r="R234" s="181">
        <f>R235</f>
        <v>0</v>
      </c>
      <c r="S234" s="180"/>
      <c r="T234" s="182">
        <f>T235</f>
        <v>0</v>
      </c>
      <c r="AR234" s="183" t="s">
        <v>93</v>
      </c>
      <c r="AT234" s="184" t="s">
        <v>84</v>
      </c>
      <c r="AU234" s="184" t="s">
        <v>93</v>
      </c>
      <c r="AY234" s="183" t="s">
        <v>148</v>
      </c>
      <c r="BK234" s="185">
        <f>BK235</f>
        <v>0</v>
      </c>
    </row>
    <row r="235" spans="1:65" s="12" customFormat="1" ht="20.75" customHeight="1">
      <c r="B235" s="172"/>
      <c r="C235" s="173"/>
      <c r="D235" s="174" t="s">
        <v>84</v>
      </c>
      <c r="E235" s="186" t="s">
        <v>385</v>
      </c>
      <c r="F235" s="186" t="s">
        <v>386</v>
      </c>
      <c r="G235" s="173"/>
      <c r="H235" s="173"/>
      <c r="I235" s="176"/>
      <c r="J235" s="187">
        <f>BK235</f>
        <v>0</v>
      </c>
      <c r="K235" s="173"/>
      <c r="L235" s="178"/>
      <c r="M235" s="179"/>
      <c r="N235" s="180"/>
      <c r="O235" s="180"/>
      <c r="P235" s="181">
        <f>SUM(P236:P238)</f>
        <v>0</v>
      </c>
      <c r="Q235" s="180"/>
      <c r="R235" s="181">
        <f>SUM(R236:R238)</f>
        <v>0</v>
      </c>
      <c r="S235" s="180"/>
      <c r="T235" s="182">
        <f>SUM(T236:T238)</f>
        <v>0</v>
      </c>
      <c r="AR235" s="183" t="s">
        <v>93</v>
      </c>
      <c r="AT235" s="184" t="s">
        <v>84</v>
      </c>
      <c r="AU235" s="184" t="s">
        <v>95</v>
      </c>
      <c r="AY235" s="183" t="s">
        <v>148</v>
      </c>
      <c r="BK235" s="185">
        <f>SUM(BK236:BK238)</f>
        <v>0</v>
      </c>
    </row>
    <row r="236" spans="1:65" s="2" customFormat="1" ht="24.25" customHeight="1">
      <c r="A236" s="33"/>
      <c r="B236" s="34"/>
      <c r="C236" s="188" t="s">
        <v>387</v>
      </c>
      <c r="D236" s="188" t="s">
        <v>152</v>
      </c>
      <c r="E236" s="189" t="s">
        <v>388</v>
      </c>
      <c r="F236" s="190" t="s">
        <v>389</v>
      </c>
      <c r="G236" s="191" t="s">
        <v>294</v>
      </c>
      <c r="H236" s="192">
        <v>8</v>
      </c>
      <c r="I236" s="193"/>
      <c r="J236" s="194">
        <f>ROUND(I236*H236,2)</f>
        <v>0</v>
      </c>
      <c r="K236" s="195"/>
      <c r="L236" s="38"/>
      <c r="M236" s="196" t="s">
        <v>1</v>
      </c>
      <c r="N236" s="197" t="s">
        <v>50</v>
      </c>
      <c r="O236" s="70"/>
      <c r="P236" s="198">
        <f>O236*H236</f>
        <v>0</v>
      </c>
      <c r="Q236" s="198">
        <v>0</v>
      </c>
      <c r="R236" s="198">
        <f>Q236*H236</f>
        <v>0</v>
      </c>
      <c r="S236" s="198">
        <v>0</v>
      </c>
      <c r="T236" s="199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200" t="s">
        <v>166</v>
      </c>
      <c r="AT236" s="200" t="s">
        <v>152</v>
      </c>
      <c r="AU236" s="200" t="s">
        <v>162</v>
      </c>
      <c r="AY236" s="15" t="s">
        <v>148</v>
      </c>
      <c r="BE236" s="201">
        <f>IF(N236="základní",J236,0)</f>
        <v>0</v>
      </c>
      <c r="BF236" s="201">
        <f>IF(N236="snížená",J236,0)</f>
        <v>0</v>
      </c>
      <c r="BG236" s="201">
        <f>IF(N236="zákl. přenesená",J236,0)</f>
        <v>0</v>
      </c>
      <c r="BH236" s="201">
        <f>IF(N236="sníž. přenesená",J236,0)</f>
        <v>0</v>
      </c>
      <c r="BI236" s="201">
        <f>IF(N236="nulová",J236,0)</f>
        <v>0</v>
      </c>
      <c r="BJ236" s="15" t="s">
        <v>93</v>
      </c>
      <c r="BK236" s="201">
        <f>ROUND(I236*H236,2)</f>
        <v>0</v>
      </c>
      <c r="BL236" s="15" t="s">
        <v>166</v>
      </c>
      <c r="BM236" s="200" t="s">
        <v>390</v>
      </c>
    </row>
    <row r="237" spans="1:65" s="2" customFormat="1" ht="36">
      <c r="A237" s="33"/>
      <c r="B237" s="34"/>
      <c r="C237" s="35"/>
      <c r="D237" s="202" t="s">
        <v>158</v>
      </c>
      <c r="E237" s="35"/>
      <c r="F237" s="203" t="s">
        <v>391</v>
      </c>
      <c r="G237" s="35"/>
      <c r="H237" s="35"/>
      <c r="I237" s="204"/>
      <c r="J237" s="35"/>
      <c r="K237" s="35"/>
      <c r="L237" s="38"/>
      <c r="M237" s="205"/>
      <c r="N237" s="206"/>
      <c r="O237" s="70"/>
      <c r="P237" s="70"/>
      <c r="Q237" s="70"/>
      <c r="R237" s="70"/>
      <c r="S237" s="70"/>
      <c r="T237" s="71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T237" s="15" t="s">
        <v>158</v>
      </c>
      <c r="AU237" s="15" t="s">
        <v>162</v>
      </c>
    </row>
    <row r="238" spans="1:65" s="13" customFormat="1" ht="12">
      <c r="B238" s="211"/>
      <c r="C238" s="212"/>
      <c r="D238" s="202" t="s">
        <v>205</v>
      </c>
      <c r="E238" s="213" t="s">
        <v>1</v>
      </c>
      <c r="F238" s="214" t="s">
        <v>182</v>
      </c>
      <c r="G238" s="212"/>
      <c r="H238" s="215">
        <v>8</v>
      </c>
      <c r="I238" s="216"/>
      <c r="J238" s="212"/>
      <c r="K238" s="212"/>
      <c r="L238" s="217"/>
      <c r="M238" s="218"/>
      <c r="N238" s="219"/>
      <c r="O238" s="219"/>
      <c r="P238" s="219"/>
      <c r="Q238" s="219"/>
      <c r="R238" s="219"/>
      <c r="S238" s="219"/>
      <c r="T238" s="220"/>
      <c r="AT238" s="221" t="s">
        <v>205</v>
      </c>
      <c r="AU238" s="221" t="s">
        <v>162</v>
      </c>
      <c r="AV238" s="13" t="s">
        <v>95</v>
      </c>
      <c r="AW238" s="13" t="s">
        <v>40</v>
      </c>
      <c r="AX238" s="13" t="s">
        <v>93</v>
      </c>
      <c r="AY238" s="221" t="s">
        <v>148</v>
      </c>
    </row>
    <row r="239" spans="1:65" s="12" customFormat="1" ht="26" customHeight="1">
      <c r="B239" s="172"/>
      <c r="C239" s="173"/>
      <c r="D239" s="174" t="s">
        <v>84</v>
      </c>
      <c r="E239" s="175" t="s">
        <v>392</v>
      </c>
      <c r="F239" s="175" t="s">
        <v>393</v>
      </c>
      <c r="G239" s="173"/>
      <c r="H239" s="173"/>
      <c r="I239" s="176"/>
      <c r="J239" s="177">
        <f>BK239</f>
        <v>0</v>
      </c>
      <c r="K239" s="173"/>
      <c r="L239" s="178"/>
      <c r="M239" s="179"/>
      <c r="N239" s="180"/>
      <c r="O239" s="180"/>
      <c r="P239" s="181">
        <f>P240</f>
        <v>0</v>
      </c>
      <c r="Q239" s="180"/>
      <c r="R239" s="181">
        <f>R240</f>
        <v>2.2300000000000002E-3</v>
      </c>
      <c r="S239" s="180"/>
      <c r="T239" s="182">
        <f>T240</f>
        <v>0</v>
      </c>
      <c r="AR239" s="183" t="s">
        <v>95</v>
      </c>
      <c r="AT239" s="184" t="s">
        <v>84</v>
      </c>
      <c r="AU239" s="184" t="s">
        <v>85</v>
      </c>
      <c r="AY239" s="183" t="s">
        <v>148</v>
      </c>
      <c r="BK239" s="185">
        <f>BK240</f>
        <v>0</v>
      </c>
    </row>
    <row r="240" spans="1:65" s="12" customFormat="1" ht="22.75" customHeight="1">
      <c r="B240" s="172"/>
      <c r="C240" s="173"/>
      <c r="D240" s="174" t="s">
        <v>84</v>
      </c>
      <c r="E240" s="186" t="s">
        <v>394</v>
      </c>
      <c r="F240" s="186" t="s">
        <v>395</v>
      </c>
      <c r="G240" s="173"/>
      <c r="H240" s="173"/>
      <c r="I240" s="176"/>
      <c r="J240" s="187">
        <f>BK240</f>
        <v>0</v>
      </c>
      <c r="K240" s="173"/>
      <c r="L240" s="178"/>
      <c r="M240" s="179"/>
      <c r="N240" s="180"/>
      <c r="O240" s="180"/>
      <c r="P240" s="181">
        <f>SUM(P241:P249)</f>
        <v>0</v>
      </c>
      <c r="Q240" s="180"/>
      <c r="R240" s="181">
        <f>SUM(R241:R249)</f>
        <v>2.2300000000000002E-3</v>
      </c>
      <c r="S240" s="180"/>
      <c r="T240" s="182">
        <f>SUM(T241:T249)</f>
        <v>0</v>
      </c>
      <c r="AR240" s="183" t="s">
        <v>95</v>
      </c>
      <c r="AT240" s="184" t="s">
        <v>84</v>
      </c>
      <c r="AU240" s="184" t="s">
        <v>93</v>
      </c>
      <c r="AY240" s="183" t="s">
        <v>148</v>
      </c>
      <c r="BK240" s="185">
        <f>SUM(BK241:BK249)</f>
        <v>0</v>
      </c>
    </row>
    <row r="241" spans="1:65" s="2" customFormat="1" ht="24.25" customHeight="1">
      <c r="A241" s="33"/>
      <c r="B241" s="34"/>
      <c r="C241" s="188" t="s">
        <v>396</v>
      </c>
      <c r="D241" s="188" t="s">
        <v>152</v>
      </c>
      <c r="E241" s="189" t="s">
        <v>397</v>
      </c>
      <c r="F241" s="190" t="s">
        <v>398</v>
      </c>
      <c r="G241" s="191" t="s">
        <v>399</v>
      </c>
      <c r="H241" s="192">
        <v>2</v>
      </c>
      <c r="I241" s="193"/>
      <c r="J241" s="194">
        <f>ROUND(I241*H241,2)</f>
        <v>0</v>
      </c>
      <c r="K241" s="195"/>
      <c r="L241" s="38"/>
      <c r="M241" s="196" t="s">
        <v>1</v>
      </c>
      <c r="N241" s="197" t="s">
        <v>50</v>
      </c>
      <c r="O241" s="70"/>
      <c r="P241" s="198">
        <f>O241*H241</f>
        <v>0</v>
      </c>
      <c r="Q241" s="198">
        <v>1.1000000000000001E-3</v>
      </c>
      <c r="R241" s="198">
        <f>Q241*H241</f>
        <v>2.2000000000000001E-3</v>
      </c>
      <c r="S241" s="198">
        <v>0</v>
      </c>
      <c r="T241" s="199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200" t="s">
        <v>280</v>
      </c>
      <c r="AT241" s="200" t="s">
        <v>152</v>
      </c>
      <c r="AU241" s="200" t="s">
        <v>95</v>
      </c>
      <c r="AY241" s="15" t="s">
        <v>148</v>
      </c>
      <c r="BE241" s="201">
        <f>IF(N241="základní",J241,0)</f>
        <v>0</v>
      </c>
      <c r="BF241" s="201">
        <f>IF(N241="snížená",J241,0)</f>
        <v>0</v>
      </c>
      <c r="BG241" s="201">
        <f>IF(N241="zákl. přenesená",J241,0)</f>
        <v>0</v>
      </c>
      <c r="BH241" s="201">
        <f>IF(N241="sníž. přenesená",J241,0)</f>
        <v>0</v>
      </c>
      <c r="BI241" s="201">
        <f>IF(N241="nulová",J241,0)</f>
        <v>0</v>
      </c>
      <c r="BJ241" s="15" t="s">
        <v>93</v>
      </c>
      <c r="BK241" s="201">
        <f>ROUND(I241*H241,2)</f>
        <v>0</v>
      </c>
      <c r="BL241" s="15" t="s">
        <v>280</v>
      </c>
      <c r="BM241" s="200" t="s">
        <v>400</v>
      </c>
    </row>
    <row r="242" spans="1:65" s="2" customFormat="1" ht="24">
      <c r="A242" s="33"/>
      <c r="B242" s="34"/>
      <c r="C242" s="35"/>
      <c r="D242" s="202" t="s">
        <v>158</v>
      </c>
      <c r="E242" s="35"/>
      <c r="F242" s="203" t="s">
        <v>398</v>
      </c>
      <c r="G242" s="35"/>
      <c r="H242" s="35"/>
      <c r="I242" s="204"/>
      <c r="J242" s="35"/>
      <c r="K242" s="35"/>
      <c r="L242" s="38"/>
      <c r="M242" s="205"/>
      <c r="N242" s="206"/>
      <c r="O242" s="70"/>
      <c r="P242" s="70"/>
      <c r="Q242" s="70"/>
      <c r="R242" s="70"/>
      <c r="S242" s="70"/>
      <c r="T242" s="71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T242" s="15" t="s">
        <v>158</v>
      </c>
      <c r="AU242" s="15" t="s">
        <v>95</v>
      </c>
    </row>
    <row r="243" spans="1:65" s="13" customFormat="1" ht="12">
      <c r="B243" s="211"/>
      <c r="C243" s="212"/>
      <c r="D243" s="202" t="s">
        <v>205</v>
      </c>
      <c r="E243" s="213" t="s">
        <v>1</v>
      </c>
      <c r="F243" s="214" t="s">
        <v>95</v>
      </c>
      <c r="G243" s="212"/>
      <c r="H243" s="215">
        <v>2</v>
      </c>
      <c r="I243" s="216"/>
      <c r="J243" s="212"/>
      <c r="K243" s="212"/>
      <c r="L243" s="217"/>
      <c r="M243" s="218"/>
      <c r="N243" s="219"/>
      <c r="O243" s="219"/>
      <c r="P243" s="219"/>
      <c r="Q243" s="219"/>
      <c r="R243" s="219"/>
      <c r="S243" s="219"/>
      <c r="T243" s="220"/>
      <c r="AT243" s="221" t="s">
        <v>205</v>
      </c>
      <c r="AU243" s="221" t="s">
        <v>95</v>
      </c>
      <c r="AV243" s="13" t="s">
        <v>95</v>
      </c>
      <c r="AW243" s="13" t="s">
        <v>40</v>
      </c>
      <c r="AX243" s="13" t="s">
        <v>93</v>
      </c>
      <c r="AY243" s="221" t="s">
        <v>148</v>
      </c>
    </row>
    <row r="244" spans="1:65" s="2" customFormat="1" ht="37.75" customHeight="1">
      <c r="A244" s="33"/>
      <c r="B244" s="34"/>
      <c r="C244" s="222" t="s">
        <v>401</v>
      </c>
      <c r="D244" s="222" t="s">
        <v>321</v>
      </c>
      <c r="E244" s="223" t="s">
        <v>402</v>
      </c>
      <c r="F244" s="224" t="s">
        <v>403</v>
      </c>
      <c r="G244" s="225" t="s">
        <v>330</v>
      </c>
      <c r="H244" s="226">
        <v>1</v>
      </c>
      <c r="I244" s="227"/>
      <c r="J244" s="228">
        <f>ROUND(I244*H244,2)</f>
        <v>0</v>
      </c>
      <c r="K244" s="229"/>
      <c r="L244" s="230"/>
      <c r="M244" s="231" t="s">
        <v>1</v>
      </c>
      <c r="N244" s="232" t="s">
        <v>50</v>
      </c>
      <c r="O244" s="70"/>
      <c r="P244" s="198">
        <f>O244*H244</f>
        <v>0</v>
      </c>
      <c r="Q244" s="198">
        <v>1.0000000000000001E-5</v>
      </c>
      <c r="R244" s="198">
        <f>Q244*H244</f>
        <v>1.0000000000000001E-5</v>
      </c>
      <c r="S244" s="198">
        <v>0</v>
      </c>
      <c r="T244" s="199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200" t="s">
        <v>375</v>
      </c>
      <c r="AT244" s="200" t="s">
        <v>321</v>
      </c>
      <c r="AU244" s="200" t="s">
        <v>95</v>
      </c>
      <c r="AY244" s="15" t="s">
        <v>148</v>
      </c>
      <c r="BE244" s="201">
        <f>IF(N244="základní",J244,0)</f>
        <v>0</v>
      </c>
      <c r="BF244" s="201">
        <f>IF(N244="snížená",J244,0)</f>
        <v>0</v>
      </c>
      <c r="BG244" s="201">
        <f>IF(N244="zákl. přenesená",J244,0)</f>
        <v>0</v>
      </c>
      <c r="BH244" s="201">
        <f>IF(N244="sníž. přenesená",J244,0)</f>
        <v>0</v>
      </c>
      <c r="BI244" s="201">
        <f>IF(N244="nulová",J244,0)</f>
        <v>0</v>
      </c>
      <c r="BJ244" s="15" t="s">
        <v>93</v>
      </c>
      <c r="BK244" s="201">
        <f>ROUND(I244*H244,2)</f>
        <v>0</v>
      </c>
      <c r="BL244" s="15" t="s">
        <v>280</v>
      </c>
      <c r="BM244" s="200" t="s">
        <v>404</v>
      </c>
    </row>
    <row r="245" spans="1:65" s="2" customFormat="1" ht="36">
      <c r="A245" s="33"/>
      <c r="B245" s="34"/>
      <c r="C245" s="35"/>
      <c r="D245" s="202" t="s">
        <v>158</v>
      </c>
      <c r="E245" s="35"/>
      <c r="F245" s="203" t="s">
        <v>403</v>
      </c>
      <c r="G245" s="35"/>
      <c r="H245" s="35"/>
      <c r="I245" s="204"/>
      <c r="J245" s="35"/>
      <c r="K245" s="35"/>
      <c r="L245" s="38"/>
      <c r="M245" s="205"/>
      <c r="N245" s="206"/>
      <c r="O245" s="70"/>
      <c r="P245" s="70"/>
      <c r="Q245" s="70"/>
      <c r="R245" s="70"/>
      <c r="S245" s="70"/>
      <c r="T245" s="71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T245" s="15" t="s">
        <v>158</v>
      </c>
      <c r="AU245" s="15" t="s">
        <v>95</v>
      </c>
    </row>
    <row r="246" spans="1:65" s="2" customFormat="1" ht="37.75" customHeight="1">
      <c r="A246" s="33"/>
      <c r="B246" s="34"/>
      <c r="C246" s="222" t="s">
        <v>405</v>
      </c>
      <c r="D246" s="222" t="s">
        <v>321</v>
      </c>
      <c r="E246" s="223" t="s">
        <v>406</v>
      </c>
      <c r="F246" s="224" t="s">
        <v>407</v>
      </c>
      <c r="G246" s="225" t="s">
        <v>330</v>
      </c>
      <c r="H246" s="226">
        <v>1</v>
      </c>
      <c r="I246" s="227"/>
      <c r="J246" s="228">
        <f>ROUND(I246*H246,2)</f>
        <v>0</v>
      </c>
      <c r="K246" s="229"/>
      <c r="L246" s="230"/>
      <c r="M246" s="231" t="s">
        <v>1</v>
      </c>
      <c r="N246" s="232" t="s">
        <v>50</v>
      </c>
      <c r="O246" s="70"/>
      <c r="P246" s="198">
        <f>O246*H246</f>
        <v>0</v>
      </c>
      <c r="Q246" s="198">
        <v>1.0000000000000001E-5</v>
      </c>
      <c r="R246" s="198">
        <f>Q246*H246</f>
        <v>1.0000000000000001E-5</v>
      </c>
      <c r="S246" s="198">
        <v>0</v>
      </c>
      <c r="T246" s="199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200" t="s">
        <v>375</v>
      </c>
      <c r="AT246" s="200" t="s">
        <v>321</v>
      </c>
      <c r="AU246" s="200" t="s">
        <v>95</v>
      </c>
      <c r="AY246" s="15" t="s">
        <v>148</v>
      </c>
      <c r="BE246" s="201">
        <f>IF(N246="základní",J246,0)</f>
        <v>0</v>
      </c>
      <c r="BF246" s="201">
        <f>IF(N246="snížená",J246,0)</f>
        <v>0</v>
      </c>
      <c r="BG246" s="201">
        <f>IF(N246="zákl. přenesená",J246,0)</f>
        <v>0</v>
      </c>
      <c r="BH246" s="201">
        <f>IF(N246="sníž. přenesená",J246,0)</f>
        <v>0</v>
      </c>
      <c r="BI246" s="201">
        <f>IF(N246="nulová",J246,0)</f>
        <v>0</v>
      </c>
      <c r="BJ246" s="15" t="s">
        <v>93</v>
      </c>
      <c r="BK246" s="201">
        <f>ROUND(I246*H246,2)</f>
        <v>0</v>
      </c>
      <c r="BL246" s="15" t="s">
        <v>280</v>
      </c>
      <c r="BM246" s="200" t="s">
        <v>408</v>
      </c>
    </row>
    <row r="247" spans="1:65" s="2" customFormat="1" ht="36">
      <c r="A247" s="33"/>
      <c r="B247" s="34"/>
      <c r="C247" s="35"/>
      <c r="D247" s="202" t="s">
        <v>158</v>
      </c>
      <c r="E247" s="35"/>
      <c r="F247" s="203" t="s">
        <v>407</v>
      </c>
      <c r="G247" s="35"/>
      <c r="H247" s="35"/>
      <c r="I247" s="204"/>
      <c r="J247" s="35"/>
      <c r="K247" s="35"/>
      <c r="L247" s="38"/>
      <c r="M247" s="205"/>
      <c r="N247" s="206"/>
      <c r="O247" s="70"/>
      <c r="P247" s="70"/>
      <c r="Q247" s="70"/>
      <c r="R247" s="70"/>
      <c r="S247" s="70"/>
      <c r="T247" s="71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T247" s="15" t="s">
        <v>158</v>
      </c>
      <c r="AU247" s="15" t="s">
        <v>95</v>
      </c>
    </row>
    <row r="248" spans="1:65" s="2" customFormat="1" ht="24.25" customHeight="1">
      <c r="A248" s="33"/>
      <c r="B248" s="34"/>
      <c r="C248" s="222" t="s">
        <v>409</v>
      </c>
      <c r="D248" s="222" t="s">
        <v>321</v>
      </c>
      <c r="E248" s="223" t="s">
        <v>410</v>
      </c>
      <c r="F248" s="224" t="s">
        <v>411</v>
      </c>
      <c r="G248" s="225" t="s">
        <v>330</v>
      </c>
      <c r="H248" s="226">
        <v>1</v>
      </c>
      <c r="I248" s="227"/>
      <c r="J248" s="228">
        <f>ROUND(I248*H248,2)</f>
        <v>0</v>
      </c>
      <c r="K248" s="229"/>
      <c r="L248" s="230"/>
      <c r="M248" s="231" t="s">
        <v>1</v>
      </c>
      <c r="N248" s="232" t="s">
        <v>50</v>
      </c>
      <c r="O248" s="70"/>
      <c r="P248" s="198">
        <f>O248*H248</f>
        <v>0</v>
      </c>
      <c r="Q248" s="198">
        <v>1.0000000000000001E-5</v>
      </c>
      <c r="R248" s="198">
        <f>Q248*H248</f>
        <v>1.0000000000000001E-5</v>
      </c>
      <c r="S248" s="198">
        <v>0</v>
      </c>
      <c r="T248" s="199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200" t="s">
        <v>375</v>
      </c>
      <c r="AT248" s="200" t="s">
        <v>321</v>
      </c>
      <c r="AU248" s="200" t="s">
        <v>95</v>
      </c>
      <c r="AY248" s="15" t="s">
        <v>148</v>
      </c>
      <c r="BE248" s="201">
        <f>IF(N248="základní",J248,0)</f>
        <v>0</v>
      </c>
      <c r="BF248" s="201">
        <f>IF(N248="snížená",J248,0)</f>
        <v>0</v>
      </c>
      <c r="BG248" s="201">
        <f>IF(N248="zákl. přenesená",J248,0)</f>
        <v>0</v>
      </c>
      <c r="BH248" s="201">
        <f>IF(N248="sníž. přenesená",J248,0)</f>
        <v>0</v>
      </c>
      <c r="BI248" s="201">
        <f>IF(N248="nulová",J248,0)</f>
        <v>0</v>
      </c>
      <c r="BJ248" s="15" t="s">
        <v>93</v>
      </c>
      <c r="BK248" s="201">
        <f>ROUND(I248*H248,2)</f>
        <v>0</v>
      </c>
      <c r="BL248" s="15" t="s">
        <v>280</v>
      </c>
      <c r="BM248" s="200" t="s">
        <v>412</v>
      </c>
    </row>
    <row r="249" spans="1:65" s="2" customFormat="1" ht="36">
      <c r="A249" s="33"/>
      <c r="B249" s="34"/>
      <c r="C249" s="35"/>
      <c r="D249" s="202" t="s">
        <v>158</v>
      </c>
      <c r="E249" s="35"/>
      <c r="F249" s="203" t="s">
        <v>407</v>
      </c>
      <c r="G249" s="35"/>
      <c r="H249" s="35"/>
      <c r="I249" s="204"/>
      <c r="J249" s="35"/>
      <c r="K249" s="35"/>
      <c r="L249" s="38"/>
      <c r="M249" s="205"/>
      <c r="N249" s="206"/>
      <c r="O249" s="70"/>
      <c r="P249" s="70"/>
      <c r="Q249" s="70"/>
      <c r="R249" s="70"/>
      <c r="S249" s="70"/>
      <c r="T249" s="71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T249" s="15" t="s">
        <v>158</v>
      </c>
      <c r="AU249" s="15" t="s">
        <v>95</v>
      </c>
    </row>
    <row r="250" spans="1:65" s="12" customFormat="1" ht="26" customHeight="1">
      <c r="B250" s="172"/>
      <c r="C250" s="173"/>
      <c r="D250" s="174" t="s">
        <v>84</v>
      </c>
      <c r="E250" s="175" t="s">
        <v>321</v>
      </c>
      <c r="F250" s="175" t="s">
        <v>413</v>
      </c>
      <c r="G250" s="173"/>
      <c r="H250" s="173"/>
      <c r="I250" s="176"/>
      <c r="J250" s="177">
        <f>BK250</f>
        <v>0</v>
      </c>
      <c r="K250" s="173"/>
      <c r="L250" s="178"/>
      <c r="M250" s="179"/>
      <c r="N250" s="180"/>
      <c r="O250" s="180"/>
      <c r="P250" s="181">
        <f>P251</f>
        <v>0</v>
      </c>
      <c r="Q250" s="180"/>
      <c r="R250" s="181">
        <f>R251</f>
        <v>7.4999999999999997E-3</v>
      </c>
      <c r="S250" s="180"/>
      <c r="T250" s="182">
        <f>T251</f>
        <v>0</v>
      </c>
      <c r="AR250" s="183" t="s">
        <v>162</v>
      </c>
      <c r="AT250" s="184" t="s">
        <v>84</v>
      </c>
      <c r="AU250" s="184" t="s">
        <v>85</v>
      </c>
      <c r="AY250" s="183" t="s">
        <v>148</v>
      </c>
      <c r="BK250" s="185">
        <f>BK251</f>
        <v>0</v>
      </c>
    </row>
    <row r="251" spans="1:65" s="12" customFormat="1" ht="22.75" customHeight="1">
      <c r="B251" s="172"/>
      <c r="C251" s="173"/>
      <c r="D251" s="174" t="s">
        <v>84</v>
      </c>
      <c r="E251" s="186" t="s">
        <v>414</v>
      </c>
      <c r="F251" s="186" t="s">
        <v>415</v>
      </c>
      <c r="G251" s="173"/>
      <c r="H251" s="173"/>
      <c r="I251" s="176"/>
      <c r="J251" s="187">
        <f>BK251</f>
        <v>0</v>
      </c>
      <c r="K251" s="173"/>
      <c r="L251" s="178"/>
      <c r="M251" s="179"/>
      <c r="N251" s="180"/>
      <c r="O251" s="180"/>
      <c r="P251" s="181">
        <f>SUM(P252:P260)</f>
        <v>0</v>
      </c>
      <c r="Q251" s="180"/>
      <c r="R251" s="181">
        <f>SUM(R252:R260)</f>
        <v>7.4999999999999997E-3</v>
      </c>
      <c r="S251" s="180"/>
      <c r="T251" s="182">
        <f>SUM(T252:T260)</f>
        <v>0</v>
      </c>
      <c r="AR251" s="183" t="s">
        <v>162</v>
      </c>
      <c r="AT251" s="184" t="s">
        <v>84</v>
      </c>
      <c r="AU251" s="184" t="s">
        <v>93</v>
      </c>
      <c r="AY251" s="183" t="s">
        <v>148</v>
      </c>
      <c r="BK251" s="185">
        <f>SUM(BK252:BK260)</f>
        <v>0</v>
      </c>
    </row>
    <row r="252" spans="1:65" s="2" customFormat="1" ht="14.5" customHeight="1">
      <c r="A252" s="33"/>
      <c r="B252" s="34"/>
      <c r="C252" s="188" t="s">
        <v>416</v>
      </c>
      <c r="D252" s="188" t="s">
        <v>152</v>
      </c>
      <c r="E252" s="189" t="s">
        <v>417</v>
      </c>
      <c r="F252" s="190" t="s">
        <v>418</v>
      </c>
      <c r="G252" s="191" t="s">
        <v>230</v>
      </c>
      <c r="H252" s="192">
        <v>9.0299999999999994</v>
      </c>
      <c r="I252" s="193"/>
      <c r="J252" s="194">
        <f>ROUND(I252*H252,2)</f>
        <v>0</v>
      </c>
      <c r="K252" s="195"/>
      <c r="L252" s="38"/>
      <c r="M252" s="196" t="s">
        <v>1</v>
      </c>
      <c r="N252" s="197" t="s">
        <v>50</v>
      </c>
      <c r="O252" s="70"/>
      <c r="P252" s="198">
        <f>O252*H252</f>
        <v>0</v>
      </c>
      <c r="Q252" s="198">
        <v>0</v>
      </c>
      <c r="R252" s="198">
        <f>Q252*H252</f>
        <v>0</v>
      </c>
      <c r="S252" s="198">
        <v>0</v>
      </c>
      <c r="T252" s="199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200" t="s">
        <v>419</v>
      </c>
      <c r="AT252" s="200" t="s">
        <v>152</v>
      </c>
      <c r="AU252" s="200" t="s">
        <v>95</v>
      </c>
      <c r="AY252" s="15" t="s">
        <v>148</v>
      </c>
      <c r="BE252" s="201">
        <f>IF(N252="základní",J252,0)</f>
        <v>0</v>
      </c>
      <c r="BF252" s="201">
        <f>IF(N252="snížená",J252,0)</f>
        <v>0</v>
      </c>
      <c r="BG252" s="201">
        <f>IF(N252="zákl. přenesená",J252,0)</f>
        <v>0</v>
      </c>
      <c r="BH252" s="201">
        <f>IF(N252="sníž. přenesená",J252,0)</f>
        <v>0</v>
      </c>
      <c r="BI252" s="201">
        <f>IF(N252="nulová",J252,0)</f>
        <v>0</v>
      </c>
      <c r="BJ252" s="15" t="s">
        <v>93</v>
      </c>
      <c r="BK252" s="201">
        <f>ROUND(I252*H252,2)</f>
        <v>0</v>
      </c>
      <c r="BL252" s="15" t="s">
        <v>419</v>
      </c>
      <c r="BM252" s="200" t="s">
        <v>420</v>
      </c>
    </row>
    <row r="253" spans="1:65" s="2" customFormat="1" ht="24">
      <c r="A253" s="33"/>
      <c r="B253" s="34"/>
      <c r="C253" s="35"/>
      <c r="D253" s="202" t="s">
        <v>158</v>
      </c>
      <c r="E253" s="35"/>
      <c r="F253" s="203" t="s">
        <v>421</v>
      </c>
      <c r="G253" s="35"/>
      <c r="H253" s="35"/>
      <c r="I253" s="204"/>
      <c r="J253" s="35"/>
      <c r="K253" s="35"/>
      <c r="L253" s="38"/>
      <c r="M253" s="205"/>
      <c r="N253" s="206"/>
      <c r="O253" s="70"/>
      <c r="P253" s="70"/>
      <c r="Q253" s="70"/>
      <c r="R253" s="70"/>
      <c r="S253" s="70"/>
      <c r="T253" s="71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T253" s="15" t="s">
        <v>158</v>
      </c>
      <c r="AU253" s="15" t="s">
        <v>95</v>
      </c>
    </row>
    <row r="254" spans="1:65" s="13" customFormat="1" ht="12">
      <c r="B254" s="211"/>
      <c r="C254" s="212"/>
      <c r="D254" s="202" t="s">
        <v>205</v>
      </c>
      <c r="E254" s="213" t="s">
        <v>1</v>
      </c>
      <c r="F254" s="214" t="s">
        <v>422</v>
      </c>
      <c r="G254" s="212"/>
      <c r="H254" s="215">
        <v>9.0299999999999994</v>
      </c>
      <c r="I254" s="216"/>
      <c r="J254" s="212"/>
      <c r="K254" s="212"/>
      <c r="L254" s="217"/>
      <c r="M254" s="218"/>
      <c r="N254" s="219"/>
      <c r="O254" s="219"/>
      <c r="P254" s="219"/>
      <c r="Q254" s="219"/>
      <c r="R254" s="219"/>
      <c r="S254" s="219"/>
      <c r="T254" s="220"/>
      <c r="AT254" s="221" t="s">
        <v>205</v>
      </c>
      <c r="AU254" s="221" t="s">
        <v>95</v>
      </c>
      <c r="AV254" s="13" t="s">
        <v>95</v>
      </c>
      <c r="AW254" s="13" t="s">
        <v>40</v>
      </c>
      <c r="AX254" s="13" t="s">
        <v>93</v>
      </c>
      <c r="AY254" s="221" t="s">
        <v>148</v>
      </c>
    </row>
    <row r="255" spans="1:65" s="2" customFormat="1" ht="24.25" customHeight="1">
      <c r="A255" s="33"/>
      <c r="B255" s="34"/>
      <c r="C255" s="222" t="s">
        <v>337</v>
      </c>
      <c r="D255" s="222" t="s">
        <v>321</v>
      </c>
      <c r="E255" s="223" t="s">
        <v>423</v>
      </c>
      <c r="F255" s="224" t="s">
        <v>424</v>
      </c>
      <c r="G255" s="225" t="s">
        <v>214</v>
      </c>
      <c r="H255" s="226">
        <v>25</v>
      </c>
      <c r="I255" s="227"/>
      <c r="J255" s="228">
        <f>ROUND(I255*H255,2)</f>
        <v>0</v>
      </c>
      <c r="K255" s="229"/>
      <c r="L255" s="230"/>
      <c r="M255" s="231" t="s">
        <v>1</v>
      </c>
      <c r="N255" s="232" t="s">
        <v>50</v>
      </c>
      <c r="O255" s="70"/>
      <c r="P255" s="198">
        <f>O255*H255</f>
        <v>0</v>
      </c>
      <c r="Q255" s="198">
        <v>2.9999999999999997E-4</v>
      </c>
      <c r="R255" s="198">
        <f>Q255*H255</f>
        <v>7.4999999999999997E-3</v>
      </c>
      <c r="S255" s="198">
        <v>0</v>
      </c>
      <c r="T255" s="199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200" t="s">
        <v>425</v>
      </c>
      <c r="AT255" s="200" t="s">
        <v>321</v>
      </c>
      <c r="AU255" s="200" t="s">
        <v>95</v>
      </c>
      <c r="AY255" s="15" t="s">
        <v>148</v>
      </c>
      <c r="BE255" s="201">
        <f>IF(N255="základní",J255,0)</f>
        <v>0</v>
      </c>
      <c r="BF255" s="201">
        <f>IF(N255="snížená",J255,0)</f>
        <v>0</v>
      </c>
      <c r="BG255" s="201">
        <f>IF(N255="zákl. přenesená",J255,0)</f>
        <v>0</v>
      </c>
      <c r="BH255" s="201">
        <f>IF(N255="sníž. přenesená",J255,0)</f>
        <v>0</v>
      </c>
      <c r="BI255" s="201">
        <f>IF(N255="nulová",J255,0)</f>
        <v>0</v>
      </c>
      <c r="BJ255" s="15" t="s">
        <v>93</v>
      </c>
      <c r="BK255" s="201">
        <f>ROUND(I255*H255,2)</f>
        <v>0</v>
      </c>
      <c r="BL255" s="15" t="s">
        <v>419</v>
      </c>
      <c r="BM255" s="200" t="s">
        <v>426</v>
      </c>
    </row>
    <row r="256" spans="1:65" s="2" customFormat="1" ht="12">
      <c r="A256" s="33"/>
      <c r="B256" s="34"/>
      <c r="C256" s="35"/>
      <c r="D256" s="202" t="s">
        <v>158</v>
      </c>
      <c r="E256" s="35"/>
      <c r="F256" s="203" t="s">
        <v>424</v>
      </c>
      <c r="G256" s="35"/>
      <c r="H256" s="35"/>
      <c r="I256" s="204"/>
      <c r="J256" s="35"/>
      <c r="K256" s="35"/>
      <c r="L256" s="38"/>
      <c r="M256" s="205"/>
      <c r="N256" s="206"/>
      <c r="O256" s="70"/>
      <c r="P256" s="70"/>
      <c r="Q256" s="70"/>
      <c r="R256" s="70"/>
      <c r="S256" s="70"/>
      <c r="T256" s="71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T256" s="15" t="s">
        <v>158</v>
      </c>
      <c r="AU256" s="15" t="s">
        <v>95</v>
      </c>
    </row>
    <row r="257" spans="1:65" s="13" customFormat="1" ht="12">
      <c r="B257" s="211"/>
      <c r="C257" s="212"/>
      <c r="D257" s="202" t="s">
        <v>205</v>
      </c>
      <c r="E257" s="213" t="s">
        <v>1</v>
      </c>
      <c r="F257" s="214" t="s">
        <v>427</v>
      </c>
      <c r="G257" s="212"/>
      <c r="H257" s="215">
        <v>25</v>
      </c>
      <c r="I257" s="216"/>
      <c r="J257" s="212"/>
      <c r="K257" s="212"/>
      <c r="L257" s="217"/>
      <c r="M257" s="218"/>
      <c r="N257" s="219"/>
      <c r="O257" s="219"/>
      <c r="P257" s="219"/>
      <c r="Q257" s="219"/>
      <c r="R257" s="219"/>
      <c r="S257" s="219"/>
      <c r="T257" s="220"/>
      <c r="AT257" s="221" t="s">
        <v>205</v>
      </c>
      <c r="AU257" s="221" t="s">
        <v>95</v>
      </c>
      <c r="AV257" s="13" t="s">
        <v>95</v>
      </c>
      <c r="AW257" s="13" t="s">
        <v>40</v>
      </c>
      <c r="AX257" s="13" t="s">
        <v>93</v>
      </c>
      <c r="AY257" s="221" t="s">
        <v>148</v>
      </c>
    </row>
    <row r="258" spans="1:65" s="2" customFormat="1" ht="14.5" customHeight="1">
      <c r="A258" s="33"/>
      <c r="B258" s="34"/>
      <c r="C258" s="188" t="s">
        <v>428</v>
      </c>
      <c r="D258" s="188" t="s">
        <v>152</v>
      </c>
      <c r="E258" s="189" t="s">
        <v>429</v>
      </c>
      <c r="F258" s="190" t="s">
        <v>430</v>
      </c>
      <c r="G258" s="191" t="s">
        <v>230</v>
      </c>
      <c r="H258" s="192">
        <v>3.9380000000000002</v>
      </c>
      <c r="I258" s="193"/>
      <c r="J258" s="194">
        <f>ROUND(I258*H258,2)</f>
        <v>0</v>
      </c>
      <c r="K258" s="195"/>
      <c r="L258" s="38"/>
      <c r="M258" s="196" t="s">
        <v>1</v>
      </c>
      <c r="N258" s="197" t="s">
        <v>50</v>
      </c>
      <c r="O258" s="70"/>
      <c r="P258" s="198">
        <f>O258*H258</f>
        <v>0</v>
      </c>
      <c r="Q258" s="198">
        <v>0</v>
      </c>
      <c r="R258" s="198">
        <f>Q258*H258</f>
        <v>0</v>
      </c>
      <c r="S258" s="198">
        <v>0</v>
      </c>
      <c r="T258" s="199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200" t="s">
        <v>419</v>
      </c>
      <c r="AT258" s="200" t="s">
        <v>152</v>
      </c>
      <c r="AU258" s="200" t="s">
        <v>95</v>
      </c>
      <c r="AY258" s="15" t="s">
        <v>148</v>
      </c>
      <c r="BE258" s="201">
        <f>IF(N258="základní",J258,0)</f>
        <v>0</v>
      </c>
      <c r="BF258" s="201">
        <f>IF(N258="snížená",J258,0)</f>
        <v>0</v>
      </c>
      <c r="BG258" s="201">
        <f>IF(N258="zákl. přenesená",J258,0)</f>
        <v>0</v>
      </c>
      <c r="BH258" s="201">
        <f>IF(N258="sníž. přenesená",J258,0)</f>
        <v>0</v>
      </c>
      <c r="BI258" s="201">
        <f>IF(N258="nulová",J258,0)</f>
        <v>0</v>
      </c>
      <c r="BJ258" s="15" t="s">
        <v>93</v>
      </c>
      <c r="BK258" s="201">
        <f>ROUND(I258*H258,2)</f>
        <v>0</v>
      </c>
      <c r="BL258" s="15" t="s">
        <v>419</v>
      </c>
      <c r="BM258" s="200" t="s">
        <v>431</v>
      </c>
    </row>
    <row r="259" spans="1:65" s="2" customFormat="1" ht="24">
      <c r="A259" s="33"/>
      <c r="B259" s="34"/>
      <c r="C259" s="35"/>
      <c r="D259" s="202" t="s">
        <v>158</v>
      </c>
      <c r="E259" s="35"/>
      <c r="F259" s="203" t="s">
        <v>432</v>
      </c>
      <c r="G259" s="35"/>
      <c r="H259" s="35"/>
      <c r="I259" s="204"/>
      <c r="J259" s="35"/>
      <c r="K259" s="35"/>
      <c r="L259" s="38"/>
      <c r="M259" s="205"/>
      <c r="N259" s="206"/>
      <c r="O259" s="70"/>
      <c r="P259" s="70"/>
      <c r="Q259" s="70"/>
      <c r="R259" s="70"/>
      <c r="S259" s="70"/>
      <c r="T259" s="71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T259" s="15" t="s">
        <v>158</v>
      </c>
      <c r="AU259" s="15" t="s">
        <v>95</v>
      </c>
    </row>
    <row r="260" spans="1:65" s="13" customFormat="1" ht="12">
      <c r="B260" s="211"/>
      <c r="C260" s="212"/>
      <c r="D260" s="202" t="s">
        <v>205</v>
      </c>
      <c r="E260" s="213" t="s">
        <v>1</v>
      </c>
      <c r="F260" s="214" t="s">
        <v>233</v>
      </c>
      <c r="G260" s="212"/>
      <c r="H260" s="215">
        <v>3.9380000000000002</v>
      </c>
      <c r="I260" s="216"/>
      <c r="J260" s="212"/>
      <c r="K260" s="212"/>
      <c r="L260" s="217"/>
      <c r="M260" s="233"/>
      <c r="N260" s="234"/>
      <c r="O260" s="234"/>
      <c r="P260" s="234"/>
      <c r="Q260" s="234"/>
      <c r="R260" s="234"/>
      <c r="S260" s="234"/>
      <c r="T260" s="235"/>
      <c r="AT260" s="221" t="s">
        <v>205</v>
      </c>
      <c r="AU260" s="221" t="s">
        <v>95</v>
      </c>
      <c r="AV260" s="13" t="s">
        <v>95</v>
      </c>
      <c r="AW260" s="13" t="s">
        <v>40</v>
      </c>
      <c r="AX260" s="13" t="s">
        <v>93</v>
      </c>
      <c r="AY260" s="221" t="s">
        <v>148</v>
      </c>
    </row>
    <row r="261" spans="1:65" s="2" customFormat="1" ht="7" customHeight="1">
      <c r="A261" s="33"/>
      <c r="B261" s="53"/>
      <c r="C261" s="54"/>
      <c r="D261" s="54"/>
      <c r="E261" s="54"/>
      <c r="F261" s="54"/>
      <c r="G261" s="54"/>
      <c r="H261" s="54"/>
      <c r="I261" s="54"/>
      <c r="J261" s="54"/>
      <c r="K261" s="54"/>
      <c r="L261" s="38"/>
      <c r="M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</row>
  </sheetData>
  <sheetProtection algorithmName="SHA-512" hashValue="NxTbNub5oYfGjArW/xkyzHJu7O6y9jZLz/UhZHaL7gueq4wTMCGpmhcwAMYgLFaZcphXNwZVvM62L3P1IM3L1g==" saltValue="+rmBccAMJc+8q1onecMQMwqhZlanwvMcFi4XeVrjb7Zfyc3JqQgf/ixY+lTR6kWGus0RW/Hpeo8I4X0YRyZ7Eg==" spinCount="100000" sheet="1" objects="1" scenarios="1" formatColumns="0" formatRows="0" autoFilter="0"/>
  <autoFilter ref="C127:K260" xr:uid="{00000000-0009-0000-0000-000002000000}"/>
  <mergeCells count="9">
    <mergeCell ref="E86:H86"/>
    <mergeCell ref="E118:H118"/>
    <mergeCell ref="E120:H120"/>
    <mergeCell ref="L2:V2"/>
    <mergeCell ref="E7:H7"/>
    <mergeCell ref="E9:H9"/>
    <mergeCell ref="E18:H18"/>
    <mergeCell ref="E27:H27"/>
    <mergeCell ref="E84:H84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208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AT2" s="15" t="s">
        <v>102</v>
      </c>
    </row>
    <row r="3" spans="1:46" s="1" customFormat="1" ht="7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8"/>
      <c r="AT3" s="15" t="s">
        <v>95</v>
      </c>
    </row>
    <row r="4" spans="1:46" s="1" customFormat="1" ht="25" customHeight="1">
      <c r="B4" s="18"/>
      <c r="D4" s="109" t="s">
        <v>117</v>
      </c>
      <c r="L4" s="18"/>
      <c r="M4" s="110" t="s">
        <v>10</v>
      </c>
      <c r="AT4" s="15" t="s">
        <v>4</v>
      </c>
    </row>
    <row r="5" spans="1:46" s="1" customFormat="1" ht="7" customHeight="1">
      <c r="B5" s="18"/>
      <c r="L5" s="18"/>
    </row>
    <row r="6" spans="1:46" s="1" customFormat="1" ht="12" customHeight="1">
      <c r="B6" s="18"/>
      <c r="D6" s="111" t="s">
        <v>16</v>
      </c>
      <c r="L6" s="18"/>
    </row>
    <row r="7" spans="1:46" s="1" customFormat="1" ht="16.5" customHeight="1">
      <c r="B7" s="18"/>
      <c r="E7" s="277" t="str">
        <f>'Rekapitulace stavby'!K6</f>
        <v>PŘESTAVLKY - VRT</v>
      </c>
      <c r="F7" s="278"/>
      <c r="G7" s="278"/>
      <c r="H7" s="278"/>
      <c r="L7" s="18"/>
    </row>
    <row r="8" spans="1:46" s="2" customFormat="1" ht="12" customHeight="1">
      <c r="A8" s="33"/>
      <c r="B8" s="38"/>
      <c r="C8" s="33"/>
      <c r="D8" s="111" t="s">
        <v>118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279" t="s">
        <v>433</v>
      </c>
      <c r="F9" s="280"/>
      <c r="G9" s="280"/>
      <c r="H9" s="280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11" t="s">
        <v>18</v>
      </c>
      <c r="E11" s="33"/>
      <c r="F11" s="112" t="s">
        <v>19</v>
      </c>
      <c r="G11" s="33"/>
      <c r="H11" s="33"/>
      <c r="I11" s="111" t="s">
        <v>20</v>
      </c>
      <c r="J11" s="112" t="s">
        <v>21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11" t="s">
        <v>22</v>
      </c>
      <c r="E12" s="33"/>
      <c r="F12" s="112" t="s">
        <v>33</v>
      </c>
      <c r="G12" s="33"/>
      <c r="H12" s="33"/>
      <c r="I12" s="111" t="s">
        <v>24</v>
      </c>
      <c r="J12" s="113" t="str">
        <f>'Rekapitulace stavby'!AN8</f>
        <v>7. 5. 2020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21.75" customHeight="1">
      <c r="A13" s="33"/>
      <c r="B13" s="38"/>
      <c r="C13" s="33"/>
      <c r="D13" s="114" t="s">
        <v>26</v>
      </c>
      <c r="E13" s="33"/>
      <c r="F13" s="115" t="s">
        <v>27</v>
      </c>
      <c r="G13" s="33"/>
      <c r="H13" s="33"/>
      <c r="I13" s="114" t="s">
        <v>28</v>
      </c>
      <c r="J13" s="115" t="s">
        <v>122</v>
      </c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11" t="s">
        <v>30</v>
      </c>
      <c r="E14" s="33"/>
      <c r="F14" s="33"/>
      <c r="G14" s="33"/>
      <c r="H14" s="33"/>
      <c r="I14" s="111" t="s">
        <v>31</v>
      </c>
      <c r="J14" s="112" t="s">
        <v>32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12" t="s">
        <v>124</v>
      </c>
      <c r="F15" s="33"/>
      <c r="G15" s="33"/>
      <c r="H15" s="33"/>
      <c r="I15" s="111" t="s">
        <v>34</v>
      </c>
      <c r="J15" s="112" t="s">
        <v>1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7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11" t="s">
        <v>35</v>
      </c>
      <c r="E17" s="33"/>
      <c r="F17" s="33"/>
      <c r="G17" s="33"/>
      <c r="H17" s="33"/>
      <c r="I17" s="111" t="s">
        <v>31</v>
      </c>
      <c r="J17" s="28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281" t="str">
        <f>'Rekapitulace stavby'!E14</f>
        <v>Vyplň údaj</v>
      </c>
      <c r="F18" s="282"/>
      <c r="G18" s="282"/>
      <c r="H18" s="282"/>
      <c r="I18" s="111" t="s">
        <v>34</v>
      </c>
      <c r="J18" s="28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7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11" t="s">
        <v>37</v>
      </c>
      <c r="E20" s="33"/>
      <c r="F20" s="33"/>
      <c r="G20" s="33"/>
      <c r="H20" s="33"/>
      <c r="I20" s="111" t="s">
        <v>31</v>
      </c>
      <c r="J20" s="112" t="s">
        <v>38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12" t="s">
        <v>39</v>
      </c>
      <c r="F21" s="33"/>
      <c r="G21" s="33"/>
      <c r="H21" s="33"/>
      <c r="I21" s="111" t="s">
        <v>34</v>
      </c>
      <c r="J21" s="112" t="s">
        <v>1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7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11" t="s">
        <v>41</v>
      </c>
      <c r="E23" s="33"/>
      <c r="F23" s="33"/>
      <c r="G23" s="33"/>
      <c r="H23" s="33"/>
      <c r="I23" s="111" t="s">
        <v>31</v>
      </c>
      <c r="J23" s="112" t="s">
        <v>1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12" t="s">
        <v>42</v>
      </c>
      <c r="F24" s="33"/>
      <c r="G24" s="33"/>
      <c r="H24" s="33"/>
      <c r="I24" s="111" t="s">
        <v>34</v>
      </c>
      <c r="J24" s="112" t="s">
        <v>1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7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11" t="s">
        <v>43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6"/>
      <c r="B27" s="117"/>
      <c r="C27" s="116"/>
      <c r="D27" s="116"/>
      <c r="E27" s="283" t="s">
        <v>1</v>
      </c>
      <c r="F27" s="283"/>
      <c r="G27" s="283"/>
      <c r="H27" s="283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7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7" customHeight="1">
      <c r="A29" s="33"/>
      <c r="B29" s="38"/>
      <c r="C29" s="33"/>
      <c r="D29" s="119"/>
      <c r="E29" s="119"/>
      <c r="F29" s="119"/>
      <c r="G29" s="119"/>
      <c r="H29" s="119"/>
      <c r="I29" s="119"/>
      <c r="J29" s="119"/>
      <c r="K29" s="119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5" customHeight="1">
      <c r="A30" s="33"/>
      <c r="B30" s="38"/>
      <c r="C30" s="33"/>
      <c r="D30" s="120" t="s">
        <v>45</v>
      </c>
      <c r="E30" s="33"/>
      <c r="F30" s="33"/>
      <c r="G30" s="33"/>
      <c r="H30" s="33"/>
      <c r="I30" s="33"/>
      <c r="J30" s="121">
        <f>ROUND(J123,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8"/>
      <c r="C31" s="33"/>
      <c r="D31" s="119"/>
      <c r="E31" s="119"/>
      <c r="F31" s="119"/>
      <c r="G31" s="119"/>
      <c r="H31" s="119"/>
      <c r="I31" s="119"/>
      <c r="J31" s="119"/>
      <c r="K31" s="119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5" customHeight="1">
      <c r="A32" s="33"/>
      <c r="B32" s="38"/>
      <c r="C32" s="33"/>
      <c r="D32" s="33"/>
      <c r="E32" s="33"/>
      <c r="F32" s="122" t="s">
        <v>47</v>
      </c>
      <c r="G32" s="33"/>
      <c r="H32" s="33"/>
      <c r="I32" s="122" t="s">
        <v>46</v>
      </c>
      <c r="J32" s="122" t="s">
        <v>48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5" customHeight="1">
      <c r="A33" s="33"/>
      <c r="B33" s="38"/>
      <c r="C33" s="33"/>
      <c r="D33" s="123" t="s">
        <v>49</v>
      </c>
      <c r="E33" s="111" t="s">
        <v>50</v>
      </c>
      <c r="F33" s="124">
        <f>ROUND((SUM(BE123:BE207)),  2)</f>
        <v>0</v>
      </c>
      <c r="G33" s="33"/>
      <c r="H33" s="33"/>
      <c r="I33" s="125">
        <v>0.21</v>
      </c>
      <c r="J33" s="124">
        <f>ROUND(((SUM(BE123:BE207))*I33),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8"/>
      <c r="C34" s="33"/>
      <c r="D34" s="33"/>
      <c r="E34" s="111" t="s">
        <v>51</v>
      </c>
      <c r="F34" s="124">
        <f>ROUND((SUM(BF123:BF207)),  2)</f>
        <v>0</v>
      </c>
      <c r="G34" s="33"/>
      <c r="H34" s="33"/>
      <c r="I34" s="125">
        <v>0.15</v>
      </c>
      <c r="J34" s="124">
        <f>ROUND(((SUM(BF123:BF207))*I34),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hidden="1" customHeight="1">
      <c r="A35" s="33"/>
      <c r="B35" s="38"/>
      <c r="C35" s="33"/>
      <c r="D35" s="33"/>
      <c r="E35" s="111" t="s">
        <v>52</v>
      </c>
      <c r="F35" s="124">
        <f>ROUND((SUM(BG123:BG207)),  2)</f>
        <v>0</v>
      </c>
      <c r="G35" s="33"/>
      <c r="H35" s="33"/>
      <c r="I35" s="125">
        <v>0.21</v>
      </c>
      <c r="J35" s="124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hidden="1" customHeight="1">
      <c r="A36" s="33"/>
      <c r="B36" s="38"/>
      <c r="C36" s="33"/>
      <c r="D36" s="33"/>
      <c r="E36" s="111" t="s">
        <v>53</v>
      </c>
      <c r="F36" s="124">
        <f>ROUND((SUM(BH123:BH207)),  2)</f>
        <v>0</v>
      </c>
      <c r="G36" s="33"/>
      <c r="H36" s="33"/>
      <c r="I36" s="125">
        <v>0.15</v>
      </c>
      <c r="J36" s="124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8"/>
      <c r="C37" s="33"/>
      <c r="D37" s="33"/>
      <c r="E37" s="111" t="s">
        <v>54</v>
      </c>
      <c r="F37" s="124">
        <f>ROUND((SUM(BI123:BI207)),  2)</f>
        <v>0</v>
      </c>
      <c r="G37" s="33"/>
      <c r="H37" s="33"/>
      <c r="I37" s="125">
        <v>0</v>
      </c>
      <c r="J37" s="124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7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5" customHeight="1">
      <c r="A39" s="33"/>
      <c r="B39" s="38"/>
      <c r="C39" s="126"/>
      <c r="D39" s="127" t="s">
        <v>55</v>
      </c>
      <c r="E39" s="128"/>
      <c r="F39" s="128"/>
      <c r="G39" s="129" t="s">
        <v>56</v>
      </c>
      <c r="H39" s="130" t="s">
        <v>57</v>
      </c>
      <c r="I39" s="128"/>
      <c r="J39" s="131">
        <f>SUM(J30:J37)</f>
        <v>0</v>
      </c>
      <c r="K39" s="132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5" customHeight="1">
      <c r="B41" s="18"/>
      <c r="L41" s="18"/>
    </row>
    <row r="42" spans="1:31" s="1" customFormat="1" ht="14.5" customHeight="1">
      <c r="B42" s="18"/>
      <c r="L42" s="18"/>
    </row>
    <row r="43" spans="1:31" s="1" customFormat="1" ht="14.5" customHeight="1">
      <c r="B43" s="18"/>
      <c r="L43" s="18"/>
    </row>
    <row r="44" spans="1:31" s="1" customFormat="1" ht="14.5" customHeight="1">
      <c r="B44" s="18"/>
      <c r="L44" s="18"/>
    </row>
    <row r="45" spans="1:31" s="1" customFormat="1" ht="14.5" customHeight="1">
      <c r="B45" s="18"/>
      <c r="L45" s="18"/>
    </row>
    <row r="46" spans="1:31" s="1" customFormat="1" ht="14.5" customHeight="1">
      <c r="B46" s="18"/>
      <c r="L46" s="18"/>
    </row>
    <row r="47" spans="1:31" s="1" customFormat="1" ht="14.5" customHeight="1">
      <c r="B47" s="18"/>
      <c r="L47" s="18"/>
    </row>
    <row r="48" spans="1:31" s="1" customFormat="1" ht="14.5" customHeight="1">
      <c r="B48" s="18"/>
      <c r="L48" s="18"/>
    </row>
    <row r="49" spans="1:31" s="2" customFormat="1" ht="14.5" customHeight="1">
      <c r="B49" s="50"/>
      <c r="D49" s="133" t="s">
        <v>58</v>
      </c>
      <c r="E49" s="134"/>
      <c r="F49" s="134"/>
      <c r="G49" s="133" t="s">
        <v>59</v>
      </c>
      <c r="H49" s="134"/>
      <c r="I49" s="134"/>
      <c r="J49" s="134"/>
      <c r="K49" s="134"/>
      <c r="L49" s="50"/>
    </row>
    <row r="50" spans="1:31" ht="11">
      <c r="B50" s="18"/>
      <c r="L50" s="18"/>
    </row>
    <row r="51" spans="1:31" ht="11">
      <c r="B51" s="18"/>
      <c r="L51" s="18"/>
    </row>
    <row r="52" spans="1:31" ht="11">
      <c r="B52" s="18"/>
      <c r="L52" s="18"/>
    </row>
    <row r="53" spans="1:31" ht="11">
      <c r="B53" s="18"/>
      <c r="L53" s="18"/>
    </row>
    <row r="54" spans="1:31" ht="11">
      <c r="B54" s="18"/>
      <c r="L54" s="18"/>
    </row>
    <row r="55" spans="1:31" ht="11">
      <c r="B55" s="18"/>
      <c r="L55" s="18"/>
    </row>
    <row r="56" spans="1:31" ht="11">
      <c r="B56" s="18"/>
      <c r="L56" s="18"/>
    </row>
    <row r="57" spans="1:31" ht="11">
      <c r="B57" s="18"/>
      <c r="L57" s="18"/>
    </row>
    <row r="58" spans="1:31" ht="11">
      <c r="B58" s="18"/>
      <c r="L58" s="18"/>
    </row>
    <row r="59" spans="1:31" ht="11">
      <c r="B59" s="18"/>
      <c r="L59" s="18"/>
    </row>
    <row r="60" spans="1:31" s="2" customFormat="1" ht="13">
      <c r="A60" s="33"/>
      <c r="B60" s="38"/>
      <c r="C60" s="33"/>
      <c r="D60" s="135" t="s">
        <v>60</v>
      </c>
      <c r="E60" s="136"/>
      <c r="F60" s="137" t="s">
        <v>61</v>
      </c>
      <c r="G60" s="135" t="s">
        <v>60</v>
      </c>
      <c r="H60" s="136"/>
      <c r="I60" s="136"/>
      <c r="J60" s="138" t="s">
        <v>61</v>
      </c>
      <c r="K60" s="136"/>
      <c r="L60" s="50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</row>
    <row r="61" spans="1:31" ht="11">
      <c r="B61" s="18"/>
      <c r="L61" s="18"/>
    </row>
    <row r="62" spans="1:31" ht="11">
      <c r="B62" s="18"/>
      <c r="L62" s="18"/>
    </row>
    <row r="63" spans="1:31" ht="11">
      <c r="B63" s="18"/>
      <c r="L63" s="18"/>
    </row>
    <row r="64" spans="1:31" s="2" customFormat="1" ht="13">
      <c r="A64" s="33"/>
      <c r="B64" s="38"/>
      <c r="C64" s="33"/>
      <c r="D64" s="133" t="s">
        <v>62</v>
      </c>
      <c r="E64" s="139"/>
      <c r="F64" s="139"/>
      <c r="G64" s="133" t="s">
        <v>63</v>
      </c>
      <c r="H64" s="139"/>
      <c r="I64" s="139"/>
      <c r="J64" s="139"/>
      <c r="K64" s="139"/>
      <c r="L64" s="50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</row>
    <row r="65" spans="1:31" ht="11">
      <c r="B65" s="18"/>
      <c r="L65" s="18"/>
    </row>
    <row r="66" spans="1:31" ht="11">
      <c r="B66" s="18"/>
      <c r="L66" s="18"/>
    </row>
    <row r="67" spans="1:31" ht="11">
      <c r="B67" s="18"/>
      <c r="L67" s="18"/>
    </row>
    <row r="68" spans="1:31" ht="11">
      <c r="B68" s="18"/>
      <c r="L68" s="18"/>
    </row>
    <row r="69" spans="1:31" ht="11">
      <c r="B69" s="18"/>
      <c r="L69" s="18"/>
    </row>
    <row r="70" spans="1:31" ht="11">
      <c r="B70" s="18"/>
      <c r="L70" s="18"/>
    </row>
    <row r="71" spans="1:31" ht="11">
      <c r="B71" s="18"/>
      <c r="L71" s="18"/>
    </row>
    <row r="72" spans="1:31" ht="11">
      <c r="B72" s="18"/>
      <c r="L72" s="18"/>
    </row>
    <row r="73" spans="1:31" ht="11">
      <c r="B73" s="18"/>
      <c r="L73" s="18"/>
    </row>
    <row r="74" spans="1:31" ht="11">
      <c r="B74" s="18"/>
      <c r="L74" s="18"/>
    </row>
    <row r="75" spans="1:31" s="2" customFormat="1" ht="13">
      <c r="A75" s="33"/>
      <c r="B75" s="38"/>
      <c r="C75" s="33"/>
      <c r="D75" s="135" t="s">
        <v>60</v>
      </c>
      <c r="E75" s="136"/>
      <c r="F75" s="137" t="s">
        <v>61</v>
      </c>
      <c r="G75" s="135" t="s">
        <v>60</v>
      </c>
      <c r="H75" s="136"/>
      <c r="I75" s="136"/>
      <c r="J75" s="138" t="s">
        <v>61</v>
      </c>
      <c r="K75" s="136"/>
      <c r="L75" s="50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pans="1:31" s="2" customFormat="1" ht="14.5" customHeight="1">
      <c r="A76" s="33"/>
      <c r="B76" s="140"/>
      <c r="C76" s="141"/>
      <c r="D76" s="141"/>
      <c r="E76" s="141"/>
      <c r="F76" s="141"/>
      <c r="G76" s="141"/>
      <c r="H76" s="141"/>
      <c r="I76" s="141"/>
      <c r="J76" s="141"/>
      <c r="K76" s="141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80" spans="1:31" s="2" customFormat="1" ht="7" customHeight="1">
      <c r="A80" s="33"/>
      <c r="B80" s="142"/>
      <c r="C80" s="143"/>
      <c r="D80" s="143"/>
      <c r="E80" s="143"/>
      <c r="F80" s="143"/>
      <c r="G80" s="143"/>
      <c r="H80" s="143"/>
      <c r="I80" s="143"/>
      <c r="J80" s="143"/>
      <c r="K80" s="143"/>
      <c r="L80" s="50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pans="1:47" s="2" customFormat="1" ht="25" customHeight="1">
      <c r="A81" s="33"/>
      <c r="B81" s="34"/>
      <c r="C81" s="21" t="s">
        <v>125</v>
      </c>
      <c r="D81" s="35"/>
      <c r="E81" s="35"/>
      <c r="F81" s="35"/>
      <c r="G81" s="35"/>
      <c r="H81" s="35"/>
      <c r="I81" s="35"/>
      <c r="J81" s="35"/>
      <c r="K81" s="35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7" customHeight="1">
      <c r="A82" s="33"/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12" customHeight="1">
      <c r="A83" s="33"/>
      <c r="B83" s="34"/>
      <c r="C83" s="27" t="s">
        <v>16</v>
      </c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6.5" customHeight="1">
      <c r="A84" s="33"/>
      <c r="B84" s="34"/>
      <c r="C84" s="35"/>
      <c r="D84" s="35"/>
      <c r="E84" s="284" t="str">
        <f>E7</f>
        <v>PŘESTAVLKY - VRT</v>
      </c>
      <c r="F84" s="285"/>
      <c r="G84" s="285"/>
      <c r="H84" s="28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2" customHeight="1">
      <c r="A85" s="33"/>
      <c r="B85" s="34"/>
      <c r="C85" s="27" t="s">
        <v>118</v>
      </c>
      <c r="D85" s="35"/>
      <c r="E85" s="35"/>
      <c r="F85" s="35"/>
      <c r="G85" s="35"/>
      <c r="H85" s="35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6.5" customHeight="1">
      <c r="A86" s="33"/>
      <c r="B86" s="34"/>
      <c r="C86" s="35"/>
      <c r="D86" s="35"/>
      <c r="E86" s="236" t="str">
        <f>E9</f>
        <v>2020_02_02 - S0 02 Oplocení</v>
      </c>
      <c r="F86" s="286"/>
      <c r="G86" s="286"/>
      <c r="H86" s="286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7" customHeight="1">
      <c r="A87" s="33"/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12" customHeight="1">
      <c r="A88" s="33"/>
      <c r="B88" s="34"/>
      <c r="C88" s="27" t="s">
        <v>22</v>
      </c>
      <c r="D88" s="35"/>
      <c r="E88" s="35"/>
      <c r="F88" s="25" t="str">
        <f>F12</f>
        <v>Přestavlky u Čerčan</v>
      </c>
      <c r="G88" s="35"/>
      <c r="H88" s="35"/>
      <c r="I88" s="27" t="s">
        <v>24</v>
      </c>
      <c r="J88" s="65" t="str">
        <f>IF(J12="","",J12)</f>
        <v>7. 5. 2020</v>
      </c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7" customHeight="1">
      <c r="A89" s="33"/>
      <c r="B89" s="34"/>
      <c r="C89" s="35"/>
      <c r="D89" s="35"/>
      <c r="E89" s="35"/>
      <c r="F89" s="35"/>
      <c r="G89" s="35"/>
      <c r="H89" s="35"/>
      <c r="I89" s="35"/>
      <c r="J89" s="35"/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40" customHeight="1">
      <c r="A90" s="33"/>
      <c r="B90" s="34"/>
      <c r="C90" s="27" t="s">
        <v>30</v>
      </c>
      <c r="D90" s="35"/>
      <c r="E90" s="35"/>
      <c r="F90" s="25" t="str">
        <f>E15</f>
        <v>Obec Přestavlky u Čerčan</v>
      </c>
      <c r="G90" s="35"/>
      <c r="H90" s="35"/>
      <c r="I90" s="27" t="s">
        <v>37</v>
      </c>
      <c r="J90" s="31" t="str">
        <f>E21</f>
        <v>Vodohospodářský rozvoj a výstavba a.s.</v>
      </c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5" customHeight="1">
      <c r="A91" s="33"/>
      <c r="B91" s="34"/>
      <c r="C91" s="27" t="s">
        <v>35</v>
      </c>
      <c r="D91" s="35"/>
      <c r="E91" s="35"/>
      <c r="F91" s="25" t="str">
        <f>IF(E18="","",E18)</f>
        <v>Vyplň údaj</v>
      </c>
      <c r="G91" s="35"/>
      <c r="H91" s="35"/>
      <c r="I91" s="27" t="s">
        <v>41</v>
      </c>
      <c r="J91" s="31" t="str">
        <f>E24</f>
        <v>Dvořák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0.25" customHeight="1">
      <c r="A92" s="33"/>
      <c r="B92" s="34"/>
      <c r="C92" s="35"/>
      <c r="D92" s="35"/>
      <c r="E92" s="35"/>
      <c r="F92" s="35"/>
      <c r="G92" s="35"/>
      <c r="H92" s="35"/>
      <c r="I92" s="35"/>
      <c r="J92" s="35"/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29.25" customHeight="1">
      <c r="A93" s="33"/>
      <c r="B93" s="34"/>
      <c r="C93" s="144" t="s">
        <v>126</v>
      </c>
      <c r="D93" s="145"/>
      <c r="E93" s="145"/>
      <c r="F93" s="145"/>
      <c r="G93" s="145"/>
      <c r="H93" s="145"/>
      <c r="I93" s="145"/>
      <c r="J93" s="146" t="s">
        <v>127</v>
      </c>
      <c r="K93" s="14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10.25" customHeight="1">
      <c r="A94" s="33"/>
      <c r="B94" s="34"/>
      <c r="C94" s="35"/>
      <c r="D94" s="35"/>
      <c r="E94" s="35"/>
      <c r="F94" s="35"/>
      <c r="G94" s="35"/>
      <c r="H94" s="35"/>
      <c r="I94" s="35"/>
      <c r="J94" s="35"/>
      <c r="K94" s="35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22.75" customHeight="1">
      <c r="A95" s="33"/>
      <c r="B95" s="34"/>
      <c r="C95" s="147" t="s">
        <v>128</v>
      </c>
      <c r="D95" s="35"/>
      <c r="E95" s="35"/>
      <c r="F95" s="35"/>
      <c r="G95" s="35"/>
      <c r="H95" s="35"/>
      <c r="I95" s="35"/>
      <c r="J95" s="83">
        <f>J123</f>
        <v>0</v>
      </c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U95" s="15" t="s">
        <v>129</v>
      </c>
    </row>
    <row r="96" spans="1:47" s="9" customFormat="1" ht="25" customHeight="1">
      <c r="B96" s="148"/>
      <c r="C96" s="149"/>
      <c r="D96" s="150" t="s">
        <v>130</v>
      </c>
      <c r="E96" s="151"/>
      <c r="F96" s="151"/>
      <c r="G96" s="151"/>
      <c r="H96" s="151"/>
      <c r="I96" s="151"/>
      <c r="J96" s="152">
        <f>J124</f>
        <v>0</v>
      </c>
      <c r="K96" s="149"/>
      <c r="L96" s="153"/>
    </row>
    <row r="97" spans="1:31" s="10" customFormat="1" ht="20" customHeight="1">
      <c r="B97" s="154"/>
      <c r="C97" s="155"/>
      <c r="D97" s="156" t="s">
        <v>187</v>
      </c>
      <c r="E97" s="157"/>
      <c r="F97" s="157"/>
      <c r="G97" s="157"/>
      <c r="H97" s="157"/>
      <c r="I97" s="157"/>
      <c r="J97" s="158">
        <f>J125</f>
        <v>0</v>
      </c>
      <c r="K97" s="155"/>
      <c r="L97" s="159"/>
    </row>
    <row r="98" spans="1:31" s="10" customFormat="1" ht="20" customHeight="1">
      <c r="B98" s="154"/>
      <c r="C98" s="155"/>
      <c r="D98" s="156" t="s">
        <v>188</v>
      </c>
      <c r="E98" s="157"/>
      <c r="F98" s="157"/>
      <c r="G98" s="157"/>
      <c r="H98" s="157"/>
      <c r="I98" s="157"/>
      <c r="J98" s="158">
        <f>J144</f>
        <v>0</v>
      </c>
      <c r="K98" s="155"/>
      <c r="L98" s="159"/>
    </row>
    <row r="99" spans="1:31" s="10" customFormat="1" ht="20" customHeight="1">
      <c r="B99" s="154"/>
      <c r="C99" s="155"/>
      <c r="D99" s="156" t="s">
        <v>189</v>
      </c>
      <c r="E99" s="157"/>
      <c r="F99" s="157"/>
      <c r="G99" s="157"/>
      <c r="H99" s="157"/>
      <c r="I99" s="157"/>
      <c r="J99" s="158">
        <f>J148</f>
        <v>0</v>
      </c>
      <c r="K99" s="155"/>
      <c r="L99" s="159"/>
    </row>
    <row r="100" spans="1:31" s="10" customFormat="1" ht="20" customHeight="1">
      <c r="B100" s="154"/>
      <c r="C100" s="155"/>
      <c r="D100" s="156" t="s">
        <v>193</v>
      </c>
      <c r="E100" s="157"/>
      <c r="F100" s="157"/>
      <c r="G100" s="157"/>
      <c r="H100" s="157"/>
      <c r="I100" s="157"/>
      <c r="J100" s="158">
        <f>J165</f>
        <v>0</v>
      </c>
      <c r="K100" s="155"/>
      <c r="L100" s="159"/>
    </row>
    <row r="101" spans="1:31" s="10" customFormat="1" ht="14.75" customHeight="1">
      <c r="B101" s="154"/>
      <c r="C101" s="155"/>
      <c r="D101" s="156" t="s">
        <v>194</v>
      </c>
      <c r="E101" s="157"/>
      <c r="F101" s="157"/>
      <c r="G101" s="157"/>
      <c r="H101" s="157"/>
      <c r="I101" s="157"/>
      <c r="J101" s="158">
        <f>J166</f>
        <v>0</v>
      </c>
      <c r="K101" s="155"/>
      <c r="L101" s="159"/>
    </row>
    <row r="102" spans="1:31" s="9" customFormat="1" ht="25" customHeight="1">
      <c r="B102" s="148"/>
      <c r="C102" s="149"/>
      <c r="D102" s="150" t="s">
        <v>195</v>
      </c>
      <c r="E102" s="151"/>
      <c r="F102" s="151"/>
      <c r="G102" s="151"/>
      <c r="H102" s="151"/>
      <c r="I102" s="151"/>
      <c r="J102" s="152">
        <f>J173</f>
        <v>0</v>
      </c>
      <c r="K102" s="149"/>
      <c r="L102" s="153"/>
    </row>
    <row r="103" spans="1:31" s="10" customFormat="1" ht="20" customHeight="1">
      <c r="B103" s="154"/>
      <c r="C103" s="155"/>
      <c r="D103" s="156" t="s">
        <v>434</v>
      </c>
      <c r="E103" s="157"/>
      <c r="F103" s="157"/>
      <c r="G103" s="157"/>
      <c r="H103" s="157"/>
      <c r="I103" s="157"/>
      <c r="J103" s="158">
        <f>J174</f>
        <v>0</v>
      </c>
      <c r="K103" s="155"/>
      <c r="L103" s="159"/>
    </row>
    <row r="104" spans="1:31" s="2" customFormat="1" ht="21.75" customHeight="1">
      <c r="A104" s="33"/>
      <c r="B104" s="34"/>
      <c r="C104" s="35"/>
      <c r="D104" s="35"/>
      <c r="E104" s="35"/>
      <c r="F104" s="35"/>
      <c r="G104" s="35"/>
      <c r="H104" s="35"/>
      <c r="I104" s="35"/>
      <c r="J104" s="35"/>
      <c r="K104" s="35"/>
      <c r="L104" s="50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7" customHeight="1">
      <c r="A105" s="33"/>
      <c r="B105" s="53"/>
      <c r="C105" s="54"/>
      <c r="D105" s="54"/>
      <c r="E105" s="54"/>
      <c r="F105" s="54"/>
      <c r="G105" s="54"/>
      <c r="H105" s="54"/>
      <c r="I105" s="54"/>
      <c r="J105" s="54"/>
      <c r="K105" s="54"/>
      <c r="L105" s="50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31" s="2" customFormat="1" ht="7" customHeight="1">
      <c r="A109" s="33"/>
      <c r="B109" s="55"/>
      <c r="C109" s="56"/>
      <c r="D109" s="56"/>
      <c r="E109" s="56"/>
      <c r="F109" s="56"/>
      <c r="G109" s="56"/>
      <c r="H109" s="56"/>
      <c r="I109" s="56"/>
      <c r="J109" s="56"/>
      <c r="K109" s="56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25" customHeight="1">
      <c r="A110" s="33"/>
      <c r="B110" s="34"/>
      <c r="C110" s="21" t="s">
        <v>133</v>
      </c>
      <c r="D110" s="35"/>
      <c r="E110" s="35"/>
      <c r="F110" s="35"/>
      <c r="G110" s="35"/>
      <c r="H110" s="35"/>
      <c r="I110" s="35"/>
      <c r="J110" s="35"/>
      <c r="K110" s="35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7" customHeight="1">
      <c r="A111" s="33"/>
      <c r="B111" s="34"/>
      <c r="C111" s="35"/>
      <c r="D111" s="35"/>
      <c r="E111" s="35"/>
      <c r="F111" s="35"/>
      <c r="G111" s="35"/>
      <c r="H111" s="35"/>
      <c r="I111" s="35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7" t="s">
        <v>16</v>
      </c>
      <c r="D112" s="35"/>
      <c r="E112" s="35"/>
      <c r="F112" s="35"/>
      <c r="G112" s="35"/>
      <c r="H112" s="35"/>
      <c r="I112" s="35"/>
      <c r="J112" s="35"/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5"/>
      <c r="D113" s="35"/>
      <c r="E113" s="284" t="str">
        <f>E7</f>
        <v>PŘESTAVLKY - VRT</v>
      </c>
      <c r="F113" s="285"/>
      <c r="G113" s="285"/>
      <c r="H113" s="285"/>
      <c r="I113" s="35"/>
      <c r="J113" s="35"/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7" t="s">
        <v>118</v>
      </c>
      <c r="D114" s="35"/>
      <c r="E114" s="35"/>
      <c r="F114" s="35"/>
      <c r="G114" s="35"/>
      <c r="H114" s="35"/>
      <c r="I114" s="35"/>
      <c r="J114" s="35"/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5"/>
      <c r="D115" s="35"/>
      <c r="E115" s="236" t="str">
        <f>E9</f>
        <v>2020_02_02 - S0 02 Oplocení</v>
      </c>
      <c r="F115" s="286"/>
      <c r="G115" s="286"/>
      <c r="H115" s="286"/>
      <c r="I115" s="35"/>
      <c r="J115" s="35"/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7" customHeight="1">
      <c r="A116" s="33"/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7" t="s">
        <v>22</v>
      </c>
      <c r="D117" s="35"/>
      <c r="E117" s="35"/>
      <c r="F117" s="25" t="str">
        <f>F12</f>
        <v>Přestavlky u Čerčan</v>
      </c>
      <c r="G117" s="35"/>
      <c r="H117" s="35"/>
      <c r="I117" s="27" t="s">
        <v>24</v>
      </c>
      <c r="J117" s="65" t="str">
        <f>IF(J12="","",J12)</f>
        <v>7. 5. 2020</v>
      </c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7" customHeight="1">
      <c r="A118" s="33"/>
      <c r="B118" s="34"/>
      <c r="C118" s="35"/>
      <c r="D118" s="35"/>
      <c r="E118" s="35"/>
      <c r="F118" s="35"/>
      <c r="G118" s="35"/>
      <c r="H118" s="35"/>
      <c r="I118" s="35"/>
      <c r="J118" s="35"/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40" customHeight="1">
      <c r="A119" s="33"/>
      <c r="B119" s="34"/>
      <c r="C119" s="27" t="s">
        <v>30</v>
      </c>
      <c r="D119" s="35"/>
      <c r="E119" s="35"/>
      <c r="F119" s="25" t="str">
        <f>E15</f>
        <v>Obec Přestavlky u Čerčan</v>
      </c>
      <c r="G119" s="35"/>
      <c r="H119" s="35"/>
      <c r="I119" s="27" t="s">
        <v>37</v>
      </c>
      <c r="J119" s="31" t="str">
        <f>E21</f>
        <v>Vodohospodářský rozvoj a výstavba a.s.</v>
      </c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5" customHeight="1">
      <c r="A120" s="33"/>
      <c r="B120" s="34"/>
      <c r="C120" s="27" t="s">
        <v>35</v>
      </c>
      <c r="D120" s="35"/>
      <c r="E120" s="35"/>
      <c r="F120" s="25" t="str">
        <f>IF(E18="","",E18)</f>
        <v>Vyplň údaj</v>
      </c>
      <c r="G120" s="35"/>
      <c r="H120" s="35"/>
      <c r="I120" s="27" t="s">
        <v>41</v>
      </c>
      <c r="J120" s="31" t="str">
        <f>E24</f>
        <v>Dvořák</v>
      </c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25" customHeight="1">
      <c r="A121" s="33"/>
      <c r="B121" s="34"/>
      <c r="C121" s="35"/>
      <c r="D121" s="35"/>
      <c r="E121" s="35"/>
      <c r="F121" s="35"/>
      <c r="G121" s="35"/>
      <c r="H121" s="35"/>
      <c r="I121" s="35"/>
      <c r="J121" s="35"/>
      <c r="K121" s="35"/>
      <c r="L121" s="50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60"/>
      <c r="B122" s="161"/>
      <c r="C122" s="162" t="s">
        <v>134</v>
      </c>
      <c r="D122" s="163" t="s">
        <v>70</v>
      </c>
      <c r="E122" s="163" t="s">
        <v>66</v>
      </c>
      <c r="F122" s="163" t="s">
        <v>67</v>
      </c>
      <c r="G122" s="163" t="s">
        <v>135</v>
      </c>
      <c r="H122" s="163" t="s">
        <v>136</v>
      </c>
      <c r="I122" s="163" t="s">
        <v>137</v>
      </c>
      <c r="J122" s="164" t="s">
        <v>127</v>
      </c>
      <c r="K122" s="165" t="s">
        <v>138</v>
      </c>
      <c r="L122" s="166"/>
      <c r="M122" s="74" t="s">
        <v>1</v>
      </c>
      <c r="N122" s="75" t="s">
        <v>49</v>
      </c>
      <c r="O122" s="75" t="s">
        <v>139</v>
      </c>
      <c r="P122" s="75" t="s">
        <v>140</v>
      </c>
      <c r="Q122" s="75" t="s">
        <v>141</v>
      </c>
      <c r="R122" s="75" t="s">
        <v>142</v>
      </c>
      <c r="S122" s="75" t="s">
        <v>143</v>
      </c>
      <c r="T122" s="76" t="s">
        <v>144</v>
      </c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</row>
    <row r="123" spans="1:65" s="2" customFormat="1" ht="22.75" customHeight="1">
      <c r="A123" s="33"/>
      <c r="B123" s="34"/>
      <c r="C123" s="81" t="s">
        <v>145</v>
      </c>
      <c r="D123" s="35"/>
      <c r="E123" s="35"/>
      <c r="F123" s="35"/>
      <c r="G123" s="35"/>
      <c r="H123" s="35"/>
      <c r="I123" s="35"/>
      <c r="J123" s="167">
        <f>BK123</f>
        <v>0</v>
      </c>
      <c r="K123" s="35"/>
      <c r="L123" s="38"/>
      <c r="M123" s="77"/>
      <c r="N123" s="168"/>
      <c r="O123" s="78"/>
      <c r="P123" s="169">
        <f>P124+P173</f>
        <v>0</v>
      </c>
      <c r="Q123" s="78"/>
      <c r="R123" s="169">
        <f>R124+R173</f>
        <v>14.625622</v>
      </c>
      <c r="S123" s="78"/>
      <c r="T123" s="170">
        <f>T124+T173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5" t="s">
        <v>84</v>
      </c>
      <c r="AU123" s="15" t="s">
        <v>129</v>
      </c>
      <c r="BK123" s="171">
        <f>BK124+BK173</f>
        <v>0</v>
      </c>
    </row>
    <row r="124" spans="1:65" s="12" customFormat="1" ht="26" customHeight="1">
      <c r="B124" s="172"/>
      <c r="C124" s="173"/>
      <c r="D124" s="174" t="s">
        <v>84</v>
      </c>
      <c r="E124" s="175" t="s">
        <v>146</v>
      </c>
      <c r="F124" s="175" t="s">
        <v>147</v>
      </c>
      <c r="G124" s="173"/>
      <c r="H124" s="173"/>
      <c r="I124" s="176"/>
      <c r="J124" s="177">
        <f>BK124</f>
        <v>0</v>
      </c>
      <c r="K124" s="173"/>
      <c r="L124" s="178"/>
      <c r="M124" s="179"/>
      <c r="N124" s="180"/>
      <c r="O124" s="180"/>
      <c r="P124" s="181">
        <f>P125+P144+P148+P165</f>
        <v>0</v>
      </c>
      <c r="Q124" s="180"/>
      <c r="R124" s="181">
        <f>R125+R144+R148+R165</f>
        <v>14.323722</v>
      </c>
      <c r="S124" s="180"/>
      <c r="T124" s="182">
        <f>T125+T144+T148+T165</f>
        <v>0</v>
      </c>
      <c r="AR124" s="183" t="s">
        <v>93</v>
      </c>
      <c r="AT124" s="184" t="s">
        <v>84</v>
      </c>
      <c r="AU124" s="184" t="s">
        <v>85</v>
      </c>
      <c r="AY124" s="183" t="s">
        <v>148</v>
      </c>
      <c r="BK124" s="185">
        <f>BK125+BK144+BK148+BK165</f>
        <v>0</v>
      </c>
    </row>
    <row r="125" spans="1:65" s="12" customFormat="1" ht="22.75" customHeight="1">
      <c r="B125" s="172"/>
      <c r="C125" s="173"/>
      <c r="D125" s="174" t="s">
        <v>84</v>
      </c>
      <c r="E125" s="186" t="s">
        <v>93</v>
      </c>
      <c r="F125" s="186" t="s">
        <v>199</v>
      </c>
      <c r="G125" s="173"/>
      <c r="H125" s="173"/>
      <c r="I125" s="176"/>
      <c r="J125" s="187">
        <f>BK125</f>
        <v>0</v>
      </c>
      <c r="K125" s="173"/>
      <c r="L125" s="178"/>
      <c r="M125" s="179"/>
      <c r="N125" s="180"/>
      <c r="O125" s="180"/>
      <c r="P125" s="181">
        <f>SUM(P126:P143)</f>
        <v>0</v>
      </c>
      <c r="Q125" s="180"/>
      <c r="R125" s="181">
        <f>SUM(R126:R143)</f>
        <v>0</v>
      </c>
      <c r="S125" s="180"/>
      <c r="T125" s="182">
        <f>SUM(T126:T143)</f>
        <v>0</v>
      </c>
      <c r="AR125" s="183" t="s">
        <v>93</v>
      </c>
      <c r="AT125" s="184" t="s">
        <v>84</v>
      </c>
      <c r="AU125" s="184" t="s">
        <v>93</v>
      </c>
      <c r="AY125" s="183" t="s">
        <v>148</v>
      </c>
      <c r="BK125" s="185">
        <f>SUM(BK126:BK143)</f>
        <v>0</v>
      </c>
    </row>
    <row r="126" spans="1:65" s="2" customFormat="1" ht="24.25" customHeight="1">
      <c r="A126" s="33"/>
      <c r="B126" s="34"/>
      <c r="C126" s="188" t="s">
        <v>93</v>
      </c>
      <c r="D126" s="188" t="s">
        <v>152</v>
      </c>
      <c r="E126" s="189" t="s">
        <v>435</v>
      </c>
      <c r="F126" s="190" t="s">
        <v>436</v>
      </c>
      <c r="G126" s="191" t="s">
        <v>230</v>
      </c>
      <c r="H126" s="192">
        <v>3.0720000000000001</v>
      </c>
      <c r="I126" s="193"/>
      <c r="J126" s="194">
        <f>ROUND(I126*H126,2)</f>
        <v>0</v>
      </c>
      <c r="K126" s="195"/>
      <c r="L126" s="38"/>
      <c r="M126" s="196" t="s">
        <v>1</v>
      </c>
      <c r="N126" s="197" t="s">
        <v>50</v>
      </c>
      <c r="O126" s="70"/>
      <c r="P126" s="198">
        <f>O126*H126</f>
        <v>0</v>
      </c>
      <c r="Q126" s="198">
        <v>0</v>
      </c>
      <c r="R126" s="198">
        <f>Q126*H126</f>
        <v>0</v>
      </c>
      <c r="S126" s="198">
        <v>0</v>
      </c>
      <c r="T126" s="199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200" t="s">
        <v>166</v>
      </c>
      <c r="AT126" s="200" t="s">
        <v>152</v>
      </c>
      <c r="AU126" s="200" t="s">
        <v>95</v>
      </c>
      <c r="AY126" s="15" t="s">
        <v>148</v>
      </c>
      <c r="BE126" s="201">
        <f>IF(N126="základní",J126,0)</f>
        <v>0</v>
      </c>
      <c r="BF126" s="201">
        <f>IF(N126="snížená",J126,0)</f>
        <v>0</v>
      </c>
      <c r="BG126" s="201">
        <f>IF(N126="zákl. přenesená",J126,0)</f>
        <v>0</v>
      </c>
      <c r="BH126" s="201">
        <f>IF(N126="sníž. přenesená",J126,0)</f>
        <v>0</v>
      </c>
      <c r="BI126" s="201">
        <f>IF(N126="nulová",J126,0)</f>
        <v>0</v>
      </c>
      <c r="BJ126" s="15" t="s">
        <v>93</v>
      </c>
      <c r="BK126" s="201">
        <f>ROUND(I126*H126,2)</f>
        <v>0</v>
      </c>
      <c r="BL126" s="15" t="s">
        <v>166</v>
      </c>
      <c r="BM126" s="200" t="s">
        <v>437</v>
      </c>
    </row>
    <row r="127" spans="1:65" s="2" customFormat="1" ht="36">
      <c r="A127" s="33"/>
      <c r="B127" s="34"/>
      <c r="C127" s="35"/>
      <c r="D127" s="202" t="s">
        <v>158</v>
      </c>
      <c r="E127" s="35"/>
      <c r="F127" s="203" t="s">
        <v>438</v>
      </c>
      <c r="G127" s="35"/>
      <c r="H127" s="35"/>
      <c r="I127" s="204"/>
      <c r="J127" s="35"/>
      <c r="K127" s="35"/>
      <c r="L127" s="38"/>
      <c r="M127" s="205"/>
      <c r="N127" s="206"/>
      <c r="O127" s="70"/>
      <c r="P127" s="70"/>
      <c r="Q127" s="70"/>
      <c r="R127" s="70"/>
      <c r="S127" s="70"/>
      <c r="T127" s="71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5" t="s">
        <v>158</v>
      </c>
      <c r="AU127" s="15" t="s">
        <v>95</v>
      </c>
    </row>
    <row r="128" spans="1:65" s="13" customFormat="1" ht="12">
      <c r="B128" s="211"/>
      <c r="C128" s="212"/>
      <c r="D128" s="202" t="s">
        <v>205</v>
      </c>
      <c r="E128" s="213" t="s">
        <v>1</v>
      </c>
      <c r="F128" s="214" t="s">
        <v>439</v>
      </c>
      <c r="G128" s="212"/>
      <c r="H128" s="215">
        <v>3.0720000000000001</v>
      </c>
      <c r="I128" s="216"/>
      <c r="J128" s="212"/>
      <c r="K128" s="212"/>
      <c r="L128" s="217"/>
      <c r="M128" s="218"/>
      <c r="N128" s="219"/>
      <c r="O128" s="219"/>
      <c r="P128" s="219"/>
      <c r="Q128" s="219"/>
      <c r="R128" s="219"/>
      <c r="S128" s="219"/>
      <c r="T128" s="220"/>
      <c r="AT128" s="221" t="s">
        <v>205</v>
      </c>
      <c r="AU128" s="221" t="s">
        <v>95</v>
      </c>
      <c r="AV128" s="13" t="s">
        <v>95</v>
      </c>
      <c r="AW128" s="13" t="s">
        <v>40</v>
      </c>
      <c r="AX128" s="13" t="s">
        <v>93</v>
      </c>
      <c r="AY128" s="221" t="s">
        <v>148</v>
      </c>
    </row>
    <row r="129" spans="1:65" s="2" customFormat="1" ht="24.25" customHeight="1">
      <c r="A129" s="33"/>
      <c r="B129" s="34"/>
      <c r="C129" s="188" t="s">
        <v>95</v>
      </c>
      <c r="D129" s="188" t="s">
        <v>152</v>
      </c>
      <c r="E129" s="189" t="s">
        <v>265</v>
      </c>
      <c r="F129" s="190" t="s">
        <v>266</v>
      </c>
      <c r="G129" s="191" t="s">
        <v>230</v>
      </c>
      <c r="H129" s="192">
        <v>3.0720000000000001</v>
      </c>
      <c r="I129" s="193"/>
      <c r="J129" s="194">
        <f>ROUND(I129*H129,2)</f>
        <v>0</v>
      </c>
      <c r="K129" s="195"/>
      <c r="L129" s="38"/>
      <c r="M129" s="196" t="s">
        <v>1</v>
      </c>
      <c r="N129" s="197" t="s">
        <v>50</v>
      </c>
      <c r="O129" s="70"/>
      <c r="P129" s="198">
        <f>O129*H129</f>
        <v>0</v>
      </c>
      <c r="Q129" s="198">
        <v>0</v>
      </c>
      <c r="R129" s="198">
        <f>Q129*H129</f>
        <v>0</v>
      </c>
      <c r="S129" s="198">
        <v>0</v>
      </c>
      <c r="T129" s="199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200" t="s">
        <v>166</v>
      </c>
      <c r="AT129" s="200" t="s">
        <v>152</v>
      </c>
      <c r="AU129" s="200" t="s">
        <v>95</v>
      </c>
      <c r="AY129" s="15" t="s">
        <v>148</v>
      </c>
      <c r="BE129" s="201">
        <f>IF(N129="základní",J129,0)</f>
        <v>0</v>
      </c>
      <c r="BF129" s="201">
        <f>IF(N129="snížená",J129,0)</f>
        <v>0</v>
      </c>
      <c r="BG129" s="201">
        <f>IF(N129="zákl. přenesená",J129,0)</f>
        <v>0</v>
      </c>
      <c r="BH129" s="201">
        <f>IF(N129="sníž. přenesená",J129,0)</f>
        <v>0</v>
      </c>
      <c r="BI129" s="201">
        <f>IF(N129="nulová",J129,0)</f>
        <v>0</v>
      </c>
      <c r="BJ129" s="15" t="s">
        <v>93</v>
      </c>
      <c r="BK129" s="201">
        <f>ROUND(I129*H129,2)</f>
        <v>0</v>
      </c>
      <c r="BL129" s="15" t="s">
        <v>166</v>
      </c>
      <c r="BM129" s="200" t="s">
        <v>440</v>
      </c>
    </row>
    <row r="130" spans="1:65" s="2" customFormat="1" ht="60">
      <c r="A130" s="33"/>
      <c r="B130" s="34"/>
      <c r="C130" s="35"/>
      <c r="D130" s="202" t="s">
        <v>158</v>
      </c>
      <c r="E130" s="35"/>
      <c r="F130" s="203" t="s">
        <v>268</v>
      </c>
      <c r="G130" s="35"/>
      <c r="H130" s="35"/>
      <c r="I130" s="204"/>
      <c r="J130" s="35"/>
      <c r="K130" s="35"/>
      <c r="L130" s="38"/>
      <c r="M130" s="205"/>
      <c r="N130" s="206"/>
      <c r="O130" s="70"/>
      <c r="P130" s="70"/>
      <c r="Q130" s="70"/>
      <c r="R130" s="70"/>
      <c r="S130" s="70"/>
      <c r="T130" s="71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T130" s="15" t="s">
        <v>158</v>
      </c>
      <c r="AU130" s="15" t="s">
        <v>95</v>
      </c>
    </row>
    <row r="131" spans="1:65" s="13" customFormat="1" ht="12">
      <c r="B131" s="211"/>
      <c r="C131" s="212"/>
      <c r="D131" s="202" t="s">
        <v>205</v>
      </c>
      <c r="E131" s="213" t="s">
        <v>1</v>
      </c>
      <c r="F131" s="214" t="s">
        <v>439</v>
      </c>
      <c r="G131" s="212"/>
      <c r="H131" s="215">
        <v>3.0720000000000001</v>
      </c>
      <c r="I131" s="216"/>
      <c r="J131" s="212"/>
      <c r="K131" s="212"/>
      <c r="L131" s="217"/>
      <c r="M131" s="218"/>
      <c r="N131" s="219"/>
      <c r="O131" s="219"/>
      <c r="P131" s="219"/>
      <c r="Q131" s="219"/>
      <c r="R131" s="219"/>
      <c r="S131" s="219"/>
      <c r="T131" s="220"/>
      <c r="AT131" s="221" t="s">
        <v>205</v>
      </c>
      <c r="AU131" s="221" t="s">
        <v>95</v>
      </c>
      <c r="AV131" s="13" t="s">
        <v>95</v>
      </c>
      <c r="AW131" s="13" t="s">
        <v>40</v>
      </c>
      <c r="AX131" s="13" t="s">
        <v>93</v>
      </c>
      <c r="AY131" s="221" t="s">
        <v>148</v>
      </c>
    </row>
    <row r="132" spans="1:65" s="2" customFormat="1" ht="37.75" customHeight="1">
      <c r="A132" s="33"/>
      <c r="B132" s="34"/>
      <c r="C132" s="188" t="s">
        <v>162</v>
      </c>
      <c r="D132" s="188" t="s">
        <v>152</v>
      </c>
      <c r="E132" s="189" t="s">
        <v>271</v>
      </c>
      <c r="F132" s="190" t="s">
        <v>272</v>
      </c>
      <c r="G132" s="191" t="s">
        <v>230</v>
      </c>
      <c r="H132" s="192">
        <v>3.0720000000000001</v>
      </c>
      <c r="I132" s="193"/>
      <c r="J132" s="194">
        <f>ROUND(I132*H132,2)</f>
        <v>0</v>
      </c>
      <c r="K132" s="195"/>
      <c r="L132" s="38"/>
      <c r="M132" s="196" t="s">
        <v>1</v>
      </c>
      <c r="N132" s="197" t="s">
        <v>50</v>
      </c>
      <c r="O132" s="70"/>
      <c r="P132" s="198">
        <f>O132*H132</f>
        <v>0</v>
      </c>
      <c r="Q132" s="198">
        <v>0</v>
      </c>
      <c r="R132" s="198">
        <f>Q132*H132</f>
        <v>0</v>
      </c>
      <c r="S132" s="198">
        <v>0</v>
      </c>
      <c r="T132" s="199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200" t="s">
        <v>166</v>
      </c>
      <c r="AT132" s="200" t="s">
        <v>152</v>
      </c>
      <c r="AU132" s="200" t="s">
        <v>95</v>
      </c>
      <c r="AY132" s="15" t="s">
        <v>148</v>
      </c>
      <c r="BE132" s="201">
        <f>IF(N132="základní",J132,0)</f>
        <v>0</v>
      </c>
      <c r="BF132" s="201">
        <f>IF(N132="snížená",J132,0)</f>
        <v>0</v>
      </c>
      <c r="BG132" s="201">
        <f>IF(N132="zákl. přenesená",J132,0)</f>
        <v>0</v>
      </c>
      <c r="BH132" s="201">
        <f>IF(N132="sníž. přenesená",J132,0)</f>
        <v>0</v>
      </c>
      <c r="BI132" s="201">
        <f>IF(N132="nulová",J132,0)</f>
        <v>0</v>
      </c>
      <c r="BJ132" s="15" t="s">
        <v>93</v>
      </c>
      <c r="BK132" s="201">
        <f>ROUND(I132*H132,2)</f>
        <v>0</v>
      </c>
      <c r="BL132" s="15" t="s">
        <v>166</v>
      </c>
      <c r="BM132" s="200" t="s">
        <v>441</v>
      </c>
    </row>
    <row r="133" spans="1:65" s="2" customFormat="1" ht="60">
      <c r="A133" s="33"/>
      <c r="B133" s="34"/>
      <c r="C133" s="35"/>
      <c r="D133" s="202" t="s">
        <v>158</v>
      </c>
      <c r="E133" s="35"/>
      <c r="F133" s="203" t="s">
        <v>274</v>
      </c>
      <c r="G133" s="35"/>
      <c r="H133" s="35"/>
      <c r="I133" s="204"/>
      <c r="J133" s="35"/>
      <c r="K133" s="35"/>
      <c r="L133" s="38"/>
      <c r="M133" s="205"/>
      <c r="N133" s="206"/>
      <c r="O133" s="70"/>
      <c r="P133" s="70"/>
      <c r="Q133" s="70"/>
      <c r="R133" s="70"/>
      <c r="S133" s="70"/>
      <c r="T133" s="71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T133" s="15" t="s">
        <v>158</v>
      </c>
      <c r="AU133" s="15" t="s">
        <v>95</v>
      </c>
    </row>
    <row r="134" spans="1:65" s="13" customFormat="1" ht="12">
      <c r="B134" s="211"/>
      <c r="C134" s="212"/>
      <c r="D134" s="202" t="s">
        <v>205</v>
      </c>
      <c r="E134" s="213" t="s">
        <v>1</v>
      </c>
      <c r="F134" s="214" t="s">
        <v>439</v>
      </c>
      <c r="G134" s="212"/>
      <c r="H134" s="215">
        <v>3.0720000000000001</v>
      </c>
      <c r="I134" s="216"/>
      <c r="J134" s="212"/>
      <c r="K134" s="212"/>
      <c r="L134" s="217"/>
      <c r="M134" s="218"/>
      <c r="N134" s="219"/>
      <c r="O134" s="219"/>
      <c r="P134" s="219"/>
      <c r="Q134" s="219"/>
      <c r="R134" s="219"/>
      <c r="S134" s="219"/>
      <c r="T134" s="220"/>
      <c r="AT134" s="221" t="s">
        <v>205</v>
      </c>
      <c r="AU134" s="221" t="s">
        <v>95</v>
      </c>
      <c r="AV134" s="13" t="s">
        <v>95</v>
      </c>
      <c r="AW134" s="13" t="s">
        <v>40</v>
      </c>
      <c r="AX134" s="13" t="s">
        <v>93</v>
      </c>
      <c r="AY134" s="221" t="s">
        <v>148</v>
      </c>
    </row>
    <row r="135" spans="1:65" s="2" customFormat="1" ht="24.25" customHeight="1">
      <c r="A135" s="33"/>
      <c r="B135" s="34"/>
      <c r="C135" s="188" t="s">
        <v>166</v>
      </c>
      <c r="D135" s="188" t="s">
        <v>152</v>
      </c>
      <c r="E135" s="189" t="s">
        <v>292</v>
      </c>
      <c r="F135" s="190" t="s">
        <v>293</v>
      </c>
      <c r="G135" s="191" t="s">
        <v>294</v>
      </c>
      <c r="H135" s="192">
        <v>6.1440000000000001</v>
      </c>
      <c r="I135" s="193"/>
      <c r="J135" s="194">
        <f>ROUND(I135*H135,2)</f>
        <v>0</v>
      </c>
      <c r="K135" s="195"/>
      <c r="L135" s="38"/>
      <c r="M135" s="196" t="s">
        <v>1</v>
      </c>
      <c r="N135" s="197" t="s">
        <v>50</v>
      </c>
      <c r="O135" s="70"/>
      <c r="P135" s="198">
        <f>O135*H135</f>
        <v>0</v>
      </c>
      <c r="Q135" s="198">
        <v>0</v>
      </c>
      <c r="R135" s="198">
        <f>Q135*H135</f>
        <v>0</v>
      </c>
      <c r="S135" s="198">
        <v>0</v>
      </c>
      <c r="T135" s="199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200" t="s">
        <v>166</v>
      </c>
      <c r="AT135" s="200" t="s">
        <v>152</v>
      </c>
      <c r="AU135" s="200" t="s">
        <v>95</v>
      </c>
      <c r="AY135" s="15" t="s">
        <v>148</v>
      </c>
      <c r="BE135" s="201">
        <f>IF(N135="základní",J135,0)</f>
        <v>0</v>
      </c>
      <c r="BF135" s="201">
        <f>IF(N135="snížená",J135,0)</f>
        <v>0</v>
      </c>
      <c r="BG135" s="201">
        <f>IF(N135="zákl. přenesená",J135,0)</f>
        <v>0</v>
      </c>
      <c r="BH135" s="201">
        <f>IF(N135="sníž. přenesená",J135,0)</f>
        <v>0</v>
      </c>
      <c r="BI135" s="201">
        <f>IF(N135="nulová",J135,0)</f>
        <v>0</v>
      </c>
      <c r="BJ135" s="15" t="s">
        <v>93</v>
      </c>
      <c r="BK135" s="201">
        <f>ROUND(I135*H135,2)</f>
        <v>0</v>
      </c>
      <c r="BL135" s="15" t="s">
        <v>166</v>
      </c>
      <c r="BM135" s="200" t="s">
        <v>442</v>
      </c>
    </row>
    <row r="136" spans="1:65" s="2" customFormat="1" ht="36">
      <c r="A136" s="33"/>
      <c r="B136" s="34"/>
      <c r="C136" s="35"/>
      <c r="D136" s="202" t="s">
        <v>158</v>
      </c>
      <c r="E136" s="35"/>
      <c r="F136" s="203" t="s">
        <v>296</v>
      </c>
      <c r="G136" s="35"/>
      <c r="H136" s="35"/>
      <c r="I136" s="204"/>
      <c r="J136" s="35"/>
      <c r="K136" s="35"/>
      <c r="L136" s="38"/>
      <c r="M136" s="205"/>
      <c r="N136" s="206"/>
      <c r="O136" s="70"/>
      <c r="P136" s="70"/>
      <c r="Q136" s="70"/>
      <c r="R136" s="70"/>
      <c r="S136" s="70"/>
      <c r="T136" s="71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5" t="s">
        <v>158</v>
      </c>
      <c r="AU136" s="15" t="s">
        <v>95</v>
      </c>
    </row>
    <row r="137" spans="1:65" s="13" customFormat="1" ht="12">
      <c r="B137" s="211"/>
      <c r="C137" s="212"/>
      <c r="D137" s="202" t="s">
        <v>205</v>
      </c>
      <c r="E137" s="213" t="s">
        <v>1</v>
      </c>
      <c r="F137" s="214" t="s">
        <v>443</v>
      </c>
      <c r="G137" s="212"/>
      <c r="H137" s="215">
        <v>6.1440000000000001</v>
      </c>
      <c r="I137" s="216"/>
      <c r="J137" s="212"/>
      <c r="K137" s="212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205</v>
      </c>
      <c r="AU137" s="221" t="s">
        <v>95</v>
      </c>
      <c r="AV137" s="13" t="s">
        <v>95</v>
      </c>
      <c r="AW137" s="13" t="s">
        <v>40</v>
      </c>
      <c r="AX137" s="13" t="s">
        <v>93</v>
      </c>
      <c r="AY137" s="221" t="s">
        <v>148</v>
      </c>
    </row>
    <row r="138" spans="1:65" s="2" customFormat="1" ht="14.5" customHeight="1">
      <c r="A138" s="33"/>
      <c r="B138" s="34"/>
      <c r="C138" s="188" t="s">
        <v>151</v>
      </c>
      <c r="D138" s="188" t="s">
        <v>152</v>
      </c>
      <c r="E138" s="189" t="s">
        <v>444</v>
      </c>
      <c r="F138" s="190" t="s">
        <v>445</v>
      </c>
      <c r="G138" s="191" t="s">
        <v>230</v>
      </c>
      <c r="H138" s="192">
        <v>3.0720000000000001</v>
      </c>
      <c r="I138" s="193"/>
      <c r="J138" s="194">
        <f>ROUND(I138*H138,2)</f>
        <v>0</v>
      </c>
      <c r="K138" s="195"/>
      <c r="L138" s="38"/>
      <c r="M138" s="196" t="s">
        <v>1</v>
      </c>
      <c r="N138" s="197" t="s">
        <v>50</v>
      </c>
      <c r="O138" s="70"/>
      <c r="P138" s="198">
        <f>O138*H138</f>
        <v>0</v>
      </c>
      <c r="Q138" s="198">
        <v>0</v>
      </c>
      <c r="R138" s="198">
        <f>Q138*H138</f>
        <v>0</v>
      </c>
      <c r="S138" s="198">
        <v>0</v>
      </c>
      <c r="T138" s="199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200" t="s">
        <v>166</v>
      </c>
      <c r="AT138" s="200" t="s">
        <v>152</v>
      </c>
      <c r="AU138" s="200" t="s">
        <v>95</v>
      </c>
      <c r="AY138" s="15" t="s">
        <v>148</v>
      </c>
      <c r="BE138" s="201">
        <f>IF(N138="základní",J138,0)</f>
        <v>0</v>
      </c>
      <c r="BF138" s="201">
        <f>IF(N138="snížená",J138,0)</f>
        <v>0</v>
      </c>
      <c r="BG138" s="201">
        <f>IF(N138="zákl. přenesená",J138,0)</f>
        <v>0</v>
      </c>
      <c r="BH138" s="201">
        <f>IF(N138="sníž. přenesená",J138,0)</f>
        <v>0</v>
      </c>
      <c r="BI138" s="201">
        <f>IF(N138="nulová",J138,0)</f>
        <v>0</v>
      </c>
      <c r="BJ138" s="15" t="s">
        <v>93</v>
      </c>
      <c r="BK138" s="201">
        <f>ROUND(I138*H138,2)</f>
        <v>0</v>
      </c>
      <c r="BL138" s="15" t="s">
        <v>166</v>
      </c>
      <c r="BM138" s="200" t="s">
        <v>446</v>
      </c>
    </row>
    <row r="139" spans="1:65" s="2" customFormat="1" ht="36">
      <c r="A139" s="33"/>
      <c r="B139" s="34"/>
      <c r="C139" s="35"/>
      <c r="D139" s="202" t="s">
        <v>158</v>
      </c>
      <c r="E139" s="35"/>
      <c r="F139" s="203" t="s">
        <v>447</v>
      </c>
      <c r="G139" s="35"/>
      <c r="H139" s="35"/>
      <c r="I139" s="204"/>
      <c r="J139" s="35"/>
      <c r="K139" s="35"/>
      <c r="L139" s="38"/>
      <c r="M139" s="205"/>
      <c r="N139" s="206"/>
      <c r="O139" s="70"/>
      <c r="P139" s="70"/>
      <c r="Q139" s="70"/>
      <c r="R139" s="70"/>
      <c r="S139" s="70"/>
      <c r="T139" s="71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T139" s="15" t="s">
        <v>158</v>
      </c>
      <c r="AU139" s="15" t="s">
        <v>95</v>
      </c>
    </row>
    <row r="140" spans="1:65" s="13" customFormat="1" ht="12">
      <c r="B140" s="211"/>
      <c r="C140" s="212"/>
      <c r="D140" s="202" t="s">
        <v>205</v>
      </c>
      <c r="E140" s="213" t="s">
        <v>1</v>
      </c>
      <c r="F140" s="214" t="s">
        <v>439</v>
      </c>
      <c r="G140" s="212"/>
      <c r="H140" s="215">
        <v>3.0720000000000001</v>
      </c>
      <c r="I140" s="216"/>
      <c r="J140" s="212"/>
      <c r="K140" s="212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205</v>
      </c>
      <c r="AU140" s="221" t="s">
        <v>95</v>
      </c>
      <c r="AV140" s="13" t="s">
        <v>95</v>
      </c>
      <c r="AW140" s="13" t="s">
        <v>40</v>
      </c>
      <c r="AX140" s="13" t="s">
        <v>93</v>
      </c>
      <c r="AY140" s="221" t="s">
        <v>148</v>
      </c>
    </row>
    <row r="141" spans="1:65" s="2" customFormat="1" ht="24.25" customHeight="1">
      <c r="A141" s="33"/>
      <c r="B141" s="34"/>
      <c r="C141" s="188" t="s">
        <v>174</v>
      </c>
      <c r="D141" s="188" t="s">
        <v>152</v>
      </c>
      <c r="E141" s="189" t="s">
        <v>305</v>
      </c>
      <c r="F141" s="190" t="s">
        <v>306</v>
      </c>
      <c r="G141" s="191" t="s">
        <v>230</v>
      </c>
      <c r="H141" s="192">
        <v>1</v>
      </c>
      <c r="I141" s="193"/>
      <c r="J141" s="194">
        <f>ROUND(I141*H141,2)</f>
        <v>0</v>
      </c>
      <c r="K141" s="195"/>
      <c r="L141" s="38"/>
      <c r="M141" s="196" t="s">
        <v>1</v>
      </c>
      <c r="N141" s="197" t="s">
        <v>50</v>
      </c>
      <c r="O141" s="70"/>
      <c r="P141" s="198">
        <f>O141*H141</f>
        <v>0</v>
      </c>
      <c r="Q141" s="198">
        <v>0</v>
      </c>
      <c r="R141" s="198">
        <f>Q141*H141</f>
        <v>0</v>
      </c>
      <c r="S141" s="198">
        <v>0</v>
      </c>
      <c r="T141" s="199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200" t="s">
        <v>166</v>
      </c>
      <c r="AT141" s="200" t="s">
        <v>152</v>
      </c>
      <c r="AU141" s="200" t="s">
        <v>95</v>
      </c>
      <c r="AY141" s="15" t="s">
        <v>148</v>
      </c>
      <c r="BE141" s="201">
        <f>IF(N141="základní",J141,0)</f>
        <v>0</v>
      </c>
      <c r="BF141" s="201">
        <f>IF(N141="snížená",J141,0)</f>
        <v>0</v>
      </c>
      <c r="BG141" s="201">
        <f>IF(N141="zákl. přenesená",J141,0)</f>
        <v>0</v>
      </c>
      <c r="BH141" s="201">
        <f>IF(N141="sníž. přenesená",J141,0)</f>
        <v>0</v>
      </c>
      <c r="BI141" s="201">
        <f>IF(N141="nulová",J141,0)</f>
        <v>0</v>
      </c>
      <c r="BJ141" s="15" t="s">
        <v>93</v>
      </c>
      <c r="BK141" s="201">
        <f>ROUND(I141*H141,2)</f>
        <v>0</v>
      </c>
      <c r="BL141" s="15" t="s">
        <v>166</v>
      </c>
      <c r="BM141" s="200" t="s">
        <v>448</v>
      </c>
    </row>
    <row r="142" spans="1:65" s="2" customFormat="1" ht="48">
      <c r="A142" s="33"/>
      <c r="B142" s="34"/>
      <c r="C142" s="35"/>
      <c r="D142" s="202" t="s">
        <v>158</v>
      </c>
      <c r="E142" s="35"/>
      <c r="F142" s="203" t="s">
        <v>308</v>
      </c>
      <c r="G142" s="35"/>
      <c r="H142" s="35"/>
      <c r="I142" s="204"/>
      <c r="J142" s="35"/>
      <c r="K142" s="35"/>
      <c r="L142" s="38"/>
      <c r="M142" s="205"/>
      <c r="N142" s="206"/>
      <c r="O142" s="70"/>
      <c r="P142" s="70"/>
      <c r="Q142" s="70"/>
      <c r="R142" s="70"/>
      <c r="S142" s="70"/>
      <c r="T142" s="71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T142" s="15" t="s">
        <v>158</v>
      </c>
      <c r="AU142" s="15" t="s">
        <v>95</v>
      </c>
    </row>
    <row r="143" spans="1:65" s="13" customFormat="1" ht="12">
      <c r="B143" s="211"/>
      <c r="C143" s="212"/>
      <c r="D143" s="202" t="s">
        <v>205</v>
      </c>
      <c r="E143" s="213" t="s">
        <v>1</v>
      </c>
      <c r="F143" s="214" t="s">
        <v>93</v>
      </c>
      <c r="G143" s="212"/>
      <c r="H143" s="215">
        <v>1</v>
      </c>
      <c r="I143" s="216"/>
      <c r="J143" s="212"/>
      <c r="K143" s="212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205</v>
      </c>
      <c r="AU143" s="221" t="s">
        <v>95</v>
      </c>
      <c r="AV143" s="13" t="s">
        <v>95</v>
      </c>
      <c r="AW143" s="13" t="s">
        <v>40</v>
      </c>
      <c r="AX143" s="13" t="s">
        <v>93</v>
      </c>
      <c r="AY143" s="221" t="s">
        <v>148</v>
      </c>
    </row>
    <row r="144" spans="1:65" s="12" customFormat="1" ht="22.75" customHeight="1">
      <c r="B144" s="172"/>
      <c r="C144" s="173"/>
      <c r="D144" s="174" t="s">
        <v>84</v>
      </c>
      <c r="E144" s="186" t="s">
        <v>95</v>
      </c>
      <c r="F144" s="186" t="s">
        <v>326</v>
      </c>
      <c r="G144" s="173"/>
      <c r="H144" s="173"/>
      <c r="I144" s="176"/>
      <c r="J144" s="187">
        <f>BK144</f>
        <v>0</v>
      </c>
      <c r="K144" s="173"/>
      <c r="L144" s="178"/>
      <c r="M144" s="179"/>
      <c r="N144" s="180"/>
      <c r="O144" s="180"/>
      <c r="P144" s="181">
        <f>SUM(P145:P147)</f>
        <v>0</v>
      </c>
      <c r="Q144" s="180"/>
      <c r="R144" s="181">
        <f>SUM(R145:R147)</f>
        <v>10.651032000000001</v>
      </c>
      <c r="S144" s="180"/>
      <c r="T144" s="182">
        <f>SUM(T145:T147)</f>
        <v>0</v>
      </c>
      <c r="AR144" s="183" t="s">
        <v>93</v>
      </c>
      <c r="AT144" s="184" t="s">
        <v>84</v>
      </c>
      <c r="AU144" s="184" t="s">
        <v>93</v>
      </c>
      <c r="AY144" s="183" t="s">
        <v>148</v>
      </c>
      <c r="BK144" s="185">
        <f>SUM(BK145:BK147)</f>
        <v>0</v>
      </c>
    </row>
    <row r="145" spans="1:65" s="2" customFormat="1" ht="14.5" customHeight="1">
      <c r="A145" s="33"/>
      <c r="B145" s="34"/>
      <c r="C145" s="188" t="s">
        <v>178</v>
      </c>
      <c r="D145" s="188" t="s">
        <v>152</v>
      </c>
      <c r="E145" s="189" t="s">
        <v>449</v>
      </c>
      <c r="F145" s="190" t="s">
        <v>450</v>
      </c>
      <c r="G145" s="191" t="s">
        <v>230</v>
      </c>
      <c r="H145" s="192">
        <v>4.2</v>
      </c>
      <c r="I145" s="193"/>
      <c r="J145" s="194">
        <f>ROUND(I145*H145,2)</f>
        <v>0</v>
      </c>
      <c r="K145" s="195"/>
      <c r="L145" s="38"/>
      <c r="M145" s="196" t="s">
        <v>1</v>
      </c>
      <c r="N145" s="197" t="s">
        <v>50</v>
      </c>
      <c r="O145" s="70"/>
      <c r="P145" s="198">
        <f>O145*H145</f>
        <v>0</v>
      </c>
      <c r="Q145" s="198">
        <v>2.5359600000000002</v>
      </c>
      <c r="R145" s="198">
        <f>Q145*H145</f>
        <v>10.651032000000001</v>
      </c>
      <c r="S145" s="198">
        <v>0</v>
      </c>
      <c r="T145" s="199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200" t="s">
        <v>166</v>
      </c>
      <c r="AT145" s="200" t="s">
        <v>152</v>
      </c>
      <c r="AU145" s="200" t="s">
        <v>95</v>
      </c>
      <c r="AY145" s="15" t="s">
        <v>148</v>
      </c>
      <c r="BE145" s="201">
        <f>IF(N145="základní",J145,0)</f>
        <v>0</v>
      </c>
      <c r="BF145" s="201">
        <f>IF(N145="snížená",J145,0)</f>
        <v>0</v>
      </c>
      <c r="BG145" s="201">
        <f>IF(N145="zákl. přenesená",J145,0)</f>
        <v>0</v>
      </c>
      <c r="BH145" s="201">
        <f>IF(N145="sníž. přenesená",J145,0)</f>
        <v>0</v>
      </c>
      <c r="BI145" s="201">
        <f>IF(N145="nulová",J145,0)</f>
        <v>0</v>
      </c>
      <c r="BJ145" s="15" t="s">
        <v>93</v>
      </c>
      <c r="BK145" s="201">
        <f>ROUND(I145*H145,2)</f>
        <v>0</v>
      </c>
      <c r="BL145" s="15" t="s">
        <v>166</v>
      </c>
      <c r="BM145" s="200" t="s">
        <v>451</v>
      </c>
    </row>
    <row r="146" spans="1:65" s="2" customFormat="1" ht="24">
      <c r="A146" s="33"/>
      <c r="B146" s="34"/>
      <c r="C146" s="35"/>
      <c r="D146" s="202" t="s">
        <v>158</v>
      </c>
      <c r="E146" s="35"/>
      <c r="F146" s="203" t="s">
        <v>452</v>
      </c>
      <c r="G146" s="35"/>
      <c r="H146" s="35"/>
      <c r="I146" s="204"/>
      <c r="J146" s="35"/>
      <c r="K146" s="35"/>
      <c r="L146" s="38"/>
      <c r="M146" s="205"/>
      <c r="N146" s="206"/>
      <c r="O146" s="70"/>
      <c r="P146" s="70"/>
      <c r="Q146" s="70"/>
      <c r="R146" s="70"/>
      <c r="S146" s="70"/>
      <c r="T146" s="71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T146" s="15" t="s">
        <v>158</v>
      </c>
      <c r="AU146" s="15" t="s">
        <v>95</v>
      </c>
    </row>
    <row r="147" spans="1:65" s="13" customFormat="1" ht="12">
      <c r="B147" s="211"/>
      <c r="C147" s="212"/>
      <c r="D147" s="202" t="s">
        <v>205</v>
      </c>
      <c r="E147" s="213" t="s">
        <v>1</v>
      </c>
      <c r="F147" s="214" t="s">
        <v>453</v>
      </c>
      <c r="G147" s="212"/>
      <c r="H147" s="215">
        <v>4.2</v>
      </c>
      <c r="I147" s="216"/>
      <c r="J147" s="212"/>
      <c r="K147" s="212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205</v>
      </c>
      <c r="AU147" s="221" t="s">
        <v>95</v>
      </c>
      <c r="AV147" s="13" t="s">
        <v>95</v>
      </c>
      <c r="AW147" s="13" t="s">
        <v>40</v>
      </c>
      <c r="AX147" s="13" t="s">
        <v>93</v>
      </c>
      <c r="AY147" s="221" t="s">
        <v>148</v>
      </c>
    </row>
    <row r="148" spans="1:65" s="12" customFormat="1" ht="22.75" customHeight="1">
      <c r="B148" s="172"/>
      <c r="C148" s="173"/>
      <c r="D148" s="174" t="s">
        <v>84</v>
      </c>
      <c r="E148" s="186" t="s">
        <v>162</v>
      </c>
      <c r="F148" s="186" t="s">
        <v>355</v>
      </c>
      <c r="G148" s="173"/>
      <c r="H148" s="173"/>
      <c r="I148" s="176"/>
      <c r="J148" s="187">
        <f>BK148</f>
        <v>0</v>
      </c>
      <c r="K148" s="173"/>
      <c r="L148" s="178"/>
      <c r="M148" s="179"/>
      <c r="N148" s="180"/>
      <c r="O148" s="180"/>
      <c r="P148" s="181">
        <f>SUM(P149:P164)</f>
        <v>0</v>
      </c>
      <c r="Q148" s="180"/>
      <c r="R148" s="181">
        <f>SUM(R149:R164)</f>
        <v>3.6726899999999998</v>
      </c>
      <c r="S148" s="180"/>
      <c r="T148" s="182">
        <f>SUM(T149:T164)</f>
        <v>0</v>
      </c>
      <c r="AR148" s="183" t="s">
        <v>93</v>
      </c>
      <c r="AT148" s="184" t="s">
        <v>84</v>
      </c>
      <c r="AU148" s="184" t="s">
        <v>93</v>
      </c>
      <c r="AY148" s="183" t="s">
        <v>148</v>
      </c>
      <c r="BK148" s="185">
        <f>SUM(BK149:BK164)</f>
        <v>0</v>
      </c>
    </row>
    <row r="149" spans="1:65" s="2" customFormat="1" ht="24.25" customHeight="1">
      <c r="A149" s="33"/>
      <c r="B149" s="34"/>
      <c r="C149" s="188" t="s">
        <v>182</v>
      </c>
      <c r="D149" s="188" t="s">
        <v>152</v>
      </c>
      <c r="E149" s="189" t="s">
        <v>454</v>
      </c>
      <c r="F149" s="190" t="s">
        <v>455</v>
      </c>
      <c r="G149" s="191" t="s">
        <v>330</v>
      </c>
      <c r="H149" s="192">
        <v>21</v>
      </c>
      <c r="I149" s="193"/>
      <c r="J149" s="194">
        <f>ROUND(I149*H149,2)</f>
        <v>0</v>
      </c>
      <c r="K149" s="195"/>
      <c r="L149" s="38"/>
      <c r="M149" s="196" t="s">
        <v>1</v>
      </c>
      <c r="N149" s="197" t="s">
        <v>50</v>
      </c>
      <c r="O149" s="70"/>
      <c r="P149" s="198">
        <f>O149*H149</f>
        <v>0</v>
      </c>
      <c r="Q149" s="198">
        <v>0.17488999999999999</v>
      </c>
      <c r="R149" s="198">
        <f>Q149*H149</f>
        <v>3.6726899999999998</v>
      </c>
      <c r="S149" s="198">
        <v>0</v>
      </c>
      <c r="T149" s="199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200" t="s">
        <v>166</v>
      </c>
      <c r="AT149" s="200" t="s">
        <v>152</v>
      </c>
      <c r="AU149" s="200" t="s">
        <v>95</v>
      </c>
      <c r="AY149" s="15" t="s">
        <v>148</v>
      </c>
      <c r="BE149" s="201">
        <f>IF(N149="základní",J149,0)</f>
        <v>0</v>
      </c>
      <c r="BF149" s="201">
        <f>IF(N149="snížená",J149,0)</f>
        <v>0</v>
      </c>
      <c r="BG149" s="201">
        <f>IF(N149="zákl. přenesená",J149,0)</f>
        <v>0</v>
      </c>
      <c r="BH149" s="201">
        <f>IF(N149="sníž. přenesená",J149,0)</f>
        <v>0</v>
      </c>
      <c r="BI149" s="201">
        <f>IF(N149="nulová",J149,0)</f>
        <v>0</v>
      </c>
      <c r="BJ149" s="15" t="s">
        <v>93</v>
      </c>
      <c r="BK149" s="201">
        <f>ROUND(I149*H149,2)</f>
        <v>0</v>
      </c>
      <c r="BL149" s="15" t="s">
        <v>166</v>
      </c>
      <c r="BM149" s="200" t="s">
        <v>456</v>
      </c>
    </row>
    <row r="150" spans="1:65" s="2" customFormat="1" ht="48">
      <c r="A150" s="33"/>
      <c r="B150" s="34"/>
      <c r="C150" s="35"/>
      <c r="D150" s="202" t="s">
        <v>158</v>
      </c>
      <c r="E150" s="35"/>
      <c r="F150" s="203" t="s">
        <v>457</v>
      </c>
      <c r="G150" s="35"/>
      <c r="H150" s="35"/>
      <c r="I150" s="204"/>
      <c r="J150" s="35"/>
      <c r="K150" s="35"/>
      <c r="L150" s="38"/>
      <c r="M150" s="205"/>
      <c r="N150" s="206"/>
      <c r="O150" s="70"/>
      <c r="P150" s="70"/>
      <c r="Q150" s="70"/>
      <c r="R150" s="70"/>
      <c r="S150" s="70"/>
      <c r="T150" s="71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T150" s="15" t="s">
        <v>158</v>
      </c>
      <c r="AU150" s="15" t="s">
        <v>95</v>
      </c>
    </row>
    <row r="151" spans="1:65" s="13" customFormat="1" ht="12">
      <c r="B151" s="211"/>
      <c r="C151" s="212"/>
      <c r="D151" s="202" t="s">
        <v>205</v>
      </c>
      <c r="E151" s="213" t="s">
        <v>1</v>
      </c>
      <c r="F151" s="214" t="s">
        <v>458</v>
      </c>
      <c r="G151" s="212"/>
      <c r="H151" s="215">
        <v>21</v>
      </c>
      <c r="I151" s="216"/>
      <c r="J151" s="212"/>
      <c r="K151" s="212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205</v>
      </c>
      <c r="AU151" s="221" t="s">
        <v>95</v>
      </c>
      <c r="AV151" s="13" t="s">
        <v>95</v>
      </c>
      <c r="AW151" s="13" t="s">
        <v>40</v>
      </c>
      <c r="AX151" s="13" t="s">
        <v>93</v>
      </c>
      <c r="AY151" s="221" t="s">
        <v>148</v>
      </c>
    </row>
    <row r="152" spans="1:65" s="2" customFormat="1" ht="24.25" customHeight="1">
      <c r="A152" s="33"/>
      <c r="B152" s="34"/>
      <c r="C152" s="188" t="s">
        <v>243</v>
      </c>
      <c r="D152" s="188" t="s">
        <v>152</v>
      </c>
      <c r="E152" s="189" t="s">
        <v>459</v>
      </c>
      <c r="F152" s="190" t="s">
        <v>460</v>
      </c>
      <c r="G152" s="191" t="s">
        <v>330</v>
      </c>
      <c r="H152" s="192">
        <v>1</v>
      </c>
      <c r="I152" s="193"/>
      <c r="J152" s="194">
        <f>ROUND(I152*H152,2)</f>
        <v>0</v>
      </c>
      <c r="K152" s="195"/>
      <c r="L152" s="38"/>
      <c r="M152" s="196" t="s">
        <v>1</v>
      </c>
      <c r="N152" s="197" t="s">
        <v>50</v>
      </c>
      <c r="O152" s="70"/>
      <c r="P152" s="198">
        <f>O152*H152</f>
        <v>0</v>
      </c>
      <c r="Q152" s="198">
        <v>0</v>
      </c>
      <c r="R152" s="198">
        <f>Q152*H152</f>
        <v>0</v>
      </c>
      <c r="S152" s="198">
        <v>0</v>
      </c>
      <c r="T152" s="199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200" t="s">
        <v>166</v>
      </c>
      <c r="AT152" s="200" t="s">
        <v>152</v>
      </c>
      <c r="AU152" s="200" t="s">
        <v>95</v>
      </c>
      <c r="AY152" s="15" t="s">
        <v>148</v>
      </c>
      <c r="BE152" s="201">
        <f>IF(N152="základní",J152,0)</f>
        <v>0</v>
      </c>
      <c r="BF152" s="201">
        <f>IF(N152="snížená",J152,0)</f>
        <v>0</v>
      </c>
      <c r="BG152" s="201">
        <f>IF(N152="zákl. přenesená",J152,0)</f>
        <v>0</v>
      </c>
      <c r="BH152" s="201">
        <f>IF(N152="sníž. přenesená",J152,0)</f>
        <v>0</v>
      </c>
      <c r="BI152" s="201">
        <f>IF(N152="nulová",J152,0)</f>
        <v>0</v>
      </c>
      <c r="BJ152" s="15" t="s">
        <v>93</v>
      </c>
      <c r="BK152" s="201">
        <f>ROUND(I152*H152,2)</f>
        <v>0</v>
      </c>
      <c r="BL152" s="15" t="s">
        <v>166</v>
      </c>
      <c r="BM152" s="200" t="s">
        <v>461</v>
      </c>
    </row>
    <row r="153" spans="1:65" s="2" customFormat="1" ht="24">
      <c r="A153" s="33"/>
      <c r="B153" s="34"/>
      <c r="C153" s="35"/>
      <c r="D153" s="202" t="s">
        <v>158</v>
      </c>
      <c r="E153" s="35"/>
      <c r="F153" s="203" t="s">
        <v>462</v>
      </c>
      <c r="G153" s="35"/>
      <c r="H153" s="35"/>
      <c r="I153" s="204"/>
      <c r="J153" s="35"/>
      <c r="K153" s="35"/>
      <c r="L153" s="38"/>
      <c r="M153" s="205"/>
      <c r="N153" s="206"/>
      <c r="O153" s="70"/>
      <c r="P153" s="70"/>
      <c r="Q153" s="70"/>
      <c r="R153" s="70"/>
      <c r="S153" s="70"/>
      <c r="T153" s="71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T153" s="15" t="s">
        <v>158</v>
      </c>
      <c r="AU153" s="15" t="s">
        <v>95</v>
      </c>
    </row>
    <row r="154" spans="1:65" s="2" customFormat="1" ht="24.25" customHeight="1">
      <c r="A154" s="33"/>
      <c r="B154" s="34"/>
      <c r="C154" s="188" t="s">
        <v>248</v>
      </c>
      <c r="D154" s="188" t="s">
        <v>152</v>
      </c>
      <c r="E154" s="189" t="s">
        <v>463</v>
      </c>
      <c r="F154" s="190" t="s">
        <v>464</v>
      </c>
      <c r="G154" s="191" t="s">
        <v>214</v>
      </c>
      <c r="H154" s="192">
        <v>39</v>
      </c>
      <c r="I154" s="193"/>
      <c r="J154" s="194">
        <f>ROUND(I154*H154,2)</f>
        <v>0</v>
      </c>
      <c r="K154" s="195"/>
      <c r="L154" s="38"/>
      <c r="M154" s="196" t="s">
        <v>1</v>
      </c>
      <c r="N154" s="197" t="s">
        <v>50</v>
      </c>
      <c r="O154" s="70"/>
      <c r="P154" s="198">
        <f>O154*H154</f>
        <v>0</v>
      </c>
      <c r="Q154" s="198">
        <v>0</v>
      </c>
      <c r="R154" s="198">
        <f>Q154*H154</f>
        <v>0</v>
      </c>
      <c r="S154" s="198">
        <v>0</v>
      </c>
      <c r="T154" s="199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200" t="s">
        <v>166</v>
      </c>
      <c r="AT154" s="200" t="s">
        <v>152</v>
      </c>
      <c r="AU154" s="200" t="s">
        <v>95</v>
      </c>
      <c r="AY154" s="15" t="s">
        <v>148</v>
      </c>
      <c r="BE154" s="201">
        <f>IF(N154="základní",J154,0)</f>
        <v>0</v>
      </c>
      <c r="BF154" s="201">
        <f>IF(N154="snížená",J154,0)</f>
        <v>0</v>
      </c>
      <c r="BG154" s="201">
        <f>IF(N154="zákl. přenesená",J154,0)</f>
        <v>0</v>
      </c>
      <c r="BH154" s="201">
        <f>IF(N154="sníž. přenesená",J154,0)</f>
        <v>0</v>
      </c>
      <c r="BI154" s="201">
        <f>IF(N154="nulová",J154,0)</f>
        <v>0</v>
      </c>
      <c r="BJ154" s="15" t="s">
        <v>93</v>
      </c>
      <c r="BK154" s="201">
        <f>ROUND(I154*H154,2)</f>
        <v>0</v>
      </c>
      <c r="BL154" s="15" t="s">
        <v>166</v>
      </c>
      <c r="BM154" s="200" t="s">
        <v>465</v>
      </c>
    </row>
    <row r="155" spans="1:65" s="2" customFormat="1" ht="24">
      <c r="A155" s="33"/>
      <c r="B155" s="34"/>
      <c r="C155" s="35"/>
      <c r="D155" s="202" t="s">
        <v>158</v>
      </c>
      <c r="E155" s="35"/>
      <c r="F155" s="203" t="s">
        <v>466</v>
      </c>
      <c r="G155" s="35"/>
      <c r="H155" s="35"/>
      <c r="I155" s="204"/>
      <c r="J155" s="35"/>
      <c r="K155" s="35"/>
      <c r="L155" s="38"/>
      <c r="M155" s="205"/>
      <c r="N155" s="206"/>
      <c r="O155" s="70"/>
      <c r="P155" s="70"/>
      <c r="Q155" s="70"/>
      <c r="R155" s="70"/>
      <c r="S155" s="70"/>
      <c r="T155" s="71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T155" s="15" t="s">
        <v>158</v>
      </c>
      <c r="AU155" s="15" t="s">
        <v>95</v>
      </c>
    </row>
    <row r="156" spans="1:65" s="2" customFormat="1" ht="14.5" customHeight="1">
      <c r="A156" s="33"/>
      <c r="B156" s="34"/>
      <c r="C156" s="188" t="s">
        <v>253</v>
      </c>
      <c r="D156" s="188" t="s">
        <v>152</v>
      </c>
      <c r="E156" s="189" t="s">
        <v>467</v>
      </c>
      <c r="F156" s="190" t="s">
        <v>468</v>
      </c>
      <c r="G156" s="191" t="s">
        <v>214</v>
      </c>
      <c r="H156" s="192">
        <v>80</v>
      </c>
      <c r="I156" s="193"/>
      <c r="J156" s="194">
        <f>ROUND(I156*H156,2)</f>
        <v>0</v>
      </c>
      <c r="K156" s="195"/>
      <c r="L156" s="38"/>
      <c r="M156" s="196" t="s">
        <v>1</v>
      </c>
      <c r="N156" s="197" t="s">
        <v>50</v>
      </c>
      <c r="O156" s="70"/>
      <c r="P156" s="198">
        <f>O156*H156</f>
        <v>0</v>
      </c>
      <c r="Q156" s="198">
        <v>0</v>
      </c>
      <c r="R156" s="198">
        <f>Q156*H156</f>
        <v>0</v>
      </c>
      <c r="S156" s="198">
        <v>0</v>
      </c>
      <c r="T156" s="199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200" t="s">
        <v>166</v>
      </c>
      <c r="AT156" s="200" t="s">
        <v>152</v>
      </c>
      <c r="AU156" s="200" t="s">
        <v>95</v>
      </c>
      <c r="AY156" s="15" t="s">
        <v>148</v>
      </c>
      <c r="BE156" s="201">
        <f>IF(N156="základní",J156,0)</f>
        <v>0</v>
      </c>
      <c r="BF156" s="201">
        <f>IF(N156="snížená",J156,0)</f>
        <v>0</v>
      </c>
      <c r="BG156" s="201">
        <f>IF(N156="zákl. přenesená",J156,0)</f>
        <v>0</v>
      </c>
      <c r="BH156" s="201">
        <f>IF(N156="sníž. přenesená",J156,0)</f>
        <v>0</v>
      </c>
      <c r="BI156" s="201">
        <f>IF(N156="nulová",J156,0)</f>
        <v>0</v>
      </c>
      <c r="BJ156" s="15" t="s">
        <v>93</v>
      </c>
      <c r="BK156" s="201">
        <f>ROUND(I156*H156,2)</f>
        <v>0</v>
      </c>
      <c r="BL156" s="15" t="s">
        <v>166</v>
      </c>
      <c r="BM156" s="200" t="s">
        <v>469</v>
      </c>
    </row>
    <row r="157" spans="1:65" s="2" customFormat="1" ht="24">
      <c r="A157" s="33"/>
      <c r="B157" s="34"/>
      <c r="C157" s="35"/>
      <c r="D157" s="202" t="s">
        <v>158</v>
      </c>
      <c r="E157" s="35"/>
      <c r="F157" s="203" t="s">
        <v>470</v>
      </c>
      <c r="G157" s="35"/>
      <c r="H157" s="35"/>
      <c r="I157" s="204"/>
      <c r="J157" s="35"/>
      <c r="K157" s="35"/>
      <c r="L157" s="38"/>
      <c r="M157" s="205"/>
      <c r="N157" s="206"/>
      <c r="O157" s="70"/>
      <c r="P157" s="70"/>
      <c r="Q157" s="70"/>
      <c r="R157" s="70"/>
      <c r="S157" s="70"/>
      <c r="T157" s="71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T157" s="15" t="s">
        <v>158</v>
      </c>
      <c r="AU157" s="15" t="s">
        <v>95</v>
      </c>
    </row>
    <row r="158" spans="1:65" s="13" customFormat="1" ht="12">
      <c r="B158" s="211"/>
      <c r="C158" s="212"/>
      <c r="D158" s="202" t="s">
        <v>205</v>
      </c>
      <c r="E158" s="213" t="s">
        <v>1</v>
      </c>
      <c r="F158" s="214" t="s">
        <v>471</v>
      </c>
      <c r="G158" s="212"/>
      <c r="H158" s="215">
        <v>80</v>
      </c>
      <c r="I158" s="216"/>
      <c r="J158" s="212"/>
      <c r="K158" s="212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205</v>
      </c>
      <c r="AU158" s="221" t="s">
        <v>95</v>
      </c>
      <c r="AV158" s="13" t="s">
        <v>95</v>
      </c>
      <c r="AW158" s="13" t="s">
        <v>40</v>
      </c>
      <c r="AX158" s="13" t="s">
        <v>93</v>
      </c>
      <c r="AY158" s="221" t="s">
        <v>148</v>
      </c>
    </row>
    <row r="159" spans="1:65" s="2" customFormat="1" ht="24.25" customHeight="1">
      <c r="A159" s="33"/>
      <c r="B159" s="34"/>
      <c r="C159" s="188" t="s">
        <v>259</v>
      </c>
      <c r="D159" s="188" t="s">
        <v>152</v>
      </c>
      <c r="E159" s="189" t="s">
        <v>472</v>
      </c>
      <c r="F159" s="190" t="s">
        <v>473</v>
      </c>
      <c r="G159" s="191" t="s">
        <v>214</v>
      </c>
      <c r="H159" s="192">
        <v>117</v>
      </c>
      <c r="I159" s="193"/>
      <c r="J159" s="194">
        <f>ROUND(I159*H159,2)</f>
        <v>0</v>
      </c>
      <c r="K159" s="195"/>
      <c r="L159" s="38"/>
      <c r="M159" s="196" t="s">
        <v>1</v>
      </c>
      <c r="N159" s="197" t="s">
        <v>50</v>
      </c>
      <c r="O159" s="70"/>
      <c r="P159" s="198">
        <f>O159*H159</f>
        <v>0</v>
      </c>
      <c r="Q159" s="198">
        <v>0</v>
      </c>
      <c r="R159" s="198">
        <f>Q159*H159</f>
        <v>0</v>
      </c>
      <c r="S159" s="198">
        <v>0</v>
      </c>
      <c r="T159" s="199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200" t="s">
        <v>166</v>
      </c>
      <c r="AT159" s="200" t="s">
        <v>152</v>
      </c>
      <c r="AU159" s="200" t="s">
        <v>95</v>
      </c>
      <c r="AY159" s="15" t="s">
        <v>148</v>
      </c>
      <c r="BE159" s="201">
        <f>IF(N159="základní",J159,0)</f>
        <v>0</v>
      </c>
      <c r="BF159" s="201">
        <f>IF(N159="snížená",J159,0)</f>
        <v>0</v>
      </c>
      <c r="BG159" s="201">
        <f>IF(N159="zákl. přenesená",J159,0)</f>
        <v>0</v>
      </c>
      <c r="BH159" s="201">
        <f>IF(N159="sníž. přenesená",J159,0)</f>
        <v>0</v>
      </c>
      <c r="BI159" s="201">
        <f>IF(N159="nulová",J159,0)</f>
        <v>0</v>
      </c>
      <c r="BJ159" s="15" t="s">
        <v>93</v>
      </c>
      <c r="BK159" s="201">
        <f>ROUND(I159*H159,2)</f>
        <v>0</v>
      </c>
      <c r="BL159" s="15" t="s">
        <v>166</v>
      </c>
      <c r="BM159" s="200" t="s">
        <v>474</v>
      </c>
    </row>
    <row r="160" spans="1:65" s="2" customFormat="1" ht="24">
      <c r="A160" s="33"/>
      <c r="B160" s="34"/>
      <c r="C160" s="35"/>
      <c r="D160" s="202" t="s">
        <v>158</v>
      </c>
      <c r="E160" s="35"/>
      <c r="F160" s="203" t="s">
        <v>475</v>
      </c>
      <c r="G160" s="35"/>
      <c r="H160" s="35"/>
      <c r="I160" s="204"/>
      <c r="J160" s="35"/>
      <c r="K160" s="35"/>
      <c r="L160" s="38"/>
      <c r="M160" s="205"/>
      <c r="N160" s="206"/>
      <c r="O160" s="70"/>
      <c r="P160" s="70"/>
      <c r="Q160" s="70"/>
      <c r="R160" s="70"/>
      <c r="S160" s="70"/>
      <c r="T160" s="71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T160" s="15" t="s">
        <v>158</v>
      </c>
      <c r="AU160" s="15" t="s">
        <v>95</v>
      </c>
    </row>
    <row r="161" spans="1:65" s="13" customFormat="1" ht="12">
      <c r="B161" s="211"/>
      <c r="C161" s="212"/>
      <c r="D161" s="202" t="s">
        <v>205</v>
      </c>
      <c r="E161" s="213" t="s">
        <v>1</v>
      </c>
      <c r="F161" s="214" t="s">
        <v>476</v>
      </c>
      <c r="G161" s="212"/>
      <c r="H161" s="215">
        <v>117</v>
      </c>
      <c r="I161" s="216"/>
      <c r="J161" s="212"/>
      <c r="K161" s="212"/>
      <c r="L161" s="217"/>
      <c r="M161" s="218"/>
      <c r="N161" s="219"/>
      <c r="O161" s="219"/>
      <c r="P161" s="219"/>
      <c r="Q161" s="219"/>
      <c r="R161" s="219"/>
      <c r="S161" s="219"/>
      <c r="T161" s="220"/>
      <c r="AT161" s="221" t="s">
        <v>205</v>
      </c>
      <c r="AU161" s="221" t="s">
        <v>95</v>
      </c>
      <c r="AV161" s="13" t="s">
        <v>95</v>
      </c>
      <c r="AW161" s="13" t="s">
        <v>40</v>
      </c>
      <c r="AX161" s="13" t="s">
        <v>93</v>
      </c>
      <c r="AY161" s="221" t="s">
        <v>148</v>
      </c>
    </row>
    <row r="162" spans="1:65" s="2" customFormat="1" ht="24.25" customHeight="1">
      <c r="A162" s="33"/>
      <c r="B162" s="34"/>
      <c r="C162" s="188" t="s">
        <v>264</v>
      </c>
      <c r="D162" s="188" t="s">
        <v>152</v>
      </c>
      <c r="E162" s="189" t="s">
        <v>477</v>
      </c>
      <c r="F162" s="190" t="s">
        <v>478</v>
      </c>
      <c r="G162" s="191" t="s">
        <v>214</v>
      </c>
      <c r="H162" s="192">
        <v>117</v>
      </c>
      <c r="I162" s="193"/>
      <c r="J162" s="194">
        <f>ROUND(I162*H162,2)</f>
        <v>0</v>
      </c>
      <c r="K162" s="195"/>
      <c r="L162" s="38"/>
      <c r="M162" s="196" t="s">
        <v>1</v>
      </c>
      <c r="N162" s="197" t="s">
        <v>50</v>
      </c>
      <c r="O162" s="70"/>
      <c r="P162" s="198">
        <f>O162*H162</f>
        <v>0</v>
      </c>
      <c r="Q162" s="198">
        <v>0</v>
      </c>
      <c r="R162" s="198">
        <f>Q162*H162</f>
        <v>0</v>
      </c>
      <c r="S162" s="198">
        <v>0</v>
      </c>
      <c r="T162" s="199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200" t="s">
        <v>166</v>
      </c>
      <c r="AT162" s="200" t="s">
        <v>152</v>
      </c>
      <c r="AU162" s="200" t="s">
        <v>95</v>
      </c>
      <c r="AY162" s="15" t="s">
        <v>148</v>
      </c>
      <c r="BE162" s="201">
        <f>IF(N162="základní",J162,0)</f>
        <v>0</v>
      </c>
      <c r="BF162" s="201">
        <f>IF(N162="snížená",J162,0)</f>
        <v>0</v>
      </c>
      <c r="BG162" s="201">
        <f>IF(N162="zákl. přenesená",J162,0)</f>
        <v>0</v>
      </c>
      <c r="BH162" s="201">
        <f>IF(N162="sníž. přenesená",J162,0)</f>
        <v>0</v>
      </c>
      <c r="BI162" s="201">
        <f>IF(N162="nulová",J162,0)</f>
        <v>0</v>
      </c>
      <c r="BJ162" s="15" t="s">
        <v>93</v>
      </c>
      <c r="BK162" s="201">
        <f>ROUND(I162*H162,2)</f>
        <v>0</v>
      </c>
      <c r="BL162" s="15" t="s">
        <v>166</v>
      </c>
      <c r="BM162" s="200" t="s">
        <v>479</v>
      </c>
    </row>
    <row r="163" spans="1:65" s="2" customFormat="1" ht="24">
      <c r="A163" s="33"/>
      <c r="B163" s="34"/>
      <c r="C163" s="35"/>
      <c r="D163" s="202" t="s">
        <v>158</v>
      </c>
      <c r="E163" s="35"/>
      <c r="F163" s="203" t="s">
        <v>480</v>
      </c>
      <c r="G163" s="35"/>
      <c r="H163" s="35"/>
      <c r="I163" s="204"/>
      <c r="J163" s="35"/>
      <c r="K163" s="35"/>
      <c r="L163" s="38"/>
      <c r="M163" s="205"/>
      <c r="N163" s="206"/>
      <c r="O163" s="70"/>
      <c r="P163" s="70"/>
      <c r="Q163" s="70"/>
      <c r="R163" s="70"/>
      <c r="S163" s="70"/>
      <c r="T163" s="71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T163" s="15" t="s">
        <v>158</v>
      </c>
      <c r="AU163" s="15" t="s">
        <v>95</v>
      </c>
    </row>
    <row r="164" spans="1:65" s="13" customFormat="1" ht="12">
      <c r="B164" s="211"/>
      <c r="C164" s="212"/>
      <c r="D164" s="202" t="s">
        <v>205</v>
      </c>
      <c r="E164" s="213" t="s">
        <v>1</v>
      </c>
      <c r="F164" s="214" t="s">
        <v>481</v>
      </c>
      <c r="G164" s="212"/>
      <c r="H164" s="215">
        <v>117</v>
      </c>
      <c r="I164" s="216"/>
      <c r="J164" s="212"/>
      <c r="K164" s="212"/>
      <c r="L164" s="217"/>
      <c r="M164" s="218"/>
      <c r="N164" s="219"/>
      <c r="O164" s="219"/>
      <c r="P164" s="219"/>
      <c r="Q164" s="219"/>
      <c r="R164" s="219"/>
      <c r="S164" s="219"/>
      <c r="T164" s="220"/>
      <c r="AT164" s="221" t="s">
        <v>205</v>
      </c>
      <c r="AU164" s="221" t="s">
        <v>95</v>
      </c>
      <c r="AV164" s="13" t="s">
        <v>95</v>
      </c>
      <c r="AW164" s="13" t="s">
        <v>40</v>
      </c>
      <c r="AX164" s="13" t="s">
        <v>93</v>
      </c>
      <c r="AY164" s="221" t="s">
        <v>148</v>
      </c>
    </row>
    <row r="165" spans="1:65" s="12" customFormat="1" ht="22.75" customHeight="1">
      <c r="B165" s="172"/>
      <c r="C165" s="173"/>
      <c r="D165" s="174" t="s">
        <v>84</v>
      </c>
      <c r="E165" s="186" t="s">
        <v>243</v>
      </c>
      <c r="F165" s="186" t="s">
        <v>384</v>
      </c>
      <c r="G165" s="173"/>
      <c r="H165" s="173"/>
      <c r="I165" s="176"/>
      <c r="J165" s="187">
        <f>BK165</f>
        <v>0</v>
      </c>
      <c r="K165" s="173"/>
      <c r="L165" s="178"/>
      <c r="M165" s="179"/>
      <c r="N165" s="180"/>
      <c r="O165" s="180"/>
      <c r="P165" s="181">
        <f>P166</f>
        <v>0</v>
      </c>
      <c r="Q165" s="180"/>
      <c r="R165" s="181">
        <f>R166</f>
        <v>0</v>
      </c>
      <c r="S165" s="180"/>
      <c r="T165" s="182">
        <f>T166</f>
        <v>0</v>
      </c>
      <c r="AR165" s="183" t="s">
        <v>93</v>
      </c>
      <c r="AT165" s="184" t="s">
        <v>84</v>
      </c>
      <c r="AU165" s="184" t="s">
        <v>93</v>
      </c>
      <c r="AY165" s="183" t="s">
        <v>148</v>
      </c>
      <c r="BK165" s="185">
        <f>BK166</f>
        <v>0</v>
      </c>
    </row>
    <row r="166" spans="1:65" s="12" customFormat="1" ht="20.75" customHeight="1">
      <c r="B166" s="172"/>
      <c r="C166" s="173"/>
      <c r="D166" s="174" t="s">
        <v>84</v>
      </c>
      <c r="E166" s="186" t="s">
        <v>385</v>
      </c>
      <c r="F166" s="186" t="s">
        <v>386</v>
      </c>
      <c r="G166" s="173"/>
      <c r="H166" s="173"/>
      <c r="I166" s="176"/>
      <c r="J166" s="187">
        <f>BK166</f>
        <v>0</v>
      </c>
      <c r="K166" s="173"/>
      <c r="L166" s="178"/>
      <c r="M166" s="179"/>
      <c r="N166" s="180"/>
      <c r="O166" s="180"/>
      <c r="P166" s="181">
        <f>SUM(P167:P172)</f>
        <v>0</v>
      </c>
      <c r="Q166" s="180"/>
      <c r="R166" s="181">
        <f>SUM(R167:R172)</f>
        <v>0</v>
      </c>
      <c r="S166" s="180"/>
      <c r="T166" s="182">
        <f>SUM(T167:T172)</f>
        <v>0</v>
      </c>
      <c r="AR166" s="183" t="s">
        <v>93</v>
      </c>
      <c r="AT166" s="184" t="s">
        <v>84</v>
      </c>
      <c r="AU166" s="184" t="s">
        <v>95</v>
      </c>
      <c r="AY166" s="183" t="s">
        <v>148</v>
      </c>
      <c r="BK166" s="185">
        <f>SUM(BK167:BK172)</f>
        <v>0</v>
      </c>
    </row>
    <row r="167" spans="1:65" s="2" customFormat="1" ht="24.25" customHeight="1">
      <c r="A167" s="33"/>
      <c r="B167" s="34"/>
      <c r="C167" s="188" t="s">
        <v>270</v>
      </c>
      <c r="D167" s="188" t="s">
        <v>152</v>
      </c>
      <c r="E167" s="189" t="s">
        <v>482</v>
      </c>
      <c r="F167" s="190" t="s">
        <v>483</v>
      </c>
      <c r="G167" s="191" t="s">
        <v>294</v>
      </c>
      <c r="H167" s="192">
        <v>6.1440000000000001</v>
      </c>
      <c r="I167" s="193"/>
      <c r="J167" s="194">
        <f>ROUND(I167*H167,2)</f>
        <v>0</v>
      </c>
      <c r="K167" s="195"/>
      <c r="L167" s="38"/>
      <c r="M167" s="196" t="s">
        <v>1</v>
      </c>
      <c r="N167" s="197" t="s">
        <v>50</v>
      </c>
      <c r="O167" s="70"/>
      <c r="P167" s="198">
        <f>O167*H167</f>
        <v>0</v>
      </c>
      <c r="Q167" s="198">
        <v>0</v>
      </c>
      <c r="R167" s="198">
        <f>Q167*H167</f>
        <v>0</v>
      </c>
      <c r="S167" s="198">
        <v>0</v>
      </c>
      <c r="T167" s="199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200" t="s">
        <v>166</v>
      </c>
      <c r="AT167" s="200" t="s">
        <v>152</v>
      </c>
      <c r="AU167" s="200" t="s">
        <v>162</v>
      </c>
      <c r="AY167" s="15" t="s">
        <v>148</v>
      </c>
      <c r="BE167" s="201">
        <f>IF(N167="základní",J167,0)</f>
        <v>0</v>
      </c>
      <c r="BF167" s="201">
        <f>IF(N167="snížená",J167,0)</f>
        <v>0</v>
      </c>
      <c r="BG167" s="201">
        <f>IF(N167="zákl. přenesená",J167,0)</f>
        <v>0</v>
      </c>
      <c r="BH167" s="201">
        <f>IF(N167="sníž. přenesená",J167,0)</f>
        <v>0</v>
      </c>
      <c r="BI167" s="201">
        <f>IF(N167="nulová",J167,0)</f>
        <v>0</v>
      </c>
      <c r="BJ167" s="15" t="s">
        <v>93</v>
      </c>
      <c r="BK167" s="201">
        <f>ROUND(I167*H167,2)</f>
        <v>0</v>
      </c>
      <c r="BL167" s="15" t="s">
        <v>166</v>
      </c>
      <c r="BM167" s="200" t="s">
        <v>484</v>
      </c>
    </row>
    <row r="168" spans="1:65" s="2" customFormat="1" ht="36">
      <c r="A168" s="33"/>
      <c r="B168" s="34"/>
      <c r="C168" s="35"/>
      <c r="D168" s="202" t="s">
        <v>158</v>
      </c>
      <c r="E168" s="35"/>
      <c r="F168" s="203" t="s">
        <v>485</v>
      </c>
      <c r="G168" s="35"/>
      <c r="H168" s="35"/>
      <c r="I168" s="204"/>
      <c r="J168" s="35"/>
      <c r="K168" s="35"/>
      <c r="L168" s="38"/>
      <c r="M168" s="205"/>
      <c r="N168" s="206"/>
      <c r="O168" s="70"/>
      <c r="P168" s="70"/>
      <c r="Q168" s="70"/>
      <c r="R168" s="70"/>
      <c r="S168" s="70"/>
      <c r="T168" s="71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T168" s="15" t="s">
        <v>158</v>
      </c>
      <c r="AU168" s="15" t="s">
        <v>162</v>
      </c>
    </row>
    <row r="169" spans="1:65" s="13" customFormat="1" ht="12">
      <c r="B169" s="211"/>
      <c r="C169" s="212"/>
      <c r="D169" s="202" t="s">
        <v>205</v>
      </c>
      <c r="E169" s="213" t="s">
        <v>1</v>
      </c>
      <c r="F169" s="214" t="s">
        <v>443</v>
      </c>
      <c r="G169" s="212"/>
      <c r="H169" s="215">
        <v>6.1440000000000001</v>
      </c>
      <c r="I169" s="216"/>
      <c r="J169" s="212"/>
      <c r="K169" s="212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205</v>
      </c>
      <c r="AU169" s="221" t="s">
        <v>162</v>
      </c>
      <c r="AV169" s="13" t="s">
        <v>95</v>
      </c>
      <c r="AW169" s="13" t="s">
        <v>40</v>
      </c>
      <c r="AX169" s="13" t="s">
        <v>93</v>
      </c>
      <c r="AY169" s="221" t="s">
        <v>148</v>
      </c>
    </row>
    <row r="170" spans="1:65" s="2" customFormat="1" ht="24.25" customHeight="1">
      <c r="A170" s="33"/>
      <c r="B170" s="34"/>
      <c r="C170" s="188" t="s">
        <v>8</v>
      </c>
      <c r="D170" s="188" t="s">
        <v>152</v>
      </c>
      <c r="E170" s="189" t="s">
        <v>486</v>
      </c>
      <c r="F170" s="190" t="s">
        <v>487</v>
      </c>
      <c r="G170" s="191" t="s">
        <v>294</v>
      </c>
      <c r="H170" s="192">
        <v>6.1440000000000001</v>
      </c>
      <c r="I170" s="193"/>
      <c r="J170" s="194">
        <f>ROUND(I170*H170,2)</f>
        <v>0</v>
      </c>
      <c r="K170" s="195"/>
      <c r="L170" s="38"/>
      <c r="M170" s="196" t="s">
        <v>1</v>
      </c>
      <c r="N170" s="197" t="s">
        <v>50</v>
      </c>
      <c r="O170" s="70"/>
      <c r="P170" s="198">
        <f>O170*H170</f>
        <v>0</v>
      </c>
      <c r="Q170" s="198">
        <v>0</v>
      </c>
      <c r="R170" s="198">
        <f>Q170*H170</f>
        <v>0</v>
      </c>
      <c r="S170" s="198">
        <v>0</v>
      </c>
      <c r="T170" s="199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200" t="s">
        <v>166</v>
      </c>
      <c r="AT170" s="200" t="s">
        <v>152</v>
      </c>
      <c r="AU170" s="200" t="s">
        <v>162</v>
      </c>
      <c r="AY170" s="15" t="s">
        <v>148</v>
      </c>
      <c r="BE170" s="201">
        <f>IF(N170="základní",J170,0)</f>
        <v>0</v>
      </c>
      <c r="BF170" s="201">
        <f>IF(N170="snížená",J170,0)</f>
        <v>0</v>
      </c>
      <c r="BG170" s="201">
        <f>IF(N170="zákl. přenesená",J170,0)</f>
        <v>0</v>
      </c>
      <c r="BH170" s="201">
        <f>IF(N170="sníž. přenesená",J170,0)</f>
        <v>0</v>
      </c>
      <c r="BI170" s="201">
        <f>IF(N170="nulová",J170,0)</f>
        <v>0</v>
      </c>
      <c r="BJ170" s="15" t="s">
        <v>93</v>
      </c>
      <c r="BK170" s="201">
        <f>ROUND(I170*H170,2)</f>
        <v>0</v>
      </c>
      <c r="BL170" s="15" t="s">
        <v>166</v>
      </c>
      <c r="BM170" s="200" t="s">
        <v>488</v>
      </c>
    </row>
    <row r="171" spans="1:65" s="2" customFormat="1" ht="36">
      <c r="A171" s="33"/>
      <c r="B171" s="34"/>
      <c r="C171" s="35"/>
      <c r="D171" s="202" t="s">
        <v>158</v>
      </c>
      <c r="E171" s="35"/>
      <c r="F171" s="203" t="s">
        <v>489</v>
      </c>
      <c r="G171" s="35"/>
      <c r="H171" s="35"/>
      <c r="I171" s="204"/>
      <c r="J171" s="35"/>
      <c r="K171" s="35"/>
      <c r="L171" s="38"/>
      <c r="M171" s="205"/>
      <c r="N171" s="206"/>
      <c r="O171" s="70"/>
      <c r="P171" s="70"/>
      <c r="Q171" s="70"/>
      <c r="R171" s="70"/>
      <c r="S171" s="70"/>
      <c r="T171" s="71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T171" s="15" t="s">
        <v>158</v>
      </c>
      <c r="AU171" s="15" t="s">
        <v>162</v>
      </c>
    </row>
    <row r="172" spans="1:65" s="13" customFormat="1" ht="12">
      <c r="B172" s="211"/>
      <c r="C172" s="212"/>
      <c r="D172" s="202" t="s">
        <v>205</v>
      </c>
      <c r="E172" s="213" t="s">
        <v>1</v>
      </c>
      <c r="F172" s="214" t="s">
        <v>443</v>
      </c>
      <c r="G172" s="212"/>
      <c r="H172" s="215">
        <v>6.1440000000000001</v>
      </c>
      <c r="I172" s="216"/>
      <c r="J172" s="212"/>
      <c r="K172" s="212"/>
      <c r="L172" s="217"/>
      <c r="M172" s="218"/>
      <c r="N172" s="219"/>
      <c r="O172" s="219"/>
      <c r="P172" s="219"/>
      <c r="Q172" s="219"/>
      <c r="R172" s="219"/>
      <c r="S172" s="219"/>
      <c r="T172" s="220"/>
      <c r="AT172" s="221" t="s">
        <v>205</v>
      </c>
      <c r="AU172" s="221" t="s">
        <v>162</v>
      </c>
      <c r="AV172" s="13" t="s">
        <v>95</v>
      </c>
      <c r="AW172" s="13" t="s">
        <v>40</v>
      </c>
      <c r="AX172" s="13" t="s">
        <v>93</v>
      </c>
      <c r="AY172" s="221" t="s">
        <v>148</v>
      </c>
    </row>
    <row r="173" spans="1:65" s="12" customFormat="1" ht="26" customHeight="1">
      <c r="B173" s="172"/>
      <c r="C173" s="173"/>
      <c r="D173" s="174" t="s">
        <v>84</v>
      </c>
      <c r="E173" s="175" t="s">
        <v>392</v>
      </c>
      <c r="F173" s="175" t="s">
        <v>393</v>
      </c>
      <c r="G173" s="173"/>
      <c r="H173" s="173"/>
      <c r="I173" s="176"/>
      <c r="J173" s="177">
        <f>BK173</f>
        <v>0</v>
      </c>
      <c r="K173" s="173"/>
      <c r="L173" s="178"/>
      <c r="M173" s="179"/>
      <c r="N173" s="180"/>
      <c r="O173" s="180"/>
      <c r="P173" s="181">
        <f>P174</f>
        <v>0</v>
      </c>
      <c r="Q173" s="180"/>
      <c r="R173" s="181">
        <f>R174</f>
        <v>0.3019</v>
      </c>
      <c r="S173" s="180"/>
      <c r="T173" s="182">
        <f>T174</f>
        <v>0</v>
      </c>
      <c r="AR173" s="183" t="s">
        <v>95</v>
      </c>
      <c r="AT173" s="184" t="s">
        <v>84</v>
      </c>
      <c r="AU173" s="184" t="s">
        <v>85</v>
      </c>
      <c r="AY173" s="183" t="s">
        <v>148</v>
      </c>
      <c r="BK173" s="185">
        <f>BK174</f>
        <v>0</v>
      </c>
    </row>
    <row r="174" spans="1:65" s="12" customFormat="1" ht="22.75" customHeight="1">
      <c r="B174" s="172"/>
      <c r="C174" s="173"/>
      <c r="D174" s="174" t="s">
        <v>84</v>
      </c>
      <c r="E174" s="186" t="s">
        <v>490</v>
      </c>
      <c r="F174" s="186" t="s">
        <v>491</v>
      </c>
      <c r="G174" s="173"/>
      <c r="H174" s="173"/>
      <c r="I174" s="176"/>
      <c r="J174" s="187">
        <f>BK174</f>
        <v>0</v>
      </c>
      <c r="K174" s="173"/>
      <c r="L174" s="178"/>
      <c r="M174" s="179"/>
      <c r="N174" s="180"/>
      <c r="O174" s="180"/>
      <c r="P174" s="181">
        <f>SUM(P175:P207)</f>
        <v>0</v>
      </c>
      <c r="Q174" s="180"/>
      <c r="R174" s="181">
        <f>SUM(R175:R207)</f>
        <v>0.3019</v>
      </c>
      <c r="S174" s="180"/>
      <c r="T174" s="182">
        <f>SUM(T175:T207)</f>
        <v>0</v>
      </c>
      <c r="AR174" s="183" t="s">
        <v>95</v>
      </c>
      <c r="AT174" s="184" t="s">
        <v>84</v>
      </c>
      <c r="AU174" s="184" t="s">
        <v>93</v>
      </c>
      <c r="AY174" s="183" t="s">
        <v>148</v>
      </c>
      <c r="BK174" s="185">
        <f>SUM(BK175:BK207)</f>
        <v>0</v>
      </c>
    </row>
    <row r="175" spans="1:65" s="2" customFormat="1" ht="14.5" customHeight="1">
      <c r="A175" s="33"/>
      <c r="B175" s="34"/>
      <c r="C175" s="222" t="s">
        <v>280</v>
      </c>
      <c r="D175" s="222" t="s">
        <v>321</v>
      </c>
      <c r="E175" s="223" t="s">
        <v>492</v>
      </c>
      <c r="F175" s="224" t="s">
        <v>493</v>
      </c>
      <c r="G175" s="225" t="s">
        <v>330</v>
      </c>
      <c r="H175" s="226">
        <v>1</v>
      </c>
      <c r="I175" s="227"/>
      <c r="J175" s="228">
        <f>ROUND(I175*H175,2)</f>
        <v>0</v>
      </c>
      <c r="K175" s="229"/>
      <c r="L175" s="230"/>
      <c r="M175" s="231" t="s">
        <v>1</v>
      </c>
      <c r="N175" s="232" t="s">
        <v>50</v>
      </c>
      <c r="O175" s="70"/>
      <c r="P175" s="198">
        <f>O175*H175</f>
        <v>0</v>
      </c>
      <c r="Q175" s="198">
        <v>8.0000000000000004E-4</v>
      </c>
      <c r="R175" s="198">
        <f>Q175*H175</f>
        <v>8.0000000000000004E-4</v>
      </c>
      <c r="S175" s="198">
        <v>0</v>
      </c>
      <c r="T175" s="199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200" t="s">
        <v>182</v>
      </c>
      <c r="AT175" s="200" t="s">
        <v>321</v>
      </c>
      <c r="AU175" s="200" t="s">
        <v>95</v>
      </c>
      <c r="AY175" s="15" t="s">
        <v>148</v>
      </c>
      <c r="BE175" s="201">
        <f>IF(N175="základní",J175,0)</f>
        <v>0</v>
      </c>
      <c r="BF175" s="201">
        <f>IF(N175="snížená",J175,0)</f>
        <v>0</v>
      </c>
      <c r="BG175" s="201">
        <f>IF(N175="zákl. přenesená",J175,0)</f>
        <v>0</v>
      </c>
      <c r="BH175" s="201">
        <f>IF(N175="sníž. přenesená",J175,0)</f>
        <v>0</v>
      </c>
      <c r="BI175" s="201">
        <f>IF(N175="nulová",J175,0)</f>
        <v>0</v>
      </c>
      <c r="BJ175" s="15" t="s">
        <v>93</v>
      </c>
      <c r="BK175" s="201">
        <f>ROUND(I175*H175,2)</f>
        <v>0</v>
      </c>
      <c r="BL175" s="15" t="s">
        <v>166</v>
      </c>
      <c r="BM175" s="200" t="s">
        <v>494</v>
      </c>
    </row>
    <row r="176" spans="1:65" s="2" customFormat="1" ht="12">
      <c r="A176" s="33"/>
      <c r="B176" s="34"/>
      <c r="C176" s="35"/>
      <c r="D176" s="202" t="s">
        <v>158</v>
      </c>
      <c r="E176" s="35"/>
      <c r="F176" s="203" t="s">
        <v>495</v>
      </c>
      <c r="G176" s="35"/>
      <c r="H176" s="35"/>
      <c r="I176" s="204"/>
      <c r="J176" s="35"/>
      <c r="K176" s="35"/>
      <c r="L176" s="38"/>
      <c r="M176" s="205"/>
      <c r="N176" s="206"/>
      <c r="O176" s="70"/>
      <c r="P176" s="70"/>
      <c r="Q176" s="70"/>
      <c r="R176" s="70"/>
      <c r="S176" s="70"/>
      <c r="T176" s="71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T176" s="15" t="s">
        <v>158</v>
      </c>
      <c r="AU176" s="15" t="s">
        <v>95</v>
      </c>
    </row>
    <row r="177" spans="1:65" s="13" customFormat="1" ht="12">
      <c r="B177" s="211"/>
      <c r="C177" s="212"/>
      <c r="D177" s="202" t="s">
        <v>205</v>
      </c>
      <c r="E177" s="213" t="s">
        <v>1</v>
      </c>
      <c r="F177" s="214" t="s">
        <v>93</v>
      </c>
      <c r="G177" s="212"/>
      <c r="H177" s="215">
        <v>1</v>
      </c>
      <c r="I177" s="216"/>
      <c r="J177" s="212"/>
      <c r="K177" s="212"/>
      <c r="L177" s="217"/>
      <c r="M177" s="218"/>
      <c r="N177" s="219"/>
      <c r="O177" s="219"/>
      <c r="P177" s="219"/>
      <c r="Q177" s="219"/>
      <c r="R177" s="219"/>
      <c r="S177" s="219"/>
      <c r="T177" s="220"/>
      <c r="AT177" s="221" t="s">
        <v>205</v>
      </c>
      <c r="AU177" s="221" t="s">
        <v>95</v>
      </c>
      <c r="AV177" s="13" t="s">
        <v>95</v>
      </c>
      <c r="AW177" s="13" t="s">
        <v>40</v>
      </c>
      <c r="AX177" s="13" t="s">
        <v>93</v>
      </c>
      <c r="AY177" s="221" t="s">
        <v>148</v>
      </c>
    </row>
    <row r="178" spans="1:65" s="2" customFormat="1" ht="14.5" customHeight="1">
      <c r="A178" s="33"/>
      <c r="B178" s="34"/>
      <c r="C178" s="222" t="s">
        <v>285</v>
      </c>
      <c r="D178" s="222" t="s">
        <v>321</v>
      </c>
      <c r="E178" s="223" t="s">
        <v>496</v>
      </c>
      <c r="F178" s="224" t="s">
        <v>497</v>
      </c>
      <c r="G178" s="225" t="s">
        <v>330</v>
      </c>
      <c r="H178" s="226">
        <v>2</v>
      </c>
      <c r="I178" s="227"/>
      <c r="J178" s="228">
        <f>ROUND(I178*H178,2)</f>
        <v>0</v>
      </c>
      <c r="K178" s="229"/>
      <c r="L178" s="230"/>
      <c r="M178" s="231" t="s">
        <v>1</v>
      </c>
      <c r="N178" s="232" t="s">
        <v>50</v>
      </c>
      <c r="O178" s="70"/>
      <c r="P178" s="198">
        <f>O178*H178</f>
        <v>0</v>
      </c>
      <c r="Q178" s="198">
        <v>2.8E-3</v>
      </c>
      <c r="R178" s="198">
        <f>Q178*H178</f>
        <v>5.5999999999999999E-3</v>
      </c>
      <c r="S178" s="198">
        <v>0</v>
      </c>
      <c r="T178" s="199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200" t="s">
        <v>182</v>
      </c>
      <c r="AT178" s="200" t="s">
        <v>321</v>
      </c>
      <c r="AU178" s="200" t="s">
        <v>95</v>
      </c>
      <c r="AY178" s="15" t="s">
        <v>148</v>
      </c>
      <c r="BE178" s="201">
        <f>IF(N178="základní",J178,0)</f>
        <v>0</v>
      </c>
      <c r="BF178" s="201">
        <f>IF(N178="snížená",J178,0)</f>
        <v>0</v>
      </c>
      <c r="BG178" s="201">
        <f>IF(N178="zákl. přenesená",J178,0)</f>
        <v>0</v>
      </c>
      <c r="BH178" s="201">
        <f>IF(N178="sníž. přenesená",J178,0)</f>
        <v>0</v>
      </c>
      <c r="BI178" s="201">
        <f>IF(N178="nulová",J178,0)</f>
        <v>0</v>
      </c>
      <c r="BJ178" s="15" t="s">
        <v>93</v>
      </c>
      <c r="BK178" s="201">
        <f>ROUND(I178*H178,2)</f>
        <v>0</v>
      </c>
      <c r="BL178" s="15" t="s">
        <v>166</v>
      </c>
      <c r="BM178" s="200" t="s">
        <v>498</v>
      </c>
    </row>
    <row r="179" spans="1:65" s="2" customFormat="1" ht="24">
      <c r="A179" s="33"/>
      <c r="B179" s="34"/>
      <c r="C179" s="35"/>
      <c r="D179" s="202" t="s">
        <v>158</v>
      </c>
      <c r="E179" s="35"/>
      <c r="F179" s="203" t="s">
        <v>499</v>
      </c>
      <c r="G179" s="35"/>
      <c r="H179" s="35"/>
      <c r="I179" s="204"/>
      <c r="J179" s="35"/>
      <c r="K179" s="35"/>
      <c r="L179" s="38"/>
      <c r="M179" s="205"/>
      <c r="N179" s="206"/>
      <c r="O179" s="70"/>
      <c r="P179" s="70"/>
      <c r="Q179" s="70"/>
      <c r="R179" s="70"/>
      <c r="S179" s="70"/>
      <c r="T179" s="71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T179" s="15" t="s">
        <v>158</v>
      </c>
      <c r="AU179" s="15" t="s">
        <v>95</v>
      </c>
    </row>
    <row r="180" spans="1:65" s="13" customFormat="1" ht="12">
      <c r="B180" s="211"/>
      <c r="C180" s="212"/>
      <c r="D180" s="202" t="s">
        <v>205</v>
      </c>
      <c r="E180" s="213" t="s">
        <v>1</v>
      </c>
      <c r="F180" s="214" t="s">
        <v>95</v>
      </c>
      <c r="G180" s="212"/>
      <c r="H180" s="215">
        <v>2</v>
      </c>
      <c r="I180" s="216"/>
      <c r="J180" s="212"/>
      <c r="K180" s="212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205</v>
      </c>
      <c r="AU180" s="221" t="s">
        <v>95</v>
      </c>
      <c r="AV180" s="13" t="s">
        <v>95</v>
      </c>
      <c r="AW180" s="13" t="s">
        <v>40</v>
      </c>
      <c r="AX180" s="13" t="s">
        <v>93</v>
      </c>
      <c r="AY180" s="221" t="s">
        <v>148</v>
      </c>
    </row>
    <row r="181" spans="1:65" s="2" customFormat="1" ht="24.25" customHeight="1">
      <c r="A181" s="33"/>
      <c r="B181" s="34"/>
      <c r="C181" s="222" t="s">
        <v>291</v>
      </c>
      <c r="D181" s="222" t="s">
        <v>321</v>
      </c>
      <c r="E181" s="223" t="s">
        <v>500</v>
      </c>
      <c r="F181" s="224" t="s">
        <v>501</v>
      </c>
      <c r="G181" s="225" t="s">
        <v>214</v>
      </c>
      <c r="H181" s="226">
        <v>40</v>
      </c>
      <c r="I181" s="227"/>
      <c r="J181" s="228">
        <f>ROUND(I181*H181,2)</f>
        <v>0</v>
      </c>
      <c r="K181" s="229"/>
      <c r="L181" s="230"/>
      <c r="M181" s="231" t="s">
        <v>1</v>
      </c>
      <c r="N181" s="232" t="s">
        <v>50</v>
      </c>
      <c r="O181" s="70"/>
      <c r="P181" s="198">
        <f>O181*H181</f>
        <v>0</v>
      </c>
      <c r="Q181" s="198">
        <v>1.31E-3</v>
      </c>
      <c r="R181" s="198">
        <f>Q181*H181</f>
        <v>5.2400000000000002E-2</v>
      </c>
      <c r="S181" s="198">
        <v>0</v>
      </c>
      <c r="T181" s="199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200" t="s">
        <v>182</v>
      </c>
      <c r="AT181" s="200" t="s">
        <v>321</v>
      </c>
      <c r="AU181" s="200" t="s">
        <v>95</v>
      </c>
      <c r="AY181" s="15" t="s">
        <v>148</v>
      </c>
      <c r="BE181" s="201">
        <f>IF(N181="základní",J181,0)</f>
        <v>0</v>
      </c>
      <c r="BF181" s="201">
        <f>IF(N181="snížená",J181,0)</f>
        <v>0</v>
      </c>
      <c r="BG181" s="201">
        <f>IF(N181="zákl. přenesená",J181,0)</f>
        <v>0</v>
      </c>
      <c r="BH181" s="201">
        <f>IF(N181="sníž. přenesená",J181,0)</f>
        <v>0</v>
      </c>
      <c r="BI181" s="201">
        <f>IF(N181="nulová",J181,0)</f>
        <v>0</v>
      </c>
      <c r="BJ181" s="15" t="s">
        <v>93</v>
      </c>
      <c r="BK181" s="201">
        <f>ROUND(I181*H181,2)</f>
        <v>0</v>
      </c>
      <c r="BL181" s="15" t="s">
        <v>166</v>
      </c>
      <c r="BM181" s="200" t="s">
        <v>502</v>
      </c>
    </row>
    <row r="182" spans="1:65" s="2" customFormat="1" ht="24">
      <c r="A182" s="33"/>
      <c r="B182" s="34"/>
      <c r="C182" s="35"/>
      <c r="D182" s="202" t="s">
        <v>158</v>
      </c>
      <c r="E182" s="35"/>
      <c r="F182" s="203" t="s">
        <v>501</v>
      </c>
      <c r="G182" s="35"/>
      <c r="H182" s="35"/>
      <c r="I182" s="204"/>
      <c r="J182" s="35"/>
      <c r="K182" s="35"/>
      <c r="L182" s="38"/>
      <c r="M182" s="205"/>
      <c r="N182" s="206"/>
      <c r="O182" s="70"/>
      <c r="P182" s="70"/>
      <c r="Q182" s="70"/>
      <c r="R182" s="70"/>
      <c r="S182" s="70"/>
      <c r="T182" s="71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T182" s="15" t="s">
        <v>158</v>
      </c>
      <c r="AU182" s="15" t="s">
        <v>95</v>
      </c>
    </row>
    <row r="183" spans="1:65" s="2" customFormat="1" ht="14.5" customHeight="1">
      <c r="A183" s="33"/>
      <c r="B183" s="34"/>
      <c r="C183" s="222" t="s">
        <v>298</v>
      </c>
      <c r="D183" s="222" t="s">
        <v>321</v>
      </c>
      <c r="E183" s="223" t="s">
        <v>503</v>
      </c>
      <c r="F183" s="224" t="s">
        <v>504</v>
      </c>
      <c r="G183" s="225" t="s">
        <v>214</v>
      </c>
      <c r="H183" s="226">
        <v>120</v>
      </c>
      <c r="I183" s="227"/>
      <c r="J183" s="228">
        <f>ROUND(I183*H183,2)</f>
        <v>0</v>
      </c>
      <c r="K183" s="229"/>
      <c r="L183" s="230"/>
      <c r="M183" s="231" t="s">
        <v>1</v>
      </c>
      <c r="N183" s="232" t="s">
        <v>50</v>
      </c>
      <c r="O183" s="70"/>
      <c r="P183" s="198">
        <f>O183*H183</f>
        <v>0</v>
      </c>
      <c r="Q183" s="198">
        <v>4.0000000000000003E-5</v>
      </c>
      <c r="R183" s="198">
        <f>Q183*H183</f>
        <v>4.8000000000000004E-3</v>
      </c>
      <c r="S183" s="198">
        <v>0</v>
      </c>
      <c r="T183" s="199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200" t="s">
        <v>182</v>
      </c>
      <c r="AT183" s="200" t="s">
        <v>321</v>
      </c>
      <c r="AU183" s="200" t="s">
        <v>95</v>
      </c>
      <c r="AY183" s="15" t="s">
        <v>148</v>
      </c>
      <c r="BE183" s="201">
        <f>IF(N183="základní",J183,0)</f>
        <v>0</v>
      </c>
      <c r="BF183" s="201">
        <f>IF(N183="snížená",J183,0)</f>
        <v>0</v>
      </c>
      <c r="BG183" s="201">
        <f>IF(N183="zákl. přenesená",J183,0)</f>
        <v>0</v>
      </c>
      <c r="BH183" s="201">
        <f>IF(N183="sníž. přenesená",J183,0)</f>
        <v>0</v>
      </c>
      <c r="BI183" s="201">
        <f>IF(N183="nulová",J183,0)</f>
        <v>0</v>
      </c>
      <c r="BJ183" s="15" t="s">
        <v>93</v>
      </c>
      <c r="BK183" s="201">
        <f>ROUND(I183*H183,2)</f>
        <v>0</v>
      </c>
      <c r="BL183" s="15" t="s">
        <v>166</v>
      </c>
      <c r="BM183" s="200" t="s">
        <v>505</v>
      </c>
    </row>
    <row r="184" spans="1:65" s="2" customFormat="1" ht="12">
      <c r="A184" s="33"/>
      <c r="B184" s="34"/>
      <c r="C184" s="35"/>
      <c r="D184" s="202" t="s">
        <v>158</v>
      </c>
      <c r="E184" s="35"/>
      <c r="F184" s="203" t="s">
        <v>504</v>
      </c>
      <c r="G184" s="35"/>
      <c r="H184" s="35"/>
      <c r="I184" s="204"/>
      <c r="J184" s="35"/>
      <c r="K184" s="35"/>
      <c r="L184" s="38"/>
      <c r="M184" s="205"/>
      <c r="N184" s="206"/>
      <c r="O184" s="70"/>
      <c r="P184" s="70"/>
      <c r="Q184" s="70"/>
      <c r="R184" s="70"/>
      <c r="S184" s="70"/>
      <c r="T184" s="71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T184" s="15" t="s">
        <v>158</v>
      </c>
      <c r="AU184" s="15" t="s">
        <v>95</v>
      </c>
    </row>
    <row r="185" spans="1:65" s="13" customFormat="1" ht="12">
      <c r="B185" s="211"/>
      <c r="C185" s="212"/>
      <c r="D185" s="202" t="s">
        <v>205</v>
      </c>
      <c r="E185" s="213" t="s">
        <v>1</v>
      </c>
      <c r="F185" s="214" t="s">
        <v>506</v>
      </c>
      <c r="G185" s="212"/>
      <c r="H185" s="215">
        <v>120</v>
      </c>
      <c r="I185" s="216"/>
      <c r="J185" s="212"/>
      <c r="K185" s="212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205</v>
      </c>
      <c r="AU185" s="221" t="s">
        <v>95</v>
      </c>
      <c r="AV185" s="13" t="s">
        <v>95</v>
      </c>
      <c r="AW185" s="13" t="s">
        <v>40</v>
      </c>
      <c r="AX185" s="13" t="s">
        <v>93</v>
      </c>
      <c r="AY185" s="221" t="s">
        <v>148</v>
      </c>
    </row>
    <row r="186" spans="1:65" s="2" customFormat="1" ht="14.5" customHeight="1">
      <c r="A186" s="33"/>
      <c r="B186" s="34"/>
      <c r="C186" s="222" t="s">
        <v>304</v>
      </c>
      <c r="D186" s="222" t="s">
        <v>321</v>
      </c>
      <c r="E186" s="223" t="s">
        <v>507</v>
      </c>
      <c r="F186" s="224" t="s">
        <v>508</v>
      </c>
      <c r="G186" s="225" t="s">
        <v>214</v>
      </c>
      <c r="H186" s="226">
        <v>84</v>
      </c>
      <c r="I186" s="227"/>
      <c r="J186" s="228">
        <f>ROUND(I186*H186,2)</f>
        <v>0</v>
      </c>
      <c r="K186" s="229"/>
      <c r="L186" s="230"/>
      <c r="M186" s="231" t="s">
        <v>1</v>
      </c>
      <c r="N186" s="232" t="s">
        <v>50</v>
      </c>
      <c r="O186" s="70"/>
      <c r="P186" s="198">
        <f>O186*H186</f>
        <v>0</v>
      </c>
      <c r="Q186" s="198">
        <v>1E-4</v>
      </c>
      <c r="R186" s="198">
        <f>Q186*H186</f>
        <v>8.4000000000000012E-3</v>
      </c>
      <c r="S186" s="198">
        <v>0</v>
      </c>
      <c r="T186" s="199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200" t="s">
        <v>182</v>
      </c>
      <c r="AT186" s="200" t="s">
        <v>321</v>
      </c>
      <c r="AU186" s="200" t="s">
        <v>95</v>
      </c>
      <c r="AY186" s="15" t="s">
        <v>148</v>
      </c>
      <c r="BE186" s="201">
        <f>IF(N186="základní",J186,0)</f>
        <v>0</v>
      </c>
      <c r="BF186" s="201">
        <f>IF(N186="snížená",J186,0)</f>
        <v>0</v>
      </c>
      <c r="BG186" s="201">
        <f>IF(N186="zákl. přenesená",J186,0)</f>
        <v>0</v>
      </c>
      <c r="BH186" s="201">
        <f>IF(N186="sníž. přenesená",J186,0)</f>
        <v>0</v>
      </c>
      <c r="BI186" s="201">
        <f>IF(N186="nulová",J186,0)</f>
        <v>0</v>
      </c>
      <c r="BJ186" s="15" t="s">
        <v>93</v>
      </c>
      <c r="BK186" s="201">
        <f>ROUND(I186*H186,2)</f>
        <v>0</v>
      </c>
      <c r="BL186" s="15" t="s">
        <v>166</v>
      </c>
      <c r="BM186" s="200" t="s">
        <v>509</v>
      </c>
    </row>
    <row r="187" spans="1:65" s="2" customFormat="1" ht="12">
      <c r="A187" s="33"/>
      <c r="B187" s="34"/>
      <c r="C187" s="35"/>
      <c r="D187" s="202" t="s">
        <v>158</v>
      </c>
      <c r="E187" s="35"/>
      <c r="F187" s="203" t="s">
        <v>508</v>
      </c>
      <c r="G187" s="35"/>
      <c r="H187" s="35"/>
      <c r="I187" s="204"/>
      <c r="J187" s="35"/>
      <c r="K187" s="35"/>
      <c r="L187" s="38"/>
      <c r="M187" s="205"/>
      <c r="N187" s="206"/>
      <c r="O187" s="70"/>
      <c r="P187" s="70"/>
      <c r="Q187" s="70"/>
      <c r="R187" s="70"/>
      <c r="S187" s="70"/>
      <c r="T187" s="71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T187" s="15" t="s">
        <v>158</v>
      </c>
      <c r="AU187" s="15" t="s">
        <v>95</v>
      </c>
    </row>
    <row r="188" spans="1:65" s="13" customFormat="1" ht="12">
      <c r="B188" s="211"/>
      <c r="C188" s="212"/>
      <c r="D188" s="202" t="s">
        <v>205</v>
      </c>
      <c r="E188" s="213" t="s">
        <v>1</v>
      </c>
      <c r="F188" s="214" t="s">
        <v>510</v>
      </c>
      <c r="G188" s="212"/>
      <c r="H188" s="215">
        <v>84</v>
      </c>
      <c r="I188" s="216"/>
      <c r="J188" s="212"/>
      <c r="K188" s="212"/>
      <c r="L188" s="217"/>
      <c r="M188" s="218"/>
      <c r="N188" s="219"/>
      <c r="O188" s="219"/>
      <c r="P188" s="219"/>
      <c r="Q188" s="219"/>
      <c r="R188" s="219"/>
      <c r="S188" s="219"/>
      <c r="T188" s="220"/>
      <c r="AT188" s="221" t="s">
        <v>205</v>
      </c>
      <c r="AU188" s="221" t="s">
        <v>95</v>
      </c>
      <c r="AV188" s="13" t="s">
        <v>95</v>
      </c>
      <c r="AW188" s="13" t="s">
        <v>40</v>
      </c>
      <c r="AX188" s="13" t="s">
        <v>93</v>
      </c>
      <c r="AY188" s="221" t="s">
        <v>148</v>
      </c>
    </row>
    <row r="189" spans="1:65" s="2" customFormat="1" ht="14.5" customHeight="1">
      <c r="A189" s="33"/>
      <c r="B189" s="34"/>
      <c r="C189" s="222" t="s">
        <v>7</v>
      </c>
      <c r="D189" s="222" t="s">
        <v>321</v>
      </c>
      <c r="E189" s="223" t="s">
        <v>511</v>
      </c>
      <c r="F189" s="224" t="s">
        <v>512</v>
      </c>
      <c r="G189" s="225" t="s">
        <v>330</v>
      </c>
      <c r="H189" s="226">
        <v>3</v>
      </c>
      <c r="I189" s="227"/>
      <c r="J189" s="228">
        <f>ROUND(I189*H189,2)</f>
        <v>0</v>
      </c>
      <c r="K189" s="229"/>
      <c r="L189" s="230"/>
      <c r="M189" s="231" t="s">
        <v>1</v>
      </c>
      <c r="N189" s="232" t="s">
        <v>50</v>
      </c>
      <c r="O189" s="70"/>
      <c r="P189" s="198">
        <f>O189*H189</f>
        <v>0</v>
      </c>
      <c r="Q189" s="198">
        <v>1E-4</v>
      </c>
      <c r="R189" s="198">
        <f>Q189*H189</f>
        <v>3.0000000000000003E-4</v>
      </c>
      <c r="S189" s="198">
        <v>0</v>
      </c>
      <c r="T189" s="199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200" t="s">
        <v>182</v>
      </c>
      <c r="AT189" s="200" t="s">
        <v>321</v>
      </c>
      <c r="AU189" s="200" t="s">
        <v>95</v>
      </c>
      <c r="AY189" s="15" t="s">
        <v>148</v>
      </c>
      <c r="BE189" s="201">
        <f>IF(N189="základní",J189,0)</f>
        <v>0</v>
      </c>
      <c r="BF189" s="201">
        <f>IF(N189="snížená",J189,0)</f>
        <v>0</v>
      </c>
      <c r="BG189" s="201">
        <f>IF(N189="zákl. přenesená",J189,0)</f>
        <v>0</v>
      </c>
      <c r="BH189" s="201">
        <f>IF(N189="sníž. přenesená",J189,0)</f>
        <v>0</v>
      </c>
      <c r="BI189" s="201">
        <f>IF(N189="nulová",J189,0)</f>
        <v>0</v>
      </c>
      <c r="BJ189" s="15" t="s">
        <v>93</v>
      </c>
      <c r="BK189" s="201">
        <f>ROUND(I189*H189,2)</f>
        <v>0</v>
      </c>
      <c r="BL189" s="15" t="s">
        <v>166</v>
      </c>
      <c r="BM189" s="200" t="s">
        <v>513</v>
      </c>
    </row>
    <row r="190" spans="1:65" s="2" customFormat="1" ht="12">
      <c r="A190" s="33"/>
      <c r="B190" s="34"/>
      <c r="C190" s="35"/>
      <c r="D190" s="202" t="s">
        <v>158</v>
      </c>
      <c r="E190" s="35"/>
      <c r="F190" s="203" t="s">
        <v>512</v>
      </c>
      <c r="G190" s="35"/>
      <c r="H190" s="35"/>
      <c r="I190" s="204"/>
      <c r="J190" s="35"/>
      <c r="K190" s="35"/>
      <c r="L190" s="38"/>
      <c r="M190" s="205"/>
      <c r="N190" s="206"/>
      <c r="O190" s="70"/>
      <c r="P190" s="70"/>
      <c r="Q190" s="70"/>
      <c r="R190" s="70"/>
      <c r="S190" s="70"/>
      <c r="T190" s="71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T190" s="15" t="s">
        <v>158</v>
      </c>
      <c r="AU190" s="15" t="s">
        <v>95</v>
      </c>
    </row>
    <row r="191" spans="1:65" s="2" customFormat="1" ht="37.75" customHeight="1">
      <c r="A191" s="33"/>
      <c r="B191" s="34"/>
      <c r="C191" s="222" t="s">
        <v>314</v>
      </c>
      <c r="D191" s="222" t="s">
        <v>321</v>
      </c>
      <c r="E191" s="223" t="s">
        <v>514</v>
      </c>
      <c r="F191" s="224" t="s">
        <v>515</v>
      </c>
      <c r="G191" s="225" t="s">
        <v>330</v>
      </c>
      <c r="H191" s="226">
        <v>8</v>
      </c>
      <c r="I191" s="227"/>
      <c r="J191" s="228">
        <f>ROUND(I191*H191,2)</f>
        <v>0</v>
      </c>
      <c r="K191" s="229"/>
      <c r="L191" s="230"/>
      <c r="M191" s="231" t="s">
        <v>1</v>
      </c>
      <c r="N191" s="232" t="s">
        <v>50</v>
      </c>
      <c r="O191" s="70"/>
      <c r="P191" s="198">
        <f>O191*H191</f>
        <v>0</v>
      </c>
      <c r="Q191" s="198">
        <v>2E-3</v>
      </c>
      <c r="R191" s="198">
        <f>Q191*H191</f>
        <v>1.6E-2</v>
      </c>
      <c r="S191" s="198">
        <v>0</v>
      </c>
      <c r="T191" s="199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200" t="s">
        <v>182</v>
      </c>
      <c r="AT191" s="200" t="s">
        <v>321</v>
      </c>
      <c r="AU191" s="200" t="s">
        <v>95</v>
      </c>
      <c r="AY191" s="15" t="s">
        <v>148</v>
      </c>
      <c r="BE191" s="201">
        <f>IF(N191="základní",J191,0)</f>
        <v>0</v>
      </c>
      <c r="BF191" s="201">
        <f>IF(N191="snížená",J191,0)</f>
        <v>0</v>
      </c>
      <c r="BG191" s="201">
        <f>IF(N191="zákl. přenesená",J191,0)</f>
        <v>0</v>
      </c>
      <c r="BH191" s="201">
        <f>IF(N191="sníž. přenesená",J191,0)</f>
        <v>0</v>
      </c>
      <c r="BI191" s="201">
        <f>IF(N191="nulová",J191,0)</f>
        <v>0</v>
      </c>
      <c r="BJ191" s="15" t="s">
        <v>93</v>
      </c>
      <c r="BK191" s="201">
        <f>ROUND(I191*H191,2)</f>
        <v>0</v>
      </c>
      <c r="BL191" s="15" t="s">
        <v>166</v>
      </c>
      <c r="BM191" s="200" t="s">
        <v>516</v>
      </c>
    </row>
    <row r="192" spans="1:65" s="2" customFormat="1" ht="36">
      <c r="A192" s="33"/>
      <c r="B192" s="34"/>
      <c r="C192" s="35"/>
      <c r="D192" s="202" t="s">
        <v>158</v>
      </c>
      <c r="E192" s="35"/>
      <c r="F192" s="203" t="s">
        <v>515</v>
      </c>
      <c r="G192" s="35"/>
      <c r="H192" s="35"/>
      <c r="I192" s="204"/>
      <c r="J192" s="35"/>
      <c r="K192" s="35"/>
      <c r="L192" s="38"/>
      <c r="M192" s="205"/>
      <c r="N192" s="206"/>
      <c r="O192" s="70"/>
      <c r="P192" s="70"/>
      <c r="Q192" s="70"/>
      <c r="R192" s="70"/>
      <c r="S192" s="70"/>
      <c r="T192" s="71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T192" s="15" t="s">
        <v>158</v>
      </c>
      <c r="AU192" s="15" t="s">
        <v>95</v>
      </c>
    </row>
    <row r="193" spans="1:65" s="2" customFormat="1" ht="24.25" customHeight="1">
      <c r="A193" s="33"/>
      <c r="B193" s="34"/>
      <c r="C193" s="222" t="s">
        <v>320</v>
      </c>
      <c r="D193" s="222" t="s">
        <v>321</v>
      </c>
      <c r="E193" s="223" t="s">
        <v>517</v>
      </c>
      <c r="F193" s="224" t="s">
        <v>518</v>
      </c>
      <c r="G193" s="225" t="s">
        <v>330</v>
      </c>
      <c r="H193" s="226">
        <v>8</v>
      </c>
      <c r="I193" s="227"/>
      <c r="J193" s="228">
        <f>ROUND(I193*H193,2)</f>
        <v>0</v>
      </c>
      <c r="K193" s="229"/>
      <c r="L193" s="230"/>
      <c r="M193" s="231" t="s">
        <v>1</v>
      </c>
      <c r="N193" s="232" t="s">
        <v>50</v>
      </c>
      <c r="O193" s="70"/>
      <c r="P193" s="198">
        <f>O193*H193</f>
        <v>0</v>
      </c>
      <c r="Q193" s="198">
        <v>1E-4</v>
      </c>
      <c r="R193" s="198">
        <f>Q193*H193</f>
        <v>8.0000000000000004E-4</v>
      </c>
      <c r="S193" s="198">
        <v>0</v>
      </c>
      <c r="T193" s="199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200" t="s">
        <v>182</v>
      </c>
      <c r="AT193" s="200" t="s">
        <v>321</v>
      </c>
      <c r="AU193" s="200" t="s">
        <v>95</v>
      </c>
      <c r="AY193" s="15" t="s">
        <v>148</v>
      </c>
      <c r="BE193" s="201">
        <f>IF(N193="základní",J193,0)</f>
        <v>0</v>
      </c>
      <c r="BF193" s="201">
        <f>IF(N193="snížená",J193,0)</f>
        <v>0</v>
      </c>
      <c r="BG193" s="201">
        <f>IF(N193="zákl. přenesená",J193,0)</f>
        <v>0</v>
      </c>
      <c r="BH193" s="201">
        <f>IF(N193="sníž. přenesená",J193,0)</f>
        <v>0</v>
      </c>
      <c r="BI193" s="201">
        <f>IF(N193="nulová",J193,0)</f>
        <v>0</v>
      </c>
      <c r="BJ193" s="15" t="s">
        <v>93</v>
      </c>
      <c r="BK193" s="201">
        <f>ROUND(I193*H193,2)</f>
        <v>0</v>
      </c>
      <c r="BL193" s="15" t="s">
        <v>166</v>
      </c>
      <c r="BM193" s="200" t="s">
        <v>519</v>
      </c>
    </row>
    <row r="194" spans="1:65" s="2" customFormat="1" ht="24">
      <c r="A194" s="33"/>
      <c r="B194" s="34"/>
      <c r="C194" s="35"/>
      <c r="D194" s="202" t="s">
        <v>158</v>
      </c>
      <c r="E194" s="35"/>
      <c r="F194" s="203" t="s">
        <v>518</v>
      </c>
      <c r="G194" s="35"/>
      <c r="H194" s="35"/>
      <c r="I194" s="204"/>
      <c r="J194" s="35"/>
      <c r="K194" s="35"/>
      <c r="L194" s="38"/>
      <c r="M194" s="205"/>
      <c r="N194" s="206"/>
      <c r="O194" s="70"/>
      <c r="P194" s="70"/>
      <c r="Q194" s="70"/>
      <c r="R194" s="70"/>
      <c r="S194" s="70"/>
      <c r="T194" s="71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T194" s="15" t="s">
        <v>158</v>
      </c>
      <c r="AU194" s="15" t="s">
        <v>95</v>
      </c>
    </row>
    <row r="195" spans="1:65" s="2" customFormat="1" ht="37.75" customHeight="1">
      <c r="A195" s="33"/>
      <c r="B195" s="34"/>
      <c r="C195" s="222" t="s">
        <v>327</v>
      </c>
      <c r="D195" s="222" t="s">
        <v>321</v>
      </c>
      <c r="E195" s="223" t="s">
        <v>520</v>
      </c>
      <c r="F195" s="224" t="s">
        <v>521</v>
      </c>
      <c r="G195" s="225" t="s">
        <v>330</v>
      </c>
      <c r="H195" s="226">
        <v>7</v>
      </c>
      <c r="I195" s="227"/>
      <c r="J195" s="228">
        <f>ROUND(I195*H195,2)</f>
        <v>0</v>
      </c>
      <c r="K195" s="229"/>
      <c r="L195" s="230"/>
      <c r="M195" s="231" t="s">
        <v>1</v>
      </c>
      <c r="N195" s="232" t="s">
        <v>50</v>
      </c>
      <c r="O195" s="70"/>
      <c r="P195" s="198">
        <f>O195*H195</f>
        <v>0</v>
      </c>
      <c r="Q195" s="198">
        <v>4.7999999999999996E-3</v>
      </c>
      <c r="R195" s="198">
        <f>Q195*H195</f>
        <v>3.3599999999999998E-2</v>
      </c>
      <c r="S195" s="198">
        <v>0</v>
      </c>
      <c r="T195" s="199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200" t="s">
        <v>182</v>
      </c>
      <c r="AT195" s="200" t="s">
        <v>321</v>
      </c>
      <c r="AU195" s="200" t="s">
        <v>95</v>
      </c>
      <c r="AY195" s="15" t="s">
        <v>148</v>
      </c>
      <c r="BE195" s="201">
        <f>IF(N195="základní",J195,0)</f>
        <v>0</v>
      </c>
      <c r="BF195" s="201">
        <f>IF(N195="snížená",J195,0)</f>
        <v>0</v>
      </c>
      <c r="BG195" s="201">
        <f>IF(N195="zákl. přenesená",J195,0)</f>
        <v>0</v>
      </c>
      <c r="BH195" s="201">
        <f>IF(N195="sníž. přenesená",J195,0)</f>
        <v>0</v>
      </c>
      <c r="BI195" s="201">
        <f>IF(N195="nulová",J195,0)</f>
        <v>0</v>
      </c>
      <c r="BJ195" s="15" t="s">
        <v>93</v>
      </c>
      <c r="BK195" s="201">
        <f>ROUND(I195*H195,2)</f>
        <v>0</v>
      </c>
      <c r="BL195" s="15" t="s">
        <v>166</v>
      </c>
      <c r="BM195" s="200" t="s">
        <v>522</v>
      </c>
    </row>
    <row r="196" spans="1:65" s="2" customFormat="1" ht="36">
      <c r="A196" s="33"/>
      <c r="B196" s="34"/>
      <c r="C196" s="35"/>
      <c r="D196" s="202" t="s">
        <v>158</v>
      </c>
      <c r="E196" s="35"/>
      <c r="F196" s="203" t="s">
        <v>521</v>
      </c>
      <c r="G196" s="35"/>
      <c r="H196" s="35"/>
      <c r="I196" s="204"/>
      <c r="J196" s="35"/>
      <c r="K196" s="35"/>
      <c r="L196" s="38"/>
      <c r="M196" s="205"/>
      <c r="N196" s="206"/>
      <c r="O196" s="70"/>
      <c r="P196" s="70"/>
      <c r="Q196" s="70"/>
      <c r="R196" s="70"/>
      <c r="S196" s="70"/>
      <c r="T196" s="71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T196" s="15" t="s">
        <v>158</v>
      </c>
      <c r="AU196" s="15" t="s">
        <v>95</v>
      </c>
    </row>
    <row r="197" spans="1:65" s="2" customFormat="1" ht="37.75" customHeight="1">
      <c r="A197" s="33"/>
      <c r="B197" s="34"/>
      <c r="C197" s="222" t="s">
        <v>332</v>
      </c>
      <c r="D197" s="222" t="s">
        <v>321</v>
      </c>
      <c r="E197" s="223" t="s">
        <v>523</v>
      </c>
      <c r="F197" s="224" t="s">
        <v>524</v>
      </c>
      <c r="G197" s="225" t="s">
        <v>330</v>
      </c>
      <c r="H197" s="226">
        <v>4</v>
      </c>
      <c r="I197" s="227"/>
      <c r="J197" s="228">
        <f>ROUND(I197*H197,2)</f>
        <v>0</v>
      </c>
      <c r="K197" s="229"/>
      <c r="L197" s="230"/>
      <c r="M197" s="231" t="s">
        <v>1</v>
      </c>
      <c r="N197" s="232" t="s">
        <v>50</v>
      </c>
      <c r="O197" s="70"/>
      <c r="P197" s="198">
        <f>O197*H197</f>
        <v>0</v>
      </c>
      <c r="Q197" s="198">
        <v>5.7000000000000002E-3</v>
      </c>
      <c r="R197" s="198">
        <f>Q197*H197</f>
        <v>2.2800000000000001E-2</v>
      </c>
      <c r="S197" s="198">
        <v>0</v>
      </c>
      <c r="T197" s="199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200" t="s">
        <v>182</v>
      </c>
      <c r="AT197" s="200" t="s">
        <v>321</v>
      </c>
      <c r="AU197" s="200" t="s">
        <v>95</v>
      </c>
      <c r="AY197" s="15" t="s">
        <v>148</v>
      </c>
      <c r="BE197" s="201">
        <f>IF(N197="základní",J197,0)</f>
        <v>0</v>
      </c>
      <c r="BF197" s="201">
        <f>IF(N197="snížená",J197,0)</f>
        <v>0</v>
      </c>
      <c r="BG197" s="201">
        <f>IF(N197="zákl. přenesená",J197,0)</f>
        <v>0</v>
      </c>
      <c r="BH197" s="201">
        <f>IF(N197="sníž. přenesená",J197,0)</f>
        <v>0</v>
      </c>
      <c r="BI197" s="201">
        <f>IF(N197="nulová",J197,0)</f>
        <v>0</v>
      </c>
      <c r="BJ197" s="15" t="s">
        <v>93</v>
      </c>
      <c r="BK197" s="201">
        <f>ROUND(I197*H197,2)</f>
        <v>0</v>
      </c>
      <c r="BL197" s="15" t="s">
        <v>166</v>
      </c>
      <c r="BM197" s="200" t="s">
        <v>525</v>
      </c>
    </row>
    <row r="198" spans="1:65" s="2" customFormat="1" ht="36">
      <c r="A198" s="33"/>
      <c r="B198" s="34"/>
      <c r="C198" s="35"/>
      <c r="D198" s="202" t="s">
        <v>158</v>
      </c>
      <c r="E198" s="35"/>
      <c r="F198" s="203" t="s">
        <v>524</v>
      </c>
      <c r="G198" s="35"/>
      <c r="H198" s="35"/>
      <c r="I198" s="204"/>
      <c r="J198" s="35"/>
      <c r="K198" s="35"/>
      <c r="L198" s="38"/>
      <c r="M198" s="205"/>
      <c r="N198" s="206"/>
      <c r="O198" s="70"/>
      <c r="P198" s="70"/>
      <c r="Q198" s="70"/>
      <c r="R198" s="70"/>
      <c r="S198" s="70"/>
      <c r="T198" s="71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T198" s="15" t="s">
        <v>158</v>
      </c>
      <c r="AU198" s="15" t="s">
        <v>95</v>
      </c>
    </row>
    <row r="199" spans="1:65" s="2" customFormat="1" ht="14.5" customHeight="1">
      <c r="A199" s="33"/>
      <c r="B199" s="34"/>
      <c r="C199" s="222" t="s">
        <v>338</v>
      </c>
      <c r="D199" s="222" t="s">
        <v>321</v>
      </c>
      <c r="E199" s="223" t="s">
        <v>526</v>
      </c>
      <c r="F199" s="224" t="s">
        <v>527</v>
      </c>
      <c r="G199" s="225" t="s">
        <v>330</v>
      </c>
      <c r="H199" s="226">
        <v>1</v>
      </c>
      <c r="I199" s="227"/>
      <c r="J199" s="228">
        <f>ROUND(I199*H199,2)</f>
        <v>0</v>
      </c>
      <c r="K199" s="229"/>
      <c r="L199" s="230"/>
      <c r="M199" s="231" t="s">
        <v>1</v>
      </c>
      <c r="N199" s="232" t="s">
        <v>50</v>
      </c>
      <c r="O199" s="70"/>
      <c r="P199" s="198">
        <f>O199*H199</f>
        <v>0</v>
      </c>
      <c r="Q199" s="198">
        <v>0.154</v>
      </c>
      <c r="R199" s="198">
        <f>Q199*H199</f>
        <v>0.154</v>
      </c>
      <c r="S199" s="198">
        <v>0</v>
      </c>
      <c r="T199" s="199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200" t="s">
        <v>182</v>
      </c>
      <c r="AT199" s="200" t="s">
        <v>321</v>
      </c>
      <c r="AU199" s="200" t="s">
        <v>95</v>
      </c>
      <c r="AY199" s="15" t="s">
        <v>148</v>
      </c>
      <c r="BE199" s="201">
        <f>IF(N199="základní",J199,0)</f>
        <v>0</v>
      </c>
      <c r="BF199" s="201">
        <f>IF(N199="snížená",J199,0)</f>
        <v>0</v>
      </c>
      <c r="BG199" s="201">
        <f>IF(N199="zákl. přenesená",J199,0)</f>
        <v>0</v>
      </c>
      <c r="BH199" s="201">
        <f>IF(N199="sníž. přenesená",J199,0)</f>
        <v>0</v>
      </c>
      <c r="BI199" s="201">
        <f>IF(N199="nulová",J199,0)</f>
        <v>0</v>
      </c>
      <c r="BJ199" s="15" t="s">
        <v>93</v>
      </c>
      <c r="BK199" s="201">
        <f>ROUND(I199*H199,2)</f>
        <v>0</v>
      </c>
      <c r="BL199" s="15" t="s">
        <v>166</v>
      </c>
      <c r="BM199" s="200" t="s">
        <v>528</v>
      </c>
    </row>
    <row r="200" spans="1:65" s="2" customFormat="1" ht="36">
      <c r="A200" s="33"/>
      <c r="B200" s="34"/>
      <c r="C200" s="35"/>
      <c r="D200" s="202" t="s">
        <v>158</v>
      </c>
      <c r="E200" s="35"/>
      <c r="F200" s="203" t="s">
        <v>529</v>
      </c>
      <c r="G200" s="35"/>
      <c r="H200" s="35"/>
      <c r="I200" s="204"/>
      <c r="J200" s="35"/>
      <c r="K200" s="35"/>
      <c r="L200" s="38"/>
      <c r="M200" s="205"/>
      <c r="N200" s="206"/>
      <c r="O200" s="70"/>
      <c r="P200" s="70"/>
      <c r="Q200" s="70"/>
      <c r="R200" s="70"/>
      <c r="S200" s="70"/>
      <c r="T200" s="71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T200" s="15" t="s">
        <v>158</v>
      </c>
      <c r="AU200" s="15" t="s">
        <v>95</v>
      </c>
    </row>
    <row r="201" spans="1:65" s="13" customFormat="1" ht="12">
      <c r="B201" s="211"/>
      <c r="C201" s="212"/>
      <c r="D201" s="202" t="s">
        <v>205</v>
      </c>
      <c r="E201" s="213" t="s">
        <v>1</v>
      </c>
      <c r="F201" s="214" t="s">
        <v>93</v>
      </c>
      <c r="G201" s="212"/>
      <c r="H201" s="215">
        <v>1</v>
      </c>
      <c r="I201" s="216"/>
      <c r="J201" s="212"/>
      <c r="K201" s="212"/>
      <c r="L201" s="217"/>
      <c r="M201" s="218"/>
      <c r="N201" s="219"/>
      <c r="O201" s="219"/>
      <c r="P201" s="219"/>
      <c r="Q201" s="219"/>
      <c r="R201" s="219"/>
      <c r="S201" s="219"/>
      <c r="T201" s="220"/>
      <c r="AT201" s="221" t="s">
        <v>205</v>
      </c>
      <c r="AU201" s="221" t="s">
        <v>95</v>
      </c>
      <c r="AV201" s="13" t="s">
        <v>95</v>
      </c>
      <c r="AW201" s="13" t="s">
        <v>40</v>
      </c>
      <c r="AX201" s="13" t="s">
        <v>93</v>
      </c>
      <c r="AY201" s="221" t="s">
        <v>148</v>
      </c>
    </row>
    <row r="202" spans="1:65" s="2" customFormat="1" ht="14.5" customHeight="1">
      <c r="A202" s="33"/>
      <c r="B202" s="34"/>
      <c r="C202" s="222" t="s">
        <v>344</v>
      </c>
      <c r="D202" s="222" t="s">
        <v>321</v>
      </c>
      <c r="E202" s="223" t="s">
        <v>530</v>
      </c>
      <c r="F202" s="224" t="s">
        <v>531</v>
      </c>
      <c r="G202" s="225" t="s">
        <v>330</v>
      </c>
      <c r="H202" s="226">
        <v>1</v>
      </c>
      <c r="I202" s="227"/>
      <c r="J202" s="228">
        <f>ROUND(I202*H202,2)</f>
        <v>0</v>
      </c>
      <c r="K202" s="229"/>
      <c r="L202" s="230"/>
      <c r="M202" s="231" t="s">
        <v>1</v>
      </c>
      <c r="N202" s="232" t="s">
        <v>50</v>
      </c>
      <c r="O202" s="70"/>
      <c r="P202" s="198">
        <f>O202*H202</f>
        <v>0</v>
      </c>
      <c r="Q202" s="198">
        <v>0</v>
      </c>
      <c r="R202" s="198">
        <f>Q202*H202</f>
        <v>0</v>
      </c>
      <c r="S202" s="198">
        <v>0</v>
      </c>
      <c r="T202" s="199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200" t="s">
        <v>182</v>
      </c>
      <c r="AT202" s="200" t="s">
        <v>321</v>
      </c>
      <c r="AU202" s="200" t="s">
        <v>95</v>
      </c>
      <c r="AY202" s="15" t="s">
        <v>148</v>
      </c>
      <c r="BE202" s="201">
        <f>IF(N202="základní",J202,0)</f>
        <v>0</v>
      </c>
      <c r="BF202" s="201">
        <f>IF(N202="snížená",J202,0)</f>
        <v>0</v>
      </c>
      <c r="BG202" s="201">
        <f>IF(N202="zákl. přenesená",J202,0)</f>
        <v>0</v>
      </c>
      <c r="BH202" s="201">
        <f>IF(N202="sníž. přenesená",J202,0)</f>
        <v>0</v>
      </c>
      <c r="BI202" s="201">
        <f>IF(N202="nulová",J202,0)</f>
        <v>0</v>
      </c>
      <c r="BJ202" s="15" t="s">
        <v>93</v>
      </c>
      <c r="BK202" s="201">
        <f>ROUND(I202*H202,2)</f>
        <v>0</v>
      </c>
      <c r="BL202" s="15" t="s">
        <v>166</v>
      </c>
      <c r="BM202" s="200" t="s">
        <v>532</v>
      </c>
    </row>
    <row r="203" spans="1:65" s="2" customFormat="1" ht="12">
      <c r="A203" s="33"/>
      <c r="B203" s="34"/>
      <c r="C203" s="35"/>
      <c r="D203" s="202" t="s">
        <v>158</v>
      </c>
      <c r="E203" s="35"/>
      <c r="F203" s="203" t="s">
        <v>531</v>
      </c>
      <c r="G203" s="35"/>
      <c r="H203" s="35"/>
      <c r="I203" s="204"/>
      <c r="J203" s="35"/>
      <c r="K203" s="35"/>
      <c r="L203" s="38"/>
      <c r="M203" s="205"/>
      <c r="N203" s="206"/>
      <c r="O203" s="70"/>
      <c r="P203" s="70"/>
      <c r="Q203" s="70"/>
      <c r="R203" s="70"/>
      <c r="S203" s="70"/>
      <c r="T203" s="71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T203" s="15" t="s">
        <v>158</v>
      </c>
      <c r="AU203" s="15" t="s">
        <v>95</v>
      </c>
    </row>
    <row r="204" spans="1:65" s="2" customFormat="1" ht="24.25" customHeight="1">
      <c r="A204" s="33"/>
      <c r="B204" s="34"/>
      <c r="C204" s="188" t="s">
        <v>349</v>
      </c>
      <c r="D204" s="188" t="s">
        <v>152</v>
      </c>
      <c r="E204" s="189" t="s">
        <v>533</v>
      </c>
      <c r="F204" s="190" t="s">
        <v>534</v>
      </c>
      <c r="G204" s="191" t="s">
        <v>324</v>
      </c>
      <c r="H204" s="192">
        <v>40</v>
      </c>
      <c r="I204" s="193"/>
      <c r="J204" s="194">
        <f>ROUND(I204*H204,2)</f>
        <v>0</v>
      </c>
      <c r="K204" s="195"/>
      <c r="L204" s="38"/>
      <c r="M204" s="196" t="s">
        <v>1</v>
      </c>
      <c r="N204" s="197" t="s">
        <v>50</v>
      </c>
      <c r="O204" s="70"/>
      <c r="P204" s="198">
        <f>O204*H204</f>
        <v>0</v>
      </c>
      <c r="Q204" s="198">
        <v>6.0000000000000002E-5</v>
      </c>
      <c r="R204" s="198">
        <f>Q204*H204</f>
        <v>2.4000000000000002E-3</v>
      </c>
      <c r="S204" s="198">
        <v>0</v>
      </c>
      <c r="T204" s="199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200" t="s">
        <v>280</v>
      </c>
      <c r="AT204" s="200" t="s">
        <v>152</v>
      </c>
      <c r="AU204" s="200" t="s">
        <v>95</v>
      </c>
      <c r="AY204" s="15" t="s">
        <v>148</v>
      </c>
      <c r="BE204" s="201">
        <f>IF(N204="základní",J204,0)</f>
        <v>0</v>
      </c>
      <c r="BF204" s="201">
        <f>IF(N204="snížená",J204,0)</f>
        <v>0</v>
      </c>
      <c r="BG204" s="201">
        <f>IF(N204="zákl. přenesená",J204,0)</f>
        <v>0</v>
      </c>
      <c r="BH204" s="201">
        <f>IF(N204="sníž. přenesená",J204,0)</f>
        <v>0</v>
      </c>
      <c r="BI204" s="201">
        <f>IF(N204="nulová",J204,0)</f>
        <v>0</v>
      </c>
      <c r="BJ204" s="15" t="s">
        <v>93</v>
      </c>
      <c r="BK204" s="201">
        <f>ROUND(I204*H204,2)</f>
        <v>0</v>
      </c>
      <c r="BL204" s="15" t="s">
        <v>280</v>
      </c>
      <c r="BM204" s="200" t="s">
        <v>535</v>
      </c>
    </row>
    <row r="205" spans="1:65" s="2" customFormat="1" ht="24">
      <c r="A205" s="33"/>
      <c r="B205" s="34"/>
      <c r="C205" s="35"/>
      <c r="D205" s="202" t="s">
        <v>158</v>
      </c>
      <c r="E205" s="35"/>
      <c r="F205" s="203" t="s">
        <v>536</v>
      </c>
      <c r="G205" s="35"/>
      <c r="H205" s="35"/>
      <c r="I205" s="204"/>
      <c r="J205" s="35"/>
      <c r="K205" s="35"/>
      <c r="L205" s="38"/>
      <c r="M205" s="205"/>
      <c r="N205" s="206"/>
      <c r="O205" s="70"/>
      <c r="P205" s="70"/>
      <c r="Q205" s="70"/>
      <c r="R205" s="70"/>
      <c r="S205" s="70"/>
      <c r="T205" s="71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T205" s="15" t="s">
        <v>158</v>
      </c>
      <c r="AU205" s="15" t="s">
        <v>95</v>
      </c>
    </row>
    <row r="206" spans="1:65" s="13" customFormat="1" ht="12">
      <c r="B206" s="211"/>
      <c r="C206" s="212"/>
      <c r="D206" s="202" t="s">
        <v>205</v>
      </c>
      <c r="E206" s="213" t="s">
        <v>1</v>
      </c>
      <c r="F206" s="214" t="s">
        <v>537</v>
      </c>
      <c r="G206" s="212"/>
      <c r="H206" s="215">
        <v>50</v>
      </c>
      <c r="I206" s="216"/>
      <c r="J206" s="212"/>
      <c r="K206" s="212"/>
      <c r="L206" s="217"/>
      <c r="M206" s="218"/>
      <c r="N206" s="219"/>
      <c r="O206" s="219"/>
      <c r="P206" s="219"/>
      <c r="Q206" s="219"/>
      <c r="R206" s="219"/>
      <c r="S206" s="219"/>
      <c r="T206" s="220"/>
      <c r="AT206" s="221" t="s">
        <v>205</v>
      </c>
      <c r="AU206" s="221" t="s">
        <v>95</v>
      </c>
      <c r="AV206" s="13" t="s">
        <v>95</v>
      </c>
      <c r="AW206" s="13" t="s">
        <v>40</v>
      </c>
      <c r="AX206" s="13" t="s">
        <v>93</v>
      </c>
      <c r="AY206" s="221" t="s">
        <v>148</v>
      </c>
    </row>
    <row r="207" spans="1:65" s="13" customFormat="1" ht="12">
      <c r="B207" s="211"/>
      <c r="C207" s="212"/>
      <c r="D207" s="202" t="s">
        <v>205</v>
      </c>
      <c r="E207" s="212"/>
      <c r="F207" s="214" t="s">
        <v>538</v>
      </c>
      <c r="G207" s="212"/>
      <c r="H207" s="215">
        <v>40</v>
      </c>
      <c r="I207" s="216"/>
      <c r="J207" s="212"/>
      <c r="K207" s="212"/>
      <c r="L207" s="217"/>
      <c r="M207" s="233"/>
      <c r="N207" s="234"/>
      <c r="O207" s="234"/>
      <c r="P207" s="234"/>
      <c r="Q207" s="234"/>
      <c r="R207" s="234"/>
      <c r="S207" s="234"/>
      <c r="T207" s="235"/>
      <c r="AT207" s="221" t="s">
        <v>205</v>
      </c>
      <c r="AU207" s="221" t="s">
        <v>95</v>
      </c>
      <c r="AV207" s="13" t="s">
        <v>95</v>
      </c>
      <c r="AW207" s="13" t="s">
        <v>4</v>
      </c>
      <c r="AX207" s="13" t="s">
        <v>93</v>
      </c>
      <c r="AY207" s="221" t="s">
        <v>148</v>
      </c>
    </row>
    <row r="208" spans="1:65" s="2" customFormat="1" ht="7" customHeight="1">
      <c r="A208" s="33"/>
      <c r="B208" s="53"/>
      <c r="C208" s="54"/>
      <c r="D208" s="54"/>
      <c r="E208" s="54"/>
      <c r="F208" s="54"/>
      <c r="G208" s="54"/>
      <c r="H208" s="54"/>
      <c r="I208" s="54"/>
      <c r="J208" s="54"/>
      <c r="K208" s="54"/>
      <c r="L208" s="38"/>
      <c r="M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</row>
  </sheetData>
  <sheetProtection algorithmName="SHA-512" hashValue="hr2YorFq4y8PwHvb2d17eT62NIXEvYs9fqDzViJenCp+PgUUoyRn7A1Vzso1G4+2opKjC855YiCzVYSHybnjzg==" saltValue="FSES3RUb/ibcnFtsC/T1gROBMbiUy7C3kaDxBqu3eKRW1fWn08HDoH7QpekO543sc2velV75RCKfXj6cZn9/4A==" spinCount="100000" sheet="1" objects="1" scenarios="1" formatColumns="0" formatRows="0" autoFilter="0"/>
  <autoFilter ref="C122:K207" xr:uid="{00000000-0009-0000-0000-000003000000}"/>
  <mergeCells count="9">
    <mergeCell ref="E86:H86"/>
    <mergeCell ref="E113:H113"/>
    <mergeCell ref="E115:H115"/>
    <mergeCell ref="L2:V2"/>
    <mergeCell ref="E7:H7"/>
    <mergeCell ref="E9:H9"/>
    <mergeCell ref="E18:H18"/>
    <mergeCell ref="E27:H27"/>
    <mergeCell ref="E84:H84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233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AT2" s="15" t="s">
        <v>105</v>
      </c>
    </row>
    <row r="3" spans="1:46" s="1" customFormat="1" ht="7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8"/>
      <c r="AT3" s="15" t="s">
        <v>95</v>
      </c>
    </row>
    <row r="4" spans="1:46" s="1" customFormat="1" ht="25" customHeight="1">
      <c r="B4" s="18"/>
      <c r="D4" s="109" t="s">
        <v>117</v>
      </c>
      <c r="L4" s="18"/>
      <c r="M4" s="110" t="s">
        <v>10</v>
      </c>
      <c r="AT4" s="15" t="s">
        <v>4</v>
      </c>
    </row>
    <row r="5" spans="1:46" s="1" customFormat="1" ht="7" customHeight="1">
      <c r="B5" s="18"/>
      <c r="L5" s="18"/>
    </row>
    <row r="6" spans="1:46" s="1" customFormat="1" ht="12" customHeight="1">
      <c r="B6" s="18"/>
      <c r="D6" s="111" t="s">
        <v>16</v>
      </c>
      <c r="L6" s="18"/>
    </row>
    <row r="7" spans="1:46" s="1" customFormat="1" ht="16.5" customHeight="1">
      <c r="B7" s="18"/>
      <c r="E7" s="277" t="str">
        <f>'Rekapitulace stavby'!K6</f>
        <v>PŘESTAVLKY - VRT</v>
      </c>
      <c r="F7" s="278"/>
      <c r="G7" s="278"/>
      <c r="H7" s="278"/>
      <c r="L7" s="18"/>
    </row>
    <row r="8" spans="1:46" s="2" customFormat="1" ht="12" customHeight="1">
      <c r="A8" s="33"/>
      <c r="B8" s="38"/>
      <c r="C8" s="33"/>
      <c r="D8" s="111" t="s">
        <v>118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279" t="s">
        <v>539</v>
      </c>
      <c r="F9" s="280"/>
      <c r="G9" s="280"/>
      <c r="H9" s="280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11" t="s">
        <v>18</v>
      </c>
      <c r="E11" s="33"/>
      <c r="F11" s="112" t="s">
        <v>19</v>
      </c>
      <c r="G11" s="33"/>
      <c r="H11" s="33"/>
      <c r="I11" s="111" t="s">
        <v>20</v>
      </c>
      <c r="J11" s="112" t="s">
        <v>21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11" t="s">
        <v>22</v>
      </c>
      <c r="E12" s="33"/>
      <c r="F12" s="112" t="s">
        <v>33</v>
      </c>
      <c r="G12" s="33"/>
      <c r="H12" s="33"/>
      <c r="I12" s="111" t="s">
        <v>24</v>
      </c>
      <c r="J12" s="113" t="str">
        <f>'Rekapitulace stavby'!AN8</f>
        <v>7. 5. 2020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21.75" customHeight="1">
      <c r="A13" s="33"/>
      <c r="B13" s="38"/>
      <c r="C13" s="33"/>
      <c r="D13" s="114" t="s">
        <v>26</v>
      </c>
      <c r="E13" s="33"/>
      <c r="F13" s="115" t="s">
        <v>27</v>
      </c>
      <c r="G13" s="33"/>
      <c r="H13" s="33"/>
      <c r="I13" s="114" t="s">
        <v>28</v>
      </c>
      <c r="J13" s="115" t="s">
        <v>122</v>
      </c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11" t="s">
        <v>30</v>
      </c>
      <c r="E14" s="33"/>
      <c r="F14" s="33"/>
      <c r="G14" s="33"/>
      <c r="H14" s="33"/>
      <c r="I14" s="111" t="s">
        <v>31</v>
      </c>
      <c r="J14" s="112" t="s">
        <v>32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12" t="s">
        <v>124</v>
      </c>
      <c r="F15" s="33"/>
      <c r="G15" s="33"/>
      <c r="H15" s="33"/>
      <c r="I15" s="111" t="s">
        <v>34</v>
      </c>
      <c r="J15" s="112" t="s">
        <v>1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7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11" t="s">
        <v>35</v>
      </c>
      <c r="E17" s="33"/>
      <c r="F17" s="33"/>
      <c r="G17" s="33"/>
      <c r="H17" s="33"/>
      <c r="I17" s="111" t="s">
        <v>31</v>
      </c>
      <c r="J17" s="28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281" t="str">
        <f>'Rekapitulace stavby'!E14</f>
        <v>Vyplň údaj</v>
      </c>
      <c r="F18" s="282"/>
      <c r="G18" s="282"/>
      <c r="H18" s="282"/>
      <c r="I18" s="111" t="s">
        <v>34</v>
      </c>
      <c r="J18" s="28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7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11" t="s">
        <v>37</v>
      </c>
      <c r="E20" s="33"/>
      <c r="F20" s="33"/>
      <c r="G20" s="33"/>
      <c r="H20" s="33"/>
      <c r="I20" s="111" t="s">
        <v>31</v>
      </c>
      <c r="J20" s="112" t="s">
        <v>38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12" t="s">
        <v>39</v>
      </c>
      <c r="F21" s="33"/>
      <c r="G21" s="33"/>
      <c r="H21" s="33"/>
      <c r="I21" s="111" t="s">
        <v>34</v>
      </c>
      <c r="J21" s="112" t="s">
        <v>1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7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11" t="s">
        <v>41</v>
      </c>
      <c r="E23" s="33"/>
      <c r="F23" s="33"/>
      <c r="G23" s="33"/>
      <c r="H23" s="33"/>
      <c r="I23" s="111" t="s">
        <v>31</v>
      </c>
      <c r="J23" s="112" t="s">
        <v>1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12" t="s">
        <v>42</v>
      </c>
      <c r="F24" s="33"/>
      <c r="G24" s="33"/>
      <c r="H24" s="33"/>
      <c r="I24" s="111" t="s">
        <v>34</v>
      </c>
      <c r="J24" s="112" t="s">
        <v>1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7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11" t="s">
        <v>43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6"/>
      <c r="B27" s="117"/>
      <c r="C27" s="116"/>
      <c r="D27" s="116"/>
      <c r="E27" s="283" t="s">
        <v>1</v>
      </c>
      <c r="F27" s="283"/>
      <c r="G27" s="283"/>
      <c r="H27" s="283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7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7" customHeight="1">
      <c r="A29" s="33"/>
      <c r="B29" s="38"/>
      <c r="C29" s="33"/>
      <c r="D29" s="119"/>
      <c r="E29" s="119"/>
      <c r="F29" s="119"/>
      <c r="G29" s="119"/>
      <c r="H29" s="119"/>
      <c r="I29" s="119"/>
      <c r="J29" s="119"/>
      <c r="K29" s="119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5" customHeight="1">
      <c r="A30" s="33"/>
      <c r="B30" s="38"/>
      <c r="C30" s="33"/>
      <c r="D30" s="120" t="s">
        <v>45</v>
      </c>
      <c r="E30" s="33"/>
      <c r="F30" s="33"/>
      <c r="G30" s="33"/>
      <c r="H30" s="33"/>
      <c r="I30" s="33"/>
      <c r="J30" s="121">
        <f>ROUND(J124,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8"/>
      <c r="C31" s="33"/>
      <c r="D31" s="119"/>
      <c r="E31" s="119"/>
      <c r="F31" s="119"/>
      <c r="G31" s="119"/>
      <c r="H31" s="119"/>
      <c r="I31" s="119"/>
      <c r="J31" s="119"/>
      <c r="K31" s="119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5" customHeight="1">
      <c r="A32" s="33"/>
      <c r="B32" s="38"/>
      <c r="C32" s="33"/>
      <c r="D32" s="33"/>
      <c r="E32" s="33"/>
      <c r="F32" s="122" t="s">
        <v>47</v>
      </c>
      <c r="G32" s="33"/>
      <c r="H32" s="33"/>
      <c r="I32" s="122" t="s">
        <v>46</v>
      </c>
      <c r="J32" s="122" t="s">
        <v>48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5" customHeight="1">
      <c r="A33" s="33"/>
      <c r="B33" s="38"/>
      <c r="C33" s="33"/>
      <c r="D33" s="123" t="s">
        <v>49</v>
      </c>
      <c r="E33" s="111" t="s">
        <v>50</v>
      </c>
      <c r="F33" s="124">
        <f>ROUND((SUM(BE124:BE232)),  2)</f>
        <v>0</v>
      </c>
      <c r="G33" s="33"/>
      <c r="H33" s="33"/>
      <c r="I33" s="125">
        <v>0.21</v>
      </c>
      <c r="J33" s="124">
        <f>ROUND(((SUM(BE124:BE232))*I33),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8"/>
      <c r="C34" s="33"/>
      <c r="D34" s="33"/>
      <c r="E34" s="111" t="s">
        <v>51</v>
      </c>
      <c r="F34" s="124">
        <f>ROUND((SUM(BF124:BF232)),  2)</f>
        <v>0</v>
      </c>
      <c r="G34" s="33"/>
      <c r="H34" s="33"/>
      <c r="I34" s="125">
        <v>0.15</v>
      </c>
      <c r="J34" s="124">
        <f>ROUND(((SUM(BF124:BF232))*I34),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hidden="1" customHeight="1">
      <c r="A35" s="33"/>
      <c r="B35" s="38"/>
      <c r="C35" s="33"/>
      <c r="D35" s="33"/>
      <c r="E35" s="111" t="s">
        <v>52</v>
      </c>
      <c r="F35" s="124">
        <f>ROUND((SUM(BG124:BG232)),  2)</f>
        <v>0</v>
      </c>
      <c r="G35" s="33"/>
      <c r="H35" s="33"/>
      <c r="I35" s="125">
        <v>0.21</v>
      </c>
      <c r="J35" s="124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hidden="1" customHeight="1">
      <c r="A36" s="33"/>
      <c r="B36" s="38"/>
      <c r="C36" s="33"/>
      <c r="D36" s="33"/>
      <c r="E36" s="111" t="s">
        <v>53</v>
      </c>
      <c r="F36" s="124">
        <f>ROUND((SUM(BH124:BH232)),  2)</f>
        <v>0</v>
      </c>
      <c r="G36" s="33"/>
      <c r="H36" s="33"/>
      <c r="I36" s="125">
        <v>0.15</v>
      </c>
      <c r="J36" s="124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8"/>
      <c r="C37" s="33"/>
      <c r="D37" s="33"/>
      <c r="E37" s="111" t="s">
        <v>54</v>
      </c>
      <c r="F37" s="124">
        <f>ROUND((SUM(BI124:BI232)),  2)</f>
        <v>0</v>
      </c>
      <c r="G37" s="33"/>
      <c r="H37" s="33"/>
      <c r="I37" s="125">
        <v>0</v>
      </c>
      <c r="J37" s="124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7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5" customHeight="1">
      <c r="A39" s="33"/>
      <c r="B39" s="38"/>
      <c r="C39" s="126"/>
      <c r="D39" s="127" t="s">
        <v>55</v>
      </c>
      <c r="E39" s="128"/>
      <c r="F39" s="128"/>
      <c r="G39" s="129" t="s">
        <v>56</v>
      </c>
      <c r="H39" s="130" t="s">
        <v>57</v>
      </c>
      <c r="I39" s="128"/>
      <c r="J39" s="131">
        <f>SUM(J30:J37)</f>
        <v>0</v>
      </c>
      <c r="K39" s="132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5" customHeight="1">
      <c r="B41" s="18"/>
      <c r="L41" s="18"/>
    </row>
    <row r="42" spans="1:31" s="1" customFormat="1" ht="14.5" customHeight="1">
      <c r="B42" s="18"/>
      <c r="L42" s="18"/>
    </row>
    <row r="43" spans="1:31" s="1" customFormat="1" ht="14.5" customHeight="1">
      <c r="B43" s="18"/>
      <c r="L43" s="18"/>
    </row>
    <row r="44" spans="1:31" s="1" customFormat="1" ht="14.5" customHeight="1">
      <c r="B44" s="18"/>
      <c r="L44" s="18"/>
    </row>
    <row r="45" spans="1:31" s="1" customFormat="1" ht="14.5" customHeight="1">
      <c r="B45" s="18"/>
      <c r="L45" s="18"/>
    </row>
    <row r="46" spans="1:31" s="1" customFormat="1" ht="14.5" customHeight="1">
      <c r="B46" s="18"/>
      <c r="L46" s="18"/>
    </row>
    <row r="47" spans="1:31" s="1" customFormat="1" ht="14.5" customHeight="1">
      <c r="B47" s="18"/>
      <c r="L47" s="18"/>
    </row>
    <row r="48" spans="1:31" s="1" customFormat="1" ht="14.5" customHeight="1">
      <c r="B48" s="18"/>
      <c r="L48" s="18"/>
    </row>
    <row r="49" spans="1:31" s="2" customFormat="1" ht="14.5" customHeight="1">
      <c r="B49" s="50"/>
      <c r="D49" s="133" t="s">
        <v>58</v>
      </c>
      <c r="E49" s="134"/>
      <c r="F49" s="134"/>
      <c r="G49" s="133" t="s">
        <v>59</v>
      </c>
      <c r="H49" s="134"/>
      <c r="I49" s="134"/>
      <c r="J49" s="134"/>
      <c r="K49" s="134"/>
      <c r="L49" s="50"/>
    </row>
    <row r="50" spans="1:31" ht="11">
      <c r="B50" s="18"/>
      <c r="L50" s="18"/>
    </row>
    <row r="51" spans="1:31" ht="11">
      <c r="B51" s="18"/>
      <c r="L51" s="18"/>
    </row>
    <row r="52" spans="1:31" ht="11">
      <c r="B52" s="18"/>
      <c r="L52" s="18"/>
    </row>
    <row r="53" spans="1:31" ht="11">
      <c r="B53" s="18"/>
      <c r="L53" s="18"/>
    </row>
    <row r="54" spans="1:31" ht="11">
      <c r="B54" s="18"/>
      <c r="L54" s="18"/>
    </row>
    <row r="55" spans="1:31" ht="11">
      <c r="B55" s="18"/>
      <c r="L55" s="18"/>
    </row>
    <row r="56" spans="1:31" ht="11">
      <c r="B56" s="18"/>
      <c r="L56" s="18"/>
    </row>
    <row r="57" spans="1:31" ht="11">
      <c r="B57" s="18"/>
      <c r="L57" s="18"/>
    </row>
    <row r="58" spans="1:31" ht="11">
      <c r="B58" s="18"/>
      <c r="L58" s="18"/>
    </row>
    <row r="59" spans="1:31" ht="11">
      <c r="B59" s="18"/>
      <c r="L59" s="18"/>
    </row>
    <row r="60" spans="1:31" s="2" customFormat="1" ht="13">
      <c r="A60" s="33"/>
      <c r="B60" s="38"/>
      <c r="C60" s="33"/>
      <c r="D60" s="135" t="s">
        <v>60</v>
      </c>
      <c r="E60" s="136"/>
      <c r="F60" s="137" t="s">
        <v>61</v>
      </c>
      <c r="G60" s="135" t="s">
        <v>60</v>
      </c>
      <c r="H60" s="136"/>
      <c r="I60" s="136"/>
      <c r="J60" s="138" t="s">
        <v>61</v>
      </c>
      <c r="K60" s="136"/>
      <c r="L60" s="50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</row>
    <row r="61" spans="1:31" ht="11">
      <c r="B61" s="18"/>
      <c r="L61" s="18"/>
    </row>
    <row r="62" spans="1:31" ht="11">
      <c r="B62" s="18"/>
      <c r="L62" s="18"/>
    </row>
    <row r="63" spans="1:31" ht="11">
      <c r="B63" s="18"/>
      <c r="L63" s="18"/>
    </row>
    <row r="64" spans="1:31" s="2" customFormat="1" ht="13">
      <c r="A64" s="33"/>
      <c r="B64" s="38"/>
      <c r="C64" s="33"/>
      <c r="D64" s="133" t="s">
        <v>62</v>
      </c>
      <c r="E64" s="139"/>
      <c r="F64" s="139"/>
      <c r="G64" s="133" t="s">
        <v>63</v>
      </c>
      <c r="H64" s="139"/>
      <c r="I64" s="139"/>
      <c r="J64" s="139"/>
      <c r="K64" s="139"/>
      <c r="L64" s="50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</row>
    <row r="65" spans="1:31" ht="11">
      <c r="B65" s="18"/>
      <c r="L65" s="18"/>
    </row>
    <row r="66" spans="1:31" ht="11">
      <c r="B66" s="18"/>
      <c r="L66" s="18"/>
    </row>
    <row r="67" spans="1:31" ht="11">
      <c r="B67" s="18"/>
      <c r="L67" s="18"/>
    </row>
    <row r="68" spans="1:31" ht="11">
      <c r="B68" s="18"/>
      <c r="L68" s="18"/>
    </row>
    <row r="69" spans="1:31" ht="11">
      <c r="B69" s="18"/>
      <c r="L69" s="18"/>
    </row>
    <row r="70" spans="1:31" ht="11">
      <c r="B70" s="18"/>
      <c r="L70" s="18"/>
    </row>
    <row r="71" spans="1:31" ht="11">
      <c r="B71" s="18"/>
      <c r="L71" s="18"/>
    </row>
    <row r="72" spans="1:31" ht="11">
      <c r="B72" s="18"/>
      <c r="L72" s="18"/>
    </row>
    <row r="73" spans="1:31" ht="11">
      <c r="B73" s="18"/>
      <c r="L73" s="18"/>
    </row>
    <row r="74" spans="1:31" ht="11">
      <c r="B74" s="18"/>
      <c r="L74" s="18"/>
    </row>
    <row r="75" spans="1:31" s="2" customFormat="1" ht="13">
      <c r="A75" s="33"/>
      <c r="B75" s="38"/>
      <c r="C75" s="33"/>
      <c r="D75" s="135" t="s">
        <v>60</v>
      </c>
      <c r="E75" s="136"/>
      <c r="F75" s="137" t="s">
        <v>61</v>
      </c>
      <c r="G75" s="135" t="s">
        <v>60</v>
      </c>
      <c r="H75" s="136"/>
      <c r="I75" s="136"/>
      <c r="J75" s="138" t="s">
        <v>61</v>
      </c>
      <c r="K75" s="136"/>
      <c r="L75" s="50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pans="1:31" s="2" customFormat="1" ht="14.5" customHeight="1">
      <c r="A76" s="33"/>
      <c r="B76" s="140"/>
      <c r="C76" s="141"/>
      <c r="D76" s="141"/>
      <c r="E76" s="141"/>
      <c r="F76" s="141"/>
      <c r="G76" s="141"/>
      <c r="H76" s="141"/>
      <c r="I76" s="141"/>
      <c r="J76" s="141"/>
      <c r="K76" s="141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80" spans="1:31" s="2" customFormat="1" ht="7" customHeight="1">
      <c r="A80" s="33"/>
      <c r="B80" s="142"/>
      <c r="C80" s="143"/>
      <c r="D80" s="143"/>
      <c r="E80" s="143"/>
      <c r="F80" s="143"/>
      <c r="G80" s="143"/>
      <c r="H80" s="143"/>
      <c r="I80" s="143"/>
      <c r="J80" s="143"/>
      <c r="K80" s="143"/>
      <c r="L80" s="50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pans="1:47" s="2" customFormat="1" ht="25" customHeight="1">
      <c r="A81" s="33"/>
      <c r="B81" s="34"/>
      <c r="C81" s="21" t="s">
        <v>125</v>
      </c>
      <c r="D81" s="35"/>
      <c r="E81" s="35"/>
      <c r="F81" s="35"/>
      <c r="G81" s="35"/>
      <c r="H81" s="35"/>
      <c r="I81" s="35"/>
      <c r="J81" s="35"/>
      <c r="K81" s="35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7" customHeight="1">
      <c r="A82" s="33"/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12" customHeight="1">
      <c r="A83" s="33"/>
      <c r="B83" s="34"/>
      <c r="C83" s="27" t="s">
        <v>16</v>
      </c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6.5" customHeight="1">
      <c r="A84" s="33"/>
      <c r="B84" s="34"/>
      <c r="C84" s="35"/>
      <c r="D84" s="35"/>
      <c r="E84" s="284" t="str">
        <f>E7</f>
        <v>PŘESTAVLKY - VRT</v>
      </c>
      <c r="F84" s="285"/>
      <c r="G84" s="285"/>
      <c r="H84" s="28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2" customHeight="1">
      <c r="A85" s="33"/>
      <c r="B85" s="34"/>
      <c r="C85" s="27" t="s">
        <v>118</v>
      </c>
      <c r="D85" s="35"/>
      <c r="E85" s="35"/>
      <c r="F85" s="35"/>
      <c r="G85" s="35"/>
      <c r="H85" s="35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6.5" customHeight="1">
      <c r="A86" s="33"/>
      <c r="B86" s="34"/>
      <c r="C86" s="35"/>
      <c r="D86" s="35"/>
      <c r="E86" s="236" t="str">
        <f>E9</f>
        <v>2020_02_03 - S0 03 Armaturní šachta</v>
      </c>
      <c r="F86" s="286"/>
      <c r="G86" s="286"/>
      <c r="H86" s="286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7" customHeight="1">
      <c r="A87" s="33"/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12" customHeight="1">
      <c r="A88" s="33"/>
      <c r="B88" s="34"/>
      <c r="C88" s="27" t="s">
        <v>22</v>
      </c>
      <c r="D88" s="35"/>
      <c r="E88" s="35"/>
      <c r="F88" s="25" t="str">
        <f>F12</f>
        <v>Přestavlky u Čerčan</v>
      </c>
      <c r="G88" s="35"/>
      <c r="H88" s="35"/>
      <c r="I88" s="27" t="s">
        <v>24</v>
      </c>
      <c r="J88" s="65" t="str">
        <f>IF(J12="","",J12)</f>
        <v>7. 5. 2020</v>
      </c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7" customHeight="1">
      <c r="A89" s="33"/>
      <c r="B89" s="34"/>
      <c r="C89" s="35"/>
      <c r="D89" s="35"/>
      <c r="E89" s="35"/>
      <c r="F89" s="35"/>
      <c r="G89" s="35"/>
      <c r="H89" s="35"/>
      <c r="I89" s="35"/>
      <c r="J89" s="35"/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40" customHeight="1">
      <c r="A90" s="33"/>
      <c r="B90" s="34"/>
      <c r="C90" s="27" t="s">
        <v>30</v>
      </c>
      <c r="D90" s="35"/>
      <c r="E90" s="35"/>
      <c r="F90" s="25" t="str">
        <f>E15</f>
        <v>Obec Přestavlky u Čerčan</v>
      </c>
      <c r="G90" s="35"/>
      <c r="H90" s="35"/>
      <c r="I90" s="27" t="s">
        <v>37</v>
      </c>
      <c r="J90" s="31" t="str">
        <f>E21</f>
        <v>Vodohospodářský rozvoj a výstavba a.s.</v>
      </c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5" customHeight="1">
      <c r="A91" s="33"/>
      <c r="B91" s="34"/>
      <c r="C91" s="27" t="s">
        <v>35</v>
      </c>
      <c r="D91" s="35"/>
      <c r="E91" s="35"/>
      <c r="F91" s="25" t="str">
        <f>IF(E18="","",E18)</f>
        <v>Vyplň údaj</v>
      </c>
      <c r="G91" s="35"/>
      <c r="H91" s="35"/>
      <c r="I91" s="27" t="s">
        <v>41</v>
      </c>
      <c r="J91" s="31" t="str">
        <f>E24</f>
        <v>Dvořák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0.25" customHeight="1">
      <c r="A92" s="33"/>
      <c r="B92" s="34"/>
      <c r="C92" s="35"/>
      <c r="D92" s="35"/>
      <c r="E92" s="35"/>
      <c r="F92" s="35"/>
      <c r="G92" s="35"/>
      <c r="H92" s="35"/>
      <c r="I92" s="35"/>
      <c r="J92" s="35"/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29.25" customHeight="1">
      <c r="A93" s="33"/>
      <c r="B93" s="34"/>
      <c r="C93" s="144" t="s">
        <v>126</v>
      </c>
      <c r="D93" s="145"/>
      <c r="E93" s="145"/>
      <c r="F93" s="145"/>
      <c r="G93" s="145"/>
      <c r="H93" s="145"/>
      <c r="I93" s="145"/>
      <c r="J93" s="146" t="s">
        <v>127</v>
      </c>
      <c r="K93" s="14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10.25" customHeight="1">
      <c r="A94" s="33"/>
      <c r="B94" s="34"/>
      <c r="C94" s="35"/>
      <c r="D94" s="35"/>
      <c r="E94" s="35"/>
      <c r="F94" s="35"/>
      <c r="G94" s="35"/>
      <c r="H94" s="35"/>
      <c r="I94" s="35"/>
      <c r="J94" s="35"/>
      <c r="K94" s="35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22.75" customHeight="1">
      <c r="A95" s="33"/>
      <c r="B95" s="34"/>
      <c r="C95" s="147" t="s">
        <v>128</v>
      </c>
      <c r="D95" s="35"/>
      <c r="E95" s="35"/>
      <c r="F95" s="35"/>
      <c r="G95" s="35"/>
      <c r="H95" s="35"/>
      <c r="I95" s="35"/>
      <c r="J95" s="83">
        <f>J124</f>
        <v>0</v>
      </c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U95" s="15" t="s">
        <v>129</v>
      </c>
    </row>
    <row r="96" spans="1:47" s="9" customFormat="1" ht="25" customHeight="1">
      <c r="B96" s="148"/>
      <c r="C96" s="149"/>
      <c r="D96" s="150" t="s">
        <v>130</v>
      </c>
      <c r="E96" s="151"/>
      <c r="F96" s="151"/>
      <c r="G96" s="151"/>
      <c r="H96" s="151"/>
      <c r="I96" s="151"/>
      <c r="J96" s="152">
        <f>J125</f>
        <v>0</v>
      </c>
      <c r="K96" s="149"/>
      <c r="L96" s="153"/>
    </row>
    <row r="97" spans="1:31" s="10" customFormat="1" ht="20" customHeight="1">
      <c r="B97" s="154"/>
      <c r="C97" s="155"/>
      <c r="D97" s="156" t="s">
        <v>187</v>
      </c>
      <c r="E97" s="157"/>
      <c r="F97" s="157"/>
      <c r="G97" s="157"/>
      <c r="H97" s="157"/>
      <c r="I97" s="157"/>
      <c r="J97" s="158">
        <f>J126</f>
        <v>0</v>
      </c>
      <c r="K97" s="155"/>
      <c r="L97" s="159"/>
    </row>
    <row r="98" spans="1:31" s="10" customFormat="1" ht="20" customHeight="1">
      <c r="B98" s="154"/>
      <c r="C98" s="155"/>
      <c r="D98" s="156" t="s">
        <v>192</v>
      </c>
      <c r="E98" s="157"/>
      <c r="F98" s="157"/>
      <c r="G98" s="157"/>
      <c r="H98" s="157"/>
      <c r="I98" s="157"/>
      <c r="J98" s="158">
        <f>J201</f>
        <v>0</v>
      </c>
      <c r="K98" s="155"/>
      <c r="L98" s="159"/>
    </row>
    <row r="99" spans="1:31" s="10" customFormat="1" ht="20" customHeight="1">
      <c r="B99" s="154"/>
      <c r="C99" s="155"/>
      <c r="D99" s="156" t="s">
        <v>193</v>
      </c>
      <c r="E99" s="157"/>
      <c r="F99" s="157"/>
      <c r="G99" s="157"/>
      <c r="H99" s="157"/>
      <c r="I99" s="157"/>
      <c r="J99" s="158">
        <f>J208</f>
        <v>0</v>
      </c>
      <c r="K99" s="155"/>
      <c r="L99" s="159"/>
    </row>
    <row r="100" spans="1:31" s="10" customFormat="1" ht="14.75" customHeight="1">
      <c r="B100" s="154"/>
      <c r="C100" s="155"/>
      <c r="D100" s="156" t="s">
        <v>194</v>
      </c>
      <c r="E100" s="157"/>
      <c r="F100" s="157"/>
      <c r="G100" s="157"/>
      <c r="H100" s="157"/>
      <c r="I100" s="157"/>
      <c r="J100" s="158">
        <f>J209</f>
        <v>0</v>
      </c>
      <c r="K100" s="155"/>
      <c r="L100" s="159"/>
    </row>
    <row r="101" spans="1:31" s="9" customFormat="1" ht="25" customHeight="1">
      <c r="B101" s="148"/>
      <c r="C101" s="149"/>
      <c r="D101" s="150" t="s">
        <v>195</v>
      </c>
      <c r="E101" s="151"/>
      <c r="F101" s="151"/>
      <c r="G101" s="151"/>
      <c r="H101" s="151"/>
      <c r="I101" s="151"/>
      <c r="J101" s="152">
        <f>J213</f>
        <v>0</v>
      </c>
      <c r="K101" s="149"/>
      <c r="L101" s="153"/>
    </row>
    <row r="102" spans="1:31" s="10" customFormat="1" ht="20" customHeight="1">
      <c r="B102" s="154"/>
      <c r="C102" s="155"/>
      <c r="D102" s="156" t="s">
        <v>540</v>
      </c>
      <c r="E102" s="157"/>
      <c r="F102" s="157"/>
      <c r="G102" s="157"/>
      <c r="H102" s="157"/>
      <c r="I102" s="157"/>
      <c r="J102" s="158">
        <f>J214</f>
        <v>0</v>
      </c>
      <c r="K102" s="155"/>
      <c r="L102" s="159"/>
    </row>
    <row r="103" spans="1:31" s="9" customFormat="1" ht="25" customHeight="1">
      <c r="B103" s="148"/>
      <c r="C103" s="149"/>
      <c r="D103" s="150" t="s">
        <v>197</v>
      </c>
      <c r="E103" s="151"/>
      <c r="F103" s="151"/>
      <c r="G103" s="151"/>
      <c r="H103" s="151"/>
      <c r="I103" s="151"/>
      <c r="J103" s="152">
        <f>J225</f>
        <v>0</v>
      </c>
      <c r="K103" s="149"/>
      <c r="L103" s="153"/>
    </row>
    <row r="104" spans="1:31" s="10" customFormat="1" ht="20" customHeight="1">
      <c r="B104" s="154"/>
      <c r="C104" s="155"/>
      <c r="D104" s="156" t="s">
        <v>198</v>
      </c>
      <c r="E104" s="157"/>
      <c r="F104" s="157"/>
      <c r="G104" s="157"/>
      <c r="H104" s="157"/>
      <c r="I104" s="157"/>
      <c r="J104" s="158">
        <f>J226</f>
        <v>0</v>
      </c>
      <c r="K104" s="155"/>
      <c r="L104" s="159"/>
    </row>
    <row r="105" spans="1:31" s="2" customFormat="1" ht="21.75" customHeight="1">
      <c r="A105" s="33"/>
      <c r="B105" s="34"/>
      <c r="C105" s="35"/>
      <c r="D105" s="35"/>
      <c r="E105" s="35"/>
      <c r="F105" s="35"/>
      <c r="G105" s="35"/>
      <c r="H105" s="35"/>
      <c r="I105" s="35"/>
      <c r="J105" s="35"/>
      <c r="K105" s="35"/>
      <c r="L105" s="50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7" customHeight="1">
      <c r="A106" s="33"/>
      <c r="B106" s="53"/>
      <c r="C106" s="54"/>
      <c r="D106" s="54"/>
      <c r="E106" s="54"/>
      <c r="F106" s="54"/>
      <c r="G106" s="54"/>
      <c r="H106" s="54"/>
      <c r="I106" s="54"/>
      <c r="J106" s="54"/>
      <c r="K106" s="54"/>
      <c r="L106" s="50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31" s="2" customFormat="1" ht="7" customHeight="1">
      <c r="A110" s="33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25" customHeight="1">
      <c r="A111" s="33"/>
      <c r="B111" s="34"/>
      <c r="C111" s="21" t="s">
        <v>133</v>
      </c>
      <c r="D111" s="35"/>
      <c r="E111" s="35"/>
      <c r="F111" s="35"/>
      <c r="G111" s="35"/>
      <c r="H111" s="35"/>
      <c r="I111" s="35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7" customHeight="1">
      <c r="A112" s="33"/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7" t="s">
        <v>16</v>
      </c>
      <c r="D113" s="35"/>
      <c r="E113" s="35"/>
      <c r="F113" s="35"/>
      <c r="G113" s="35"/>
      <c r="H113" s="35"/>
      <c r="I113" s="35"/>
      <c r="J113" s="35"/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>
      <c r="A114" s="33"/>
      <c r="B114" s="34"/>
      <c r="C114" s="35"/>
      <c r="D114" s="35"/>
      <c r="E114" s="284" t="str">
        <f>E7</f>
        <v>PŘESTAVLKY - VRT</v>
      </c>
      <c r="F114" s="285"/>
      <c r="G114" s="285"/>
      <c r="H114" s="285"/>
      <c r="I114" s="35"/>
      <c r="J114" s="35"/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7" t="s">
        <v>118</v>
      </c>
      <c r="D115" s="35"/>
      <c r="E115" s="35"/>
      <c r="F115" s="35"/>
      <c r="G115" s="35"/>
      <c r="H115" s="35"/>
      <c r="I115" s="35"/>
      <c r="J115" s="35"/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6.5" customHeight="1">
      <c r="A116" s="33"/>
      <c r="B116" s="34"/>
      <c r="C116" s="35"/>
      <c r="D116" s="35"/>
      <c r="E116" s="236" t="str">
        <f>E9</f>
        <v>2020_02_03 - S0 03 Armaturní šachta</v>
      </c>
      <c r="F116" s="286"/>
      <c r="G116" s="286"/>
      <c r="H116" s="286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7" customHeight="1">
      <c r="A117" s="33"/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2" customHeight="1">
      <c r="A118" s="33"/>
      <c r="B118" s="34"/>
      <c r="C118" s="27" t="s">
        <v>22</v>
      </c>
      <c r="D118" s="35"/>
      <c r="E118" s="35"/>
      <c r="F118" s="25" t="str">
        <f>F12</f>
        <v>Přestavlky u Čerčan</v>
      </c>
      <c r="G118" s="35"/>
      <c r="H118" s="35"/>
      <c r="I118" s="27" t="s">
        <v>24</v>
      </c>
      <c r="J118" s="65" t="str">
        <f>IF(J12="","",J12)</f>
        <v>7. 5. 2020</v>
      </c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7" customHeight="1">
      <c r="A119" s="33"/>
      <c r="B119" s="34"/>
      <c r="C119" s="35"/>
      <c r="D119" s="35"/>
      <c r="E119" s="35"/>
      <c r="F119" s="35"/>
      <c r="G119" s="35"/>
      <c r="H119" s="35"/>
      <c r="I119" s="35"/>
      <c r="J119" s="35"/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40" customHeight="1">
      <c r="A120" s="33"/>
      <c r="B120" s="34"/>
      <c r="C120" s="27" t="s">
        <v>30</v>
      </c>
      <c r="D120" s="35"/>
      <c r="E120" s="35"/>
      <c r="F120" s="25" t="str">
        <f>E15</f>
        <v>Obec Přestavlky u Čerčan</v>
      </c>
      <c r="G120" s="35"/>
      <c r="H120" s="35"/>
      <c r="I120" s="27" t="s">
        <v>37</v>
      </c>
      <c r="J120" s="31" t="str">
        <f>E21</f>
        <v>Vodohospodářský rozvoj a výstavba a.s.</v>
      </c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25" customHeight="1">
      <c r="A121" s="33"/>
      <c r="B121" s="34"/>
      <c r="C121" s="27" t="s">
        <v>35</v>
      </c>
      <c r="D121" s="35"/>
      <c r="E121" s="35"/>
      <c r="F121" s="25" t="str">
        <f>IF(E18="","",E18)</f>
        <v>Vyplň údaj</v>
      </c>
      <c r="G121" s="35"/>
      <c r="H121" s="35"/>
      <c r="I121" s="27" t="s">
        <v>41</v>
      </c>
      <c r="J121" s="31" t="str">
        <f>E24</f>
        <v>Dvořák</v>
      </c>
      <c r="K121" s="35"/>
      <c r="L121" s="50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0.25" customHeight="1">
      <c r="A122" s="33"/>
      <c r="B122" s="34"/>
      <c r="C122" s="35"/>
      <c r="D122" s="35"/>
      <c r="E122" s="35"/>
      <c r="F122" s="35"/>
      <c r="G122" s="35"/>
      <c r="H122" s="35"/>
      <c r="I122" s="35"/>
      <c r="J122" s="35"/>
      <c r="K122" s="35"/>
      <c r="L122" s="50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1" customFormat="1" ht="29.25" customHeight="1">
      <c r="A123" s="160"/>
      <c r="B123" s="161"/>
      <c r="C123" s="162" t="s">
        <v>134</v>
      </c>
      <c r="D123" s="163" t="s">
        <v>70</v>
      </c>
      <c r="E123" s="163" t="s">
        <v>66</v>
      </c>
      <c r="F123" s="163" t="s">
        <v>67</v>
      </c>
      <c r="G123" s="163" t="s">
        <v>135</v>
      </c>
      <c r="H123" s="163" t="s">
        <v>136</v>
      </c>
      <c r="I123" s="163" t="s">
        <v>137</v>
      </c>
      <c r="J123" s="164" t="s">
        <v>127</v>
      </c>
      <c r="K123" s="165" t="s">
        <v>138</v>
      </c>
      <c r="L123" s="166"/>
      <c r="M123" s="74" t="s">
        <v>1</v>
      </c>
      <c r="N123" s="75" t="s">
        <v>49</v>
      </c>
      <c r="O123" s="75" t="s">
        <v>139</v>
      </c>
      <c r="P123" s="75" t="s">
        <v>140</v>
      </c>
      <c r="Q123" s="75" t="s">
        <v>141</v>
      </c>
      <c r="R123" s="75" t="s">
        <v>142</v>
      </c>
      <c r="S123" s="75" t="s">
        <v>143</v>
      </c>
      <c r="T123" s="76" t="s">
        <v>144</v>
      </c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/>
    </row>
    <row r="124" spans="1:65" s="2" customFormat="1" ht="22.75" customHeight="1">
      <c r="A124" s="33"/>
      <c r="B124" s="34"/>
      <c r="C124" s="81" t="s">
        <v>145</v>
      </c>
      <c r="D124" s="35"/>
      <c r="E124" s="35"/>
      <c r="F124" s="35"/>
      <c r="G124" s="35"/>
      <c r="H124" s="35"/>
      <c r="I124" s="35"/>
      <c r="J124" s="167">
        <f>BK124</f>
        <v>0</v>
      </c>
      <c r="K124" s="35"/>
      <c r="L124" s="38"/>
      <c r="M124" s="77"/>
      <c r="N124" s="168"/>
      <c r="O124" s="78"/>
      <c r="P124" s="169">
        <f>P125+P213+P225</f>
        <v>0</v>
      </c>
      <c r="Q124" s="78"/>
      <c r="R124" s="169">
        <f>R125+R213+R225</f>
        <v>6.3742720899999998</v>
      </c>
      <c r="S124" s="78"/>
      <c r="T124" s="170">
        <f>T125+T213+T225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5" t="s">
        <v>84</v>
      </c>
      <c r="AU124" s="15" t="s">
        <v>129</v>
      </c>
      <c r="BK124" s="171">
        <f>BK125+BK213+BK225</f>
        <v>0</v>
      </c>
    </row>
    <row r="125" spans="1:65" s="12" customFormat="1" ht="26" customHeight="1">
      <c r="B125" s="172"/>
      <c r="C125" s="173"/>
      <c r="D125" s="174" t="s">
        <v>84</v>
      </c>
      <c r="E125" s="175" t="s">
        <v>146</v>
      </c>
      <c r="F125" s="175" t="s">
        <v>147</v>
      </c>
      <c r="G125" s="173"/>
      <c r="H125" s="173"/>
      <c r="I125" s="176"/>
      <c r="J125" s="177">
        <f>BK125</f>
        <v>0</v>
      </c>
      <c r="K125" s="173"/>
      <c r="L125" s="178"/>
      <c r="M125" s="179"/>
      <c r="N125" s="180"/>
      <c r="O125" s="180"/>
      <c r="P125" s="181">
        <f>P126+P201+P208</f>
        <v>0</v>
      </c>
      <c r="Q125" s="180"/>
      <c r="R125" s="181">
        <f>R126+R201+R208</f>
        <v>6.3591220899999996</v>
      </c>
      <c r="S125" s="180"/>
      <c r="T125" s="182">
        <f>T126+T201+T208</f>
        <v>0</v>
      </c>
      <c r="AR125" s="183" t="s">
        <v>93</v>
      </c>
      <c r="AT125" s="184" t="s">
        <v>84</v>
      </c>
      <c r="AU125" s="184" t="s">
        <v>85</v>
      </c>
      <c r="AY125" s="183" t="s">
        <v>148</v>
      </c>
      <c r="BK125" s="185">
        <f>BK126+BK201+BK208</f>
        <v>0</v>
      </c>
    </row>
    <row r="126" spans="1:65" s="12" customFormat="1" ht="22.75" customHeight="1">
      <c r="B126" s="172"/>
      <c r="C126" s="173"/>
      <c r="D126" s="174" t="s">
        <v>84</v>
      </c>
      <c r="E126" s="186" t="s">
        <v>93</v>
      </c>
      <c r="F126" s="186" t="s">
        <v>199</v>
      </c>
      <c r="G126" s="173"/>
      <c r="H126" s="173"/>
      <c r="I126" s="176"/>
      <c r="J126" s="187">
        <f>BK126</f>
        <v>0</v>
      </c>
      <c r="K126" s="173"/>
      <c r="L126" s="178"/>
      <c r="M126" s="179"/>
      <c r="N126" s="180"/>
      <c r="O126" s="180"/>
      <c r="P126" s="181">
        <f>SUM(P127:P200)</f>
        <v>0</v>
      </c>
      <c r="Q126" s="180"/>
      <c r="R126" s="181">
        <f>SUM(R127:R200)</f>
        <v>1.2802637499999998</v>
      </c>
      <c r="S126" s="180"/>
      <c r="T126" s="182">
        <f>SUM(T127:T200)</f>
        <v>0</v>
      </c>
      <c r="AR126" s="183" t="s">
        <v>93</v>
      </c>
      <c r="AT126" s="184" t="s">
        <v>84</v>
      </c>
      <c r="AU126" s="184" t="s">
        <v>93</v>
      </c>
      <c r="AY126" s="183" t="s">
        <v>148</v>
      </c>
      <c r="BK126" s="185">
        <f>SUM(BK127:BK200)</f>
        <v>0</v>
      </c>
    </row>
    <row r="127" spans="1:65" s="2" customFormat="1" ht="24.25" customHeight="1">
      <c r="A127" s="33"/>
      <c r="B127" s="34"/>
      <c r="C127" s="188" t="s">
        <v>93</v>
      </c>
      <c r="D127" s="188" t="s">
        <v>152</v>
      </c>
      <c r="E127" s="189" t="s">
        <v>200</v>
      </c>
      <c r="F127" s="190" t="s">
        <v>201</v>
      </c>
      <c r="G127" s="191" t="s">
        <v>202</v>
      </c>
      <c r="H127" s="192">
        <v>3</v>
      </c>
      <c r="I127" s="193"/>
      <c r="J127" s="194">
        <f>ROUND(I127*H127,2)</f>
        <v>0</v>
      </c>
      <c r="K127" s="195"/>
      <c r="L127" s="38"/>
      <c r="M127" s="196" t="s">
        <v>1</v>
      </c>
      <c r="N127" s="197" t="s">
        <v>50</v>
      </c>
      <c r="O127" s="70"/>
      <c r="P127" s="198">
        <f>O127*H127</f>
        <v>0</v>
      </c>
      <c r="Q127" s="198">
        <v>4.0000000000000003E-5</v>
      </c>
      <c r="R127" s="198">
        <f>Q127*H127</f>
        <v>1.2000000000000002E-4</v>
      </c>
      <c r="S127" s="198">
        <v>0</v>
      </c>
      <c r="T127" s="199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200" t="s">
        <v>166</v>
      </c>
      <c r="AT127" s="200" t="s">
        <v>152</v>
      </c>
      <c r="AU127" s="200" t="s">
        <v>95</v>
      </c>
      <c r="AY127" s="15" t="s">
        <v>148</v>
      </c>
      <c r="BE127" s="201">
        <f>IF(N127="základní",J127,0)</f>
        <v>0</v>
      </c>
      <c r="BF127" s="201">
        <f>IF(N127="snížená",J127,0)</f>
        <v>0</v>
      </c>
      <c r="BG127" s="201">
        <f>IF(N127="zákl. přenesená",J127,0)</f>
        <v>0</v>
      </c>
      <c r="BH127" s="201">
        <f>IF(N127="sníž. přenesená",J127,0)</f>
        <v>0</v>
      </c>
      <c r="BI127" s="201">
        <f>IF(N127="nulová",J127,0)</f>
        <v>0</v>
      </c>
      <c r="BJ127" s="15" t="s">
        <v>93</v>
      </c>
      <c r="BK127" s="201">
        <f>ROUND(I127*H127,2)</f>
        <v>0</v>
      </c>
      <c r="BL127" s="15" t="s">
        <v>166</v>
      </c>
      <c r="BM127" s="200" t="s">
        <v>541</v>
      </c>
    </row>
    <row r="128" spans="1:65" s="2" customFormat="1" ht="24">
      <c r="A128" s="33"/>
      <c r="B128" s="34"/>
      <c r="C128" s="35"/>
      <c r="D128" s="202" t="s">
        <v>158</v>
      </c>
      <c r="E128" s="35"/>
      <c r="F128" s="203" t="s">
        <v>204</v>
      </c>
      <c r="G128" s="35"/>
      <c r="H128" s="35"/>
      <c r="I128" s="204"/>
      <c r="J128" s="35"/>
      <c r="K128" s="35"/>
      <c r="L128" s="38"/>
      <c r="M128" s="205"/>
      <c r="N128" s="206"/>
      <c r="O128" s="70"/>
      <c r="P128" s="70"/>
      <c r="Q128" s="70"/>
      <c r="R128" s="70"/>
      <c r="S128" s="70"/>
      <c r="T128" s="71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5" t="s">
        <v>158</v>
      </c>
      <c r="AU128" s="15" t="s">
        <v>95</v>
      </c>
    </row>
    <row r="129" spans="1:65" s="13" customFormat="1" ht="12">
      <c r="B129" s="211"/>
      <c r="C129" s="212"/>
      <c r="D129" s="202" t="s">
        <v>205</v>
      </c>
      <c r="E129" s="213" t="s">
        <v>1</v>
      </c>
      <c r="F129" s="214" t="s">
        <v>162</v>
      </c>
      <c r="G129" s="212"/>
      <c r="H129" s="215">
        <v>3</v>
      </c>
      <c r="I129" s="216"/>
      <c r="J129" s="212"/>
      <c r="K129" s="212"/>
      <c r="L129" s="217"/>
      <c r="M129" s="218"/>
      <c r="N129" s="219"/>
      <c r="O129" s="219"/>
      <c r="P129" s="219"/>
      <c r="Q129" s="219"/>
      <c r="R129" s="219"/>
      <c r="S129" s="219"/>
      <c r="T129" s="220"/>
      <c r="AT129" s="221" t="s">
        <v>205</v>
      </c>
      <c r="AU129" s="221" t="s">
        <v>95</v>
      </c>
      <c r="AV129" s="13" t="s">
        <v>95</v>
      </c>
      <c r="AW129" s="13" t="s">
        <v>40</v>
      </c>
      <c r="AX129" s="13" t="s">
        <v>93</v>
      </c>
      <c r="AY129" s="221" t="s">
        <v>148</v>
      </c>
    </row>
    <row r="130" spans="1:65" s="2" customFormat="1" ht="24.25" customHeight="1">
      <c r="A130" s="33"/>
      <c r="B130" s="34"/>
      <c r="C130" s="188" t="s">
        <v>95</v>
      </c>
      <c r="D130" s="188" t="s">
        <v>152</v>
      </c>
      <c r="E130" s="189" t="s">
        <v>207</v>
      </c>
      <c r="F130" s="190" t="s">
        <v>208</v>
      </c>
      <c r="G130" s="191" t="s">
        <v>209</v>
      </c>
      <c r="H130" s="192">
        <v>1</v>
      </c>
      <c r="I130" s="193"/>
      <c r="J130" s="194">
        <f>ROUND(I130*H130,2)</f>
        <v>0</v>
      </c>
      <c r="K130" s="195"/>
      <c r="L130" s="38"/>
      <c r="M130" s="196" t="s">
        <v>1</v>
      </c>
      <c r="N130" s="197" t="s">
        <v>50</v>
      </c>
      <c r="O130" s="70"/>
      <c r="P130" s="198">
        <f>O130*H130</f>
        <v>0</v>
      </c>
      <c r="Q130" s="198">
        <v>0</v>
      </c>
      <c r="R130" s="198">
        <f>Q130*H130</f>
        <v>0</v>
      </c>
      <c r="S130" s="198">
        <v>0</v>
      </c>
      <c r="T130" s="199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200" t="s">
        <v>166</v>
      </c>
      <c r="AT130" s="200" t="s">
        <v>152</v>
      </c>
      <c r="AU130" s="200" t="s">
        <v>95</v>
      </c>
      <c r="AY130" s="15" t="s">
        <v>148</v>
      </c>
      <c r="BE130" s="201">
        <f>IF(N130="základní",J130,0)</f>
        <v>0</v>
      </c>
      <c r="BF130" s="201">
        <f>IF(N130="snížená",J130,0)</f>
        <v>0</v>
      </c>
      <c r="BG130" s="201">
        <f>IF(N130="zákl. přenesená",J130,0)</f>
        <v>0</v>
      </c>
      <c r="BH130" s="201">
        <f>IF(N130="sníž. přenesená",J130,0)</f>
        <v>0</v>
      </c>
      <c r="BI130" s="201">
        <f>IF(N130="nulová",J130,0)</f>
        <v>0</v>
      </c>
      <c r="BJ130" s="15" t="s">
        <v>93</v>
      </c>
      <c r="BK130" s="201">
        <f>ROUND(I130*H130,2)</f>
        <v>0</v>
      </c>
      <c r="BL130" s="15" t="s">
        <v>166</v>
      </c>
      <c r="BM130" s="200" t="s">
        <v>542</v>
      </c>
    </row>
    <row r="131" spans="1:65" s="2" customFormat="1" ht="36">
      <c r="A131" s="33"/>
      <c r="B131" s="34"/>
      <c r="C131" s="35"/>
      <c r="D131" s="202" t="s">
        <v>158</v>
      </c>
      <c r="E131" s="35"/>
      <c r="F131" s="203" t="s">
        <v>211</v>
      </c>
      <c r="G131" s="35"/>
      <c r="H131" s="35"/>
      <c r="I131" s="204"/>
      <c r="J131" s="35"/>
      <c r="K131" s="35"/>
      <c r="L131" s="38"/>
      <c r="M131" s="205"/>
      <c r="N131" s="206"/>
      <c r="O131" s="70"/>
      <c r="P131" s="70"/>
      <c r="Q131" s="70"/>
      <c r="R131" s="70"/>
      <c r="S131" s="70"/>
      <c r="T131" s="71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5" t="s">
        <v>158</v>
      </c>
      <c r="AU131" s="15" t="s">
        <v>95</v>
      </c>
    </row>
    <row r="132" spans="1:65" s="13" customFormat="1" ht="12">
      <c r="B132" s="211"/>
      <c r="C132" s="212"/>
      <c r="D132" s="202" t="s">
        <v>205</v>
      </c>
      <c r="E132" s="213" t="s">
        <v>1</v>
      </c>
      <c r="F132" s="214" t="s">
        <v>93</v>
      </c>
      <c r="G132" s="212"/>
      <c r="H132" s="215">
        <v>1</v>
      </c>
      <c r="I132" s="216"/>
      <c r="J132" s="212"/>
      <c r="K132" s="212"/>
      <c r="L132" s="217"/>
      <c r="M132" s="218"/>
      <c r="N132" s="219"/>
      <c r="O132" s="219"/>
      <c r="P132" s="219"/>
      <c r="Q132" s="219"/>
      <c r="R132" s="219"/>
      <c r="S132" s="219"/>
      <c r="T132" s="220"/>
      <c r="AT132" s="221" t="s">
        <v>205</v>
      </c>
      <c r="AU132" s="221" t="s">
        <v>95</v>
      </c>
      <c r="AV132" s="13" t="s">
        <v>95</v>
      </c>
      <c r="AW132" s="13" t="s">
        <v>40</v>
      </c>
      <c r="AX132" s="13" t="s">
        <v>93</v>
      </c>
      <c r="AY132" s="221" t="s">
        <v>148</v>
      </c>
    </row>
    <row r="133" spans="1:65" s="2" customFormat="1" ht="24.25" customHeight="1">
      <c r="A133" s="33"/>
      <c r="B133" s="34"/>
      <c r="C133" s="188" t="s">
        <v>162</v>
      </c>
      <c r="D133" s="188" t="s">
        <v>152</v>
      </c>
      <c r="E133" s="189" t="s">
        <v>212</v>
      </c>
      <c r="F133" s="190" t="s">
        <v>213</v>
      </c>
      <c r="G133" s="191" t="s">
        <v>214</v>
      </c>
      <c r="H133" s="192">
        <v>8</v>
      </c>
      <c r="I133" s="193"/>
      <c r="J133" s="194">
        <f>ROUND(I133*H133,2)</f>
        <v>0</v>
      </c>
      <c r="K133" s="195"/>
      <c r="L133" s="38"/>
      <c r="M133" s="196" t="s">
        <v>1</v>
      </c>
      <c r="N133" s="197" t="s">
        <v>50</v>
      </c>
      <c r="O133" s="70"/>
      <c r="P133" s="198">
        <f>O133*H133</f>
        <v>0</v>
      </c>
      <c r="Q133" s="198">
        <v>1.3999999999999999E-4</v>
      </c>
      <c r="R133" s="198">
        <f>Q133*H133</f>
        <v>1.1199999999999999E-3</v>
      </c>
      <c r="S133" s="198">
        <v>0</v>
      </c>
      <c r="T133" s="199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200" t="s">
        <v>166</v>
      </c>
      <c r="AT133" s="200" t="s">
        <v>152</v>
      </c>
      <c r="AU133" s="200" t="s">
        <v>95</v>
      </c>
      <c r="AY133" s="15" t="s">
        <v>148</v>
      </c>
      <c r="BE133" s="201">
        <f>IF(N133="základní",J133,0)</f>
        <v>0</v>
      </c>
      <c r="BF133" s="201">
        <f>IF(N133="snížená",J133,0)</f>
        <v>0</v>
      </c>
      <c r="BG133" s="201">
        <f>IF(N133="zákl. přenesená",J133,0)</f>
        <v>0</v>
      </c>
      <c r="BH133" s="201">
        <f>IF(N133="sníž. přenesená",J133,0)</f>
        <v>0</v>
      </c>
      <c r="BI133" s="201">
        <f>IF(N133="nulová",J133,0)</f>
        <v>0</v>
      </c>
      <c r="BJ133" s="15" t="s">
        <v>93</v>
      </c>
      <c r="BK133" s="201">
        <f>ROUND(I133*H133,2)</f>
        <v>0</v>
      </c>
      <c r="BL133" s="15" t="s">
        <v>166</v>
      </c>
      <c r="BM133" s="200" t="s">
        <v>543</v>
      </c>
    </row>
    <row r="134" spans="1:65" s="2" customFormat="1" ht="36">
      <c r="A134" s="33"/>
      <c r="B134" s="34"/>
      <c r="C134" s="35"/>
      <c r="D134" s="202" t="s">
        <v>158</v>
      </c>
      <c r="E134" s="35"/>
      <c r="F134" s="203" t="s">
        <v>216</v>
      </c>
      <c r="G134" s="35"/>
      <c r="H134" s="35"/>
      <c r="I134" s="204"/>
      <c r="J134" s="35"/>
      <c r="K134" s="35"/>
      <c r="L134" s="38"/>
      <c r="M134" s="205"/>
      <c r="N134" s="206"/>
      <c r="O134" s="70"/>
      <c r="P134" s="70"/>
      <c r="Q134" s="70"/>
      <c r="R134" s="70"/>
      <c r="S134" s="70"/>
      <c r="T134" s="71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T134" s="15" t="s">
        <v>158</v>
      </c>
      <c r="AU134" s="15" t="s">
        <v>95</v>
      </c>
    </row>
    <row r="135" spans="1:65" s="13" customFormat="1" ht="12">
      <c r="B135" s="211"/>
      <c r="C135" s="212"/>
      <c r="D135" s="202" t="s">
        <v>205</v>
      </c>
      <c r="E135" s="213" t="s">
        <v>1</v>
      </c>
      <c r="F135" s="214" t="s">
        <v>217</v>
      </c>
      <c r="G135" s="212"/>
      <c r="H135" s="215">
        <v>8</v>
      </c>
      <c r="I135" s="216"/>
      <c r="J135" s="212"/>
      <c r="K135" s="212"/>
      <c r="L135" s="217"/>
      <c r="M135" s="218"/>
      <c r="N135" s="219"/>
      <c r="O135" s="219"/>
      <c r="P135" s="219"/>
      <c r="Q135" s="219"/>
      <c r="R135" s="219"/>
      <c r="S135" s="219"/>
      <c r="T135" s="220"/>
      <c r="AT135" s="221" t="s">
        <v>205</v>
      </c>
      <c r="AU135" s="221" t="s">
        <v>95</v>
      </c>
      <c r="AV135" s="13" t="s">
        <v>95</v>
      </c>
      <c r="AW135" s="13" t="s">
        <v>40</v>
      </c>
      <c r="AX135" s="13" t="s">
        <v>93</v>
      </c>
      <c r="AY135" s="221" t="s">
        <v>148</v>
      </c>
    </row>
    <row r="136" spans="1:65" s="2" customFormat="1" ht="24.25" customHeight="1">
      <c r="A136" s="33"/>
      <c r="B136" s="34"/>
      <c r="C136" s="188" t="s">
        <v>166</v>
      </c>
      <c r="D136" s="188" t="s">
        <v>152</v>
      </c>
      <c r="E136" s="189" t="s">
        <v>218</v>
      </c>
      <c r="F136" s="190" t="s">
        <v>219</v>
      </c>
      <c r="G136" s="191" t="s">
        <v>214</v>
      </c>
      <c r="H136" s="192">
        <v>8</v>
      </c>
      <c r="I136" s="193"/>
      <c r="J136" s="194">
        <f>ROUND(I136*H136,2)</f>
        <v>0</v>
      </c>
      <c r="K136" s="195"/>
      <c r="L136" s="38"/>
      <c r="M136" s="196" t="s">
        <v>1</v>
      </c>
      <c r="N136" s="197" t="s">
        <v>50</v>
      </c>
      <c r="O136" s="70"/>
      <c r="P136" s="198">
        <f>O136*H136</f>
        <v>0</v>
      </c>
      <c r="Q136" s="198">
        <v>0</v>
      </c>
      <c r="R136" s="198">
        <f>Q136*H136</f>
        <v>0</v>
      </c>
      <c r="S136" s="198">
        <v>0</v>
      </c>
      <c r="T136" s="199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200" t="s">
        <v>166</v>
      </c>
      <c r="AT136" s="200" t="s">
        <v>152</v>
      </c>
      <c r="AU136" s="200" t="s">
        <v>95</v>
      </c>
      <c r="AY136" s="15" t="s">
        <v>148</v>
      </c>
      <c r="BE136" s="201">
        <f>IF(N136="základní",J136,0)</f>
        <v>0</v>
      </c>
      <c r="BF136" s="201">
        <f>IF(N136="snížená",J136,0)</f>
        <v>0</v>
      </c>
      <c r="BG136" s="201">
        <f>IF(N136="zákl. přenesená",J136,0)</f>
        <v>0</v>
      </c>
      <c r="BH136" s="201">
        <f>IF(N136="sníž. přenesená",J136,0)</f>
        <v>0</v>
      </c>
      <c r="BI136" s="201">
        <f>IF(N136="nulová",J136,0)</f>
        <v>0</v>
      </c>
      <c r="BJ136" s="15" t="s">
        <v>93</v>
      </c>
      <c r="BK136" s="201">
        <f>ROUND(I136*H136,2)</f>
        <v>0</v>
      </c>
      <c r="BL136" s="15" t="s">
        <v>166</v>
      </c>
      <c r="BM136" s="200" t="s">
        <v>544</v>
      </c>
    </row>
    <row r="137" spans="1:65" s="2" customFormat="1" ht="36">
      <c r="A137" s="33"/>
      <c r="B137" s="34"/>
      <c r="C137" s="35"/>
      <c r="D137" s="202" t="s">
        <v>158</v>
      </c>
      <c r="E137" s="35"/>
      <c r="F137" s="203" t="s">
        <v>221</v>
      </c>
      <c r="G137" s="35"/>
      <c r="H137" s="35"/>
      <c r="I137" s="204"/>
      <c r="J137" s="35"/>
      <c r="K137" s="35"/>
      <c r="L137" s="38"/>
      <c r="M137" s="205"/>
      <c r="N137" s="206"/>
      <c r="O137" s="70"/>
      <c r="P137" s="70"/>
      <c r="Q137" s="70"/>
      <c r="R137" s="70"/>
      <c r="S137" s="70"/>
      <c r="T137" s="71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T137" s="15" t="s">
        <v>158</v>
      </c>
      <c r="AU137" s="15" t="s">
        <v>95</v>
      </c>
    </row>
    <row r="138" spans="1:65" s="13" customFormat="1" ht="12">
      <c r="B138" s="211"/>
      <c r="C138" s="212"/>
      <c r="D138" s="202" t="s">
        <v>205</v>
      </c>
      <c r="E138" s="213" t="s">
        <v>1</v>
      </c>
      <c r="F138" s="214" t="s">
        <v>217</v>
      </c>
      <c r="G138" s="212"/>
      <c r="H138" s="215">
        <v>8</v>
      </c>
      <c r="I138" s="216"/>
      <c r="J138" s="212"/>
      <c r="K138" s="212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205</v>
      </c>
      <c r="AU138" s="221" t="s">
        <v>95</v>
      </c>
      <c r="AV138" s="13" t="s">
        <v>95</v>
      </c>
      <c r="AW138" s="13" t="s">
        <v>40</v>
      </c>
      <c r="AX138" s="13" t="s">
        <v>93</v>
      </c>
      <c r="AY138" s="221" t="s">
        <v>148</v>
      </c>
    </row>
    <row r="139" spans="1:65" s="2" customFormat="1" ht="24.25" customHeight="1">
      <c r="A139" s="33"/>
      <c r="B139" s="34"/>
      <c r="C139" s="188" t="s">
        <v>151</v>
      </c>
      <c r="D139" s="188" t="s">
        <v>152</v>
      </c>
      <c r="E139" s="189" t="s">
        <v>545</v>
      </c>
      <c r="F139" s="190" t="s">
        <v>546</v>
      </c>
      <c r="G139" s="191" t="s">
        <v>230</v>
      </c>
      <c r="H139" s="192">
        <v>3.2</v>
      </c>
      <c r="I139" s="193"/>
      <c r="J139" s="194">
        <f>ROUND(I139*H139,2)</f>
        <v>0</v>
      </c>
      <c r="K139" s="195"/>
      <c r="L139" s="38"/>
      <c r="M139" s="196" t="s">
        <v>1</v>
      </c>
      <c r="N139" s="197" t="s">
        <v>50</v>
      </c>
      <c r="O139" s="70"/>
      <c r="P139" s="198">
        <f>O139*H139</f>
        <v>0</v>
      </c>
      <c r="Q139" s="198">
        <v>0</v>
      </c>
      <c r="R139" s="198">
        <f>Q139*H139</f>
        <v>0</v>
      </c>
      <c r="S139" s="198">
        <v>0</v>
      </c>
      <c r="T139" s="199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200" t="s">
        <v>166</v>
      </c>
      <c r="AT139" s="200" t="s">
        <v>152</v>
      </c>
      <c r="AU139" s="200" t="s">
        <v>95</v>
      </c>
      <c r="AY139" s="15" t="s">
        <v>148</v>
      </c>
      <c r="BE139" s="201">
        <f>IF(N139="základní",J139,0)</f>
        <v>0</v>
      </c>
      <c r="BF139" s="201">
        <f>IF(N139="snížená",J139,0)</f>
        <v>0</v>
      </c>
      <c r="BG139" s="201">
        <f>IF(N139="zákl. přenesená",J139,0)</f>
        <v>0</v>
      </c>
      <c r="BH139" s="201">
        <f>IF(N139="sníž. přenesená",J139,0)</f>
        <v>0</v>
      </c>
      <c r="BI139" s="201">
        <f>IF(N139="nulová",J139,0)</f>
        <v>0</v>
      </c>
      <c r="BJ139" s="15" t="s">
        <v>93</v>
      </c>
      <c r="BK139" s="201">
        <f>ROUND(I139*H139,2)</f>
        <v>0</v>
      </c>
      <c r="BL139" s="15" t="s">
        <v>166</v>
      </c>
      <c r="BM139" s="200" t="s">
        <v>547</v>
      </c>
    </row>
    <row r="140" spans="1:65" s="2" customFormat="1" ht="24">
      <c r="A140" s="33"/>
      <c r="B140" s="34"/>
      <c r="C140" s="35"/>
      <c r="D140" s="202" t="s">
        <v>158</v>
      </c>
      <c r="E140" s="35"/>
      <c r="F140" s="203" t="s">
        <v>546</v>
      </c>
      <c r="G140" s="35"/>
      <c r="H140" s="35"/>
      <c r="I140" s="204"/>
      <c r="J140" s="35"/>
      <c r="K140" s="35"/>
      <c r="L140" s="38"/>
      <c r="M140" s="205"/>
      <c r="N140" s="206"/>
      <c r="O140" s="70"/>
      <c r="P140" s="70"/>
      <c r="Q140" s="70"/>
      <c r="R140" s="70"/>
      <c r="S140" s="70"/>
      <c r="T140" s="71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T140" s="15" t="s">
        <v>158</v>
      </c>
      <c r="AU140" s="15" t="s">
        <v>95</v>
      </c>
    </row>
    <row r="141" spans="1:65" s="13" customFormat="1" ht="12">
      <c r="B141" s="211"/>
      <c r="C141" s="212"/>
      <c r="D141" s="202" t="s">
        <v>205</v>
      </c>
      <c r="E141" s="213" t="s">
        <v>1</v>
      </c>
      <c r="F141" s="214" t="s">
        <v>548</v>
      </c>
      <c r="G141" s="212"/>
      <c r="H141" s="215">
        <v>3.2</v>
      </c>
      <c r="I141" s="216"/>
      <c r="J141" s="212"/>
      <c r="K141" s="212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205</v>
      </c>
      <c r="AU141" s="221" t="s">
        <v>95</v>
      </c>
      <c r="AV141" s="13" t="s">
        <v>95</v>
      </c>
      <c r="AW141" s="13" t="s">
        <v>40</v>
      </c>
      <c r="AX141" s="13" t="s">
        <v>93</v>
      </c>
      <c r="AY141" s="221" t="s">
        <v>148</v>
      </c>
    </row>
    <row r="142" spans="1:65" s="2" customFormat="1" ht="24.25" customHeight="1">
      <c r="A142" s="33"/>
      <c r="B142" s="34"/>
      <c r="C142" s="188" t="s">
        <v>174</v>
      </c>
      <c r="D142" s="188" t="s">
        <v>152</v>
      </c>
      <c r="E142" s="189" t="s">
        <v>549</v>
      </c>
      <c r="F142" s="190" t="s">
        <v>550</v>
      </c>
      <c r="G142" s="191" t="s">
        <v>230</v>
      </c>
      <c r="H142" s="192">
        <v>1.8</v>
      </c>
      <c r="I142" s="193"/>
      <c r="J142" s="194">
        <f>ROUND(I142*H142,2)</f>
        <v>0</v>
      </c>
      <c r="K142" s="195"/>
      <c r="L142" s="38"/>
      <c r="M142" s="196" t="s">
        <v>1</v>
      </c>
      <c r="N142" s="197" t="s">
        <v>50</v>
      </c>
      <c r="O142" s="70"/>
      <c r="P142" s="198">
        <f>O142*H142</f>
        <v>0</v>
      </c>
      <c r="Q142" s="198">
        <v>0</v>
      </c>
      <c r="R142" s="198">
        <f>Q142*H142</f>
        <v>0</v>
      </c>
      <c r="S142" s="198">
        <v>0</v>
      </c>
      <c r="T142" s="199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200" t="s">
        <v>166</v>
      </c>
      <c r="AT142" s="200" t="s">
        <v>152</v>
      </c>
      <c r="AU142" s="200" t="s">
        <v>95</v>
      </c>
      <c r="AY142" s="15" t="s">
        <v>148</v>
      </c>
      <c r="BE142" s="201">
        <f>IF(N142="základní",J142,0)</f>
        <v>0</v>
      </c>
      <c r="BF142" s="201">
        <f>IF(N142="snížená",J142,0)</f>
        <v>0</v>
      </c>
      <c r="BG142" s="201">
        <f>IF(N142="zákl. přenesená",J142,0)</f>
        <v>0</v>
      </c>
      <c r="BH142" s="201">
        <f>IF(N142="sníž. přenesená",J142,0)</f>
        <v>0</v>
      </c>
      <c r="BI142" s="201">
        <f>IF(N142="nulová",J142,0)</f>
        <v>0</v>
      </c>
      <c r="BJ142" s="15" t="s">
        <v>93</v>
      </c>
      <c r="BK142" s="201">
        <f>ROUND(I142*H142,2)</f>
        <v>0</v>
      </c>
      <c r="BL142" s="15" t="s">
        <v>166</v>
      </c>
      <c r="BM142" s="200" t="s">
        <v>551</v>
      </c>
    </row>
    <row r="143" spans="1:65" s="2" customFormat="1" ht="24">
      <c r="A143" s="33"/>
      <c r="B143" s="34"/>
      <c r="C143" s="35"/>
      <c r="D143" s="202" t="s">
        <v>158</v>
      </c>
      <c r="E143" s="35"/>
      <c r="F143" s="203" t="s">
        <v>552</v>
      </c>
      <c r="G143" s="35"/>
      <c r="H143" s="35"/>
      <c r="I143" s="204"/>
      <c r="J143" s="35"/>
      <c r="K143" s="35"/>
      <c r="L143" s="38"/>
      <c r="M143" s="205"/>
      <c r="N143" s="206"/>
      <c r="O143" s="70"/>
      <c r="P143" s="70"/>
      <c r="Q143" s="70"/>
      <c r="R143" s="70"/>
      <c r="S143" s="70"/>
      <c r="T143" s="71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T143" s="15" t="s">
        <v>158</v>
      </c>
      <c r="AU143" s="15" t="s">
        <v>95</v>
      </c>
    </row>
    <row r="144" spans="1:65" s="13" customFormat="1" ht="12">
      <c r="B144" s="211"/>
      <c r="C144" s="212"/>
      <c r="D144" s="202" t="s">
        <v>205</v>
      </c>
      <c r="E144" s="213" t="s">
        <v>1</v>
      </c>
      <c r="F144" s="214" t="s">
        <v>553</v>
      </c>
      <c r="G144" s="212"/>
      <c r="H144" s="215">
        <v>1.8</v>
      </c>
      <c r="I144" s="216"/>
      <c r="J144" s="212"/>
      <c r="K144" s="212"/>
      <c r="L144" s="217"/>
      <c r="M144" s="218"/>
      <c r="N144" s="219"/>
      <c r="O144" s="219"/>
      <c r="P144" s="219"/>
      <c r="Q144" s="219"/>
      <c r="R144" s="219"/>
      <c r="S144" s="219"/>
      <c r="T144" s="220"/>
      <c r="AT144" s="221" t="s">
        <v>205</v>
      </c>
      <c r="AU144" s="221" t="s">
        <v>95</v>
      </c>
      <c r="AV144" s="13" t="s">
        <v>95</v>
      </c>
      <c r="AW144" s="13" t="s">
        <v>40</v>
      </c>
      <c r="AX144" s="13" t="s">
        <v>93</v>
      </c>
      <c r="AY144" s="221" t="s">
        <v>148</v>
      </c>
    </row>
    <row r="145" spans="1:65" s="2" customFormat="1" ht="24.25" customHeight="1">
      <c r="A145" s="33"/>
      <c r="B145" s="34"/>
      <c r="C145" s="188" t="s">
        <v>178</v>
      </c>
      <c r="D145" s="188" t="s">
        <v>152</v>
      </c>
      <c r="E145" s="189" t="s">
        <v>228</v>
      </c>
      <c r="F145" s="190" t="s">
        <v>229</v>
      </c>
      <c r="G145" s="191" t="s">
        <v>230</v>
      </c>
      <c r="H145" s="192">
        <v>3</v>
      </c>
      <c r="I145" s="193"/>
      <c r="J145" s="194">
        <f>ROUND(I145*H145,2)</f>
        <v>0</v>
      </c>
      <c r="K145" s="195"/>
      <c r="L145" s="38"/>
      <c r="M145" s="196" t="s">
        <v>1</v>
      </c>
      <c r="N145" s="197" t="s">
        <v>50</v>
      </c>
      <c r="O145" s="70"/>
      <c r="P145" s="198">
        <f>O145*H145</f>
        <v>0</v>
      </c>
      <c r="Q145" s="198">
        <v>0</v>
      </c>
      <c r="R145" s="198">
        <f>Q145*H145</f>
        <v>0</v>
      </c>
      <c r="S145" s="198">
        <v>0</v>
      </c>
      <c r="T145" s="199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200" t="s">
        <v>166</v>
      </c>
      <c r="AT145" s="200" t="s">
        <v>152</v>
      </c>
      <c r="AU145" s="200" t="s">
        <v>95</v>
      </c>
      <c r="AY145" s="15" t="s">
        <v>148</v>
      </c>
      <c r="BE145" s="201">
        <f>IF(N145="základní",J145,0)</f>
        <v>0</v>
      </c>
      <c r="BF145" s="201">
        <f>IF(N145="snížená",J145,0)</f>
        <v>0</v>
      </c>
      <c r="BG145" s="201">
        <f>IF(N145="zákl. přenesená",J145,0)</f>
        <v>0</v>
      </c>
      <c r="BH145" s="201">
        <f>IF(N145="sníž. přenesená",J145,0)</f>
        <v>0</v>
      </c>
      <c r="BI145" s="201">
        <f>IF(N145="nulová",J145,0)</f>
        <v>0</v>
      </c>
      <c r="BJ145" s="15" t="s">
        <v>93</v>
      </c>
      <c r="BK145" s="201">
        <f>ROUND(I145*H145,2)</f>
        <v>0</v>
      </c>
      <c r="BL145" s="15" t="s">
        <v>166</v>
      </c>
      <c r="BM145" s="200" t="s">
        <v>554</v>
      </c>
    </row>
    <row r="146" spans="1:65" s="2" customFormat="1" ht="36">
      <c r="A146" s="33"/>
      <c r="B146" s="34"/>
      <c r="C146" s="35"/>
      <c r="D146" s="202" t="s">
        <v>158</v>
      </c>
      <c r="E146" s="35"/>
      <c r="F146" s="203" t="s">
        <v>232</v>
      </c>
      <c r="G146" s="35"/>
      <c r="H146" s="35"/>
      <c r="I146" s="204"/>
      <c r="J146" s="35"/>
      <c r="K146" s="35"/>
      <c r="L146" s="38"/>
      <c r="M146" s="205"/>
      <c r="N146" s="206"/>
      <c r="O146" s="70"/>
      <c r="P146" s="70"/>
      <c r="Q146" s="70"/>
      <c r="R146" s="70"/>
      <c r="S146" s="70"/>
      <c r="T146" s="71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T146" s="15" t="s">
        <v>158</v>
      </c>
      <c r="AU146" s="15" t="s">
        <v>95</v>
      </c>
    </row>
    <row r="147" spans="1:65" s="13" customFormat="1" ht="12">
      <c r="B147" s="211"/>
      <c r="C147" s="212"/>
      <c r="D147" s="202" t="s">
        <v>205</v>
      </c>
      <c r="E147" s="213" t="s">
        <v>1</v>
      </c>
      <c r="F147" s="214" t="s">
        <v>555</v>
      </c>
      <c r="G147" s="212"/>
      <c r="H147" s="215">
        <v>3</v>
      </c>
      <c r="I147" s="216"/>
      <c r="J147" s="212"/>
      <c r="K147" s="212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205</v>
      </c>
      <c r="AU147" s="221" t="s">
        <v>95</v>
      </c>
      <c r="AV147" s="13" t="s">
        <v>95</v>
      </c>
      <c r="AW147" s="13" t="s">
        <v>40</v>
      </c>
      <c r="AX147" s="13" t="s">
        <v>93</v>
      </c>
      <c r="AY147" s="221" t="s">
        <v>148</v>
      </c>
    </row>
    <row r="148" spans="1:65" s="2" customFormat="1" ht="24.25" customHeight="1">
      <c r="A148" s="33"/>
      <c r="B148" s="34"/>
      <c r="C148" s="188" t="s">
        <v>182</v>
      </c>
      <c r="D148" s="188" t="s">
        <v>152</v>
      </c>
      <c r="E148" s="189" t="s">
        <v>234</v>
      </c>
      <c r="F148" s="190" t="s">
        <v>235</v>
      </c>
      <c r="G148" s="191" t="s">
        <v>230</v>
      </c>
      <c r="H148" s="192">
        <v>4</v>
      </c>
      <c r="I148" s="193"/>
      <c r="J148" s="194">
        <f>ROUND(I148*H148,2)</f>
        <v>0</v>
      </c>
      <c r="K148" s="195"/>
      <c r="L148" s="38"/>
      <c r="M148" s="196" t="s">
        <v>1</v>
      </c>
      <c r="N148" s="197" t="s">
        <v>50</v>
      </c>
      <c r="O148" s="70"/>
      <c r="P148" s="198">
        <f>O148*H148</f>
        <v>0</v>
      </c>
      <c r="Q148" s="198">
        <v>0</v>
      </c>
      <c r="R148" s="198">
        <f>Q148*H148</f>
        <v>0</v>
      </c>
      <c r="S148" s="198">
        <v>0</v>
      </c>
      <c r="T148" s="199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200" t="s">
        <v>166</v>
      </c>
      <c r="AT148" s="200" t="s">
        <v>152</v>
      </c>
      <c r="AU148" s="200" t="s">
        <v>95</v>
      </c>
      <c r="AY148" s="15" t="s">
        <v>148</v>
      </c>
      <c r="BE148" s="201">
        <f>IF(N148="základní",J148,0)</f>
        <v>0</v>
      </c>
      <c r="BF148" s="201">
        <f>IF(N148="snížená",J148,0)</f>
        <v>0</v>
      </c>
      <c r="BG148" s="201">
        <f>IF(N148="zákl. přenesená",J148,0)</f>
        <v>0</v>
      </c>
      <c r="BH148" s="201">
        <f>IF(N148="sníž. přenesená",J148,0)</f>
        <v>0</v>
      </c>
      <c r="BI148" s="201">
        <f>IF(N148="nulová",J148,0)</f>
        <v>0</v>
      </c>
      <c r="BJ148" s="15" t="s">
        <v>93</v>
      </c>
      <c r="BK148" s="201">
        <f>ROUND(I148*H148,2)</f>
        <v>0</v>
      </c>
      <c r="BL148" s="15" t="s">
        <v>166</v>
      </c>
      <c r="BM148" s="200" t="s">
        <v>556</v>
      </c>
    </row>
    <row r="149" spans="1:65" s="2" customFormat="1" ht="36">
      <c r="A149" s="33"/>
      <c r="B149" s="34"/>
      <c r="C149" s="35"/>
      <c r="D149" s="202" t="s">
        <v>158</v>
      </c>
      <c r="E149" s="35"/>
      <c r="F149" s="203" t="s">
        <v>237</v>
      </c>
      <c r="G149" s="35"/>
      <c r="H149" s="35"/>
      <c r="I149" s="204"/>
      <c r="J149" s="35"/>
      <c r="K149" s="35"/>
      <c r="L149" s="38"/>
      <c r="M149" s="205"/>
      <c r="N149" s="206"/>
      <c r="O149" s="70"/>
      <c r="P149" s="70"/>
      <c r="Q149" s="70"/>
      <c r="R149" s="70"/>
      <c r="S149" s="70"/>
      <c r="T149" s="71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T149" s="15" t="s">
        <v>158</v>
      </c>
      <c r="AU149" s="15" t="s">
        <v>95</v>
      </c>
    </row>
    <row r="150" spans="1:65" s="13" customFormat="1" ht="12">
      <c r="B150" s="211"/>
      <c r="C150" s="212"/>
      <c r="D150" s="202" t="s">
        <v>205</v>
      </c>
      <c r="E150" s="213" t="s">
        <v>1</v>
      </c>
      <c r="F150" s="214" t="s">
        <v>557</v>
      </c>
      <c r="G150" s="212"/>
      <c r="H150" s="215">
        <v>4</v>
      </c>
      <c r="I150" s="216"/>
      <c r="J150" s="212"/>
      <c r="K150" s="212"/>
      <c r="L150" s="217"/>
      <c r="M150" s="218"/>
      <c r="N150" s="219"/>
      <c r="O150" s="219"/>
      <c r="P150" s="219"/>
      <c r="Q150" s="219"/>
      <c r="R150" s="219"/>
      <c r="S150" s="219"/>
      <c r="T150" s="220"/>
      <c r="AT150" s="221" t="s">
        <v>205</v>
      </c>
      <c r="AU150" s="221" t="s">
        <v>95</v>
      </c>
      <c r="AV150" s="13" t="s">
        <v>95</v>
      </c>
      <c r="AW150" s="13" t="s">
        <v>40</v>
      </c>
      <c r="AX150" s="13" t="s">
        <v>93</v>
      </c>
      <c r="AY150" s="221" t="s">
        <v>148</v>
      </c>
    </row>
    <row r="151" spans="1:65" s="2" customFormat="1" ht="24.25" customHeight="1">
      <c r="A151" s="33"/>
      <c r="B151" s="34"/>
      <c r="C151" s="188" t="s">
        <v>243</v>
      </c>
      <c r="D151" s="188" t="s">
        <v>152</v>
      </c>
      <c r="E151" s="189" t="s">
        <v>239</v>
      </c>
      <c r="F151" s="190" t="s">
        <v>240</v>
      </c>
      <c r="G151" s="191" t="s">
        <v>230</v>
      </c>
      <c r="H151" s="192">
        <v>3</v>
      </c>
      <c r="I151" s="193"/>
      <c r="J151" s="194">
        <f>ROUND(I151*H151,2)</f>
        <v>0</v>
      </c>
      <c r="K151" s="195"/>
      <c r="L151" s="38"/>
      <c r="M151" s="196" t="s">
        <v>1</v>
      </c>
      <c r="N151" s="197" t="s">
        <v>50</v>
      </c>
      <c r="O151" s="70"/>
      <c r="P151" s="198">
        <f>O151*H151</f>
        <v>0</v>
      </c>
      <c r="Q151" s="198">
        <v>0</v>
      </c>
      <c r="R151" s="198">
        <f>Q151*H151</f>
        <v>0</v>
      </c>
      <c r="S151" s="198">
        <v>0</v>
      </c>
      <c r="T151" s="199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200" t="s">
        <v>166</v>
      </c>
      <c r="AT151" s="200" t="s">
        <v>152</v>
      </c>
      <c r="AU151" s="200" t="s">
        <v>95</v>
      </c>
      <c r="AY151" s="15" t="s">
        <v>148</v>
      </c>
      <c r="BE151" s="201">
        <f>IF(N151="základní",J151,0)</f>
        <v>0</v>
      </c>
      <c r="BF151" s="201">
        <f>IF(N151="snížená",J151,0)</f>
        <v>0</v>
      </c>
      <c r="BG151" s="201">
        <f>IF(N151="zákl. přenesená",J151,0)</f>
        <v>0</v>
      </c>
      <c r="BH151" s="201">
        <f>IF(N151="sníž. přenesená",J151,0)</f>
        <v>0</v>
      </c>
      <c r="BI151" s="201">
        <f>IF(N151="nulová",J151,0)</f>
        <v>0</v>
      </c>
      <c r="BJ151" s="15" t="s">
        <v>93</v>
      </c>
      <c r="BK151" s="201">
        <f>ROUND(I151*H151,2)</f>
        <v>0</v>
      </c>
      <c r="BL151" s="15" t="s">
        <v>166</v>
      </c>
      <c r="BM151" s="200" t="s">
        <v>558</v>
      </c>
    </row>
    <row r="152" spans="1:65" s="2" customFormat="1" ht="36">
      <c r="A152" s="33"/>
      <c r="B152" s="34"/>
      <c r="C152" s="35"/>
      <c r="D152" s="202" t="s">
        <v>158</v>
      </c>
      <c r="E152" s="35"/>
      <c r="F152" s="203" t="s">
        <v>242</v>
      </c>
      <c r="G152" s="35"/>
      <c r="H152" s="35"/>
      <c r="I152" s="204"/>
      <c r="J152" s="35"/>
      <c r="K152" s="35"/>
      <c r="L152" s="38"/>
      <c r="M152" s="205"/>
      <c r="N152" s="206"/>
      <c r="O152" s="70"/>
      <c r="P152" s="70"/>
      <c r="Q152" s="70"/>
      <c r="R152" s="70"/>
      <c r="S152" s="70"/>
      <c r="T152" s="71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T152" s="15" t="s">
        <v>158</v>
      </c>
      <c r="AU152" s="15" t="s">
        <v>95</v>
      </c>
    </row>
    <row r="153" spans="1:65" s="13" customFormat="1" ht="12">
      <c r="B153" s="211"/>
      <c r="C153" s="212"/>
      <c r="D153" s="202" t="s">
        <v>205</v>
      </c>
      <c r="E153" s="213" t="s">
        <v>1</v>
      </c>
      <c r="F153" s="214" t="s">
        <v>555</v>
      </c>
      <c r="G153" s="212"/>
      <c r="H153" s="215">
        <v>3</v>
      </c>
      <c r="I153" s="216"/>
      <c r="J153" s="212"/>
      <c r="K153" s="212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205</v>
      </c>
      <c r="AU153" s="221" t="s">
        <v>95</v>
      </c>
      <c r="AV153" s="13" t="s">
        <v>95</v>
      </c>
      <c r="AW153" s="13" t="s">
        <v>40</v>
      </c>
      <c r="AX153" s="13" t="s">
        <v>93</v>
      </c>
      <c r="AY153" s="221" t="s">
        <v>148</v>
      </c>
    </row>
    <row r="154" spans="1:65" s="2" customFormat="1" ht="14.5" customHeight="1">
      <c r="A154" s="33"/>
      <c r="B154" s="34"/>
      <c r="C154" s="188" t="s">
        <v>248</v>
      </c>
      <c r="D154" s="188" t="s">
        <v>152</v>
      </c>
      <c r="E154" s="189" t="s">
        <v>244</v>
      </c>
      <c r="F154" s="190" t="s">
        <v>245</v>
      </c>
      <c r="G154" s="191" t="s">
        <v>224</v>
      </c>
      <c r="H154" s="192">
        <v>18</v>
      </c>
      <c r="I154" s="193"/>
      <c r="J154" s="194">
        <f>ROUND(I154*H154,2)</f>
        <v>0</v>
      </c>
      <c r="K154" s="195"/>
      <c r="L154" s="38"/>
      <c r="M154" s="196" t="s">
        <v>1</v>
      </c>
      <c r="N154" s="197" t="s">
        <v>50</v>
      </c>
      <c r="O154" s="70"/>
      <c r="P154" s="198">
        <f>O154*H154</f>
        <v>0</v>
      </c>
      <c r="Q154" s="198">
        <v>8.4000000000000003E-4</v>
      </c>
      <c r="R154" s="198">
        <f>Q154*H154</f>
        <v>1.5120000000000001E-2</v>
      </c>
      <c r="S154" s="198">
        <v>0</v>
      </c>
      <c r="T154" s="199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200" t="s">
        <v>166</v>
      </c>
      <c r="AT154" s="200" t="s">
        <v>152</v>
      </c>
      <c r="AU154" s="200" t="s">
        <v>95</v>
      </c>
      <c r="AY154" s="15" t="s">
        <v>148</v>
      </c>
      <c r="BE154" s="201">
        <f>IF(N154="základní",J154,0)</f>
        <v>0</v>
      </c>
      <c r="BF154" s="201">
        <f>IF(N154="snížená",J154,0)</f>
        <v>0</v>
      </c>
      <c r="BG154" s="201">
        <f>IF(N154="zákl. přenesená",J154,0)</f>
        <v>0</v>
      </c>
      <c r="BH154" s="201">
        <f>IF(N154="sníž. přenesená",J154,0)</f>
        <v>0</v>
      </c>
      <c r="BI154" s="201">
        <f>IF(N154="nulová",J154,0)</f>
        <v>0</v>
      </c>
      <c r="BJ154" s="15" t="s">
        <v>93</v>
      </c>
      <c r="BK154" s="201">
        <f>ROUND(I154*H154,2)</f>
        <v>0</v>
      </c>
      <c r="BL154" s="15" t="s">
        <v>166</v>
      </c>
      <c r="BM154" s="200" t="s">
        <v>559</v>
      </c>
    </row>
    <row r="155" spans="1:65" s="2" customFormat="1" ht="12">
      <c r="A155" s="33"/>
      <c r="B155" s="34"/>
      <c r="C155" s="35"/>
      <c r="D155" s="202" t="s">
        <v>158</v>
      </c>
      <c r="E155" s="35"/>
      <c r="F155" s="203" t="s">
        <v>245</v>
      </c>
      <c r="G155" s="35"/>
      <c r="H155" s="35"/>
      <c r="I155" s="204"/>
      <c r="J155" s="35"/>
      <c r="K155" s="35"/>
      <c r="L155" s="38"/>
      <c r="M155" s="205"/>
      <c r="N155" s="206"/>
      <c r="O155" s="70"/>
      <c r="P155" s="70"/>
      <c r="Q155" s="70"/>
      <c r="R155" s="70"/>
      <c r="S155" s="70"/>
      <c r="T155" s="71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T155" s="15" t="s">
        <v>158</v>
      </c>
      <c r="AU155" s="15" t="s">
        <v>95</v>
      </c>
    </row>
    <row r="156" spans="1:65" s="13" customFormat="1" ht="12">
      <c r="B156" s="211"/>
      <c r="C156" s="212"/>
      <c r="D156" s="202" t="s">
        <v>205</v>
      </c>
      <c r="E156" s="213" t="s">
        <v>1</v>
      </c>
      <c r="F156" s="214" t="s">
        <v>560</v>
      </c>
      <c r="G156" s="212"/>
      <c r="H156" s="215">
        <v>18</v>
      </c>
      <c r="I156" s="216"/>
      <c r="J156" s="212"/>
      <c r="K156" s="212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205</v>
      </c>
      <c r="AU156" s="221" t="s">
        <v>95</v>
      </c>
      <c r="AV156" s="13" t="s">
        <v>95</v>
      </c>
      <c r="AW156" s="13" t="s">
        <v>40</v>
      </c>
      <c r="AX156" s="13" t="s">
        <v>93</v>
      </c>
      <c r="AY156" s="221" t="s">
        <v>148</v>
      </c>
    </row>
    <row r="157" spans="1:65" s="2" customFormat="1" ht="24.25" customHeight="1">
      <c r="A157" s="33"/>
      <c r="B157" s="34"/>
      <c r="C157" s="188" t="s">
        <v>253</v>
      </c>
      <c r="D157" s="188" t="s">
        <v>152</v>
      </c>
      <c r="E157" s="189" t="s">
        <v>249</v>
      </c>
      <c r="F157" s="190" t="s">
        <v>250</v>
      </c>
      <c r="G157" s="191" t="s">
        <v>224</v>
      </c>
      <c r="H157" s="192">
        <v>18</v>
      </c>
      <c r="I157" s="193"/>
      <c r="J157" s="194">
        <f>ROUND(I157*H157,2)</f>
        <v>0</v>
      </c>
      <c r="K157" s="195"/>
      <c r="L157" s="38"/>
      <c r="M157" s="196" t="s">
        <v>1</v>
      </c>
      <c r="N157" s="197" t="s">
        <v>50</v>
      </c>
      <c r="O157" s="70"/>
      <c r="P157" s="198">
        <f>O157*H157</f>
        <v>0</v>
      </c>
      <c r="Q157" s="198">
        <v>0</v>
      </c>
      <c r="R157" s="198">
        <f>Q157*H157</f>
        <v>0</v>
      </c>
      <c r="S157" s="198">
        <v>0</v>
      </c>
      <c r="T157" s="199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200" t="s">
        <v>166</v>
      </c>
      <c r="AT157" s="200" t="s">
        <v>152</v>
      </c>
      <c r="AU157" s="200" t="s">
        <v>95</v>
      </c>
      <c r="AY157" s="15" t="s">
        <v>148</v>
      </c>
      <c r="BE157" s="201">
        <f>IF(N157="základní",J157,0)</f>
        <v>0</v>
      </c>
      <c r="BF157" s="201">
        <f>IF(N157="snížená",J157,0)</f>
        <v>0</v>
      </c>
      <c r="BG157" s="201">
        <f>IF(N157="zákl. přenesená",J157,0)</f>
        <v>0</v>
      </c>
      <c r="BH157" s="201">
        <f>IF(N157="sníž. přenesená",J157,0)</f>
        <v>0</v>
      </c>
      <c r="BI157" s="201">
        <f>IF(N157="nulová",J157,0)</f>
        <v>0</v>
      </c>
      <c r="BJ157" s="15" t="s">
        <v>93</v>
      </c>
      <c r="BK157" s="201">
        <f>ROUND(I157*H157,2)</f>
        <v>0</v>
      </c>
      <c r="BL157" s="15" t="s">
        <v>166</v>
      </c>
      <c r="BM157" s="200" t="s">
        <v>561</v>
      </c>
    </row>
    <row r="158" spans="1:65" s="2" customFormat="1" ht="24">
      <c r="A158" s="33"/>
      <c r="B158" s="34"/>
      <c r="C158" s="35"/>
      <c r="D158" s="202" t="s">
        <v>158</v>
      </c>
      <c r="E158" s="35"/>
      <c r="F158" s="203" t="s">
        <v>250</v>
      </c>
      <c r="G158" s="35"/>
      <c r="H158" s="35"/>
      <c r="I158" s="204"/>
      <c r="J158" s="35"/>
      <c r="K158" s="35"/>
      <c r="L158" s="38"/>
      <c r="M158" s="205"/>
      <c r="N158" s="206"/>
      <c r="O158" s="70"/>
      <c r="P158" s="70"/>
      <c r="Q158" s="70"/>
      <c r="R158" s="70"/>
      <c r="S158" s="70"/>
      <c r="T158" s="71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T158" s="15" t="s">
        <v>158</v>
      </c>
      <c r="AU158" s="15" t="s">
        <v>95</v>
      </c>
    </row>
    <row r="159" spans="1:65" s="13" customFormat="1" ht="12">
      <c r="B159" s="211"/>
      <c r="C159" s="212"/>
      <c r="D159" s="202" t="s">
        <v>205</v>
      </c>
      <c r="E159" s="213" t="s">
        <v>1</v>
      </c>
      <c r="F159" s="214" t="s">
        <v>560</v>
      </c>
      <c r="G159" s="212"/>
      <c r="H159" s="215">
        <v>18</v>
      </c>
      <c r="I159" s="216"/>
      <c r="J159" s="212"/>
      <c r="K159" s="212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205</v>
      </c>
      <c r="AU159" s="221" t="s">
        <v>95</v>
      </c>
      <c r="AV159" s="13" t="s">
        <v>95</v>
      </c>
      <c r="AW159" s="13" t="s">
        <v>40</v>
      </c>
      <c r="AX159" s="13" t="s">
        <v>93</v>
      </c>
      <c r="AY159" s="221" t="s">
        <v>148</v>
      </c>
    </row>
    <row r="160" spans="1:65" s="2" customFormat="1" ht="24.25" customHeight="1">
      <c r="A160" s="33"/>
      <c r="B160" s="34"/>
      <c r="C160" s="188" t="s">
        <v>259</v>
      </c>
      <c r="D160" s="188" t="s">
        <v>152</v>
      </c>
      <c r="E160" s="189" t="s">
        <v>562</v>
      </c>
      <c r="F160" s="190" t="s">
        <v>563</v>
      </c>
      <c r="G160" s="191" t="s">
        <v>230</v>
      </c>
      <c r="H160" s="192">
        <v>3</v>
      </c>
      <c r="I160" s="193"/>
      <c r="J160" s="194">
        <f>ROUND(I160*H160,2)</f>
        <v>0</v>
      </c>
      <c r="K160" s="195"/>
      <c r="L160" s="38"/>
      <c r="M160" s="196" t="s">
        <v>1</v>
      </c>
      <c r="N160" s="197" t="s">
        <v>50</v>
      </c>
      <c r="O160" s="70"/>
      <c r="P160" s="198">
        <f>O160*H160</f>
        <v>0</v>
      </c>
      <c r="Q160" s="198">
        <v>0</v>
      </c>
      <c r="R160" s="198">
        <f>Q160*H160</f>
        <v>0</v>
      </c>
      <c r="S160" s="198">
        <v>0</v>
      </c>
      <c r="T160" s="199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200" t="s">
        <v>166</v>
      </c>
      <c r="AT160" s="200" t="s">
        <v>152</v>
      </c>
      <c r="AU160" s="200" t="s">
        <v>95</v>
      </c>
      <c r="AY160" s="15" t="s">
        <v>148</v>
      </c>
      <c r="BE160" s="201">
        <f>IF(N160="základní",J160,0)</f>
        <v>0</v>
      </c>
      <c r="BF160" s="201">
        <f>IF(N160="snížená",J160,0)</f>
        <v>0</v>
      </c>
      <c r="BG160" s="201">
        <f>IF(N160="zákl. přenesená",J160,0)</f>
        <v>0</v>
      </c>
      <c r="BH160" s="201">
        <f>IF(N160="sníž. přenesená",J160,0)</f>
        <v>0</v>
      </c>
      <c r="BI160" s="201">
        <f>IF(N160="nulová",J160,0)</f>
        <v>0</v>
      </c>
      <c r="BJ160" s="15" t="s">
        <v>93</v>
      </c>
      <c r="BK160" s="201">
        <f>ROUND(I160*H160,2)</f>
        <v>0</v>
      </c>
      <c r="BL160" s="15" t="s">
        <v>166</v>
      </c>
      <c r="BM160" s="200" t="s">
        <v>564</v>
      </c>
    </row>
    <row r="161" spans="1:65" s="2" customFormat="1" ht="48">
      <c r="A161" s="33"/>
      <c r="B161" s="34"/>
      <c r="C161" s="35"/>
      <c r="D161" s="202" t="s">
        <v>158</v>
      </c>
      <c r="E161" s="35"/>
      <c r="F161" s="203" t="s">
        <v>565</v>
      </c>
      <c r="G161" s="35"/>
      <c r="H161" s="35"/>
      <c r="I161" s="204"/>
      <c r="J161" s="35"/>
      <c r="K161" s="35"/>
      <c r="L161" s="38"/>
      <c r="M161" s="205"/>
      <c r="N161" s="206"/>
      <c r="O161" s="70"/>
      <c r="P161" s="70"/>
      <c r="Q161" s="70"/>
      <c r="R161" s="70"/>
      <c r="S161" s="70"/>
      <c r="T161" s="71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T161" s="15" t="s">
        <v>158</v>
      </c>
      <c r="AU161" s="15" t="s">
        <v>95</v>
      </c>
    </row>
    <row r="162" spans="1:65" s="13" customFormat="1" ht="12">
      <c r="B162" s="211"/>
      <c r="C162" s="212"/>
      <c r="D162" s="202" t="s">
        <v>205</v>
      </c>
      <c r="E162" s="213" t="s">
        <v>1</v>
      </c>
      <c r="F162" s="214" t="s">
        <v>555</v>
      </c>
      <c r="G162" s="212"/>
      <c r="H162" s="215">
        <v>3</v>
      </c>
      <c r="I162" s="216"/>
      <c r="J162" s="212"/>
      <c r="K162" s="212"/>
      <c r="L162" s="217"/>
      <c r="M162" s="218"/>
      <c r="N162" s="219"/>
      <c r="O162" s="219"/>
      <c r="P162" s="219"/>
      <c r="Q162" s="219"/>
      <c r="R162" s="219"/>
      <c r="S162" s="219"/>
      <c r="T162" s="220"/>
      <c r="AT162" s="221" t="s">
        <v>205</v>
      </c>
      <c r="AU162" s="221" t="s">
        <v>95</v>
      </c>
      <c r="AV162" s="13" t="s">
        <v>95</v>
      </c>
      <c r="AW162" s="13" t="s">
        <v>40</v>
      </c>
      <c r="AX162" s="13" t="s">
        <v>93</v>
      </c>
      <c r="AY162" s="221" t="s">
        <v>148</v>
      </c>
    </row>
    <row r="163" spans="1:65" s="2" customFormat="1" ht="24.25" customHeight="1">
      <c r="A163" s="33"/>
      <c r="B163" s="34"/>
      <c r="C163" s="188" t="s">
        <v>264</v>
      </c>
      <c r="D163" s="188" t="s">
        <v>152</v>
      </c>
      <c r="E163" s="189" t="s">
        <v>566</v>
      </c>
      <c r="F163" s="190" t="s">
        <v>567</v>
      </c>
      <c r="G163" s="191" t="s">
        <v>230</v>
      </c>
      <c r="H163" s="192">
        <v>7</v>
      </c>
      <c r="I163" s="193"/>
      <c r="J163" s="194">
        <f>ROUND(I163*H163,2)</f>
        <v>0</v>
      </c>
      <c r="K163" s="195"/>
      <c r="L163" s="38"/>
      <c r="M163" s="196" t="s">
        <v>1</v>
      </c>
      <c r="N163" s="197" t="s">
        <v>50</v>
      </c>
      <c r="O163" s="70"/>
      <c r="P163" s="198">
        <f>O163*H163</f>
        <v>0</v>
      </c>
      <c r="Q163" s="198">
        <v>0</v>
      </c>
      <c r="R163" s="198">
        <f>Q163*H163</f>
        <v>0</v>
      </c>
      <c r="S163" s="198">
        <v>0</v>
      </c>
      <c r="T163" s="199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200" t="s">
        <v>166</v>
      </c>
      <c r="AT163" s="200" t="s">
        <v>152</v>
      </c>
      <c r="AU163" s="200" t="s">
        <v>95</v>
      </c>
      <c r="AY163" s="15" t="s">
        <v>148</v>
      </c>
      <c r="BE163" s="201">
        <f>IF(N163="základní",J163,0)</f>
        <v>0</v>
      </c>
      <c r="BF163" s="201">
        <f>IF(N163="snížená",J163,0)</f>
        <v>0</v>
      </c>
      <c r="BG163" s="201">
        <f>IF(N163="zákl. přenesená",J163,0)</f>
        <v>0</v>
      </c>
      <c r="BH163" s="201">
        <f>IF(N163="sníž. přenesená",J163,0)</f>
        <v>0</v>
      </c>
      <c r="BI163" s="201">
        <f>IF(N163="nulová",J163,0)</f>
        <v>0</v>
      </c>
      <c r="BJ163" s="15" t="s">
        <v>93</v>
      </c>
      <c r="BK163" s="201">
        <f>ROUND(I163*H163,2)</f>
        <v>0</v>
      </c>
      <c r="BL163" s="15" t="s">
        <v>166</v>
      </c>
      <c r="BM163" s="200" t="s">
        <v>568</v>
      </c>
    </row>
    <row r="164" spans="1:65" s="2" customFormat="1" ht="60">
      <c r="A164" s="33"/>
      <c r="B164" s="34"/>
      <c r="C164" s="35"/>
      <c r="D164" s="202" t="s">
        <v>158</v>
      </c>
      <c r="E164" s="35"/>
      <c r="F164" s="203" t="s">
        <v>569</v>
      </c>
      <c r="G164" s="35"/>
      <c r="H164" s="35"/>
      <c r="I164" s="204"/>
      <c r="J164" s="35"/>
      <c r="K164" s="35"/>
      <c r="L164" s="38"/>
      <c r="M164" s="205"/>
      <c r="N164" s="206"/>
      <c r="O164" s="70"/>
      <c r="P164" s="70"/>
      <c r="Q164" s="70"/>
      <c r="R164" s="70"/>
      <c r="S164" s="70"/>
      <c r="T164" s="71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T164" s="15" t="s">
        <v>158</v>
      </c>
      <c r="AU164" s="15" t="s">
        <v>95</v>
      </c>
    </row>
    <row r="165" spans="1:65" s="13" customFormat="1" ht="12">
      <c r="B165" s="211"/>
      <c r="C165" s="212"/>
      <c r="D165" s="202" t="s">
        <v>205</v>
      </c>
      <c r="E165" s="213" t="s">
        <v>1</v>
      </c>
      <c r="F165" s="214" t="s">
        <v>570</v>
      </c>
      <c r="G165" s="212"/>
      <c r="H165" s="215">
        <v>7</v>
      </c>
      <c r="I165" s="216"/>
      <c r="J165" s="212"/>
      <c r="K165" s="212"/>
      <c r="L165" s="217"/>
      <c r="M165" s="218"/>
      <c r="N165" s="219"/>
      <c r="O165" s="219"/>
      <c r="P165" s="219"/>
      <c r="Q165" s="219"/>
      <c r="R165" s="219"/>
      <c r="S165" s="219"/>
      <c r="T165" s="220"/>
      <c r="AT165" s="221" t="s">
        <v>205</v>
      </c>
      <c r="AU165" s="221" t="s">
        <v>95</v>
      </c>
      <c r="AV165" s="13" t="s">
        <v>95</v>
      </c>
      <c r="AW165" s="13" t="s">
        <v>40</v>
      </c>
      <c r="AX165" s="13" t="s">
        <v>93</v>
      </c>
      <c r="AY165" s="221" t="s">
        <v>148</v>
      </c>
    </row>
    <row r="166" spans="1:65" s="2" customFormat="1" ht="24.25" customHeight="1">
      <c r="A166" s="33"/>
      <c r="B166" s="34"/>
      <c r="C166" s="188" t="s">
        <v>270</v>
      </c>
      <c r="D166" s="188" t="s">
        <v>152</v>
      </c>
      <c r="E166" s="189" t="s">
        <v>265</v>
      </c>
      <c r="F166" s="190" t="s">
        <v>266</v>
      </c>
      <c r="G166" s="191" t="s">
        <v>230</v>
      </c>
      <c r="H166" s="192">
        <v>0.753</v>
      </c>
      <c r="I166" s="193"/>
      <c r="J166" s="194">
        <f>ROUND(I166*H166,2)</f>
        <v>0</v>
      </c>
      <c r="K166" s="195"/>
      <c r="L166" s="38"/>
      <c r="M166" s="196" t="s">
        <v>1</v>
      </c>
      <c r="N166" s="197" t="s">
        <v>50</v>
      </c>
      <c r="O166" s="70"/>
      <c r="P166" s="198">
        <f>O166*H166</f>
        <v>0</v>
      </c>
      <c r="Q166" s="198">
        <v>0</v>
      </c>
      <c r="R166" s="198">
        <f>Q166*H166</f>
        <v>0</v>
      </c>
      <c r="S166" s="198">
        <v>0</v>
      </c>
      <c r="T166" s="199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200" t="s">
        <v>166</v>
      </c>
      <c r="AT166" s="200" t="s">
        <v>152</v>
      </c>
      <c r="AU166" s="200" t="s">
        <v>95</v>
      </c>
      <c r="AY166" s="15" t="s">
        <v>148</v>
      </c>
      <c r="BE166" s="201">
        <f>IF(N166="základní",J166,0)</f>
        <v>0</v>
      </c>
      <c r="BF166" s="201">
        <f>IF(N166="snížená",J166,0)</f>
        <v>0</v>
      </c>
      <c r="BG166" s="201">
        <f>IF(N166="zákl. přenesená",J166,0)</f>
        <v>0</v>
      </c>
      <c r="BH166" s="201">
        <f>IF(N166="sníž. přenesená",J166,0)</f>
        <v>0</v>
      </c>
      <c r="BI166" s="201">
        <f>IF(N166="nulová",J166,0)</f>
        <v>0</v>
      </c>
      <c r="BJ166" s="15" t="s">
        <v>93</v>
      </c>
      <c r="BK166" s="201">
        <f>ROUND(I166*H166,2)</f>
        <v>0</v>
      </c>
      <c r="BL166" s="15" t="s">
        <v>166</v>
      </c>
      <c r="BM166" s="200" t="s">
        <v>571</v>
      </c>
    </row>
    <row r="167" spans="1:65" s="2" customFormat="1" ht="60">
      <c r="A167" s="33"/>
      <c r="B167" s="34"/>
      <c r="C167" s="35"/>
      <c r="D167" s="202" t="s">
        <v>158</v>
      </c>
      <c r="E167" s="35"/>
      <c r="F167" s="203" t="s">
        <v>268</v>
      </c>
      <c r="G167" s="35"/>
      <c r="H167" s="35"/>
      <c r="I167" s="204"/>
      <c r="J167" s="35"/>
      <c r="K167" s="35"/>
      <c r="L167" s="38"/>
      <c r="M167" s="205"/>
      <c r="N167" s="206"/>
      <c r="O167" s="70"/>
      <c r="P167" s="70"/>
      <c r="Q167" s="70"/>
      <c r="R167" s="70"/>
      <c r="S167" s="70"/>
      <c r="T167" s="71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T167" s="15" t="s">
        <v>158</v>
      </c>
      <c r="AU167" s="15" t="s">
        <v>95</v>
      </c>
    </row>
    <row r="168" spans="1:65" s="13" customFormat="1" ht="12">
      <c r="B168" s="211"/>
      <c r="C168" s="212"/>
      <c r="D168" s="202" t="s">
        <v>205</v>
      </c>
      <c r="E168" s="213" t="s">
        <v>1</v>
      </c>
      <c r="F168" s="214" t="s">
        <v>572</v>
      </c>
      <c r="G168" s="212"/>
      <c r="H168" s="215">
        <v>0.753</v>
      </c>
      <c r="I168" s="216"/>
      <c r="J168" s="212"/>
      <c r="K168" s="212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205</v>
      </c>
      <c r="AU168" s="221" t="s">
        <v>95</v>
      </c>
      <c r="AV168" s="13" t="s">
        <v>95</v>
      </c>
      <c r="AW168" s="13" t="s">
        <v>40</v>
      </c>
      <c r="AX168" s="13" t="s">
        <v>93</v>
      </c>
      <c r="AY168" s="221" t="s">
        <v>148</v>
      </c>
    </row>
    <row r="169" spans="1:65" s="2" customFormat="1" ht="37.75" customHeight="1">
      <c r="A169" s="33"/>
      <c r="B169" s="34"/>
      <c r="C169" s="188" t="s">
        <v>8</v>
      </c>
      <c r="D169" s="188" t="s">
        <v>152</v>
      </c>
      <c r="E169" s="189" t="s">
        <v>271</v>
      </c>
      <c r="F169" s="190" t="s">
        <v>272</v>
      </c>
      <c r="G169" s="191" t="s">
        <v>230</v>
      </c>
      <c r="H169" s="192">
        <v>0.753</v>
      </c>
      <c r="I169" s="193"/>
      <c r="J169" s="194">
        <f>ROUND(I169*H169,2)</f>
        <v>0</v>
      </c>
      <c r="K169" s="195"/>
      <c r="L169" s="38"/>
      <c r="M169" s="196" t="s">
        <v>1</v>
      </c>
      <c r="N169" s="197" t="s">
        <v>50</v>
      </c>
      <c r="O169" s="70"/>
      <c r="P169" s="198">
        <f>O169*H169</f>
        <v>0</v>
      </c>
      <c r="Q169" s="198">
        <v>0</v>
      </c>
      <c r="R169" s="198">
        <f>Q169*H169</f>
        <v>0</v>
      </c>
      <c r="S169" s="198">
        <v>0</v>
      </c>
      <c r="T169" s="199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200" t="s">
        <v>166</v>
      </c>
      <c r="AT169" s="200" t="s">
        <v>152</v>
      </c>
      <c r="AU169" s="200" t="s">
        <v>95</v>
      </c>
      <c r="AY169" s="15" t="s">
        <v>148</v>
      </c>
      <c r="BE169" s="201">
        <f>IF(N169="základní",J169,0)</f>
        <v>0</v>
      </c>
      <c r="BF169" s="201">
        <f>IF(N169="snížená",J169,0)</f>
        <v>0</v>
      </c>
      <c r="BG169" s="201">
        <f>IF(N169="zákl. přenesená",J169,0)</f>
        <v>0</v>
      </c>
      <c r="BH169" s="201">
        <f>IF(N169="sníž. přenesená",J169,0)</f>
        <v>0</v>
      </c>
      <c r="BI169" s="201">
        <f>IF(N169="nulová",J169,0)</f>
        <v>0</v>
      </c>
      <c r="BJ169" s="15" t="s">
        <v>93</v>
      </c>
      <c r="BK169" s="201">
        <f>ROUND(I169*H169,2)</f>
        <v>0</v>
      </c>
      <c r="BL169" s="15" t="s">
        <v>166</v>
      </c>
      <c r="BM169" s="200" t="s">
        <v>573</v>
      </c>
    </row>
    <row r="170" spans="1:65" s="2" customFormat="1" ht="60">
      <c r="A170" s="33"/>
      <c r="B170" s="34"/>
      <c r="C170" s="35"/>
      <c r="D170" s="202" t="s">
        <v>158</v>
      </c>
      <c r="E170" s="35"/>
      <c r="F170" s="203" t="s">
        <v>274</v>
      </c>
      <c r="G170" s="35"/>
      <c r="H170" s="35"/>
      <c r="I170" s="204"/>
      <c r="J170" s="35"/>
      <c r="K170" s="35"/>
      <c r="L170" s="38"/>
      <c r="M170" s="205"/>
      <c r="N170" s="206"/>
      <c r="O170" s="70"/>
      <c r="P170" s="70"/>
      <c r="Q170" s="70"/>
      <c r="R170" s="70"/>
      <c r="S170" s="70"/>
      <c r="T170" s="71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T170" s="15" t="s">
        <v>158</v>
      </c>
      <c r="AU170" s="15" t="s">
        <v>95</v>
      </c>
    </row>
    <row r="171" spans="1:65" s="13" customFormat="1" ht="12">
      <c r="B171" s="211"/>
      <c r="C171" s="212"/>
      <c r="D171" s="202" t="s">
        <v>205</v>
      </c>
      <c r="E171" s="213" t="s">
        <v>1</v>
      </c>
      <c r="F171" s="214" t="s">
        <v>572</v>
      </c>
      <c r="G171" s="212"/>
      <c r="H171" s="215">
        <v>0.753</v>
      </c>
      <c r="I171" s="216"/>
      <c r="J171" s="212"/>
      <c r="K171" s="212"/>
      <c r="L171" s="217"/>
      <c r="M171" s="218"/>
      <c r="N171" s="219"/>
      <c r="O171" s="219"/>
      <c r="P171" s="219"/>
      <c r="Q171" s="219"/>
      <c r="R171" s="219"/>
      <c r="S171" s="219"/>
      <c r="T171" s="220"/>
      <c r="AT171" s="221" t="s">
        <v>205</v>
      </c>
      <c r="AU171" s="221" t="s">
        <v>95</v>
      </c>
      <c r="AV171" s="13" t="s">
        <v>95</v>
      </c>
      <c r="AW171" s="13" t="s">
        <v>40</v>
      </c>
      <c r="AX171" s="13" t="s">
        <v>93</v>
      </c>
      <c r="AY171" s="221" t="s">
        <v>148</v>
      </c>
    </row>
    <row r="172" spans="1:65" s="2" customFormat="1" ht="24.25" customHeight="1">
      <c r="A172" s="33"/>
      <c r="B172" s="34"/>
      <c r="C172" s="188" t="s">
        <v>280</v>
      </c>
      <c r="D172" s="188" t="s">
        <v>152</v>
      </c>
      <c r="E172" s="189" t="s">
        <v>275</v>
      </c>
      <c r="F172" s="190" t="s">
        <v>276</v>
      </c>
      <c r="G172" s="191" t="s">
        <v>230</v>
      </c>
      <c r="H172" s="192">
        <v>1.756</v>
      </c>
      <c r="I172" s="193"/>
      <c r="J172" s="194">
        <f>ROUND(I172*H172,2)</f>
        <v>0</v>
      </c>
      <c r="K172" s="195"/>
      <c r="L172" s="38"/>
      <c r="M172" s="196" t="s">
        <v>1</v>
      </c>
      <c r="N172" s="197" t="s">
        <v>50</v>
      </c>
      <c r="O172" s="70"/>
      <c r="P172" s="198">
        <f>O172*H172</f>
        <v>0</v>
      </c>
      <c r="Q172" s="198">
        <v>0</v>
      </c>
      <c r="R172" s="198">
        <f>Q172*H172</f>
        <v>0</v>
      </c>
      <c r="S172" s="198">
        <v>0</v>
      </c>
      <c r="T172" s="199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200" t="s">
        <v>166</v>
      </c>
      <c r="AT172" s="200" t="s">
        <v>152</v>
      </c>
      <c r="AU172" s="200" t="s">
        <v>95</v>
      </c>
      <c r="AY172" s="15" t="s">
        <v>148</v>
      </c>
      <c r="BE172" s="201">
        <f>IF(N172="základní",J172,0)</f>
        <v>0</v>
      </c>
      <c r="BF172" s="201">
        <f>IF(N172="snížená",J172,0)</f>
        <v>0</v>
      </c>
      <c r="BG172" s="201">
        <f>IF(N172="zákl. přenesená",J172,0)</f>
        <v>0</v>
      </c>
      <c r="BH172" s="201">
        <f>IF(N172="sníž. přenesená",J172,0)</f>
        <v>0</v>
      </c>
      <c r="BI172" s="201">
        <f>IF(N172="nulová",J172,0)</f>
        <v>0</v>
      </c>
      <c r="BJ172" s="15" t="s">
        <v>93</v>
      </c>
      <c r="BK172" s="201">
        <f>ROUND(I172*H172,2)</f>
        <v>0</v>
      </c>
      <c r="BL172" s="15" t="s">
        <v>166</v>
      </c>
      <c r="BM172" s="200" t="s">
        <v>574</v>
      </c>
    </row>
    <row r="173" spans="1:65" s="2" customFormat="1" ht="60">
      <c r="A173" s="33"/>
      <c r="B173" s="34"/>
      <c r="C173" s="35"/>
      <c r="D173" s="202" t="s">
        <v>158</v>
      </c>
      <c r="E173" s="35"/>
      <c r="F173" s="203" t="s">
        <v>278</v>
      </c>
      <c r="G173" s="35"/>
      <c r="H173" s="35"/>
      <c r="I173" s="204"/>
      <c r="J173" s="35"/>
      <c r="K173" s="35"/>
      <c r="L173" s="38"/>
      <c r="M173" s="205"/>
      <c r="N173" s="206"/>
      <c r="O173" s="70"/>
      <c r="P173" s="70"/>
      <c r="Q173" s="70"/>
      <c r="R173" s="70"/>
      <c r="S173" s="70"/>
      <c r="T173" s="71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T173" s="15" t="s">
        <v>158</v>
      </c>
      <c r="AU173" s="15" t="s">
        <v>95</v>
      </c>
    </row>
    <row r="174" spans="1:65" s="13" customFormat="1" ht="12">
      <c r="B174" s="211"/>
      <c r="C174" s="212"/>
      <c r="D174" s="202" t="s">
        <v>205</v>
      </c>
      <c r="E174" s="213" t="s">
        <v>1</v>
      </c>
      <c r="F174" s="214" t="s">
        <v>575</v>
      </c>
      <c r="G174" s="212"/>
      <c r="H174" s="215">
        <v>1.756</v>
      </c>
      <c r="I174" s="216"/>
      <c r="J174" s="212"/>
      <c r="K174" s="212"/>
      <c r="L174" s="217"/>
      <c r="M174" s="218"/>
      <c r="N174" s="219"/>
      <c r="O174" s="219"/>
      <c r="P174" s="219"/>
      <c r="Q174" s="219"/>
      <c r="R174" s="219"/>
      <c r="S174" s="219"/>
      <c r="T174" s="220"/>
      <c r="AT174" s="221" t="s">
        <v>205</v>
      </c>
      <c r="AU174" s="221" t="s">
        <v>95</v>
      </c>
      <c r="AV174" s="13" t="s">
        <v>95</v>
      </c>
      <c r="AW174" s="13" t="s">
        <v>40</v>
      </c>
      <c r="AX174" s="13" t="s">
        <v>93</v>
      </c>
      <c r="AY174" s="221" t="s">
        <v>148</v>
      </c>
    </row>
    <row r="175" spans="1:65" s="2" customFormat="1" ht="37.75" customHeight="1">
      <c r="A175" s="33"/>
      <c r="B175" s="34"/>
      <c r="C175" s="188" t="s">
        <v>285</v>
      </c>
      <c r="D175" s="188" t="s">
        <v>152</v>
      </c>
      <c r="E175" s="189" t="s">
        <v>281</v>
      </c>
      <c r="F175" s="190" t="s">
        <v>282</v>
      </c>
      <c r="G175" s="191" t="s">
        <v>230</v>
      </c>
      <c r="H175" s="192">
        <v>1.756</v>
      </c>
      <c r="I175" s="193"/>
      <c r="J175" s="194">
        <f>ROUND(I175*H175,2)</f>
        <v>0</v>
      </c>
      <c r="K175" s="195"/>
      <c r="L175" s="38"/>
      <c r="M175" s="196" t="s">
        <v>1</v>
      </c>
      <c r="N175" s="197" t="s">
        <v>50</v>
      </c>
      <c r="O175" s="70"/>
      <c r="P175" s="198">
        <f>O175*H175</f>
        <v>0</v>
      </c>
      <c r="Q175" s="198">
        <v>0</v>
      </c>
      <c r="R175" s="198">
        <f>Q175*H175</f>
        <v>0</v>
      </c>
      <c r="S175" s="198">
        <v>0</v>
      </c>
      <c r="T175" s="199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200" t="s">
        <v>166</v>
      </c>
      <c r="AT175" s="200" t="s">
        <v>152</v>
      </c>
      <c r="AU175" s="200" t="s">
        <v>95</v>
      </c>
      <c r="AY175" s="15" t="s">
        <v>148</v>
      </c>
      <c r="BE175" s="201">
        <f>IF(N175="základní",J175,0)</f>
        <v>0</v>
      </c>
      <c r="BF175" s="201">
        <f>IF(N175="snížená",J175,0)</f>
        <v>0</v>
      </c>
      <c r="BG175" s="201">
        <f>IF(N175="zákl. přenesená",J175,0)</f>
        <v>0</v>
      </c>
      <c r="BH175" s="201">
        <f>IF(N175="sníž. přenesená",J175,0)</f>
        <v>0</v>
      </c>
      <c r="BI175" s="201">
        <f>IF(N175="nulová",J175,0)</f>
        <v>0</v>
      </c>
      <c r="BJ175" s="15" t="s">
        <v>93</v>
      </c>
      <c r="BK175" s="201">
        <f>ROUND(I175*H175,2)</f>
        <v>0</v>
      </c>
      <c r="BL175" s="15" t="s">
        <v>166</v>
      </c>
      <c r="BM175" s="200" t="s">
        <v>576</v>
      </c>
    </row>
    <row r="176" spans="1:65" s="2" customFormat="1" ht="60">
      <c r="A176" s="33"/>
      <c r="B176" s="34"/>
      <c r="C176" s="35"/>
      <c r="D176" s="202" t="s">
        <v>158</v>
      </c>
      <c r="E176" s="35"/>
      <c r="F176" s="203" t="s">
        <v>284</v>
      </c>
      <c r="G176" s="35"/>
      <c r="H176" s="35"/>
      <c r="I176" s="204"/>
      <c r="J176" s="35"/>
      <c r="K176" s="35"/>
      <c r="L176" s="38"/>
      <c r="M176" s="205"/>
      <c r="N176" s="206"/>
      <c r="O176" s="70"/>
      <c r="P176" s="70"/>
      <c r="Q176" s="70"/>
      <c r="R176" s="70"/>
      <c r="S176" s="70"/>
      <c r="T176" s="71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T176" s="15" t="s">
        <v>158</v>
      </c>
      <c r="AU176" s="15" t="s">
        <v>95</v>
      </c>
    </row>
    <row r="177" spans="1:65" s="13" customFormat="1" ht="12">
      <c r="B177" s="211"/>
      <c r="C177" s="212"/>
      <c r="D177" s="202" t="s">
        <v>205</v>
      </c>
      <c r="E177" s="213" t="s">
        <v>1</v>
      </c>
      <c r="F177" s="214" t="s">
        <v>575</v>
      </c>
      <c r="G177" s="212"/>
      <c r="H177" s="215">
        <v>1.756</v>
      </c>
      <c r="I177" s="216"/>
      <c r="J177" s="212"/>
      <c r="K177" s="212"/>
      <c r="L177" s="217"/>
      <c r="M177" s="218"/>
      <c r="N177" s="219"/>
      <c r="O177" s="219"/>
      <c r="P177" s="219"/>
      <c r="Q177" s="219"/>
      <c r="R177" s="219"/>
      <c r="S177" s="219"/>
      <c r="T177" s="220"/>
      <c r="AT177" s="221" t="s">
        <v>205</v>
      </c>
      <c r="AU177" s="221" t="s">
        <v>95</v>
      </c>
      <c r="AV177" s="13" t="s">
        <v>95</v>
      </c>
      <c r="AW177" s="13" t="s">
        <v>40</v>
      </c>
      <c r="AX177" s="13" t="s">
        <v>93</v>
      </c>
      <c r="AY177" s="221" t="s">
        <v>148</v>
      </c>
    </row>
    <row r="178" spans="1:65" s="2" customFormat="1" ht="14.5" customHeight="1">
      <c r="A178" s="33"/>
      <c r="B178" s="34"/>
      <c r="C178" s="222" t="s">
        <v>291</v>
      </c>
      <c r="D178" s="222" t="s">
        <v>321</v>
      </c>
      <c r="E178" s="223" t="s">
        <v>577</v>
      </c>
      <c r="F178" s="224" t="s">
        <v>578</v>
      </c>
      <c r="G178" s="225" t="s">
        <v>294</v>
      </c>
      <c r="H178" s="226">
        <v>1.25</v>
      </c>
      <c r="I178" s="227"/>
      <c r="J178" s="228">
        <f>ROUND(I178*H178,2)</f>
        <v>0</v>
      </c>
      <c r="K178" s="229"/>
      <c r="L178" s="230"/>
      <c r="M178" s="231" t="s">
        <v>1</v>
      </c>
      <c r="N178" s="232" t="s">
        <v>50</v>
      </c>
      <c r="O178" s="70"/>
      <c r="P178" s="198">
        <f>O178*H178</f>
        <v>0</v>
      </c>
      <c r="Q178" s="198">
        <v>1</v>
      </c>
      <c r="R178" s="198">
        <f>Q178*H178</f>
        <v>1.25</v>
      </c>
      <c r="S178" s="198">
        <v>0</v>
      </c>
      <c r="T178" s="199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200" t="s">
        <v>182</v>
      </c>
      <c r="AT178" s="200" t="s">
        <v>321</v>
      </c>
      <c r="AU178" s="200" t="s">
        <v>95</v>
      </c>
      <c r="AY178" s="15" t="s">
        <v>148</v>
      </c>
      <c r="BE178" s="201">
        <f>IF(N178="základní",J178,0)</f>
        <v>0</v>
      </c>
      <c r="BF178" s="201">
        <f>IF(N178="snížená",J178,0)</f>
        <v>0</v>
      </c>
      <c r="BG178" s="201">
        <f>IF(N178="zákl. přenesená",J178,0)</f>
        <v>0</v>
      </c>
      <c r="BH178" s="201">
        <f>IF(N178="sníž. přenesená",J178,0)</f>
        <v>0</v>
      </c>
      <c r="BI178" s="201">
        <f>IF(N178="nulová",J178,0)</f>
        <v>0</v>
      </c>
      <c r="BJ178" s="15" t="s">
        <v>93</v>
      </c>
      <c r="BK178" s="201">
        <f>ROUND(I178*H178,2)</f>
        <v>0</v>
      </c>
      <c r="BL178" s="15" t="s">
        <v>166</v>
      </c>
      <c r="BM178" s="200" t="s">
        <v>579</v>
      </c>
    </row>
    <row r="179" spans="1:65" s="2" customFormat="1" ht="12">
      <c r="A179" s="33"/>
      <c r="B179" s="34"/>
      <c r="C179" s="35"/>
      <c r="D179" s="202" t="s">
        <v>158</v>
      </c>
      <c r="E179" s="35"/>
      <c r="F179" s="203" t="s">
        <v>578</v>
      </c>
      <c r="G179" s="35"/>
      <c r="H179" s="35"/>
      <c r="I179" s="204"/>
      <c r="J179" s="35"/>
      <c r="K179" s="35"/>
      <c r="L179" s="38"/>
      <c r="M179" s="205"/>
      <c r="N179" s="206"/>
      <c r="O179" s="70"/>
      <c r="P179" s="70"/>
      <c r="Q179" s="70"/>
      <c r="R179" s="70"/>
      <c r="S179" s="70"/>
      <c r="T179" s="71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T179" s="15" t="s">
        <v>158</v>
      </c>
      <c r="AU179" s="15" t="s">
        <v>95</v>
      </c>
    </row>
    <row r="180" spans="1:65" s="13" customFormat="1" ht="12">
      <c r="B180" s="211"/>
      <c r="C180" s="212"/>
      <c r="D180" s="202" t="s">
        <v>205</v>
      </c>
      <c r="E180" s="213" t="s">
        <v>1</v>
      </c>
      <c r="F180" s="214" t="s">
        <v>580</v>
      </c>
      <c r="G180" s="212"/>
      <c r="H180" s="215">
        <v>1.25</v>
      </c>
      <c r="I180" s="216"/>
      <c r="J180" s="212"/>
      <c r="K180" s="212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205</v>
      </c>
      <c r="AU180" s="221" t="s">
        <v>95</v>
      </c>
      <c r="AV180" s="13" t="s">
        <v>95</v>
      </c>
      <c r="AW180" s="13" t="s">
        <v>40</v>
      </c>
      <c r="AX180" s="13" t="s">
        <v>93</v>
      </c>
      <c r="AY180" s="221" t="s">
        <v>148</v>
      </c>
    </row>
    <row r="181" spans="1:65" s="2" customFormat="1" ht="14.5" customHeight="1">
      <c r="A181" s="33"/>
      <c r="B181" s="34"/>
      <c r="C181" s="188" t="s">
        <v>298</v>
      </c>
      <c r="D181" s="188" t="s">
        <v>152</v>
      </c>
      <c r="E181" s="189" t="s">
        <v>286</v>
      </c>
      <c r="F181" s="190" t="s">
        <v>287</v>
      </c>
      <c r="G181" s="191" t="s">
        <v>230</v>
      </c>
      <c r="H181" s="192">
        <v>2.5089999999999999</v>
      </c>
      <c r="I181" s="193"/>
      <c r="J181" s="194">
        <f>ROUND(I181*H181,2)</f>
        <v>0</v>
      </c>
      <c r="K181" s="195"/>
      <c r="L181" s="38"/>
      <c r="M181" s="196" t="s">
        <v>1</v>
      </c>
      <c r="N181" s="197" t="s">
        <v>50</v>
      </c>
      <c r="O181" s="70"/>
      <c r="P181" s="198">
        <f>O181*H181</f>
        <v>0</v>
      </c>
      <c r="Q181" s="198">
        <v>0</v>
      </c>
      <c r="R181" s="198">
        <f>Q181*H181</f>
        <v>0</v>
      </c>
      <c r="S181" s="198">
        <v>0</v>
      </c>
      <c r="T181" s="199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200" t="s">
        <v>166</v>
      </c>
      <c r="AT181" s="200" t="s">
        <v>152</v>
      </c>
      <c r="AU181" s="200" t="s">
        <v>95</v>
      </c>
      <c r="AY181" s="15" t="s">
        <v>148</v>
      </c>
      <c r="BE181" s="201">
        <f>IF(N181="základní",J181,0)</f>
        <v>0</v>
      </c>
      <c r="BF181" s="201">
        <f>IF(N181="snížená",J181,0)</f>
        <v>0</v>
      </c>
      <c r="BG181" s="201">
        <f>IF(N181="zákl. přenesená",J181,0)</f>
        <v>0</v>
      </c>
      <c r="BH181" s="201">
        <f>IF(N181="sníž. přenesená",J181,0)</f>
        <v>0</v>
      </c>
      <c r="BI181" s="201">
        <f>IF(N181="nulová",J181,0)</f>
        <v>0</v>
      </c>
      <c r="BJ181" s="15" t="s">
        <v>93</v>
      </c>
      <c r="BK181" s="201">
        <f>ROUND(I181*H181,2)</f>
        <v>0</v>
      </c>
      <c r="BL181" s="15" t="s">
        <v>166</v>
      </c>
      <c r="BM181" s="200" t="s">
        <v>581</v>
      </c>
    </row>
    <row r="182" spans="1:65" s="2" customFormat="1" ht="12">
      <c r="A182" s="33"/>
      <c r="B182" s="34"/>
      <c r="C182" s="35"/>
      <c r="D182" s="202" t="s">
        <v>158</v>
      </c>
      <c r="E182" s="35"/>
      <c r="F182" s="203" t="s">
        <v>289</v>
      </c>
      <c r="G182" s="35"/>
      <c r="H182" s="35"/>
      <c r="I182" s="204"/>
      <c r="J182" s="35"/>
      <c r="K182" s="35"/>
      <c r="L182" s="38"/>
      <c r="M182" s="205"/>
      <c r="N182" s="206"/>
      <c r="O182" s="70"/>
      <c r="P182" s="70"/>
      <c r="Q182" s="70"/>
      <c r="R182" s="70"/>
      <c r="S182" s="70"/>
      <c r="T182" s="71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T182" s="15" t="s">
        <v>158</v>
      </c>
      <c r="AU182" s="15" t="s">
        <v>95</v>
      </c>
    </row>
    <row r="183" spans="1:65" s="13" customFormat="1" ht="12">
      <c r="B183" s="211"/>
      <c r="C183" s="212"/>
      <c r="D183" s="202" t="s">
        <v>205</v>
      </c>
      <c r="E183" s="213" t="s">
        <v>1</v>
      </c>
      <c r="F183" s="214" t="s">
        <v>582</v>
      </c>
      <c r="G183" s="212"/>
      <c r="H183" s="215">
        <v>2.5089999999999999</v>
      </c>
      <c r="I183" s="216"/>
      <c r="J183" s="212"/>
      <c r="K183" s="212"/>
      <c r="L183" s="217"/>
      <c r="M183" s="218"/>
      <c r="N183" s="219"/>
      <c r="O183" s="219"/>
      <c r="P183" s="219"/>
      <c r="Q183" s="219"/>
      <c r="R183" s="219"/>
      <c r="S183" s="219"/>
      <c r="T183" s="220"/>
      <c r="AT183" s="221" t="s">
        <v>205</v>
      </c>
      <c r="AU183" s="221" t="s">
        <v>95</v>
      </c>
      <c r="AV183" s="13" t="s">
        <v>95</v>
      </c>
      <c r="AW183" s="13" t="s">
        <v>40</v>
      </c>
      <c r="AX183" s="13" t="s">
        <v>93</v>
      </c>
      <c r="AY183" s="221" t="s">
        <v>148</v>
      </c>
    </row>
    <row r="184" spans="1:65" s="2" customFormat="1" ht="24.25" customHeight="1">
      <c r="A184" s="33"/>
      <c r="B184" s="34"/>
      <c r="C184" s="188" t="s">
        <v>304</v>
      </c>
      <c r="D184" s="188" t="s">
        <v>152</v>
      </c>
      <c r="E184" s="189" t="s">
        <v>583</v>
      </c>
      <c r="F184" s="190" t="s">
        <v>584</v>
      </c>
      <c r="G184" s="191" t="s">
        <v>294</v>
      </c>
      <c r="H184" s="192">
        <v>5.0179999999999998</v>
      </c>
      <c r="I184" s="193"/>
      <c r="J184" s="194">
        <f>ROUND(I184*H184,2)</f>
        <v>0</v>
      </c>
      <c r="K184" s="195"/>
      <c r="L184" s="38"/>
      <c r="M184" s="196" t="s">
        <v>1</v>
      </c>
      <c r="N184" s="197" t="s">
        <v>50</v>
      </c>
      <c r="O184" s="70"/>
      <c r="P184" s="198">
        <f>O184*H184</f>
        <v>0</v>
      </c>
      <c r="Q184" s="198">
        <v>0</v>
      </c>
      <c r="R184" s="198">
        <f>Q184*H184</f>
        <v>0</v>
      </c>
      <c r="S184" s="198">
        <v>0</v>
      </c>
      <c r="T184" s="199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200" t="s">
        <v>166</v>
      </c>
      <c r="AT184" s="200" t="s">
        <v>152</v>
      </c>
      <c r="AU184" s="200" t="s">
        <v>95</v>
      </c>
      <c r="AY184" s="15" t="s">
        <v>148</v>
      </c>
      <c r="BE184" s="201">
        <f>IF(N184="základní",J184,0)</f>
        <v>0</v>
      </c>
      <c r="BF184" s="201">
        <f>IF(N184="snížená",J184,0)</f>
        <v>0</v>
      </c>
      <c r="BG184" s="201">
        <f>IF(N184="zákl. přenesená",J184,0)</f>
        <v>0</v>
      </c>
      <c r="BH184" s="201">
        <f>IF(N184="sníž. přenesená",J184,0)</f>
        <v>0</v>
      </c>
      <c r="BI184" s="201">
        <f>IF(N184="nulová",J184,0)</f>
        <v>0</v>
      </c>
      <c r="BJ184" s="15" t="s">
        <v>93</v>
      </c>
      <c r="BK184" s="201">
        <f>ROUND(I184*H184,2)</f>
        <v>0</v>
      </c>
      <c r="BL184" s="15" t="s">
        <v>166</v>
      </c>
      <c r="BM184" s="200" t="s">
        <v>585</v>
      </c>
    </row>
    <row r="185" spans="1:65" s="2" customFormat="1" ht="36">
      <c r="A185" s="33"/>
      <c r="B185" s="34"/>
      <c r="C185" s="35"/>
      <c r="D185" s="202" t="s">
        <v>158</v>
      </c>
      <c r="E185" s="35"/>
      <c r="F185" s="203" t="s">
        <v>586</v>
      </c>
      <c r="G185" s="35"/>
      <c r="H185" s="35"/>
      <c r="I185" s="204"/>
      <c r="J185" s="35"/>
      <c r="K185" s="35"/>
      <c r="L185" s="38"/>
      <c r="M185" s="205"/>
      <c r="N185" s="206"/>
      <c r="O185" s="70"/>
      <c r="P185" s="70"/>
      <c r="Q185" s="70"/>
      <c r="R185" s="70"/>
      <c r="S185" s="70"/>
      <c r="T185" s="71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T185" s="15" t="s">
        <v>158</v>
      </c>
      <c r="AU185" s="15" t="s">
        <v>95</v>
      </c>
    </row>
    <row r="186" spans="1:65" s="13" customFormat="1" ht="12">
      <c r="B186" s="211"/>
      <c r="C186" s="212"/>
      <c r="D186" s="202" t="s">
        <v>205</v>
      </c>
      <c r="E186" s="213" t="s">
        <v>1</v>
      </c>
      <c r="F186" s="214" t="s">
        <v>587</v>
      </c>
      <c r="G186" s="212"/>
      <c r="H186" s="215">
        <v>5.0179999999999998</v>
      </c>
      <c r="I186" s="216"/>
      <c r="J186" s="212"/>
      <c r="K186" s="212"/>
      <c r="L186" s="217"/>
      <c r="M186" s="218"/>
      <c r="N186" s="219"/>
      <c r="O186" s="219"/>
      <c r="P186" s="219"/>
      <c r="Q186" s="219"/>
      <c r="R186" s="219"/>
      <c r="S186" s="219"/>
      <c r="T186" s="220"/>
      <c r="AT186" s="221" t="s">
        <v>205</v>
      </c>
      <c r="AU186" s="221" t="s">
        <v>95</v>
      </c>
      <c r="AV186" s="13" t="s">
        <v>95</v>
      </c>
      <c r="AW186" s="13" t="s">
        <v>40</v>
      </c>
      <c r="AX186" s="13" t="s">
        <v>93</v>
      </c>
      <c r="AY186" s="221" t="s">
        <v>148</v>
      </c>
    </row>
    <row r="187" spans="1:65" s="2" customFormat="1" ht="14.5" customHeight="1">
      <c r="A187" s="33"/>
      <c r="B187" s="34"/>
      <c r="C187" s="188" t="s">
        <v>7</v>
      </c>
      <c r="D187" s="188" t="s">
        <v>152</v>
      </c>
      <c r="E187" s="189" t="s">
        <v>299</v>
      </c>
      <c r="F187" s="190" t="s">
        <v>300</v>
      </c>
      <c r="G187" s="191" t="s">
        <v>230</v>
      </c>
      <c r="H187" s="192">
        <v>3.746</v>
      </c>
      <c r="I187" s="193"/>
      <c r="J187" s="194">
        <f>ROUND(I187*H187,2)</f>
        <v>0</v>
      </c>
      <c r="K187" s="195"/>
      <c r="L187" s="38"/>
      <c r="M187" s="196" t="s">
        <v>1</v>
      </c>
      <c r="N187" s="197" t="s">
        <v>50</v>
      </c>
      <c r="O187" s="70"/>
      <c r="P187" s="198">
        <f>O187*H187</f>
        <v>0</v>
      </c>
      <c r="Q187" s="198">
        <v>0</v>
      </c>
      <c r="R187" s="198">
        <f>Q187*H187</f>
        <v>0</v>
      </c>
      <c r="S187" s="198">
        <v>0</v>
      </c>
      <c r="T187" s="199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200" t="s">
        <v>166</v>
      </c>
      <c r="AT187" s="200" t="s">
        <v>152</v>
      </c>
      <c r="AU187" s="200" t="s">
        <v>95</v>
      </c>
      <c r="AY187" s="15" t="s">
        <v>148</v>
      </c>
      <c r="BE187" s="201">
        <f>IF(N187="základní",J187,0)</f>
        <v>0</v>
      </c>
      <c r="BF187" s="201">
        <f>IF(N187="snížená",J187,0)</f>
        <v>0</v>
      </c>
      <c r="BG187" s="201">
        <f>IF(N187="zákl. přenesená",J187,0)</f>
        <v>0</v>
      </c>
      <c r="BH187" s="201">
        <f>IF(N187="sníž. přenesená",J187,0)</f>
        <v>0</v>
      </c>
      <c r="BI187" s="201">
        <f>IF(N187="nulová",J187,0)</f>
        <v>0</v>
      </c>
      <c r="BJ187" s="15" t="s">
        <v>93</v>
      </c>
      <c r="BK187" s="201">
        <f>ROUND(I187*H187,2)</f>
        <v>0</v>
      </c>
      <c r="BL187" s="15" t="s">
        <v>166</v>
      </c>
      <c r="BM187" s="200" t="s">
        <v>588</v>
      </c>
    </row>
    <row r="188" spans="1:65" s="2" customFormat="1" ht="12">
      <c r="A188" s="33"/>
      <c r="B188" s="34"/>
      <c r="C188" s="35"/>
      <c r="D188" s="202" t="s">
        <v>158</v>
      </c>
      <c r="E188" s="35"/>
      <c r="F188" s="203" t="s">
        <v>300</v>
      </c>
      <c r="G188" s="35"/>
      <c r="H188" s="35"/>
      <c r="I188" s="204"/>
      <c r="J188" s="35"/>
      <c r="K188" s="35"/>
      <c r="L188" s="38"/>
      <c r="M188" s="205"/>
      <c r="N188" s="206"/>
      <c r="O188" s="70"/>
      <c r="P188" s="70"/>
      <c r="Q188" s="70"/>
      <c r="R188" s="70"/>
      <c r="S188" s="70"/>
      <c r="T188" s="71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T188" s="15" t="s">
        <v>158</v>
      </c>
      <c r="AU188" s="15" t="s">
        <v>95</v>
      </c>
    </row>
    <row r="189" spans="1:65" s="13" customFormat="1" ht="12">
      <c r="B189" s="211"/>
      <c r="C189" s="212"/>
      <c r="D189" s="202" t="s">
        <v>205</v>
      </c>
      <c r="E189" s="213" t="s">
        <v>1</v>
      </c>
      <c r="F189" s="214" t="s">
        <v>589</v>
      </c>
      <c r="G189" s="212"/>
      <c r="H189" s="215">
        <v>3.746</v>
      </c>
      <c r="I189" s="216"/>
      <c r="J189" s="212"/>
      <c r="K189" s="212"/>
      <c r="L189" s="217"/>
      <c r="M189" s="218"/>
      <c r="N189" s="219"/>
      <c r="O189" s="219"/>
      <c r="P189" s="219"/>
      <c r="Q189" s="219"/>
      <c r="R189" s="219"/>
      <c r="S189" s="219"/>
      <c r="T189" s="220"/>
      <c r="AT189" s="221" t="s">
        <v>205</v>
      </c>
      <c r="AU189" s="221" t="s">
        <v>95</v>
      </c>
      <c r="AV189" s="13" t="s">
        <v>95</v>
      </c>
      <c r="AW189" s="13" t="s">
        <v>40</v>
      </c>
      <c r="AX189" s="13" t="s">
        <v>93</v>
      </c>
      <c r="AY189" s="221" t="s">
        <v>148</v>
      </c>
    </row>
    <row r="190" spans="1:65" s="2" customFormat="1" ht="24.25" customHeight="1">
      <c r="A190" s="33"/>
      <c r="B190" s="34"/>
      <c r="C190" s="188" t="s">
        <v>314</v>
      </c>
      <c r="D190" s="188" t="s">
        <v>152</v>
      </c>
      <c r="E190" s="189" t="s">
        <v>305</v>
      </c>
      <c r="F190" s="190" t="s">
        <v>306</v>
      </c>
      <c r="G190" s="191" t="s">
        <v>230</v>
      </c>
      <c r="H190" s="192">
        <v>3.746</v>
      </c>
      <c r="I190" s="193"/>
      <c r="J190" s="194">
        <f>ROUND(I190*H190,2)</f>
        <v>0</v>
      </c>
      <c r="K190" s="195"/>
      <c r="L190" s="38"/>
      <c r="M190" s="196" t="s">
        <v>1</v>
      </c>
      <c r="N190" s="197" t="s">
        <v>50</v>
      </c>
      <c r="O190" s="70"/>
      <c r="P190" s="198">
        <f>O190*H190</f>
        <v>0</v>
      </c>
      <c r="Q190" s="198">
        <v>0</v>
      </c>
      <c r="R190" s="198">
        <f>Q190*H190</f>
        <v>0</v>
      </c>
      <c r="S190" s="198">
        <v>0</v>
      </c>
      <c r="T190" s="199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200" t="s">
        <v>166</v>
      </c>
      <c r="AT190" s="200" t="s">
        <v>152</v>
      </c>
      <c r="AU190" s="200" t="s">
        <v>95</v>
      </c>
      <c r="AY190" s="15" t="s">
        <v>148</v>
      </c>
      <c r="BE190" s="201">
        <f>IF(N190="základní",J190,0)</f>
        <v>0</v>
      </c>
      <c r="BF190" s="201">
        <f>IF(N190="snížená",J190,0)</f>
        <v>0</v>
      </c>
      <c r="BG190" s="201">
        <f>IF(N190="zákl. přenesená",J190,0)</f>
        <v>0</v>
      </c>
      <c r="BH190" s="201">
        <f>IF(N190="sníž. přenesená",J190,0)</f>
        <v>0</v>
      </c>
      <c r="BI190" s="201">
        <f>IF(N190="nulová",J190,0)</f>
        <v>0</v>
      </c>
      <c r="BJ190" s="15" t="s">
        <v>93</v>
      </c>
      <c r="BK190" s="201">
        <f>ROUND(I190*H190,2)</f>
        <v>0</v>
      </c>
      <c r="BL190" s="15" t="s">
        <v>166</v>
      </c>
      <c r="BM190" s="200" t="s">
        <v>590</v>
      </c>
    </row>
    <row r="191" spans="1:65" s="2" customFormat="1" ht="48">
      <c r="A191" s="33"/>
      <c r="B191" s="34"/>
      <c r="C191" s="35"/>
      <c r="D191" s="202" t="s">
        <v>158</v>
      </c>
      <c r="E191" s="35"/>
      <c r="F191" s="203" t="s">
        <v>308</v>
      </c>
      <c r="G191" s="35"/>
      <c r="H191" s="35"/>
      <c r="I191" s="204"/>
      <c r="J191" s="35"/>
      <c r="K191" s="35"/>
      <c r="L191" s="38"/>
      <c r="M191" s="205"/>
      <c r="N191" s="206"/>
      <c r="O191" s="70"/>
      <c r="P191" s="70"/>
      <c r="Q191" s="70"/>
      <c r="R191" s="70"/>
      <c r="S191" s="70"/>
      <c r="T191" s="71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T191" s="15" t="s">
        <v>158</v>
      </c>
      <c r="AU191" s="15" t="s">
        <v>95</v>
      </c>
    </row>
    <row r="192" spans="1:65" s="13" customFormat="1" ht="12">
      <c r="B192" s="211"/>
      <c r="C192" s="212"/>
      <c r="D192" s="202" t="s">
        <v>205</v>
      </c>
      <c r="E192" s="213" t="s">
        <v>1</v>
      </c>
      <c r="F192" s="214" t="s">
        <v>589</v>
      </c>
      <c r="G192" s="212"/>
      <c r="H192" s="215">
        <v>3.746</v>
      </c>
      <c r="I192" s="216"/>
      <c r="J192" s="212"/>
      <c r="K192" s="212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205</v>
      </c>
      <c r="AU192" s="221" t="s">
        <v>95</v>
      </c>
      <c r="AV192" s="13" t="s">
        <v>95</v>
      </c>
      <c r="AW192" s="13" t="s">
        <v>40</v>
      </c>
      <c r="AX192" s="13" t="s">
        <v>93</v>
      </c>
      <c r="AY192" s="221" t="s">
        <v>148</v>
      </c>
    </row>
    <row r="193" spans="1:65" s="2" customFormat="1" ht="24.25" customHeight="1">
      <c r="A193" s="33"/>
      <c r="B193" s="34"/>
      <c r="C193" s="188" t="s">
        <v>320</v>
      </c>
      <c r="D193" s="188" t="s">
        <v>152</v>
      </c>
      <c r="E193" s="189" t="s">
        <v>591</v>
      </c>
      <c r="F193" s="190" t="s">
        <v>592</v>
      </c>
      <c r="G193" s="191" t="s">
        <v>224</v>
      </c>
      <c r="H193" s="192">
        <v>12.25</v>
      </c>
      <c r="I193" s="193"/>
      <c r="J193" s="194">
        <f>ROUND(I193*H193,2)</f>
        <v>0</v>
      </c>
      <c r="K193" s="195"/>
      <c r="L193" s="38"/>
      <c r="M193" s="196" t="s">
        <v>1</v>
      </c>
      <c r="N193" s="197" t="s">
        <v>50</v>
      </c>
      <c r="O193" s="70"/>
      <c r="P193" s="198">
        <f>O193*H193</f>
        <v>0</v>
      </c>
      <c r="Q193" s="198">
        <v>0</v>
      </c>
      <c r="R193" s="198">
        <f>Q193*H193</f>
        <v>0</v>
      </c>
      <c r="S193" s="198">
        <v>0</v>
      </c>
      <c r="T193" s="199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200" t="s">
        <v>166</v>
      </c>
      <c r="AT193" s="200" t="s">
        <v>152</v>
      </c>
      <c r="AU193" s="200" t="s">
        <v>95</v>
      </c>
      <c r="AY193" s="15" t="s">
        <v>148</v>
      </c>
      <c r="BE193" s="201">
        <f>IF(N193="základní",J193,0)</f>
        <v>0</v>
      </c>
      <c r="BF193" s="201">
        <f>IF(N193="snížená",J193,0)</f>
        <v>0</v>
      </c>
      <c r="BG193" s="201">
        <f>IF(N193="zákl. přenesená",J193,0)</f>
        <v>0</v>
      </c>
      <c r="BH193" s="201">
        <f>IF(N193="sníž. přenesená",J193,0)</f>
        <v>0</v>
      </c>
      <c r="BI193" s="201">
        <f>IF(N193="nulová",J193,0)</f>
        <v>0</v>
      </c>
      <c r="BJ193" s="15" t="s">
        <v>93</v>
      </c>
      <c r="BK193" s="201">
        <f>ROUND(I193*H193,2)</f>
        <v>0</v>
      </c>
      <c r="BL193" s="15" t="s">
        <v>166</v>
      </c>
      <c r="BM193" s="200" t="s">
        <v>593</v>
      </c>
    </row>
    <row r="194" spans="1:65" s="2" customFormat="1" ht="36">
      <c r="A194" s="33"/>
      <c r="B194" s="34"/>
      <c r="C194" s="35"/>
      <c r="D194" s="202" t="s">
        <v>158</v>
      </c>
      <c r="E194" s="35"/>
      <c r="F194" s="203" t="s">
        <v>594</v>
      </c>
      <c r="G194" s="35"/>
      <c r="H194" s="35"/>
      <c r="I194" s="204"/>
      <c r="J194" s="35"/>
      <c r="K194" s="35"/>
      <c r="L194" s="38"/>
      <c r="M194" s="205"/>
      <c r="N194" s="206"/>
      <c r="O194" s="70"/>
      <c r="P194" s="70"/>
      <c r="Q194" s="70"/>
      <c r="R194" s="70"/>
      <c r="S194" s="70"/>
      <c r="T194" s="71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T194" s="15" t="s">
        <v>158</v>
      </c>
      <c r="AU194" s="15" t="s">
        <v>95</v>
      </c>
    </row>
    <row r="195" spans="1:65" s="13" customFormat="1" ht="12">
      <c r="B195" s="211"/>
      <c r="C195" s="212"/>
      <c r="D195" s="202" t="s">
        <v>205</v>
      </c>
      <c r="E195" s="213" t="s">
        <v>1</v>
      </c>
      <c r="F195" s="214" t="s">
        <v>227</v>
      </c>
      <c r="G195" s="212"/>
      <c r="H195" s="215">
        <v>12.25</v>
      </c>
      <c r="I195" s="216"/>
      <c r="J195" s="212"/>
      <c r="K195" s="212"/>
      <c r="L195" s="217"/>
      <c r="M195" s="218"/>
      <c r="N195" s="219"/>
      <c r="O195" s="219"/>
      <c r="P195" s="219"/>
      <c r="Q195" s="219"/>
      <c r="R195" s="219"/>
      <c r="S195" s="219"/>
      <c r="T195" s="220"/>
      <c r="AT195" s="221" t="s">
        <v>205</v>
      </c>
      <c r="AU195" s="221" t="s">
        <v>95</v>
      </c>
      <c r="AV195" s="13" t="s">
        <v>95</v>
      </c>
      <c r="AW195" s="13" t="s">
        <v>40</v>
      </c>
      <c r="AX195" s="13" t="s">
        <v>93</v>
      </c>
      <c r="AY195" s="221" t="s">
        <v>148</v>
      </c>
    </row>
    <row r="196" spans="1:65" s="2" customFormat="1" ht="14.5" customHeight="1">
      <c r="A196" s="33"/>
      <c r="B196" s="34"/>
      <c r="C196" s="188" t="s">
        <v>327</v>
      </c>
      <c r="D196" s="188" t="s">
        <v>152</v>
      </c>
      <c r="E196" s="189" t="s">
        <v>315</v>
      </c>
      <c r="F196" s="190" t="s">
        <v>316</v>
      </c>
      <c r="G196" s="191" t="s">
        <v>224</v>
      </c>
      <c r="H196" s="192">
        <v>6.125</v>
      </c>
      <c r="I196" s="193"/>
      <c r="J196" s="194">
        <f>ROUND(I196*H196,2)</f>
        <v>0</v>
      </c>
      <c r="K196" s="195"/>
      <c r="L196" s="38"/>
      <c r="M196" s="196" t="s">
        <v>1</v>
      </c>
      <c r="N196" s="197" t="s">
        <v>50</v>
      </c>
      <c r="O196" s="70"/>
      <c r="P196" s="198">
        <f>O196*H196</f>
        <v>0</v>
      </c>
      <c r="Q196" s="198">
        <v>1.2700000000000001E-3</v>
      </c>
      <c r="R196" s="198">
        <f>Q196*H196</f>
        <v>7.7787500000000001E-3</v>
      </c>
      <c r="S196" s="198">
        <v>0</v>
      </c>
      <c r="T196" s="199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200" t="s">
        <v>166</v>
      </c>
      <c r="AT196" s="200" t="s">
        <v>152</v>
      </c>
      <c r="AU196" s="200" t="s">
        <v>95</v>
      </c>
      <c r="AY196" s="15" t="s">
        <v>148</v>
      </c>
      <c r="BE196" s="201">
        <f>IF(N196="základní",J196,0)</f>
        <v>0</v>
      </c>
      <c r="BF196" s="201">
        <f>IF(N196="snížená",J196,0)</f>
        <v>0</v>
      </c>
      <c r="BG196" s="201">
        <f>IF(N196="zákl. přenesená",J196,0)</f>
        <v>0</v>
      </c>
      <c r="BH196" s="201">
        <f>IF(N196="sníž. přenesená",J196,0)</f>
        <v>0</v>
      </c>
      <c r="BI196" s="201">
        <f>IF(N196="nulová",J196,0)</f>
        <v>0</v>
      </c>
      <c r="BJ196" s="15" t="s">
        <v>93</v>
      </c>
      <c r="BK196" s="201">
        <f>ROUND(I196*H196,2)</f>
        <v>0</v>
      </c>
      <c r="BL196" s="15" t="s">
        <v>166</v>
      </c>
      <c r="BM196" s="200" t="s">
        <v>595</v>
      </c>
    </row>
    <row r="197" spans="1:65" s="2" customFormat="1" ht="12">
      <c r="A197" s="33"/>
      <c r="B197" s="34"/>
      <c r="C197" s="35"/>
      <c r="D197" s="202" t="s">
        <v>158</v>
      </c>
      <c r="E197" s="35"/>
      <c r="F197" s="203" t="s">
        <v>318</v>
      </c>
      <c r="G197" s="35"/>
      <c r="H197" s="35"/>
      <c r="I197" s="204"/>
      <c r="J197" s="35"/>
      <c r="K197" s="35"/>
      <c r="L197" s="38"/>
      <c r="M197" s="205"/>
      <c r="N197" s="206"/>
      <c r="O197" s="70"/>
      <c r="P197" s="70"/>
      <c r="Q197" s="70"/>
      <c r="R197" s="70"/>
      <c r="S197" s="70"/>
      <c r="T197" s="71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T197" s="15" t="s">
        <v>158</v>
      </c>
      <c r="AU197" s="15" t="s">
        <v>95</v>
      </c>
    </row>
    <row r="198" spans="1:65" s="13" customFormat="1" ht="12">
      <c r="B198" s="211"/>
      <c r="C198" s="212"/>
      <c r="D198" s="202" t="s">
        <v>205</v>
      </c>
      <c r="E198" s="213" t="s">
        <v>1</v>
      </c>
      <c r="F198" s="214" t="s">
        <v>596</v>
      </c>
      <c r="G198" s="212"/>
      <c r="H198" s="215">
        <v>6.125</v>
      </c>
      <c r="I198" s="216"/>
      <c r="J198" s="212"/>
      <c r="K198" s="212"/>
      <c r="L198" s="217"/>
      <c r="M198" s="218"/>
      <c r="N198" s="219"/>
      <c r="O198" s="219"/>
      <c r="P198" s="219"/>
      <c r="Q198" s="219"/>
      <c r="R198" s="219"/>
      <c r="S198" s="219"/>
      <c r="T198" s="220"/>
      <c r="AT198" s="221" t="s">
        <v>205</v>
      </c>
      <c r="AU198" s="221" t="s">
        <v>95</v>
      </c>
      <c r="AV198" s="13" t="s">
        <v>95</v>
      </c>
      <c r="AW198" s="13" t="s">
        <v>40</v>
      </c>
      <c r="AX198" s="13" t="s">
        <v>93</v>
      </c>
      <c r="AY198" s="221" t="s">
        <v>148</v>
      </c>
    </row>
    <row r="199" spans="1:65" s="2" customFormat="1" ht="14.5" customHeight="1">
      <c r="A199" s="33"/>
      <c r="B199" s="34"/>
      <c r="C199" s="222" t="s">
        <v>332</v>
      </c>
      <c r="D199" s="222" t="s">
        <v>321</v>
      </c>
      <c r="E199" s="223" t="s">
        <v>322</v>
      </c>
      <c r="F199" s="224" t="s">
        <v>323</v>
      </c>
      <c r="G199" s="225" t="s">
        <v>324</v>
      </c>
      <c r="H199" s="226">
        <v>6.125</v>
      </c>
      <c r="I199" s="227"/>
      <c r="J199" s="228">
        <f>ROUND(I199*H199,2)</f>
        <v>0</v>
      </c>
      <c r="K199" s="229"/>
      <c r="L199" s="230"/>
      <c r="M199" s="231" t="s">
        <v>1</v>
      </c>
      <c r="N199" s="232" t="s">
        <v>50</v>
      </c>
      <c r="O199" s="70"/>
      <c r="P199" s="198">
        <f>O199*H199</f>
        <v>0</v>
      </c>
      <c r="Q199" s="198">
        <v>1E-3</v>
      </c>
      <c r="R199" s="198">
        <f>Q199*H199</f>
        <v>6.1250000000000002E-3</v>
      </c>
      <c r="S199" s="198">
        <v>0</v>
      </c>
      <c r="T199" s="199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200" t="s">
        <v>182</v>
      </c>
      <c r="AT199" s="200" t="s">
        <v>321</v>
      </c>
      <c r="AU199" s="200" t="s">
        <v>95</v>
      </c>
      <c r="AY199" s="15" t="s">
        <v>148</v>
      </c>
      <c r="BE199" s="201">
        <f>IF(N199="základní",J199,0)</f>
        <v>0</v>
      </c>
      <c r="BF199" s="201">
        <f>IF(N199="snížená",J199,0)</f>
        <v>0</v>
      </c>
      <c r="BG199" s="201">
        <f>IF(N199="zákl. přenesená",J199,0)</f>
        <v>0</v>
      </c>
      <c r="BH199" s="201">
        <f>IF(N199="sníž. přenesená",J199,0)</f>
        <v>0</v>
      </c>
      <c r="BI199" s="201">
        <f>IF(N199="nulová",J199,0)</f>
        <v>0</v>
      </c>
      <c r="BJ199" s="15" t="s">
        <v>93</v>
      </c>
      <c r="BK199" s="201">
        <f>ROUND(I199*H199,2)</f>
        <v>0</v>
      </c>
      <c r="BL199" s="15" t="s">
        <v>166</v>
      </c>
      <c r="BM199" s="200" t="s">
        <v>597</v>
      </c>
    </row>
    <row r="200" spans="1:65" s="2" customFormat="1" ht="12">
      <c r="A200" s="33"/>
      <c r="B200" s="34"/>
      <c r="C200" s="35"/>
      <c r="D200" s="202" t="s">
        <v>158</v>
      </c>
      <c r="E200" s="35"/>
      <c r="F200" s="203" t="s">
        <v>323</v>
      </c>
      <c r="G200" s="35"/>
      <c r="H200" s="35"/>
      <c r="I200" s="204"/>
      <c r="J200" s="35"/>
      <c r="K200" s="35"/>
      <c r="L200" s="38"/>
      <c r="M200" s="205"/>
      <c r="N200" s="206"/>
      <c r="O200" s="70"/>
      <c r="P200" s="70"/>
      <c r="Q200" s="70"/>
      <c r="R200" s="70"/>
      <c r="S200" s="70"/>
      <c r="T200" s="71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T200" s="15" t="s">
        <v>158</v>
      </c>
      <c r="AU200" s="15" t="s">
        <v>95</v>
      </c>
    </row>
    <row r="201" spans="1:65" s="12" customFormat="1" ht="22.75" customHeight="1">
      <c r="B201" s="172"/>
      <c r="C201" s="173"/>
      <c r="D201" s="174" t="s">
        <v>84</v>
      </c>
      <c r="E201" s="186" t="s">
        <v>182</v>
      </c>
      <c r="F201" s="186" t="s">
        <v>379</v>
      </c>
      <c r="G201" s="173"/>
      <c r="H201" s="173"/>
      <c r="I201" s="176"/>
      <c r="J201" s="187">
        <f>BK201</f>
        <v>0</v>
      </c>
      <c r="K201" s="173"/>
      <c r="L201" s="178"/>
      <c r="M201" s="179"/>
      <c r="N201" s="180"/>
      <c r="O201" s="180"/>
      <c r="P201" s="181">
        <f>SUM(P202:P207)</f>
        <v>0</v>
      </c>
      <c r="Q201" s="180"/>
      <c r="R201" s="181">
        <f>SUM(R202:R207)</f>
        <v>5.07885834</v>
      </c>
      <c r="S201" s="180"/>
      <c r="T201" s="182">
        <f>SUM(T202:T207)</f>
        <v>0</v>
      </c>
      <c r="AR201" s="183" t="s">
        <v>93</v>
      </c>
      <c r="AT201" s="184" t="s">
        <v>84</v>
      </c>
      <c r="AU201" s="184" t="s">
        <v>93</v>
      </c>
      <c r="AY201" s="183" t="s">
        <v>148</v>
      </c>
      <c r="BK201" s="185">
        <f>SUM(BK202:BK207)</f>
        <v>0</v>
      </c>
    </row>
    <row r="202" spans="1:65" s="2" customFormat="1" ht="37.75" customHeight="1">
      <c r="A202" s="33"/>
      <c r="B202" s="34"/>
      <c r="C202" s="222" t="s">
        <v>338</v>
      </c>
      <c r="D202" s="222" t="s">
        <v>321</v>
      </c>
      <c r="E202" s="223" t="s">
        <v>598</v>
      </c>
      <c r="F202" s="224" t="s">
        <v>599</v>
      </c>
      <c r="G202" s="225" t="s">
        <v>330</v>
      </c>
      <c r="H202" s="226">
        <v>1</v>
      </c>
      <c r="I202" s="227"/>
      <c r="J202" s="228">
        <f>ROUND(I202*H202,2)</f>
        <v>0</v>
      </c>
      <c r="K202" s="229"/>
      <c r="L202" s="230"/>
      <c r="M202" s="231" t="s">
        <v>1</v>
      </c>
      <c r="N202" s="232" t="s">
        <v>50</v>
      </c>
      <c r="O202" s="70"/>
      <c r="P202" s="198">
        <f>O202*H202</f>
        <v>0</v>
      </c>
      <c r="Q202" s="198">
        <v>2.1</v>
      </c>
      <c r="R202" s="198">
        <f>Q202*H202</f>
        <v>2.1</v>
      </c>
      <c r="S202" s="198">
        <v>0</v>
      </c>
      <c r="T202" s="199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200" t="s">
        <v>182</v>
      </c>
      <c r="AT202" s="200" t="s">
        <v>321</v>
      </c>
      <c r="AU202" s="200" t="s">
        <v>95</v>
      </c>
      <c r="AY202" s="15" t="s">
        <v>148</v>
      </c>
      <c r="BE202" s="201">
        <f>IF(N202="základní",J202,0)</f>
        <v>0</v>
      </c>
      <c r="BF202" s="201">
        <f>IF(N202="snížená",J202,0)</f>
        <v>0</v>
      </c>
      <c r="BG202" s="201">
        <f>IF(N202="zákl. přenesená",J202,0)</f>
        <v>0</v>
      </c>
      <c r="BH202" s="201">
        <f>IF(N202="sníž. přenesená",J202,0)</f>
        <v>0</v>
      </c>
      <c r="BI202" s="201">
        <f>IF(N202="nulová",J202,0)</f>
        <v>0</v>
      </c>
      <c r="BJ202" s="15" t="s">
        <v>93</v>
      </c>
      <c r="BK202" s="201">
        <f>ROUND(I202*H202,2)</f>
        <v>0</v>
      </c>
      <c r="BL202" s="15" t="s">
        <v>166</v>
      </c>
      <c r="BM202" s="200" t="s">
        <v>600</v>
      </c>
    </row>
    <row r="203" spans="1:65" s="2" customFormat="1" ht="24">
      <c r="A203" s="33"/>
      <c r="B203" s="34"/>
      <c r="C203" s="35"/>
      <c r="D203" s="202" t="s">
        <v>158</v>
      </c>
      <c r="E203" s="35"/>
      <c r="F203" s="203" t="s">
        <v>601</v>
      </c>
      <c r="G203" s="35"/>
      <c r="H203" s="35"/>
      <c r="I203" s="204"/>
      <c r="J203" s="35"/>
      <c r="K203" s="35"/>
      <c r="L203" s="38"/>
      <c r="M203" s="205"/>
      <c r="N203" s="206"/>
      <c r="O203" s="70"/>
      <c r="P203" s="70"/>
      <c r="Q203" s="70"/>
      <c r="R203" s="70"/>
      <c r="S203" s="70"/>
      <c r="T203" s="71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T203" s="15" t="s">
        <v>158</v>
      </c>
      <c r="AU203" s="15" t="s">
        <v>95</v>
      </c>
    </row>
    <row r="204" spans="1:65" s="13" customFormat="1" ht="12">
      <c r="B204" s="211"/>
      <c r="C204" s="212"/>
      <c r="D204" s="202" t="s">
        <v>205</v>
      </c>
      <c r="E204" s="213" t="s">
        <v>1</v>
      </c>
      <c r="F204" s="214" t="s">
        <v>93</v>
      </c>
      <c r="G204" s="212"/>
      <c r="H204" s="215">
        <v>1</v>
      </c>
      <c r="I204" s="216"/>
      <c r="J204" s="212"/>
      <c r="K204" s="212"/>
      <c r="L204" s="217"/>
      <c r="M204" s="218"/>
      <c r="N204" s="219"/>
      <c r="O204" s="219"/>
      <c r="P204" s="219"/>
      <c r="Q204" s="219"/>
      <c r="R204" s="219"/>
      <c r="S204" s="219"/>
      <c r="T204" s="220"/>
      <c r="AT204" s="221" t="s">
        <v>205</v>
      </c>
      <c r="AU204" s="221" t="s">
        <v>95</v>
      </c>
      <c r="AV204" s="13" t="s">
        <v>95</v>
      </c>
      <c r="AW204" s="13" t="s">
        <v>40</v>
      </c>
      <c r="AX204" s="13" t="s">
        <v>93</v>
      </c>
      <c r="AY204" s="221" t="s">
        <v>148</v>
      </c>
    </row>
    <row r="205" spans="1:65" s="2" customFormat="1" ht="24.25" customHeight="1">
      <c r="A205" s="33"/>
      <c r="B205" s="34"/>
      <c r="C205" s="188" t="s">
        <v>344</v>
      </c>
      <c r="D205" s="188" t="s">
        <v>152</v>
      </c>
      <c r="E205" s="189" t="s">
        <v>602</v>
      </c>
      <c r="F205" s="190" t="s">
        <v>603</v>
      </c>
      <c r="G205" s="191" t="s">
        <v>230</v>
      </c>
      <c r="H205" s="192">
        <v>2.8260000000000001</v>
      </c>
      <c r="I205" s="193"/>
      <c r="J205" s="194">
        <f>ROUND(I205*H205,2)</f>
        <v>0</v>
      </c>
      <c r="K205" s="195"/>
      <c r="L205" s="38"/>
      <c r="M205" s="196" t="s">
        <v>1</v>
      </c>
      <c r="N205" s="197" t="s">
        <v>50</v>
      </c>
      <c r="O205" s="70"/>
      <c r="P205" s="198">
        <f>O205*H205</f>
        <v>0</v>
      </c>
      <c r="Q205" s="198">
        <v>1.05409</v>
      </c>
      <c r="R205" s="198">
        <f>Q205*H205</f>
        <v>2.9788583399999999</v>
      </c>
      <c r="S205" s="198">
        <v>0</v>
      </c>
      <c r="T205" s="199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200" t="s">
        <v>166</v>
      </c>
      <c r="AT205" s="200" t="s">
        <v>152</v>
      </c>
      <c r="AU205" s="200" t="s">
        <v>95</v>
      </c>
      <c r="AY205" s="15" t="s">
        <v>148</v>
      </c>
      <c r="BE205" s="201">
        <f>IF(N205="základní",J205,0)</f>
        <v>0</v>
      </c>
      <c r="BF205" s="201">
        <f>IF(N205="snížená",J205,0)</f>
        <v>0</v>
      </c>
      <c r="BG205" s="201">
        <f>IF(N205="zákl. přenesená",J205,0)</f>
        <v>0</v>
      </c>
      <c r="BH205" s="201">
        <f>IF(N205="sníž. přenesená",J205,0)</f>
        <v>0</v>
      </c>
      <c r="BI205" s="201">
        <f>IF(N205="nulová",J205,0)</f>
        <v>0</v>
      </c>
      <c r="BJ205" s="15" t="s">
        <v>93</v>
      </c>
      <c r="BK205" s="201">
        <f>ROUND(I205*H205,2)</f>
        <v>0</v>
      </c>
      <c r="BL205" s="15" t="s">
        <v>166</v>
      </c>
      <c r="BM205" s="200" t="s">
        <v>604</v>
      </c>
    </row>
    <row r="206" spans="1:65" s="2" customFormat="1" ht="84">
      <c r="A206" s="33"/>
      <c r="B206" s="34"/>
      <c r="C206" s="35"/>
      <c r="D206" s="202" t="s">
        <v>158</v>
      </c>
      <c r="E206" s="35"/>
      <c r="F206" s="203" t="s">
        <v>605</v>
      </c>
      <c r="G206" s="35"/>
      <c r="H206" s="35"/>
      <c r="I206" s="204"/>
      <c r="J206" s="35"/>
      <c r="K206" s="35"/>
      <c r="L206" s="38"/>
      <c r="M206" s="205"/>
      <c r="N206" s="206"/>
      <c r="O206" s="70"/>
      <c r="P206" s="70"/>
      <c r="Q206" s="70"/>
      <c r="R206" s="70"/>
      <c r="S206" s="70"/>
      <c r="T206" s="71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T206" s="15" t="s">
        <v>158</v>
      </c>
      <c r="AU206" s="15" t="s">
        <v>95</v>
      </c>
    </row>
    <row r="207" spans="1:65" s="13" customFormat="1" ht="12">
      <c r="B207" s="211"/>
      <c r="C207" s="212"/>
      <c r="D207" s="202" t="s">
        <v>205</v>
      </c>
      <c r="E207" s="213" t="s">
        <v>1</v>
      </c>
      <c r="F207" s="214" t="s">
        <v>606</v>
      </c>
      <c r="G207" s="212"/>
      <c r="H207" s="215">
        <v>2.8260000000000001</v>
      </c>
      <c r="I207" s="216"/>
      <c r="J207" s="212"/>
      <c r="K207" s="212"/>
      <c r="L207" s="217"/>
      <c r="M207" s="218"/>
      <c r="N207" s="219"/>
      <c r="O207" s="219"/>
      <c r="P207" s="219"/>
      <c r="Q207" s="219"/>
      <c r="R207" s="219"/>
      <c r="S207" s="219"/>
      <c r="T207" s="220"/>
      <c r="AT207" s="221" t="s">
        <v>205</v>
      </c>
      <c r="AU207" s="221" t="s">
        <v>95</v>
      </c>
      <c r="AV207" s="13" t="s">
        <v>95</v>
      </c>
      <c r="AW207" s="13" t="s">
        <v>40</v>
      </c>
      <c r="AX207" s="13" t="s">
        <v>93</v>
      </c>
      <c r="AY207" s="221" t="s">
        <v>148</v>
      </c>
    </row>
    <row r="208" spans="1:65" s="12" customFormat="1" ht="22.75" customHeight="1">
      <c r="B208" s="172"/>
      <c r="C208" s="173"/>
      <c r="D208" s="174" t="s">
        <v>84</v>
      </c>
      <c r="E208" s="186" t="s">
        <v>243</v>
      </c>
      <c r="F208" s="186" t="s">
        <v>384</v>
      </c>
      <c r="G208" s="173"/>
      <c r="H208" s="173"/>
      <c r="I208" s="176"/>
      <c r="J208" s="187">
        <f>BK208</f>
        <v>0</v>
      </c>
      <c r="K208" s="173"/>
      <c r="L208" s="178"/>
      <c r="M208" s="179"/>
      <c r="N208" s="180"/>
      <c r="O208" s="180"/>
      <c r="P208" s="181">
        <f>P209</f>
        <v>0</v>
      </c>
      <c r="Q208" s="180"/>
      <c r="R208" s="181">
        <f>R209</f>
        <v>0</v>
      </c>
      <c r="S208" s="180"/>
      <c r="T208" s="182">
        <f>T209</f>
        <v>0</v>
      </c>
      <c r="AR208" s="183" t="s">
        <v>93</v>
      </c>
      <c r="AT208" s="184" t="s">
        <v>84</v>
      </c>
      <c r="AU208" s="184" t="s">
        <v>93</v>
      </c>
      <c r="AY208" s="183" t="s">
        <v>148</v>
      </c>
      <c r="BK208" s="185">
        <f>BK209</f>
        <v>0</v>
      </c>
    </row>
    <row r="209" spans="1:65" s="12" customFormat="1" ht="20.75" customHeight="1">
      <c r="B209" s="172"/>
      <c r="C209" s="173"/>
      <c r="D209" s="174" t="s">
        <v>84</v>
      </c>
      <c r="E209" s="186" t="s">
        <v>385</v>
      </c>
      <c r="F209" s="186" t="s">
        <v>386</v>
      </c>
      <c r="G209" s="173"/>
      <c r="H209" s="173"/>
      <c r="I209" s="176"/>
      <c r="J209" s="187">
        <f>BK209</f>
        <v>0</v>
      </c>
      <c r="K209" s="173"/>
      <c r="L209" s="178"/>
      <c r="M209" s="179"/>
      <c r="N209" s="180"/>
      <c r="O209" s="180"/>
      <c r="P209" s="181">
        <f>SUM(P210:P212)</f>
        <v>0</v>
      </c>
      <c r="Q209" s="180"/>
      <c r="R209" s="181">
        <f>SUM(R210:R212)</f>
        <v>0</v>
      </c>
      <c r="S209" s="180"/>
      <c r="T209" s="182">
        <f>SUM(T210:T212)</f>
        <v>0</v>
      </c>
      <c r="AR209" s="183" t="s">
        <v>93</v>
      </c>
      <c r="AT209" s="184" t="s">
        <v>84</v>
      </c>
      <c r="AU209" s="184" t="s">
        <v>95</v>
      </c>
      <c r="AY209" s="183" t="s">
        <v>148</v>
      </c>
      <c r="BK209" s="185">
        <f>SUM(BK210:BK212)</f>
        <v>0</v>
      </c>
    </row>
    <row r="210" spans="1:65" s="2" customFormat="1" ht="24.25" customHeight="1">
      <c r="A210" s="33"/>
      <c r="B210" s="34"/>
      <c r="C210" s="188" t="s">
        <v>349</v>
      </c>
      <c r="D210" s="188" t="s">
        <v>152</v>
      </c>
      <c r="E210" s="189" t="s">
        <v>388</v>
      </c>
      <c r="F210" s="190" t="s">
        <v>389</v>
      </c>
      <c r="G210" s="191" t="s">
        <v>294</v>
      </c>
      <c r="H210" s="192">
        <v>3</v>
      </c>
      <c r="I210" s="193"/>
      <c r="J210" s="194">
        <f>ROUND(I210*H210,2)</f>
        <v>0</v>
      </c>
      <c r="K210" s="195"/>
      <c r="L210" s="38"/>
      <c r="M210" s="196" t="s">
        <v>1</v>
      </c>
      <c r="N210" s="197" t="s">
        <v>50</v>
      </c>
      <c r="O210" s="70"/>
      <c r="P210" s="198">
        <f>O210*H210</f>
        <v>0</v>
      </c>
      <c r="Q210" s="198">
        <v>0</v>
      </c>
      <c r="R210" s="198">
        <f>Q210*H210</f>
        <v>0</v>
      </c>
      <c r="S210" s="198">
        <v>0</v>
      </c>
      <c r="T210" s="199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200" t="s">
        <v>166</v>
      </c>
      <c r="AT210" s="200" t="s">
        <v>152</v>
      </c>
      <c r="AU210" s="200" t="s">
        <v>162</v>
      </c>
      <c r="AY210" s="15" t="s">
        <v>148</v>
      </c>
      <c r="BE210" s="201">
        <f>IF(N210="základní",J210,0)</f>
        <v>0</v>
      </c>
      <c r="BF210" s="201">
        <f>IF(N210="snížená",J210,0)</f>
        <v>0</v>
      </c>
      <c r="BG210" s="201">
        <f>IF(N210="zákl. přenesená",J210,0)</f>
        <v>0</v>
      </c>
      <c r="BH210" s="201">
        <f>IF(N210="sníž. přenesená",J210,0)</f>
        <v>0</v>
      </c>
      <c r="BI210" s="201">
        <f>IF(N210="nulová",J210,0)</f>
        <v>0</v>
      </c>
      <c r="BJ210" s="15" t="s">
        <v>93</v>
      </c>
      <c r="BK210" s="201">
        <f>ROUND(I210*H210,2)</f>
        <v>0</v>
      </c>
      <c r="BL210" s="15" t="s">
        <v>166</v>
      </c>
      <c r="BM210" s="200" t="s">
        <v>607</v>
      </c>
    </row>
    <row r="211" spans="1:65" s="2" customFormat="1" ht="36">
      <c r="A211" s="33"/>
      <c r="B211" s="34"/>
      <c r="C211" s="35"/>
      <c r="D211" s="202" t="s">
        <v>158</v>
      </c>
      <c r="E211" s="35"/>
      <c r="F211" s="203" t="s">
        <v>391</v>
      </c>
      <c r="G211" s="35"/>
      <c r="H211" s="35"/>
      <c r="I211" s="204"/>
      <c r="J211" s="35"/>
      <c r="K211" s="35"/>
      <c r="L211" s="38"/>
      <c r="M211" s="205"/>
      <c r="N211" s="206"/>
      <c r="O211" s="70"/>
      <c r="P211" s="70"/>
      <c r="Q211" s="70"/>
      <c r="R211" s="70"/>
      <c r="S211" s="70"/>
      <c r="T211" s="71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T211" s="15" t="s">
        <v>158</v>
      </c>
      <c r="AU211" s="15" t="s">
        <v>162</v>
      </c>
    </row>
    <row r="212" spans="1:65" s="13" customFormat="1" ht="12">
      <c r="B212" s="211"/>
      <c r="C212" s="212"/>
      <c r="D212" s="202" t="s">
        <v>205</v>
      </c>
      <c r="E212" s="213" t="s">
        <v>1</v>
      </c>
      <c r="F212" s="214" t="s">
        <v>162</v>
      </c>
      <c r="G212" s="212"/>
      <c r="H212" s="215">
        <v>3</v>
      </c>
      <c r="I212" s="216"/>
      <c r="J212" s="212"/>
      <c r="K212" s="212"/>
      <c r="L212" s="217"/>
      <c r="M212" s="218"/>
      <c r="N212" s="219"/>
      <c r="O212" s="219"/>
      <c r="P212" s="219"/>
      <c r="Q212" s="219"/>
      <c r="R212" s="219"/>
      <c r="S212" s="219"/>
      <c r="T212" s="220"/>
      <c r="AT212" s="221" t="s">
        <v>205</v>
      </c>
      <c r="AU212" s="221" t="s">
        <v>162</v>
      </c>
      <c r="AV212" s="13" t="s">
        <v>95</v>
      </c>
      <c r="AW212" s="13" t="s">
        <v>40</v>
      </c>
      <c r="AX212" s="13" t="s">
        <v>93</v>
      </c>
      <c r="AY212" s="221" t="s">
        <v>148</v>
      </c>
    </row>
    <row r="213" spans="1:65" s="12" customFormat="1" ht="26" customHeight="1">
      <c r="B213" s="172"/>
      <c r="C213" s="173"/>
      <c r="D213" s="174" t="s">
        <v>84</v>
      </c>
      <c r="E213" s="175" t="s">
        <v>392</v>
      </c>
      <c r="F213" s="175" t="s">
        <v>393</v>
      </c>
      <c r="G213" s="173"/>
      <c r="H213" s="173"/>
      <c r="I213" s="176"/>
      <c r="J213" s="177">
        <f>BK213</f>
        <v>0</v>
      </c>
      <c r="K213" s="173"/>
      <c r="L213" s="178"/>
      <c r="M213" s="179"/>
      <c r="N213" s="180"/>
      <c r="O213" s="180"/>
      <c r="P213" s="181">
        <f>P214</f>
        <v>0</v>
      </c>
      <c r="Q213" s="180"/>
      <c r="R213" s="181">
        <f>R214</f>
        <v>1.515E-2</v>
      </c>
      <c r="S213" s="180"/>
      <c r="T213" s="182">
        <f>T214</f>
        <v>0</v>
      </c>
      <c r="AR213" s="183" t="s">
        <v>95</v>
      </c>
      <c r="AT213" s="184" t="s">
        <v>84</v>
      </c>
      <c r="AU213" s="184" t="s">
        <v>85</v>
      </c>
      <c r="AY213" s="183" t="s">
        <v>148</v>
      </c>
      <c r="BK213" s="185">
        <f>BK214</f>
        <v>0</v>
      </c>
    </row>
    <row r="214" spans="1:65" s="12" customFormat="1" ht="22.75" customHeight="1">
      <c r="B214" s="172"/>
      <c r="C214" s="173"/>
      <c r="D214" s="174" t="s">
        <v>84</v>
      </c>
      <c r="E214" s="186" t="s">
        <v>608</v>
      </c>
      <c r="F214" s="186" t="s">
        <v>609</v>
      </c>
      <c r="G214" s="173"/>
      <c r="H214" s="173"/>
      <c r="I214" s="176"/>
      <c r="J214" s="187">
        <f>BK214</f>
        <v>0</v>
      </c>
      <c r="K214" s="173"/>
      <c r="L214" s="178"/>
      <c r="M214" s="179"/>
      <c r="N214" s="180"/>
      <c r="O214" s="180"/>
      <c r="P214" s="181">
        <f>SUM(P215:P224)</f>
        <v>0</v>
      </c>
      <c r="Q214" s="180"/>
      <c r="R214" s="181">
        <f>SUM(R215:R224)</f>
        <v>1.515E-2</v>
      </c>
      <c r="S214" s="180"/>
      <c r="T214" s="182">
        <f>SUM(T215:T224)</f>
        <v>0</v>
      </c>
      <c r="AR214" s="183" t="s">
        <v>95</v>
      </c>
      <c r="AT214" s="184" t="s">
        <v>84</v>
      </c>
      <c r="AU214" s="184" t="s">
        <v>93</v>
      </c>
      <c r="AY214" s="183" t="s">
        <v>148</v>
      </c>
      <c r="BK214" s="185">
        <f>SUM(BK215:BK224)</f>
        <v>0</v>
      </c>
    </row>
    <row r="215" spans="1:65" s="2" customFormat="1" ht="24.25" customHeight="1">
      <c r="A215" s="33"/>
      <c r="B215" s="34"/>
      <c r="C215" s="188" t="s">
        <v>356</v>
      </c>
      <c r="D215" s="188" t="s">
        <v>152</v>
      </c>
      <c r="E215" s="189" t="s">
        <v>610</v>
      </c>
      <c r="F215" s="190" t="s">
        <v>611</v>
      </c>
      <c r="G215" s="191" t="s">
        <v>224</v>
      </c>
      <c r="H215" s="192">
        <v>2</v>
      </c>
      <c r="I215" s="193"/>
      <c r="J215" s="194">
        <f>ROUND(I215*H215,2)</f>
        <v>0</v>
      </c>
      <c r="K215" s="195"/>
      <c r="L215" s="38"/>
      <c r="M215" s="196" t="s">
        <v>1</v>
      </c>
      <c r="N215" s="197" t="s">
        <v>50</v>
      </c>
      <c r="O215" s="70"/>
      <c r="P215" s="198">
        <f>O215*H215</f>
        <v>0</v>
      </c>
      <c r="Q215" s="198">
        <v>0</v>
      </c>
      <c r="R215" s="198">
        <f>Q215*H215</f>
        <v>0</v>
      </c>
      <c r="S215" s="198">
        <v>0</v>
      </c>
      <c r="T215" s="199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200" t="s">
        <v>280</v>
      </c>
      <c r="AT215" s="200" t="s">
        <v>152</v>
      </c>
      <c r="AU215" s="200" t="s">
        <v>95</v>
      </c>
      <c r="AY215" s="15" t="s">
        <v>148</v>
      </c>
      <c r="BE215" s="201">
        <f>IF(N215="základní",J215,0)</f>
        <v>0</v>
      </c>
      <c r="BF215" s="201">
        <f>IF(N215="snížená",J215,0)</f>
        <v>0</v>
      </c>
      <c r="BG215" s="201">
        <f>IF(N215="zákl. přenesená",J215,0)</f>
        <v>0</v>
      </c>
      <c r="BH215" s="201">
        <f>IF(N215="sníž. přenesená",J215,0)</f>
        <v>0</v>
      </c>
      <c r="BI215" s="201">
        <f>IF(N215="nulová",J215,0)</f>
        <v>0</v>
      </c>
      <c r="BJ215" s="15" t="s">
        <v>93</v>
      </c>
      <c r="BK215" s="201">
        <f>ROUND(I215*H215,2)</f>
        <v>0</v>
      </c>
      <c r="BL215" s="15" t="s">
        <v>280</v>
      </c>
      <c r="BM215" s="200" t="s">
        <v>612</v>
      </c>
    </row>
    <row r="216" spans="1:65" s="2" customFormat="1" ht="36">
      <c r="A216" s="33"/>
      <c r="B216" s="34"/>
      <c r="C216" s="35"/>
      <c r="D216" s="202" t="s">
        <v>158</v>
      </c>
      <c r="E216" s="35"/>
      <c r="F216" s="203" t="s">
        <v>613</v>
      </c>
      <c r="G216" s="35"/>
      <c r="H216" s="35"/>
      <c r="I216" s="204"/>
      <c r="J216" s="35"/>
      <c r="K216" s="35"/>
      <c r="L216" s="38"/>
      <c r="M216" s="205"/>
      <c r="N216" s="206"/>
      <c r="O216" s="70"/>
      <c r="P216" s="70"/>
      <c r="Q216" s="70"/>
      <c r="R216" s="70"/>
      <c r="S216" s="70"/>
      <c r="T216" s="71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T216" s="15" t="s">
        <v>158</v>
      </c>
      <c r="AU216" s="15" t="s">
        <v>95</v>
      </c>
    </row>
    <row r="217" spans="1:65" s="13" customFormat="1" ht="12">
      <c r="B217" s="211"/>
      <c r="C217" s="212"/>
      <c r="D217" s="202" t="s">
        <v>205</v>
      </c>
      <c r="E217" s="213" t="s">
        <v>1</v>
      </c>
      <c r="F217" s="214" t="s">
        <v>95</v>
      </c>
      <c r="G217" s="212"/>
      <c r="H217" s="215">
        <v>2</v>
      </c>
      <c r="I217" s="216"/>
      <c r="J217" s="212"/>
      <c r="K217" s="212"/>
      <c r="L217" s="217"/>
      <c r="M217" s="218"/>
      <c r="N217" s="219"/>
      <c r="O217" s="219"/>
      <c r="P217" s="219"/>
      <c r="Q217" s="219"/>
      <c r="R217" s="219"/>
      <c r="S217" s="219"/>
      <c r="T217" s="220"/>
      <c r="AT217" s="221" t="s">
        <v>205</v>
      </c>
      <c r="AU217" s="221" t="s">
        <v>95</v>
      </c>
      <c r="AV217" s="13" t="s">
        <v>95</v>
      </c>
      <c r="AW217" s="13" t="s">
        <v>40</v>
      </c>
      <c r="AX217" s="13" t="s">
        <v>93</v>
      </c>
      <c r="AY217" s="221" t="s">
        <v>148</v>
      </c>
    </row>
    <row r="218" spans="1:65" s="2" customFormat="1" ht="24.25" customHeight="1">
      <c r="A218" s="33"/>
      <c r="B218" s="34"/>
      <c r="C218" s="222" t="s">
        <v>362</v>
      </c>
      <c r="D218" s="222" t="s">
        <v>321</v>
      </c>
      <c r="E218" s="223" t="s">
        <v>614</v>
      </c>
      <c r="F218" s="224" t="s">
        <v>615</v>
      </c>
      <c r="G218" s="225" t="s">
        <v>324</v>
      </c>
      <c r="H218" s="226">
        <v>15</v>
      </c>
      <c r="I218" s="227"/>
      <c r="J218" s="228">
        <f>ROUND(I218*H218,2)</f>
        <v>0</v>
      </c>
      <c r="K218" s="229"/>
      <c r="L218" s="230"/>
      <c r="M218" s="231" t="s">
        <v>1</v>
      </c>
      <c r="N218" s="232" t="s">
        <v>50</v>
      </c>
      <c r="O218" s="70"/>
      <c r="P218" s="198">
        <f>O218*H218</f>
        <v>0</v>
      </c>
      <c r="Q218" s="198">
        <v>1.01E-3</v>
      </c>
      <c r="R218" s="198">
        <f>Q218*H218</f>
        <v>1.515E-2</v>
      </c>
      <c r="S218" s="198">
        <v>0</v>
      </c>
      <c r="T218" s="199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200" t="s">
        <v>375</v>
      </c>
      <c r="AT218" s="200" t="s">
        <v>321</v>
      </c>
      <c r="AU218" s="200" t="s">
        <v>95</v>
      </c>
      <c r="AY218" s="15" t="s">
        <v>148</v>
      </c>
      <c r="BE218" s="201">
        <f>IF(N218="základní",J218,0)</f>
        <v>0</v>
      </c>
      <c r="BF218" s="201">
        <f>IF(N218="snížená",J218,0)</f>
        <v>0</v>
      </c>
      <c r="BG218" s="201">
        <f>IF(N218="zákl. přenesená",J218,0)</f>
        <v>0</v>
      </c>
      <c r="BH218" s="201">
        <f>IF(N218="sníž. přenesená",J218,0)</f>
        <v>0</v>
      </c>
      <c r="BI218" s="201">
        <f>IF(N218="nulová",J218,0)</f>
        <v>0</v>
      </c>
      <c r="BJ218" s="15" t="s">
        <v>93</v>
      </c>
      <c r="BK218" s="201">
        <f>ROUND(I218*H218,2)</f>
        <v>0</v>
      </c>
      <c r="BL218" s="15" t="s">
        <v>280</v>
      </c>
      <c r="BM218" s="200" t="s">
        <v>616</v>
      </c>
    </row>
    <row r="219" spans="1:65" s="2" customFormat="1" ht="24">
      <c r="A219" s="33"/>
      <c r="B219" s="34"/>
      <c r="C219" s="35"/>
      <c r="D219" s="202" t="s">
        <v>158</v>
      </c>
      <c r="E219" s="35"/>
      <c r="F219" s="203" t="s">
        <v>615</v>
      </c>
      <c r="G219" s="35"/>
      <c r="H219" s="35"/>
      <c r="I219" s="204"/>
      <c r="J219" s="35"/>
      <c r="K219" s="35"/>
      <c r="L219" s="38"/>
      <c r="M219" s="205"/>
      <c r="N219" s="206"/>
      <c r="O219" s="70"/>
      <c r="P219" s="70"/>
      <c r="Q219" s="70"/>
      <c r="R219" s="70"/>
      <c r="S219" s="70"/>
      <c r="T219" s="71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T219" s="15" t="s">
        <v>158</v>
      </c>
      <c r="AU219" s="15" t="s">
        <v>95</v>
      </c>
    </row>
    <row r="220" spans="1:65" s="13" customFormat="1" ht="12">
      <c r="B220" s="211"/>
      <c r="C220" s="212"/>
      <c r="D220" s="202" t="s">
        <v>205</v>
      </c>
      <c r="E220" s="213" t="s">
        <v>1</v>
      </c>
      <c r="F220" s="214" t="s">
        <v>248</v>
      </c>
      <c r="G220" s="212"/>
      <c r="H220" s="215">
        <v>10</v>
      </c>
      <c r="I220" s="216"/>
      <c r="J220" s="212"/>
      <c r="K220" s="212"/>
      <c r="L220" s="217"/>
      <c r="M220" s="218"/>
      <c r="N220" s="219"/>
      <c r="O220" s="219"/>
      <c r="P220" s="219"/>
      <c r="Q220" s="219"/>
      <c r="R220" s="219"/>
      <c r="S220" s="219"/>
      <c r="T220" s="220"/>
      <c r="AT220" s="221" t="s">
        <v>205</v>
      </c>
      <c r="AU220" s="221" t="s">
        <v>95</v>
      </c>
      <c r="AV220" s="13" t="s">
        <v>95</v>
      </c>
      <c r="AW220" s="13" t="s">
        <v>40</v>
      </c>
      <c r="AX220" s="13" t="s">
        <v>93</v>
      </c>
      <c r="AY220" s="221" t="s">
        <v>148</v>
      </c>
    </row>
    <row r="221" spans="1:65" s="13" customFormat="1" ht="12">
      <c r="B221" s="211"/>
      <c r="C221" s="212"/>
      <c r="D221" s="202" t="s">
        <v>205</v>
      </c>
      <c r="E221" s="212"/>
      <c r="F221" s="214" t="s">
        <v>617</v>
      </c>
      <c r="G221" s="212"/>
      <c r="H221" s="215">
        <v>15</v>
      </c>
      <c r="I221" s="216"/>
      <c r="J221" s="212"/>
      <c r="K221" s="212"/>
      <c r="L221" s="217"/>
      <c r="M221" s="218"/>
      <c r="N221" s="219"/>
      <c r="O221" s="219"/>
      <c r="P221" s="219"/>
      <c r="Q221" s="219"/>
      <c r="R221" s="219"/>
      <c r="S221" s="219"/>
      <c r="T221" s="220"/>
      <c r="AT221" s="221" t="s">
        <v>205</v>
      </c>
      <c r="AU221" s="221" t="s">
        <v>95</v>
      </c>
      <c r="AV221" s="13" t="s">
        <v>95</v>
      </c>
      <c r="AW221" s="13" t="s">
        <v>4</v>
      </c>
      <c r="AX221" s="13" t="s">
        <v>93</v>
      </c>
      <c r="AY221" s="221" t="s">
        <v>148</v>
      </c>
    </row>
    <row r="222" spans="1:65" s="2" customFormat="1" ht="24.25" customHeight="1">
      <c r="A222" s="33"/>
      <c r="B222" s="34"/>
      <c r="C222" s="188" t="s">
        <v>369</v>
      </c>
      <c r="D222" s="188" t="s">
        <v>152</v>
      </c>
      <c r="E222" s="189" t="s">
        <v>618</v>
      </c>
      <c r="F222" s="190" t="s">
        <v>619</v>
      </c>
      <c r="G222" s="191" t="s">
        <v>224</v>
      </c>
      <c r="H222" s="192">
        <v>8</v>
      </c>
      <c r="I222" s="193"/>
      <c r="J222" s="194">
        <f>ROUND(I222*H222,2)</f>
        <v>0</v>
      </c>
      <c r="K222" s="195"/>
      <c r="L222" s="38"/>
      <c r="M222" s="196" t="s">
        <v>1</v>
      </c>
      <c r="N222" s="197" t="s">
        <v>50</v>
      </c>
      <c r="O222" s="70"/>
      <c r="P222" s="198">
        <f>O222*H222</f>
        <v>0</v>
      </c>
      <c r="Q222" s="198">
        <v>0</v>
      </c>
      <c r="R222" s="198">
        <f>Q222*H222</f>
        <v>0</v>
      </c>
      <c r="S222" s="198">
        <v>0</v>
      </c>
      <c r="T222" s="199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200" t="s">
        <v>280</v>
      </c>
      <c r="AT222" s="200" t="s">
        <v>152</v>
      </c>
      <c r="AU222" s="200" t="s">
        <v>95</v>
      </c>
      <c r="AY222" s="15" t="s">
        <v>148</v>
      </c>
      <c r="BE222" s="201">
        <f>IF(N222="základní",J222,0)</f>
        <v>0</v>
      </c>
      <c r="BF222" s="201">
        <f>IF(N222="snížená",J222,0)</f>
        <v>0</v>
      </c>
      <c r="BG222" s="201">
        <f>IF(N222="zákl. přenesená",J222,0)</f>
        <v>0</v>
      </c>
      <c r="BH222" s="201">
        <f>IF(N222="sníž. přenesená",J222,0)</f>
        <v>0</v>
      </c>
      <c r="BI222" s="201">
        <f>IF(N222="nulová",J222,0)</f>
        <v>0</v>
      </c>
      <c r="BJ222" s="15" t="s">
        <v>93</v>
      </c>
      <c r="BK222" s="201">
        <f>ROUND(I222*H222,2)</f>
        <v>0</v>
      </c>
      <c r="BL222" s="15" t="s">
        <v>280</v>
      </c>
      <c r="BM222" s="200" t="s">
        <v>620</v>
      </c>
    </row>
    <row r="223" spans="1:65" s="2" customFormat="1" ht="36">
      <c r="A223" s="33"/>
      <c r="B223" s="34"/>
      <c r="C223" s="35"/>
      <c r="D223" s="202" t="s">
        <v>158</v>
      </c>
      <c r="E223" s="35"/>
      <c r="F223" s="203" t="s">
        <v>621</v>
      </c>
      <c r="G223" s="35"/>
      <c r="H223" s="35"/>
      <c r="I223" s="204"/>
      <c r="J223" s="35"/>
      <c r="K223" s="35"/>
      <c r="L223" s="38"/>
      <c r="M223" s="205"/>
      <c r="N223" s="206"/>
      <c r="O223" s="70"/>
      <c r="P223" s="70"/>
      <c r="Q223" s="70"/>
      <c r="R223" s="70"/>
      <c r="S223" s="70"/>
      <c r="T223" s="71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T223" s="15" t="s">
        <v>158</v>
      </c>
      <c r="AU223" s="15" t="s">
        <v>95</v>
      </c>
    </row>
    <row r="224" spans="1:65" s="13" customFormat="1" ht="12">
      <c r="B224" s="211"/>
      <c r="C224" s="212"/>
      <c r="D224" s="202" t="s">
        <v>205</v>
      </c>
      <c r="E224" s="213" t="s">
        <v>1</v>
      </c>
      <c r="F224" s="214" t="s">
        <v>182</v>
      </c>
      <c r="G224" s="212"/>
      <c r="H224" s="215">
        <v>8</v>
      </c>
      <c r="I224" s="216"/>
      <c r="J224" s="212"/>
      <c r="K224" s="212"/>
      <c r="L224" s="217"/>
      <c r="M224" s="218"/>
      <c r="N224" s="219"/>
      <c r="O224" s="219"/>
      <c r="P224" s="219"/>
      <c r="Q224" s="219"/>
      <c r="R224" s="219"/>
      <c r="S224" s="219"/>
      <c r="T224" s="220"/>
      <c r="AT224" s="221" t="s">
        <v>205</v>
      </c>
      <c r="AU224" s="221" t="s">
        <v>95</v>
      </c>
      <c r="AV224" s="13" t="s">
        <v>95</v>
      </c>
      <c r="AW224" s="13" t="s">
        <v>40</v>
      </c>
      <c r="AX224" s="13" t="s">
        <v>93</v>
      </c>
      <c r="AY224" s="221" t="s">
        <v>148</v>
      </c>
    </row>
    <row r="225" spans="1:65" s="12" customFormat="1" ht="26" customHeight="1">
      <c r="B225" s="172"/>
      <c r="C225" s="173"/>
      <c r="D225" s="174" t="s">
        <v>84</v>
      </c>
      <c r="E225" s="175" t="s">
        <v>321</v>
      </c>
      <c r="F225" s="175" t="s">
        <v>413</v>
      </c>
      <c r="G225" s="173"/>
      <c r="H225" s="173"/>
      <c r="I225" s="176"/>
      <c r="J225" s="177">
        <f>BK225</f>
        <v>0</v>
      </c>
      <c r="K225" s="173"/>
      <c r="L225" s="178"/>
      <c r="M225" s="179"/>
      <c r="N225" s="180"/>
      <c r="O225" s="180"/>
      <c r="P225" s="181">
        <f>P226</f>
        <v>0</v>
      </c>
      <c r="Q225" s="180"/>
      <c r="R225" s="181">
        <f>R226</f>
        <v>0</v>
      </c>
      <c r="S225" s="180"/>
      <c r="T225" s="182">
        <f>T226</f>
        <v>0</v>
      </c>
      <c r="AR225" s="183" t="s">
        <v>162</v>
      </c>
      <c r="AT225" s="184" t="s">
        <v>84</v>
      </c>
      <c r="AU225" s="184" t="s">
        <v>85</v>
      </c>
      <c r="AY225" s="183" t="s">
        <v>148</v>
      </c>
      <c r="BK225" s="185">
        <f>BK226</f>
        <v>0</v>
      </c>
    </row>
    <row r="226" spans="1:65" s="12" customFormat="1" ht="22.75" customHeight="1">
      <c r="B226" s="172"/>
      <c r="C226" s="173"/>
      <c r="D226" s="174" t="s">
        <v>84</v>
      </c>
      <c r="E226" s="186" t="s">
        <v>414</v>
      </c>
      <c r="F226" s="186" t="s">
        <v>415</v>
      </c>
      <c r="G226" s="173"/>
      <c r="H226" s="173"/>
      <c r="I226" s="176"/>
      <c r="J226" s="187">
        <f>BK226</f>
        <v>0</v>
      </c>
      <c r="K226" s="173"/>
      <c r="L226" s="178"/>
      <c r="M226" s="179"/>
      <c r="N226" s="180"/>
      <c r="O226" s="180"/>
      <c r="P226" s="181">
        <f>SUM(P227:P232)</f>
        <v>0</v>
      </c>
      <c r="Q226" s="180"/>
      <c r="R226" s="181">
        <f>SUM(R227:R232)</f>
        <v>0</v>
      </c>
      <c r="S226" s="180"/>
      <c r="T226" s="182">
        <f>SUM(T227:T232)</f>
        <v>0</v>
      </c>
      <c r="AR226" s="183" t="s">
        <v>162</v>
      </c>
      <c r="AT226" s="184" t="s">
        <v>84</v>
      </c>
      <c r="AU226" s="184" t="s">
        <v>93</v>
      </c>
      <c r="AY226" s="183" t="s">
        <v>148</v>
      </c>
      <c r="BK226" s="185">
        <f>SUM(BK227:BK232)</f>
        <v>0</v>
      </c>
    </row>
    <row r="227" spans="1:65" s="2" customFormat="1" ht="14.5" customHeight="1">
      <c r="A227" s="33"/>
      <c r="B227" s="34"/>
      <c r="C227" s="188" t="s">
        <v>375</v>
      </c>
      <c r="D227" s="188" t="s">
        <v>152</v>
      </c>
      <c r="E227" s="189" t="s">
        <v>417</v>
      </c>
      <c r="F227" s="190" t="s">
        <v>418</v>
      </c>
      <c r="G227" s="191" t="s">
        <v>230</v>
      </c>
      <c r="H227" s="192">
        <v>7</v>
      </c>
      <c r="I227" s="193"/>
      <c r="J227" s="194">
        <f>ROUND(I227*H227,2)</f>
        <v>0</v>
      </c>
      <c r="K227" s="195"/>
      <c r="L227" s="38"/>
      <c r="M227" s="196" t="s">
        <v>1</v>
      </c>
      <c r="N227" s="197" t="s">
        <v>50</v>
      </c>
      <c r="O227" s="70"/>
      <c r="P227" s="198">
        <f>O227*H227</f>
        <v>0</v>
      </c>
      <c r="Q227" s="198">
        <v>0</v>
      </c>
      <c r="R227" s="198">
        <f>Q227*H227</f>
        <v>0</v>
      </c>
      <c r="S227" s="198">
        <v>0</v>
      </c>
      <c r="T227" s="199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200" t="s">
        <v>419</v>
      </c>
      <c r="AT227" s="200" t="s">
        <v>152</v>
      </c>
      <c r="AU227" s="200" t="s">
        <v>95</v>
      </c>
      <c r="AY227" s="15" t="s">
        <v>148</v>
      </c>
      <c r="BE227" s="201">
        <f>IF(N227="základní",J227,0)</f>
        <v>0</v>
      </c>
      <c r="BF227" s="201">
        <f>IF(N227="snížená",J227,0)</f>
        <v>0</v>
      </c>
      <c r="BG227" s="201">
        <f>IF(N227="zákl. přenesená",J227,0)</f>
        <v>0</v>
      </c>
      <c r="BH227" s="201">
        <f>IF(N227="sníž. přenesená",J227,0)</f>
        <v>0</v>
      </c>
      <c r="BI227" s="201">
        <f>IF(N227="nulová",J227,0)</f>
        <v>0</v>
      </c>
      <c r="BJ227" s="15" t="s">
        <v>93</v>
      </c>
      <c r="BK227" s="201">
        <f>ROUND(I227*H227,2)</f>
        <v>0</v>
      </c>
      <c r="BL227" s="15" t="s">
        <v>419</v>
      </c>
      <c r="BM227" s="200" t="s">
        <v>622</v>
      </c>
    </row>
    <row r="228" spans="1:65" s="2" customFormat="1" ht="24">
      <c r="A228" s="33"/>
      <c r="B228" s="34"/>
      <c r="C228" s="35"/>
      <c r="D228" s="202" t="s">
        <v>158</v>
      </c>
      <c r="E228" s="35"/>
      <c r="F228" s="203" t="s">
        <v>421</v>
      </c>
      <c r="G228" s="35"/>
      <c r="H228" s="35"/>
      <c r="I228" s="204"/>
      <c r="J228" s="35"/>
      <c r="K228" s="35"/>
      <c r="L228" s="38"/>
      <c r="M228" s="205"/>
      <c r="N228" s="206"/>
      <c r="O228" s="70"/>
      <c r="P228" s="70"/>
      <c r="Q228" s="70"/>
      <c r="R228" s="70"/>
      <c r="S228" s="70"/>
      <c r="T228" s="71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T228" s="15" t="s">
        <v>158</v>
      </c>
      <c r="AU228" s="15" t="s">
        <v>95</v>
      </c>
    </row>
    <row r="229" spans="1:65" s="13" customFormat="1" ht="12">
      <c r="B229" s="211"/>
      <c r="C229" s="212"/>
      <c r="D229" s="202" t="s">
        <v>205</v>
      </c>
      <c r="E229" s="213" t="s">
        <v>1</v>
      </c>
      <c r="F229" s="214" t="s">
        <v>570</v>
      </c>
      <c r="G229" s="212"/>
      <c r="H229" s="215">
        <v>7</v>
      </c>
      <c r="I229" s="216"/>
      <c r="J229" s="212"/>
      <c r="K229" s="212"/>
      <c r="L229" s="217"/>
      <c r="M229" s="218"/>
      <c r="N229" s="219"/>
      <c r="O229" s="219"/>
      <c r="P229" s="219"/>
      <c r="Q229" s="219"/>
      <c r="R229" s="219"/>
      <c r="S229" s="219"/>
      <c r="T229" s="220"/>
      <c r="AT229" s="221" t="s">
        <v>205</v>
      </c>
      <c r="AU229" s="221" t="s">
        <v>95</v>
      </c>
      <c r="AV229" s="13" t="s">
        <v>95</v>
      </c>
      <c r="AW229" s="13" t="s">
        <v>40</v>
      </c>
      <c r="AX229" s="13" t="s">
        <v>93</v>
      </c>
      <c r="AY229" s="221" t="s">
        <v>148</v>
      </c>
    </row>
    <row r="230" spans="1:65" s="2" customFormat="1" ht="14.5" customHeight="1">
      <c r="A230" s="33"/>
      <c r="B230" s="34"/>
      <c r="C230" s="188" t="s">
        <v>380</v>
      </c>
      <c r="D230" s="188" t="s">
        <v>152</v>
      </c>
      <c r="E230" s="189" t="s">
        <v>429</v>
      </c>
      <c r="F230" s="190" t="s">
        <v>430</v>
      </c>
      <c r="G230" s="191" t="s">
        <v>230</v>
      </c>
      <c r="H230" s="192">
        <v>3</v>
      </c>
      <c r="I230" s="193"/>
      <c r="J230" s="194">
        <f>ROUND(I230*H230,2)</f>
        <v>0</v>
      </c>
      <c r="K230" s="195"/>
      <c r="L230" s="38"/>
      <c r="M230" s="196" t="s">
        <v>1</v>
      </c>
      <c r="N230" s="197" t="s">
        <v>50</v>
      </c>
      <c r="O230" s="70"/>
      <c r="P230" s="198">
        <f>O230*H230</f>
        <v>0</v>
      </c>
      <c r="Q230" s="198">
        <v>0</v>
      </c>
      <c r="R230" s="198">
        <f>Q230*H230</f>
        <v>0</v>
      </c>
      <c r="S230" s="198">
        <v>0</v>
      </c>
      <c r="T230" s="199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200" t="s">
        <v>419</v>
      </c>
      <c r="AT230" s="200" t="s">
        <v>152</v>
      </c>
      <c r="AU230" s="200" t="s">
        <v>95</v>
      </c>
      <c r="AY230" s="15" t="s">
        <v>148</v>
      </c>
      <c r="BE230" s="201">
        <f>IF(N230="základní",J230,0)</f>
        <v>0</v>
      </c>
      <c r="BF230" s="201">
        <f>IF(N230="snížená",J230,0)</f>
        <v>0</v>
      </c>
      <c r="BG230" s="201">
        <f>IF(N230="zákl. přenesená",J230,0)</f>
        <v>0</v>
      </c>
      <c r="BH230" s="201">
        <f>IF(N230="sníž. přenesená",J230,0)</f>
        <v>0</v>
      </c>
      <c r="BI230" s="201">
        <f>IF(N230="nulová",J230,0)</f>
        <v>0</v>
      </c>
      <c r="BJ230" s="15" t="s">
        <v>93</v>
      </c>
      <c r="BK230" s="201">
        <f>ROUND(I230*H230,2)</f>
        <v>0</v>
      </c>
      <c r="BL230" s="15" t="s">
        <v>419</v>
      </c>
      <c r="BM230" s="200" t="s">
        <v>623</v>
      </c>
    </row>
    <row r="231" spans="1:65" s="2" customFormat="1" ht="24">
      <c r="A231" s="33"/>
      <c r="B231" s="34"/>
      <c r="C231" s="35"/>
      <c r="D231" s="202" t="s">
        <v>158</v>
      </c>
      <c r="E231" s="35"/>
      <c r="F231" s="203" t="s">
        <v>432</v>
      </c>
      <c r="G231" s="35"/>
      <c r="H231" s="35"/>
      <c r="I231" s="204"/>
      <c r="J231" s="35"/>
      <c r="K231" s="35"/>
      <c r="L231" s="38"/>
      <c r="M231" s="205"/>
      <c r="N231" s="206"/>
      <c r="O231" s="70"/>
      <c r="P231" s="70"/>
      <c r="Q231" s="70"/>
      <c r="R231" s="70"/>
      <c r="S231" s="70"/>
      <c r="T231" s="71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T231" s="15" t="s">
        <v>158</v>
      </c>
      <c r="AU231" s="15" t="s">
        <v>95</v>
      </c>
    </row>
    <row r="232" spans="1:65" s="13" customFormat="1" ht="12">
      <c r="B232" s="211"/>
      <c r="C232" s="212"/>
      <c r="D232" s="202" t="s">
        <v>205</v>
      </c>
      <c r="E232" s="213" t="s">
        <v>1</v>
      </c>
      <c r="F232" s="214" t="s">
        <v>555</v>
      </c>
      <c r="G232" s="212"/>
      <c r="H232" s="215">
        <v>3</v>
      </c>
      <c r="I232" s="216"/>
      <c r="J232" s="212"/>
      <c r="K232" s="212"/>
      <c r="L232" s="217"/>
      <c r="M232" s="233"/>
      <c r="N232" s="234"/>
      <c r="O232" s="234"/>
      <c r="P232" s="234"/>
      <c r="Q232" s="234"/>
      <c r="R232" s="234"/>
      <c r="S232" s="234"/>
      <c r="T232" s="235"/>
      <c r="AT232" s="221" t="s">
        <v>205</v>
      </c>
      <c r="AU232" s="221" t="s">
        <v>95</v>
      </c>
      <c r="AV232" s="13" t="s">
        <v>95</v>
      </c>
      <c r="AW232" s="13" t="s">
        <v>40</v>
      </c>
      <c r="AX232" s="13" t="s">
        <v>93</v>
      </c>
      <c r="AY232" s="221" t="s">
        <v>148</v>
      </c>
    </row>
    <row r="233" spans="1:65" s="2" customFormat="1" ht="7" customHeight="1">
      <c r="A233" s="33"/>
      <c r="B233" s="53"/>
      <c r="C233" s="54"/>
      <c r="D233" s="54"/>
      <c r="E233" s="54"/>
      <c r="F233" s="54"/>
      <c r="G233" s="54"/>
      <c r="H233" s="54"/>
      <c r="I233" s="54"/>
      <c r="J233" s="54"/>
      <c r="K233" s="54"/>
      <c r="L233" s="38"/>
      <c r="M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</row>
  </sheetData>
  <sheetProtection algorithmName="SHA-512" hashValue="8nnj2GIYkkMN2ztj/WfczDGfmSmlhmiT6RhcnwK0dQwrWIC46bqRDMOsv5BhZiSVygE8FA5/LlWRCMbtill5GQ==" saltValue="D+EyyuEZvEcEh753dzL8s905PLoyMExgDAI2RNBAF9jsfKn7ME+fpM6Bmnq/iLVc6Lydls7DJ4fBSjd8bteOwg==" spinCount="100000" sheet="1" objects="1" scenarios="1" formatColumns="0" formatRows="0" autoFilter="0"/>
  <autoFilter ref="C123:K232" xr:uid="{00000000-0009-0000-0000-000004000000}"/>
  <mergeCells count="9">
    <mergeCell ref="E86:H86"/>
    <mergeCell ref="E114:H114"/>
    <mergeCell ref="E116:H116"/>
    <mergeCell ref="L2:V2"/>
    <mergeCell ref="E7:H7"/>
    <mergeCell ref="E9:H9"/>
    <mergeCell ref="E18:H18"/>
    <mergeCell ref="E27:H27"/>
    <mergeCell ref="E84:H84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281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AT2" s="15" t="s">
        <v>109</v>
      </c>
    </row>
    <row r="3" spans="1:46" s="1" customFormat="1" ht="7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8"/>
      <c r="AT3" s="15" t="s">
        <v>95</v>
      </c>
    </row>
    <row r="4" spans="1:46" s="1" customFormat="1" ht="25" customHeight="1">
      <c r="B4" s="18"/>
      <c r="D4" s="109" t="s">
        <v>117</v>
      </c>
      <c r="L4" s="18"/>
      <c r="M4" s="110" t="s">
        <v>10</v>
      </c>
      <c r="AT4" s="15" t="s">
        <v>4</v>
      </c>
    </row>
    <row r="5" spans="1:46" s="1" customFormat="1" ht="7" customHeight="1">
      <c r="B5" s="18"/>
      <c r="L5" s="18"/>
    </row>
    <row r="6" spans="1:46" s="1" customFormat="1" ht="12" customHeight="1">
      <c r="B6" s="18"/>
      <c r="D6" s="111" t="s">
        <v>16</v>
      </c>
      <c r="L6" s="18"/>
    </row>
    <row r="7" spans="1:46" s="1" customFormat="1" ht="16.5" customHeight="1">
      <c r="B7" s="18"/>
      <c r="E7" s="277" t="str">
        <f>'Rekapitulace stavby'!K6</f>
        <v>PŘESTAVLKY - VRT</v>
      </c>
      <c r="F7" s="278"/>
      <c r="G7" s="278"/>
      <c r="H7" s="278"/>
      <c r="L7" s="18"/>
    </row>
    <row r="8" spans="1:46" s="2" customFormat="1" ht="12" customHeight="1">
      <c r="A8" s="33"/>
      <c r="B8" s="38"/>
      <c r="C8" s="33"/>
      <c r="D8" s="111" t="s">
        <v>118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24.75" customHeight="1">
      <c r="A9" s="33"/>
      <c r="B9" s="38"/>
      <c r="C9" s="33"/>
      <c r="D9" s="33"/>
      <c r="E9" s="279" t="s">
        <v>624</v>
      </c>
      <c r="F9" s="280"/>
      <c r="G9" s="280"/>
      <c r="H9" s="280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11" t="s">
        <v>18</v>
      </c>
      <c r="E11" s="33"/>
      <c r="F11" s="112" t="s">
        <v>19</v>
      </c>
      <c r="G11" s="33"/>
      <c r="H11" s="33"/>
      <c r="I11" s="111" t="s">
        <v>20</v>
      </c>
      <c r="J11" s="112" t="s">
        <v>21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11" t="s">
        <v>22</v>
      </c>
      <c r="E12" s="33"/>
      <c r="F12" s="112" t="s">
        <v>33</v>
      </c>
      <c r="G12" s="33"/>
      <c r="H12" s="33"/>
      <c r="I12" s="111" t="s">
        <v>24</v>
      </c>
      <c r="J12" s="113" t="str">
        <f>'Rekapitulace stavby'!AN8</f>
        <v>7. 5. 2020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21.75" customHeight="1">
      <c r="A13" s="33"/>
      <c r="B13" s="38"/>
      <c r="C13" s="33"/>
      <c r="D13" s="114" t="s">
        <v>26</v>
      </c>
      <c r="E13" s="33"/>
      <c r="F13" s="115" t="s">
        <v>27</v>
      </c>
      <c r="G13" s="33"/>
      <c r="H13" s="33"/>
      <c r="I13" s="114" t="s">
        <v>28</v>
      </c>
      <c r="J13" s="115" t="s">
        <v>122</v>
      </c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11" t="s">
        <v>30</v>
      </c>
      <c r="E14" s="33"/>
      <c r="F14" s="33"/>
      <c r="G14" s="33"/>
      <c r="H14" s="33"/>
      <c r="I14" s="111" t="s">
        <v>31</v>
      </c>
      <c r="J14" s="112" t="s">
        <v>32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12" t="s">
        <v>124</v>
      </c>
      <c r="F15" s="33"/>
      <c r="G15" s="33"/>
      <c r="H15" s="33"/>
      <c r="I15" s="111" t="s">
        <v>34</v>
      </c>
      <c r="J15" s="112" t="s">
        <v>1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7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11" t="s">
        <v>35</v>
      </c>
      <c r="E17" s="33"/>
      <c r="F17" s="33"/>
      <c r="G17" s="33"/>
      <c r="H17" s="33"/>
      <c r="I17" s="111" t="s">
        <v>31</v>
      </c>
      <c r="J17" s="28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281" t="str">
        <f>'Rekapitulace stavby'!E14</f>
        <v>Vyplň údaj</v>
      </c>
      <c r="F18" s="282"/>
      <c r="G18" s="282"/>
      <c r="H18" s="282"/>
      <c r="I18" s="111" t="s">
        <v>34</v>
      </c>
      <c r="J18" s="28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7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11" t="s">
        <v>37</v>
      </c>
      <c r="E20" s="33"/>
      <c r="F20" s="33"/>
      <c r="G20" s="33"/>
      <c r="H20" s="33"/>
      <c r="I20" s="111" t="s">
        <v>31</v>
      </c>
      <c r="J20" s="112" t="s">
        <v>38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12" t="s">
        <v>39</v>
      </c>
      <c r="F21" s="33"/>
      <c r="G21" s="33"/>
      <c r="H21" s="33"/>
      <c r="I21" s="111" t="s">
        <v>34</v>
      </c>
      <c r="J21" s="112" t="s">
        <v>1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7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11" t="s">
        <v>41</v>
      </c>
      <c r="E23" s="33"/>
      <c r="F23" s="33"/>
      <c r="G23" s="33"/>
      <c r="H23" s="33"/>
      <c r="I23" s="111" t="s">
        <v>31</v>
      </c>
      <c r="J23" s="112" t="s">
        <v>1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12" t="s">
        <v>42</v>
      </c>
      <c r="F24" s="33"/>
      <c r="G24" s="33"/>
      <c r="H24" s="33"/>
      <c r="I24" s="111" t="s">
        <v>34</v>
      </c>
      <c r="J24" s="112" t="s">
        <v>1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7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11" t="s">
        <v>43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6"/>
      <c r="B27" s="117"/>
      <c r="C27" s="116"/>
      <c r="D27" s="116"/>
      <c r="E27" s="283" t="s">
        <v>1</v>
      </c>
      <c r="F27" s="283"/>
      <c r="G27" s="283"/>
      <c r="H27" s="283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7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7" customHeight="1">
      <c r="A29" s="33"/>
      <c r="B29" s="38"/>
      <c r="C29" s="33"/>
      <c r="D29" s="119"/>
      <c r="E29" s="119"/>
      <c r="F29" s="119"/>
      <c r="G29" s="119"/>
      <c r="H29" s="119"/>
      <c r="I29" s="119"/>
      <c r="J29" s="119"/>
      <c r="K29" s="119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5" customHeight="1">
      <c r="A30" s="33"/>
      <c r="B30" s="38"/>
      <c r="C30" s="33"/>
      <c r="D30" s="120" t="s">
        <v>45</v>
      </c>
      <c r="E30" s="33"/>
      <c r="F30" s="33"/>
      <c r="G30" s="33"/>
      <c r="H30" s="33"/>
      <c r="I30" s="33"/>
      <c r="J30" s="121">
        <f>ROUND(J127,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8"/>
      <c r="C31" s="33"/>
      <c r="D31" s="119"/>
      <c r="E31" s="119"/>
      <c r="F31" s="119"/>
      <c r="G31" s="119"/>
      <c r="H31" s="119"/>
      <c r="I31" s="119"/>
      <c r="J31" s="119"/>
      <c r="K31" s="119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5" customHeight="1">
      <c r="A32" s="33"/>
      <c r="B32" s="38"/>
      <c r="C32" s="33"/>
      <c r="D32" s="33"/>
      <c r="E32" s="33"/>
      <c r="F32" s="122" t="s">
        <v>47</v>
      </c>
      <c r="G32" s="33"/>
      <c r="H32" s="33"/>
      <c r="I32" s="122" t="s">
        <v>46</v>
      </c>
      <c r="J32" s="122" t="s">
        <v>48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5" customHeight="1">
      <c r="A33" s="33"/>
      <c r="B33" s="38"/>
      <c r="C33" s="33"/>
      <c r="D33" s="123" t="s">
        <v>49</v>
      </c>
      <c r="E33" s="111" t="s">
        <v>50</v>
      </c>
      <c r="F33" s="124">
        <f>ROUND((SUM(BE127:BE280)),  2)</f>
        <v>0</v>
      </c>
      <c r="G33" s="33"/>
      <c r="H33" s="33"/>
      <c r="I33" s="125">
        <v>0.21</v>
      </c>
      <c r="J33" s="124">
        <f>ROUND(((SUM(BE127:BE280))*I33),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8"/>
      <c r="C34" s="33"/>
      <c r="D34" s="33"/>
      <c r="E34" s="111" t="s">
        <v>51</v>
      </c>
      <c r="F34" s="124">
        <f>ROUND((SUM(BF127:BF280)),  2)</f>
        <v>0</v>
      </c>
      <c r="G34" s="33"/>
      <c r="H34" s="33"/>
      <c r="I34" s="125">
        <v>0.15</v>
      </c>
      <c r="J34" s="124">
        <f>ROUND(((SUM(BF127:BF280))*I34),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hidden="1" customHeight="1">
      <c r="A35" s="33"/>
      <c r="B35" s="38"/>
      <c r="C35" s="33"/>
      <c r="D35" s="33"/>
      <c r="E35" s="111" t="s">
        <v>52</v>
      </c>
      <c r="F35" s="124">
        <f>ROUND((SUM(BG127:BG280)),  2)</f>
        <v>0</v>
      </c>
      <c r="G35" s="33"/>
      <c r="H35" s="33"/>
      <c r="I35" s="125">
        <v>0.21</v>
      </c>
      <c r="J35" s="124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hidden="1" customHeight="1">
      <c r="A36" s="33"/>
      <c r="B36" s="38"/>
      <c r="C36" s="33"/>
      <c r="D36" s="33"/>
      <c r="E36" s="111" t="s">
        <v>53</v>
      </c>
      <c r="F36" s="124">
        <f>ROUND((SUM(BH127:BH280)),  2)</f>
        <v>0</v>
      </c>
      <c r="G36" s="33"/>
      <c r="H36" s="33"/>
      <c r="I36" s="125">
        <v>0.15</v>
      </c>
      <c r="J36" s="124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8"/>
      <c r="C37" s="33"/>
      <c r="D37" s="33"/>
      <c r="E37" s="111" t="s">
        <v>54</v>
      </c>
      <c r="F37" s="124">
        <f>ROUND((SUM(BI127:BI280)),  2)</f>
        <v>0</v>
      </c>
      <c r="G37" s="33"/>
      <c r="H37" s="33"/>
      <c r="I37" s="125">
        <v>0</v>
      </c>
      <c r="J37" s="124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7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5" customHeight="1">
      <c r="A39" s="33"/>
      <c r="B39" s="38"/>
      <c r="C39" s="126"/>
      <c r="D39" s="127" t="s">
        <v>55</v>
      </c>
      <c r="E39" s="128"/>
      <c r="F39" s="128"/>
      <c r="G39" s="129" t="s">
        <v>56</v>
      </c>
      <c r="H39" s="130" t="s">
        <v>57</v>
      </c>
      <c r="I39" s="128"/>
      <c r="J39" s="131">
        <f>SUM(J30:J37)</f>
        <v>0</v>
      </c>
      <c r="K39" s="132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5" customHeight="1">
      <c r="B41" s="18"/>
      <c r="L41" s="18"/>
    </row>
    <row r="42" spans="1:31" s="1" customFormat="1" ht="14.5" customHeight="1">
      <c r="B42" s="18"/>
      <c r="L42" s="18"/>
    </row>
    <row r="43" spans="1:31" s="1" customFormat="1" ht="14.5" customHeight="1">
      <c r="B43" s="18"/>
      <c r="L43" s="18"/>
    </row>
    <row r="44" spans="1:31" s="1" customFormat="1" ht="14.5" customHeight="1">
      <c r="B44" s="18"/>
      <c r="L44" s="18"/>
    </row>
    <row r="45" spans="1:31" s="1" customFormat="1" ht="14.5" customHeight="1">
      <c r="B45" s="18"/>
      <c r="L45" s="18"/>
    </row>
    <row r="46" spans="1:31" s="1" customFormat="1" ht="14.5" customHeight="1">
      <c r="B46" s="18"/>
      <c r="L46" s="18"/>
    </row>
    <row r="47" spans="1:31" s="1" customFormat="1" ht="14.5" customHeight="1">
      <c r="B47" s="18"/>
      <c r="L47" s="18"/>
    </row>
    <row r="48" spans="1:31" s="1" customFormat="1" ht="14.5" customHeight="1">
      <c r="B48" s="18"/>
      <c r="L48" s="18"/>
    </row>
    <row r="49" spans="1:31" s="2" customFormat="1" ht="14.5" customHeight="1">
      <c r="B49" s="50"/>
      <c r="D49" s="133" t="s">
        <v>58</v>
      </c>
      <c r="E49" s="134"/>
      <c r="F49" s="134"/>
      <c r="G49" s="133" t="s">
        <v>59</v>
      </c>
      <c r="H49" s="134"/>
      <c r="I49" s="134"/>
      <c r="J49" s="134"/>
      <c r="K49" s="134"/>
      <c r="L49" s="50"/>
    </row>
    <row r="50" spans="1:31" ht="11">
      <c r="B50" s="18"/>
      <c r="L50" s="18"/>
    </row>
    <row r="51" spans="1:31" ht="11">
      <c r="B51" s="18"/>
      <c r="L51" s="18"/>
    </row>
    <row r="52" spans="1:31" ht="11">
      <c r="B52" s="18"/>
      <c r="L52" s="18"/>
    </row>
    <row r="53" spans="1:31" ht="11">
      <c r="B53" s="18"/>
      <c r="L53" s="18"/>
    </row>
    <row r="54" spans="1:31" ht="11">
      <c r="B54" s="18"/>
      <c r="L54" s="18"/>
    </row>
    <row r="55" spans="1:31" ht="11">
      <c r="B55" s="18"/>
      <c r="L55" s="18"/>
    </row>
    <row r="56" spans="1:31" ht="11">
      <c r="B56" s="18"/>
      <c r="L56" s="18"/>
    </row>
    <row r="57" spans="1:31" ht="11">
      <c r="B57" s="18"/>
      <c r="L57" s="18"/>
    </row>
    <row r="58" spans="1:31" ht="11">
      <c r="B58" s="18"/>
      <c r="L58" s="18"/>
    </row>
    <row r="59" spans="1:31" ht="11">
      <c r="B59" s="18"/>
      <c r="L59" s="18"/>
    </row>
    <row r="60" spans="1:31" s="2" customFormat="1" ht="13">
      <c r="A60" s="33"/>
      <c r="B60" s="38"/>
      <c r="C60" s="33"/>
      <c r="D60" s="135" t="s">
        <v>60</v>
      </c>
      <c r="E60" s="136"/>
      <c r="F60" s="137" t="s">
        <v>61</v>
      </c>
      <c r="G60" s="135" t="s">
        <v>60</v>
      </c>
      <c r="H60" s="136"/>
      <c r="I60" s="136"/>
      <c r="J60" s="138" t="s">
        <v>61</v>
      </c>
      <c r="K60" s="136"/>
      <c r="L60" s="50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</row>
    <row r="61" spans="1:31" ht="11">
      <c r="B61" s="18"/>
      <c r="L61" s="18"/>
    </row>
    <row r="62" spans="1:31" ht="11">
      <c r="B62" s="18"/>
      <c r="L62" s="18"/>
    </row>
    <row r="63" spans="1:31" ht="11">
      <c r="B63" s="18"/>
      <c r="L63" s="18"/>
    </row>
    <row r="64" spans="1:31" s="2" customFormat="1" ht="13">
      <c r="A64" s="33"/>
      <c r="B64" s="38"/>
      <c r="C64" s="33"/>
      <c r="D64" s="133" t="s">
        <v>62</v>
      </c>
      <c r="E64" s="139"/>
      <c r="F64" s="139"/>
      <c r="G64" s="133" t="s">
        <v>63</v>
      </c>
      <c r="H64" s="139"/>
      <c r="I64" s="139"/>
      <c r="J64" s="139"/>
      <c r="K64" s="139"/>
      <c r="L64" s="50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</row>
    <row r="65" spans="1:31" ht="11">
      <c r="B65" s="18"/>
      <c r="L65" s="18"/>
    </row>
    <row r="66" spans="1:31" ht="11">
      <c r="B66" s="18"/>
      <c r="L66" s="18"/>
    </row>
    <row r="67" spans="1:31" ht="11">
      <c r="B67" s="18"/>
      <c r="L67" s="18"/>
    </row>
    <row r="68" spans="1:31" ht="11">
      <c r="B68" s="18"/>
      <c r="L68" s="18"/>
    </row>
    <row r="69" spans="1:31" ht="11">
      <c r="B69" s="18"/>
      <c r="L69" s="18"/>
    </row>
    <row r="70" spans="1:31" ht="11">
      <c r="B70" s="18"/>
      <c r="L70" s="18"/>
    </row>
    <row r="71" spans="1:31" ht="11">
      <c r="B71" s="18"/>
      <c r="L71" s="18"/>
    </row>
    <row r="72" spans="1:31" ht="11">
      <c r="B72" s="18"/>
      <c r="L72" s="18"/>
    </row>
    <row r="73" spans="1:31" ht="11">
      <c r="B73" s="18"/>
      <c r="L73" s="18"/>
    </row>
    <row r="74" spans="1:31" ht="11">
      <c r="B74" s="18"/>
      <c r="L74" s="18"/>
    </row>
    <row r="75" spans="1:31" s="2" customFormat="1" ht="13">
      <c r="A75" s="33"/>
      <c r="B75" s="38"/>
      <c r="C75" s="33"/>
      <c r="D75" s="135" t="s">
        <v>60</v>
      </c>
      <c r="E75" s="136"/>
      <c r="F75" s="137" t="s">
        <v>61</v>
      </c>
      <c r="G75" s="135" t="s">
        <v>60</v>
      </c>
      <c r="H75" s="136"/>
      <c r="I75" s="136"/>
      <c r="J75" s="138" t="s">
        <v>61</v>
      </c>
      <c r="K75" s="136"/>
      <c r="L75" s="50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pans="1:31" s="2" customFormat="1" ht="14.5" customHeight="1">
      <c r="A76" s="33"/>
      <c r="B76" s="140"/>
      <c r="C76" s="141"/>
      <c r="D76" s="141"/>
      <c r="E76" s="141"/>
      <c r="F76" s="141"/>
      <c r="G76" s="141"/>
      <c r="H76" s="141"/>
      <c r="I76" s="141"/>
      <c r="J76" s="141"/>
      <c r="K76" s="141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80" spans="1:31" s="2" customFormat="1" ht="7" customHeight="1">
      <c r="A80" s="33"/>
      <c r="B80" s="142"/>
      <c r="C80" s="143"/>
      <c r="D80" s="143"/>
      <c r="E80" s="143"/>
      <c r="F80" s="143"/>
      <c r="G80" s="143"/>
      <c r="H80" s="143"/>
      <c r="I80" s="143"/>
      <c r="J80" s="143"/>
      <c r="K80" s="143"/>
      <c r="L80" s="50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pans="1:47" s="2" customFormat="1" ht="25" customHeight="1">
      <c r="A81" s="33"/>
      <c r="B81" s="34"/>
      <c r="C81" s="21" t="s">
        <v>125</v>
      </c>
      <c r="D81" s="35"/>
      <c r="E81" s="35"/>
      <c r="F81" s="35"/>
      <c r="G81" s="35"/>
      <c r="H81" s="35"/>
      <c r="I81" s="35"/>
      <c r="J81" s="35"/>
      <c r="K81" s="35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7" customHeight="1">
      <c r="A82" s="33"/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12" customHeight="1">
      <c r="A83" s="33"/>
      <c r="B83" s="34"/>
      <c r="C83" s="27" t="s">
        <v>16</v>
      </c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6.5" customHeight="1">
      <c r="A84" s="33"/>
      <c r="B84" s="34"/>
      <c r="C84" s="35"/>
      <c r="D84" s="35"/>
      <c r="E84" s="284" t="str">
        <f>E7</f>
        <v>PŘESTAVLKY - VRT</v>
      </c>
      <c r="F84" s="285"/>
      <c r="G84" s="285"/>
      <c r="H84" s="28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2" customHeight="1">
      <c r="A85" s="33"/>
      <c r="B85" s="34"/>
      <c r="C85" s="27" t="s">
        <v>118</v>
      </c>
      <c r="D85" s="35"/>
      <c r="E85" s="35"/>
      <c r="F85" s="35"/>
      <c r="G85" s="35"/>
      <c r="H85" s="35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24.75" customHeight="1">
      <c r="A86" s="33"/>
      <c r="B86" s="34"/>
      <c r="C86" s="35"/>
      <c r="D86" s="35"/>
      <c r="E86" s="236" t="str">
        <f>E9</f>
        <v>2020_02_04 - IO 01 IO 01 Vodovodní řad PE 100RC, d75x6,8mm SDR 11</v>
      </c>
      <c r="F86" s="286"/>
      <c r="G86" s="286"/>
      <c r="H86" s="286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7" customHeight="1">
      <c r="A87" s="33"/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12" customHeight="1">
      <c r="A88" s="33"/>
      <c r="B88" s="34"/>
      <c r="C88" s="27" t="s">
        <v>22</v>
      </c>
      <c r="D88" s="35"/>
      <c r="E88" s="35"/>
      <c r="F88" s="25" t="str">
        <f>F12</f>
        <v>Přestavlky u Čerčan</v>
      </c>
      <c r="G88" s="35"/>
      <c r="H88" s="35"/>
      <c r="I88" s="27" t="s">
        <v>24</v>
      </c>
      <c r="J88" s="65" t="str">
        <f>IF(J12="","",J12)</f>
        <v>7. 5. 2020</v>
      </c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7" customHeight="1">
      <c r="A89" s="33"/>
      <c r="B89" s="34"/>
      <c r="C89" s="35"/>
      <c r="D89" s="35"/>
      <c r="E89" s="35"/>
      <c r="F89" s="35"/>
      <c r="G89" s="35"/>
      <c r="H89" s="35"/>
      <c r="I89" s="35"/>
      <c r="J89" s="35"/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40" customHeight="1">
      <c r="A90" s="33"/>
      <c r="B90" s="34"/>
      <c r="C90" s="27" t="s">
        <v>30</v>
      </c>
      <c r="D90" s="35"/>
      <c r="E90" s="35"/>
      <c r="F90" s="25" t="str">
        <f>E15</f>
        <v>Obec Přestavlky u Čerčan</v>
      </c>
      <c r="G90" s="35"/>
      <c r="H90" s="35"/>
      <c r="I90" s="27" t="s">
        <v>37</v>
      </c>
      <c r="J90" s="31" t="str">
        <f>E21</f>
        <v>Vodohospodářský rozvoj a výstavba a.s.</v>
      </c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5" customHeight="1">
      <c r="A91" s="33"/>
      <c r="B91" s="34"/>
      <c r="C91" s="27" t="s">
        <v>35</v>
      </c>
      <c r="D91" s="35"/>
      <c r="E91" s="35"/>
      <c r="F91" s="25" t="str">
        <f>IF(E18="","",E18)</f>
        <v>Vyplň údaj</v>
      </c>
      <c r="G91" s="35"/>
      <c r="H91" s="35"/>
      <c r="I91" s="27" t="s">
        <v>41</v>
      </c>
      <c r="J91" s="31" t="str">
        <f>E24</f>
        <v>Dvořák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0.25" customHeight="1">
      <c r="A92" s="33"/>
      <c r="B92" s="34"/>
      <c r="C92" s="35"/>
      <c r="D92" s="35"/>
      <c r="E92" s="35"/>
      <c r="F92" s="35"/>
      <c r="G92" s="35"/>
      <c r="H92" s="35"/>
      <c r="I92" s="35"/>
      <c r="J92" s="35"/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29.25" customHeight="1">
      <c r="A93" s="33"/>
      <c r="B93" s="34"/>
      <c r="C93" s="144" t="s">
        <v>126</v>
      </c>
      <c r="D93" s="145"/>
      <c r="E93" s="145"/>
      <c r="F93" s="145"/>
      <c r="G93" s="145"/>
      <c r="H93" s="145"/>
      <c r="I93" s="145"/>
      <c r="J93" s="146" t="s">
        <v>127</v>
      </c>
      <c r="K93" s="14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10.25" customHeight="1">
      <c r="A94" s="33"/>
      <c r="B94" s="34"/>
      <c r="C94" s="35"/>
      <c r="D94" s="35"/>
      <c r="E94" s="35"/>
      <c r="F94" s="35"/>
      <c r="G94" s="35"/>
      <c r="H94" s="35"/>
      <c r="I94" s="35"/>
      <c r="J94" s="35"/>
      <c r="K94" s="35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22.75" customHeight="1">
      <c r="A95" s="33"/>
      <c r="B95" s="34"/>
      <c r="C95" s="147" t="s">
        <v>128</v>
      </c>
      <c r="D95" s="35"/>
      <c r="E95" s="35"/>
      <c r="F95" s="35"/>
      <c r="G95" s="35"/>
      <c r="H95" s="35"/>
      <c r="I95" s="35"/>
      <c r="J95" s="83">
        <f>J127</f>
        <v>0</v>
      </c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U95" s="15" t="s">
        <v>129</v>
      </c>
    </row>
    <row r="96" spans="1:47" s="9" customFormat="1" ht="25" customHeight="1">
      <c r="B96" s="148"/>
      <c r="C96" s="149"/>
      <c r="D96" s="150" t="s">
        <v>130</v>
      </c>
      <c r="E96" s="151"/>
      <c r="F96" s="151"/>
      <c r="G96" s="151"/>
      <c r="H96" s="151"/>
      <c r="I96" s="151"/>
      <c r="J96" s="152">
        <f>J128</f>
        <v>0</v>
      </c>
      <c r="K96" s="149"/>
      <c r="L96" s="153"/>
    </row>
    <row r="97" spans="1:31" s="10" customFormat="1" ht="20" customHeight="1">
      <c r="B97" s="154"/>
      <c r="C97" s="155"/>
      <c r="D97" s="156" t="s">
        <v>187</v>
      </c>
      <c r="E97" s="157"/>
      <c r="F97" s="157"/>
      <c r="G97" s="157"/>
      <c r="H97" s="157"/>
      <c r="I97" s="157"/>
      <c r="J97" s="158">
        <f>J129</f>
        <v>0</v>
      </c>
      <c r="K97" s="155"/>
      <c r="L97" s="159"/>
    </row>
    <row r="98" spans="1:31" s="10" customFormat="1" ht="20" customHeight="1">
      <c r="B98" s="154"/>
      <c r="C98" s="155"/>
      <c r="D98" s="156" t="s">
        <v>188</v>
      </c>
      <c r="E98" s="157"/>
      <c r="F98" s="157"/>
      <c r="G98" s="157"/>
      <c r="H98" s="157"/>
      <c r="I98" s="157"/>
      <c r="J98" s="158">
        <f>J190</f>
        <v>0</v>
      </c>
      <c r="K98" s="155"/>
      <c r="L98" s="159"/>
    </row>
    <row r="99" spans="1:31" s="10" customFormat="1" ht="20" customHeight="1">
      <c r="B99" s="154"/>
      <c r="C99" s="155"/>
      <c r="D99" s="156" t="s">
        <v>190</v>
      </c>
      <c r="E99" s="157"/>
      <c r="F99" s="157"/>
      <c r="G99" s="157"/>
      <c r="H99" s="157"/>
      <c r="I99" s="157"/>
      <c r="J99" s="158">
        <f>J197</f>
        <v>0</v>
      </c>
      <c r="K99" s="155"/>
      <c r="L99" s="159"/>
    </row>
    <row r="100" spans="1:31" s="10" customFormat="1" ht="20" customHeight="1">
      <c r="B100" s="154"/>
      <c r="C100" s="155"/>
      <c r="D100" s="156" t="s">
        <v>192</v>
      </c>
      <c r="E100" s="157"/>
      <c r="F100" s="157"/>
      <c r="G100" s="157"/>
      <c r="H100" s="157"/>
      <c r="I100" s="157"/>
      <c r="J100" s="158">
        <f>J204</f>
        <v>0</v>
      </c>
      <c r="K100" s="155"/>
      <c r="L100" s="159"/>
    </row>
    <row r="101" spans="1:31" s="10" customFormat="1" ht="20" customHeight="1">
      <c r="B101" s="154"/>
      <c r="C101" s="155"/>
      <c r="D101" s="156" t="s">
        <v>193</v>
      </c>
      <c r="E101" s="157"/>
      <c r="F101" s="157"/>
      <c r="G101" s="157"/>
      <c r="H101" s="157"/>
      <c r="I101" s="157"/>
      <c r="J101" s="158">
        <f>J259</f>
        <v>0</v>
      </c>
      <c r="K101" s="155"/>
      <c r="L101" s="159"/>
    </row>
    <row r="102" spans="1:31" s="10" customFormat="1" ht="14.75" customHeight="1">
      <c r="B102" s="154"/>
      <c r="C102" s="155"/>
      <c r="D102" s="156" t="s">
        <v>194</v>
      </c>
      <c r="E102" s="157"/>
      <c r="F102" s="157"/>
      <c r="G102" s="157"/>
      <c r="H102" s="157"/>
      <c r="I102" s="157"/>
      <c r="J102" s="158">
        <f>J260</f>
        <v>0</v>
      </c>
      <c r="K102" s="155"/>
      <c r="L102" s="159"/>
    </row>
    <row r="103" spans="1:31" s="9" customFormat="1" ht="25" customHeight="1">
      <c r="B103" s="148"/>
      <c r="C103" s="149"/>
      <c r="D103" s="150" t="s">
        <v>195</v>
      </c>
      <c r="E103" s="151"/>
      <c r="F103" s="151"/>
      <c r="G103" s="151"/>
      <c r="H103" s="151"/>
      <c r="I103" s="151"/>
      <c r="J103" s="152">
        <f>J264</f>
        <v>0</v>
      </c>
      <c r="K103" s="149"/>
      <c r="L103" s="153"/>
    </row>
    <row r="104" spans="1:31" s="10" customFormat="1" ht="20" customHeight="1">
      <c r="B104" s="154"/>
      <c r="C104" s="155"/>
      <c r="D104" s="156" t="s">
        <v>625</v>
      </c>
      <c r="E104" s="157"/>
      <c r="F104" s="157"/>
      <c r="G104" s="157"/>
      <c r="H104" s="157"/>
      <c r="I104" s="157"/>
      <c r="J104" s="158">
        <f>J265</f>
        <v>0</v>
      </c>
      <c r="K104" s="155"/>
      <c r="L104" s="159"/>
    </row>
    <row r="105" spans="1:31" s="9" customFormat="1" ht="25" customHeight="1">
      <c r="B105" s="148"/>
      <c r="C105" s="149"/>
      <c r="D105" s="150" t="s">
        <v>197</v>
      </c>
      <c r="E105" s="151"/>
      <c r="F105" s="151"/>
      <c r="G105" s="151"/>
      <c r="H105" s="151"/>
      <c r="I105" s="151"/>
      <c r="J105" s="152">
        <f>J269</f>
        <v>0</v>
      </c>
      <c r="K105" s="149"/>
      <c r="L105" s="153"/>
    </row>
    <row r="106" spans="1:31" s="10" customFormat="1" ht="20" customHeight="1">
      <c r="B106" s="154"/>
      <c r="C106" s="155"/>
      <c r="D106" s="156" t="s">
        <v>626</v>
      </c>
      <c r="E106" s="157"/>
      <c r="F106" s="157"/>
      <c r="G106" s="157"/>
      <c r="H106" s="157"/>
      <c r="I106" s="157"/>
      <c r="J106" s="158">
        <f>J270</f>
        <v>0</v>
      </c>
      <c r="K106" s="155"/>
      <c r="L106" s="159"/>
    </row>
    <row r="107" spans="1:31" s="10" customFormat="1" ht="20" customHeight="1">
      <c r="B107" s="154"/>
      <c r="C107" s="155"/>
      <c r="D107" s="156" t="s">
        <v>198</v>
      </c>
      <c r="E107" s="157"/>
      <c r="F107" s="157"/>
      <c r="G107" s="157"/>
      <c r="H107" s="157"/>
      <c r="I107" s="157"/>
      <c r="J107" s="158">
        <f>J274</f>
        <v>0</v>
      </c>
      <c r="K107" s="155"/>
      <c r="L107" s="159"/>
    </row>
    <row r="108" spans="1:31" s="2" customFormat="1" ht="21.75" customHeight="1">
      <c r="A108" s="33"/>
      <c r="B108" s="34"/>
      <c r="C108" s="35"/>
      <c r="D108" s="35"/>
      <c r="E108" s="35"/>
      <c r="F108" s="35"/>
      <c r="G108" s="35"/>
      <c r="H108" s="35"/>
      <c r="I108" s="35"/>
      <c r="J108" s="35"/>
      <c r="K108" s="35"/>
      <c r="L108" s="50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7" customHeight="1">
      <c r="A109" s="33"/>
      <c r="B109" s="53"/>
      <c r="C109" s="54"/>
      <c r="D109" s="54"/>
      <c r="E109" s="54"/>
      <c r="F109" s="54"/>
      <c r="G109" s="54"/>
      <c r="H109" s="54"/>
      <c r="I109" s="54"/>
      <c r="J109" s="54"/>
      <c r="K109" s="54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63" s="2" customFormat="1" ht="7" customHeight="1">
      <c r="A113" s="33"/>
      <c r="B113" s="55"/>
      <c r="C113" s="56"/>
      <c r="D113" s="56"/>
      <c r="E113" s="56"/>
      <c r="F113" s="56"/>
      <c r="G113" s="56"/>
      <c r="H113" s="56"/>
      <c r="I113" s="56"/>
      <c r="J113" s="56"/>
      <c r="K113" s="56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25" customHeight="1">
      <c r="A114" s="33"/>
      <c r="B114" s="34"/>
      <c r="C114" s="21" t="s">
        <v>133</v>
      </c>
      <c r="D114" s="35"/>
      <c r="E114" s="35"/>
      <c r="F114" s="35"/>
      <c r="G114" s="35"/>
      <c r="H114" s="35"/>
      <c r="I114" s="35"/>
      <c r="J114" s="35"/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7" customHeight="1">
      <c r="A115" s="33"/>
      <c r="B115" s="34"/>
      <c r="C115" s="35"/>
      <c r="D115" s="35"/>
      <c r="E115" s="35"/>
      <c r="F115" s="35"/>
      <c r="G115" s="35"/>
      <c r="H115" s="35"/>
      <c r="I115" s="35"/>
      <c r="J115" s="35"/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12" customHeight="1">
      <c r="A116" s="33"/>
      <c r="B116" s="34"/>
      <c r="C116" s="27" t="s">
        <v>16</v>
      </c>
      <c r="D116" s="35"/>
      <c r="E116" s="35"/>
      <c r="F116" s="35"/>
      <c r="G116" s="35"/>
      <c r="H116" s="35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6.5" customHeight="1">
      <c r="A117" s="33"/>
      <c r="B117" s="34"/>
      <c r="C117" s="35"/>
      <c r="D117" s="35"/>
      <c r="E117" s="284" t="str">
        <f>E7</f>
        <v>PŘESTAVLKY - VRT</v>
      </c>
      <c r="F117" s="285"/>
      <c r="G117" s="285"/>
      <c r="H117" s="285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7" t="s">
        <v>118</v>
      </c>
      <c r="D118" s="35"/>
      <c r="E118" s="35"/>
      <c r="F118" s="35"/>
      <c r="G118" s="35"/>
      <c r="H118" s="35"/>
      <c r="I118" s="35"/>
      <c r="J118" s="35"/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24.75" customHeight="1">
      <c r="A119" s="33"/>
      <c r="B119" s="34"/>
      <c r="C119" s="35"/>
      <c r="D119" s="35"/>
      <c r="E119" s="236" t="str">
        <f>E9</f>
        <v>2020_02_04 - IO 01 IO 01 Vodovodní řad PE 100RC, d75x6,8mm SDR 11</v>
      </c>
      <c r="F119" s="286"/>
      <c r="G119" s="286"/>
      <c r="H119" s="286"/>
      <c r="I119" s="35"/>
      <c r="J119" s="35"/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7" customHeight="1">
      <c r="A120" s="33"/>
      <c r="B120" s="34"/>
      <c r="C120" s="35"/>
      <c r="D120" s="35"/>
      <c r="E120" s="35"/>
      <c r="F120" s="35"/>
      <c r="G120" s="35"/>
      <c r="H120" s="35"/>
      <c r="I120" s="35"/>
      <c r="J120" s="35"/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2" customHeight="1">
      <c r="A121" s="33"/>
      <c r="B121" s="34"/>
      <c r="C121" s="27" t="s">
        <v>22</v>
      </c>
      <c r="D121" s="35"/>
      <c r="E121" s="35"/>
      <c r="F121" s="25" t="str">
        <f>F12</f>
        <v>Přestavlky u Čerčan</v>
      </c>
      <c r="G121" s="35"/>
      <c r="H121" s="35"/>
      <c r="I121" s="27" t="s">
        <v>24</v>
      </c>
      <c r="J121" s="65" t="str">
        <f>IF(J12="","",J12)</f>
        <v>7. 5. 2020</v>
      </c>
      <c r="K121" s="35"/>
      <c r="L121" s="50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7" customHeight="1">
      <c r="A122" s="33"/>
      <c r="B122" s="34"/>
      <c r="C122" s="35"/>
      <c r="D122" s="35"/>
      <c r="E122" s="35"/>
      <c r="F122" s="35"/>
      <c r="G122" s="35"/>
      <c r="H122" s="35"/>
      <c r="I122" s="35"/>
      <c r="J122" s="35"/>
      <c r="K122" s="35"/>
      <c r="L122" s="50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40" customHeight="1">
      <c r="A123" s="33"/>
      <c r="B123" s="34"/>
      <c r="C123" s="27" t="s">
        <v>30</v>
      </c>
      <c r="D123" s="35"/>
      <c r="E123" s="35"/>
      <c r="F123" s="25" t="str">
        <f>E15</f>
        <v>Obec Přestavlky u Čerčan</v>
      </c>
      <c r="G123" s="35"/>
      <c r="H123" s="35"/>
      <c r="I123" s="27" t="s">
        <v>37</v>
      </c>
      <c r="J123" s="31" t="str">
        <f>E21</f>
        <v>Vodohospodářský rozvoj a výstavba a.s.</v>
      </c>
      <c r="K123" s="35"/>
      <c r="L123" s="50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5" customHeight="1">
      <c r="A124" s="33"/>
      <c r="B124" s="34"/>
      <c r="C124" s="27" t="s">
        <v>35</v>
      </c>
      <c r="D124" s="35"/>
      <c r="E124" s="35"/>
      <c r="F124" s="25" t="str">
        <f>IF(E18="","",E18)</f>
        <v>Vyplň údaj</v>
      </c>
      <c r="G124" s="35"/>
      <c r="H124" s="35"/>
      <c r="I124" s="27" t="s">
        <v>41</v>
      </c>
      <c r="J124" s="31" t="str">
        <f>E24</f>
        <v>Dvořák</v>
      </c>
      <c r="K124" s="35"/>
      <c r="L124" s="50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0.25" customHeight="1">
      <c r="A125" s="33"/>
      <c r="B125" s="34"/>
      <c r="C125" s="35"/>
      <c r="D125" s="35"/>
      <c r="E125" s="35"/>
      <c r="F125" s="35"/>
      <c r="G125" s="35"/>
      <c r="H125" s="35"/>
      <c r="I125" s="35"/>
      <c r="J125" s="35"/>
      <c r="K125" s="35"/>
      <c r="L125" s="50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11" customFormat="1" ht="29.25" customHeight="1">
      <c r="A126" s="160"/>
      <c r="B126" s="161"/>
      <c r="C126" s="162" t="s">
        <v>134</v>
      </c>
      <c r="D126" s="163" t="s">
        <v>70</v>
      </c>
      <c r="E126" s="163" t="s">
        <v>66</v>
      </c>
      <c r="F126" s="163" t="s">
        <v>67</v>
      </c>
      <c r="G126" s="163" t="s">
        <v>135</v>
      </c>
      <c r="H126" s="163" t="s">
        <v>136</v>
      </c>
      <c r="I126" s="163" t="s">
        <v>137</v>
      </c>
      <c r="J126" s="164" t="s">
        <v>127</v>
      </c>
      <c r="K126" s="165" t="s">
        <v>138</v>
      </c>
      <c r="L126" s="166"/>
      <c r="M126" s="74" t="s">
        <v>1</v>
      </c>
      <c r="N126" s="75" t="s">
        <v>49</v>
      </c>
      <c r="O126" s="75" t="s">
        <v>139</v>
      </c>
      <c r="P126" s="75" t="s">
        <v>140</v>
      </c>
      <c r="Q126" s="75" t="s">
        <v>141</v>
      </c>
      <c r="R126" s="75" t="s">
        <v>142</v>
      </c>
      <c r="S126" s="75" t="s">
        <v>143</v>
      </c>
      <c r="T126" s="76" t="s">
        <v>144</v>
      </c>
      <c r="U126" s="160"/>
      <c r="V126" s="160"/>
      <c r="W126" s="160"/>
      <c r="X126" s="160"/>
      <c r="Y126" s="160"/>
      <c r="Z126" s="160"/>
      <c r="AA126" s="160"/>
      <c r="AB126" s="160"/>
      <c r="AC126" s="160"/>
      <c r="AD126" s="160"/>
      <c r="AE126" s="160"/>
    </row>
    <row r="127" spans="1:63" s="2" customFormat="1" ht="22.75" customHeight="1">
      <c r="A127" s="33"/>
      <c r="B127" s="34"/>
      <c r="C127" s="81" t="s">
        <v>145</v>
      </c>
      <c r="D127" s="35"/>
      <c r="E127" s="35"/>
      <c r="F127" s="35"/>
      <c r="G127" s="35"/>
      <c r="H127" s="35"/>
      <c r="I127" s="35"/>
      <c r="J127" s="167">
        <f>BK127</f>
        <v>0</v>
      </c>
      <c r="K127" s="35"/>
      <c r="L127" s="38"/>
      <c r="M127" s="77"/>
      <c r="N127" s="168"/>
      <c r="O127" s="78"/>
      <c r="P127" s="169">
        <f>P128+P264+P269</f>
        <v>0</v>
      </c>
      <c r="Q127" s="78"/>
      <c r="R127" s="169">
        <f>R128+R264+R269</f>
        <v>59.878192600000013</v>
      </c>
      <c r="S127" s="78"/>
      <c r="T127" s="170">
        <f>T128+T264+T269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5" t="s">
        <v>84</v>
      </c>
      <c r="AU127" s="15" t="s">
        <v>129</v>
      </c>
      <c r="BK127" s="171">
        <f>BK128+BK264+BK269</f>
        <v>0</v>
      </c>
    </row>
    <row r="128" spans="1:63" s="12" customFormat="1" ht="26" customHeight="1">
      <c r="B128" s="172"/>
      <c r="C128" s="173"/>
      <c r="D128" s="174" t="s">
        <v>84</v>
      </c>
      <c r="E128" s="175" t="s">
        <v>146</v>
      </c>
      <c r="F128" s="175" t="s">
        <v>147</v>
      </c>
      <c r="G128" s="173"/>
      <c r="H128" s="173"/>
      <c r="I128" s="176"/>
      <c r="J128" s="177">
        <f>BK128</f>
        <v>0</v>
      </c>
      <c r="K128" s="173"/>
      <c r="L128" s="178"/>
      <c r="M128" s="179"/>
      <c r="N128" s="180"/>
      <c r="O128" s="180"/>
      <c r="P128" s="181">
        <f>P129+P190+P197+P204+P259</f>
        <v>0</v>
      </c>
      <c r="Q128" s="180"/>
      <c r="R128" s="181">
        <f>R129+R190+R197+R204+R259</f>
        <v>59.877792600000014</v>
      </c>
      <c r="S128" s="180"/>
      <c r="T128" s="182">
        <f>T129+T190+T197+T204+T259</f>
        <v>0</v>
      </c>
      <c r="AR128" s="183" t="s">
        <v>93</v>
      </c>
      <c r="AT128" s="184" t="s">
        <v>84</v>
      </c>
      <c r="AU128" s="184" t="s">
        <v>85</v>
      </c>
      <c r="AY128" s="183" t="s">
        <v>148</v>
      </c>
      <c r="BK128" s="185">
        <f>BK129+BK190+BK197+BK204+BK259</f>
        <v>0</v>
      </c>
    </row>
    <row r="129" spans="1:65" s="12" customFormat="1" ht="22.75" customHeight="1">
      <c r="B129" s="172"/>
      <c r="C129" s="173"/>
      <c r="D129" s="174" t="s">
        <v>84</v>
      </c>
      <c r="E129" s="186" t="s">
        <v>93</v>
      </c>
      <c r="F129" s="186" t="s">
        <v>199</v>
      </c>
      <c r="G129" s="173"/>
      <c r="H129" s="173"/>
      <c r="I129" s="176"/>
      <c r="J129" s="187">
        <f>BK129</f>
        <v>0</v>
      </c>
      <c r="K129" s="173"/>
      <c r="L129" s="178"/>
      <c r="M129" s="179"/>
      <c r="N129" s="180"/>
      <c r="O129" s="180"/>
      <c r="P129" s="181">
        <f>SUM(P130:P189)</f>
        <v>0</v>
      </c>
      <c r="Q129" s="180"/>
      <c r="R129" s="181">
        <f>SUM(R130:R189)</f>
        <v>47.546523000000008</v>
      </c>
      <c r="S129" s="180"/>
      <c r="T129" s="182">
        <f>SUM(T130:T189)</f>
        <v>0</v>
      </c>
      <c r="AR129" s="183" t="s">
        <v>93</v>
      </c>
      <c r="AT129" s="184" t="s">
        <v>84</v>
      </c>
      <c r="AU129" s="184" t="s">
        <v>93</v>
      </c>
      <c r="AY129" s="183" t="s">
        <v>148</v>
      </c>
      <c r="BK129" s="185">
        <f>SUM(BK130:BK189)</f>
        <v>0</v>
      </c>
    </row>
    <row r="130" spans="1:65" s="2" customFormat="1" ht="14.5" customHeight="1">
      <c r="A130" s="33"/>
      <c r="B130" s="34"/>
      <c r="C130" s="188" t="s">
        <v>93</v>
      </c>
      <c r="D130" s="188" t="s">
        <v>152</v>
      </c>
      <c r="E130" s="189" t="s">
        <v>627</v>
      </c>
      <c r="F130" s="190" t="s">
        <v>628</v>
      </c>
      <c r="G130" s="191" t="s">
        <v>214</v>
      </c>
      <c r="H130" s="192">
        <v>3</v>
      </c>
      <c r="I130" s="193"/>
      <c r="J130" s="194">
        <f>ROUND(I130*H130,2)</f>
        <v>0</v>
      </c>
      <c r="K130" s="195"/>
      <c r="L130" s="38"/>
      <c r="M130" s="196" t="s">
        <v>1</v>
      </c>
      <c r="N130" s="197" t="s">
        <v>50</v>
      </c>
      <c r="O130" s="70"/>
      <c r="P130" s="198">
        <f>O130*H130</f>
        <v>0</v>
      </c>
      <c r="Q130" s="198">
        <v>3.6900000000000002E-2</v>
      </c>
      <c r="R130" s="198">
        <f>Q130*H130</f>
        <v>0.11070000000000001</v>
      </c>
      <c r="S130" s="198">
        <v>0</v>
      </c>
      <c r="T130" s="199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200" t="s">
        <v>166</v>
      </c>
      <c r="AT130" s="200" t="s">
        <v>152</v>
      </c>
      <c r="AU130" s="200" t="s">
        <v>95</v>
      </c>
      <c r="AY130" s="15" t="s">
        <v>148</v>
      </c>
      <c r="BE130" s="201">
        <f>IF(N130="základní",J130,0)</f>
        <v>0</v>
      </c>
      <c r="BF130" s="201">
        <f>IF(N130="snížená",J130,0)</f>
        <v>0</v>
      </c>
      <c r="BG130" s="201">
        <f>IF(N130="zákl. přenesená",J130,0)</f>
        <v>0</v>
      </c>
      <c r="BH130" s="201">
        <f>IF(N130="sníž. přenesená",J130,0)</f>
        <v>0</v>
      </c>
      <c r="BI130" s="201">
        <f>IF(N130="nulová",J130,0)</f>
        <v>0</v>
      </c>
      <c r="BJ130" s="15" t="s">
        <v>93</v>
      </c>
      <c r="BK130" s="201">
        <f>ROUND(I130*H130,2)</f>
        <v>0</v>
      </c>
      <c r="BL130" s="15" t="s">
        <v>166</v>
      </c>
      <c r="BM130" s="200" t="s">
        <v>629</v>
      </c>
    </row>
    <row r="131" spans="1:65" s="2" customFormat="1" ht="12">
      <c r="A131" s="33"/>
      <c r="B131" s="34"/>
      <c r="C131" s="35"/>
      <c r="D131" s="202" t="s">
        <v>158</v>
      </c>
      <c r="E131" s="35"/>
      <c r="F131" s="203" t="s">
        <v>628</v>
      </c>
      <c r="G131" s="35"/>
      <c r="H131" s="35"/>
      <c r="I131" s="204"/>
      <c r="J131" s="35"/>
      <c r="K131" s="35"/>
      <c r="L131" s="38"/>
      <c r="M131" s="205"/>
      <c r="N131" s="206"/>
      <c r="O131" s="70"/>
      <c r="P131" s="70"/>
      <c r="Q131" s="70"/>
      <c r="R131" s="70"/>
      <c r="S131" s="70"/>
      <c r="T131" s="71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5" t="s">
        <v>158</v>
      </c>
      <c r="AU131" s="15" t="s">
        <v>95</v>
      </c>
    </row>
    <row r="132" spans="1:65" s="13" customFormat="1" ht="12">
      <c r="B132" s="211"/>
      <c r="C132" s="212"/>
      <c r="D132" s="202" t="s">
        <v>205</v>
      </c>
      <c r="E132" s="213" t="s">
        <v>1</v>
      </c>
      <c r="F132" s="214" t="s">
        <v>162</v>
      </c>
      <c r="G132" s="212"/>
      <c r="H132" s="215">
        <v>3</v>
      </c>
      <c r="I132" s="216"/>
      <c r="J132" s="212"/>
      <c r="K132" s="212"/>
      <c r="L132" s="217"/>
      <c r="M132" s="218"/>
      <c r="N132" s="219"/>
      <c r="O132" s="219"/>
      <c r="P132" s="219"/>
      <c r="Q132" s="219"/>
      <c r="R132" s="219"/>
      <c r="S132" s="219"/>
      <c r="T132" s="220"/>
      <c r="AT132" s="221" t="s">
        <v>205</v>
      </c>
      <c r="AU132" s="221" t="s">
        <v>95</v>
      </c>
      <c r="AV132" s="13" t="s">
        <v>95</v>
      </c>
      <c r="AW132" s="13" t="s">
        <v>40</v>
      </c>
      <c r="AX132" s="13" t="s">
        <v>93</v>
      </c>
      <c r="AY132" s="221" t="s">
        <v>148</v>
      </c>
    </row>
    <row r="133" spans="1:65" s="2" customFormat="1" ht="24.25" customHeight="1">
      <c r="A133" s="33"/>
      <c r="B133" s="34"/>
      <c r="C133" s="188" t="s">
        <v>95</v>
      </c>
      <c r="D133" s="188" t="s">
        <v>152</v>
      </c>
      <c r="E133" s="189" t="s">
        <v>545</v>
      </c>
      <c r="F133" s="190" t="s">
        <v>546</v>
      </c>
      <c r="G133" s="191" t="s">
        <v>230</v>
      </c>
      <c r="H133" s="192">
        <v>4</v>
      </c>
      <c r="I133" s="193"/>
      <c r="J133" s="194">
        <f>ROUND(I133*H133,2)</f>
        <v>0</v>
      </c>
      <c r="K133" s="195"/>
      <c r="L133" s="38"/>
      <c r="M133" s="196" t="s">
        <v>1</v>
      </c>
      <c r="N133" s="197" t="s">
        <v>50</v>
      </c>
      <c r="O133" s="70"/>
      <c r="P133" s="198">
        <f>O133*H133</f>
        <v>0</v>
      </c>
      <c r="Q133" s="198">
        <v>0</v>
      </c>
      <c r="R133" s="198">
        <f>Q133*H133</f>
        <v>0</v>
      </c>
      <c r="S133" s="198">
        <v>0</v>
      </c>
      <c r="T133" s="199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200" t="s">
        <v>166</v>
      </c>
      <c r="AT133" s="200" t="s">
        <v>152</v>
      </c>
      <c r="AU133" s="200" t="s">
        <v>95</v>
      </c>
      <c r="AY133" s="15" t="s">
        <v>148</v>
      </c>
      <c r="BE133" s="201">
        <f>IF(N133="základní",J133,0)</f>
        <v>0</v>
      </c>
      <c r="BF133" s="201">
        <f>IF(N133="snížená",J133,0)</f>
        <v>0</v>
      </c>
      <c r="BG133" s="201">
        <f>IF(N133="zákl. přenesená",J133,0)</f>
        <v>0</v>
      </c>
      <c r="BH133" s="201">
        <f>IF(N133="sníž. přenesená",J133,0)</f>
        <v>0</v>
      </c>
      <c r="BI133" s="201">
        <f>IF(N133="nulová",J133,0)</f>
        <v>0</v>
      </c>
      <c r="BJ133" s="15" t="s">
        <v>93</v>
      </c>
      <c r="BK133" s="201">
        <f>ROUND(I133*H133,2)</f>
        <v>0</v>
      </c>
      <c r="BL133" s="15" t="s">
        <v>166</v>
      </c>
      <c r="BM133" s="200" t="s">
        <v>630</v>
      </c>
    </row>
    <row r="134" spans="1:65" s="2" customFormat="1" ht="24">
      <c r="A134" s="33"/>
      <c r="B134" s="34"/>
      <c r="C134" s="35"/>
      <c r="D134" s="202" t="s">
        <v>158</v>
      </c>
      <c r="E134" s="35"/>
      <c r="F134" s="203" t="s">
        <v>546</v>
      </c>
      <c r="G134" s="35"/>
      <c r="H134" s="35"/>
      <c r="I134" s="204"/>
      <c r="J134" s="35"/>
      <c r="K134" s="35"/>
      <c r="L134" s="38"/>
      <c r="M134" s="205"/>
      <c r="N134" s="206"/>
      <c r="O134" s="70"/>
      <c r="P134" s="70"/>
      <c r="Q134" s="70"/>
      <c r="R134" s="70"/>
      <c r="S134" s="70"/>
      <c r="T134" s="71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T134" s="15" t="s">
        <v>158</v>
      </c>
      <c r="AU134" s="15" t="s">
        <v>95</v>
      </c>
    </row>
    <row r="135" spans="1:65" s="13" customFormat="1" ht="12">
      <c r="B135" s="211"/>
      <c r="C135" s="212"/>
      <c r="D135" s="202" t="s">
        <v>205</v>
      </c>
      <c r="E135" s="213" t="s">
        <v>1</v>
      </c>
      <c r="F135" s="214" t="s">
        <v>631</v>
      </c>
      <c r="G135" s="212"/>
      <c r="H135" s="215">
        <v>4</v>
      </c>
      <c r="I135" s="216"/>
      <c r="J135" s="212"/>
      <c r="K135" s="212"/>
      <c r="L135" s="217"/>
      <c r="M135" s="218"/>
      <c r="N135" s="219"/>
      <c r="O135" s="219"/>
      <c r="P135" s="219"/>
      <c r="Q135" s="219"/>
      <c r="R135" s="219"/>
      <c r="S135" s="219"/>
      <c r="T135" s="220"/>
      <c r="AT135" s="221" t="s">
        <v>205</v>
      </c>
      <c r="AU135" s="221" t="s">
        <v>95</v>
      </c>
      <c r="AV135" s="13" t="s">
        <v>95</v>
      </c>
      <c r="AW135" s="13" t="s">
        <v>40</v>
      </c>
      <c r="AX135" s="13" t="s">
        <v>93</v>
      </c>
      <c r="AY135" s="221" t="s">
        <v>148</v>
      </c>
    </row>
    <row r="136" spans="1:65" s="2" customFormat="1" ht="24.25" customHeight="1">
      <c r="A136" s="33"/>
      <c r="B136" s="34"/>
      <c r="C136" s="188" t="s">
        <v>162</v>
      </c>
      <c r="D136" s="188" t="s">
        <v>152</v>
      </c>
      <c r="E136" s="189" t="s">
        <v>549</v>
      </c>
      <c r="F136" s="190" t="s">
        <v>550</v>
      </c>
      <c r="G136" s="191" t="s">
        <v>230</v>
      </c>
      <c r="H136" s="192">
        <v>16.52</v>
      </c>
      <c r="I136" s="193"/>
      <c r="J136" s="194">
        <f>ROUND(I136*H136,2)</f>
        <v>0</v>
      </c>
      <c r="K136" s="195"/>
      <c r="L136" s="38"/>
      <c r="M136" s="196" t="s">
        <v>1</v>
      </c>
      <c r="N136" s="197" t="s">
        <v>50</v>
      </c>
      <c r="O136" s="70"/>
      <c r="P136" s="198">
        <f>O136*H136</f>
        <v>0</v>
      </c>
      <c r="Q136" s="198">
        <v>0</v>
      </c>
      <c r="R136" s="198">
        <f>Q136*H136</f>
        <v>0</v>
      </c>
      <c r="S136" s="198">
        <v>0</v>
      </c>
      <c r="T136" s="199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200" t="s">
        <v>166</v>
      </c>
      <c r="AT136" s="200" t="s">
        <v>152</v>
      </c>
      <c r="AU136" s="200" t="s">
        <v>95</v>
      </c>
      <c r="AY136" s="15" t="s">
        <v>148</v>
      </c>
      <c r="BE136" s="201">
        <f>IF(N136="základní",J136,0)</f>
        <v>0</v>
      </c>
      <c r="BF136" s="201">
        <f>IF(N136="snížená",J136,0)</f>
        <v>0</v>
      </c>
      <c r="BG136" s="201">
        <f>IF(N136="zákl. přenesená",J136,0)</f>
        <v>0</v>
      </c>
      <c r="BH136" s="201">
        <f>IF(N136="sníž. přenesená",J136,0)</f>
        <v>0</v>
      </c>
      <c r="BI136" s="201">
        <f>IF(N136="nulová",J136,0)</f>
        <v>0</v>
      </c>
      <c r="BJ136" s="15" t="s">
        <v>93</v>
      </c>
      <c r="BK136" s="201">
        <f>ROUND(I136*H136,2)</f>
        <v>0</v>
      </c>
      <c r="BL136" s="15" t="s">
        <v>166</v>
      </c>
      <c r="BM136" s="200" t="s">
        <v>632</v>
      </c>
    </row>
    <row r="137" spans="1:65" s="2" customFormat="1" ht="24">
      <c r="A137" s="33"/>
      <c r="B137" s="34"/>
      <c r="C137" s="35"/>
      <c r="D137" s="202" t="s">
        <v>158</v>
      </c>
      <c r="E137" s="35"/>
      <c r="F137" s="203" t="s">
        <v>552</v>
      </c>
      <c r="G137" s="35"/>
      <c r="H137" s="35"/>
      <c r="I137" s="204"/>
      <c r="J137" s="35"/>
      <c r="K137" s="35"/>
      <c r="L137" s="38"/>
      <c r="M137" s="205"/>
      <c r="N137" s="206"/>
      <c r="O137" s="70"/>
      <c r="P137" s="70"/>
      <c r="Q137" s="70"/>
      <c r="R137" s="70"/>
      <c r="S137" s="70"/>
      <c r="T137" s="71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T137" s="15" t="s">
        <v>158</v>
      </c>
      <c r="AU137" s="15" t="s">
        <v>95</v>
      </c>
    </row>
    <row r="138" spans="1:65" s="13" customFormat="1" ht="12">
      <c r="B138" s="211"/>
      <c r="C138" s="212"/>
      <c r="D138" s="202" t="s">
        <v>205</v>
      </c>
      <c r="E138" s="213" t="s">
        <v>1</v>
      </c>
      <c r="F138" s="214" t="s">
        <v>633</v>
      </c>
      <c r="G138" s="212"/>
      <c r="H138" s="215">
        <v>16.52</v>
      </c>
      <c r="I138" s="216"/>
      <c r="J138" s="212"/>
      <c r="K138" s="212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205</v>
      </c>
      <c r="AU138" s="221" t="s">
        <v>95</v>
      </c>
      <c r="AV138" s="13" t="s">
        <v>95</v>
      </c>
      <c r="AW138" s="13" t="s">
        <v>40</v>
      </c>
      <c r="AX138" s="13" t="s">
        <v>93</v>
      </c>
      <c r="AY138" s="221" t="s">
        <v>148</v>
      </c>
    </row>
    <row r="139" spans="1:65" s="2" customFormat="1" ht="24.25" customHeight="1">
      <c r="A139" s="33"/>
      <c r="B139" s="34"/>
      <c r="C139" s="188" t="s">
        <v>166</v>
      </c>
      <c r="D139" s="188" t="s">
        <v>152</v>
      </c>
      <c r="E139" s="189" t="s">
        <v>634</v>
      </c>
      <c r="F139" s="190" t="s">
        <v>635</v>
      </c>
      <c r="G139" s="191" t="s">
        <v>230</v>
      </c>
      <c r="H139" s="192">
        <v>23.01</v>
      </c>
      <c r="I139" s="193"/>
      <c r="J139" s="194">
        <f>ROUND(I139*H139,2)</f>
        <v>0</v>
      </c>
      <c r="K139" s="195"/>
      <c r="L139" s="38"/>
      <c r="M139" s="196" t="s">
        <v>1</v>
      </c>
      <c r="N139" s="197" t="s">
        <v>50</v>
      </c>
      <c r="O139" s="70"/>
      <c r="P139" s="198">
        <f>O139*H139</f>
        <v>0</v>
      </c>
      <c r="Q139" s="198">
        <v>0</v>
      </c>
      <c r="R139" s="198">
        <f>Q139*H139</f>
        <v>0</v>
      </c>
      <c r="S139" s="198">
        <v>0</v>
      </c>
      <c r="T139" s="199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200" t="s">
        <v>166</v>
      </c>
      <c r="AT139" s="200" t="s">
        <v>152</v>
      </c>
      <c r="AU139" s="200" t="s">
        <v>95</v>
      </c>
      <c r="AY139" s="15" t="s">
        <v>148</v>
      </c>
      <c r="BE139" s="201">
        <f>IF(N139="základní",J139,0)</f>
        <v>0</v>
      </c>
      <c r="BF139" s="201">
        <f>IF(N139="snížená",J139,0)</f>
        <v>0</v>
      </c>
      <c r="BG139" s="201">
        <f>IF(N139="zákl. přenesená",J139,0)</f>
        <v>0</v>
      </c>
      <c r="BH139" s="201">
        <f>IF(N139="sníž. přenesená",J139,0)</f>
        <v>0</v>
      </c>
      <c r="BI139" s="201">
        <f>IF(N139="nulová",J139,0)</f>
        <v>0</v>
      </c>
      <c r="BJ139" s="15" t="s">
        <v>93</v>
      </c>
      <c r="BK139" s="201">
        <f>ROUND(I139*H139,2)</f>
        <v>0</v>
      </c>
      <c r="BL139" s="15" t="s">
        <v>166</v>
      </c>
      <c r="BM139" s="200" t="s">
        <v>636</v>
      </c>
    </row>
    <row r="140" spans="1:65" s="2" customFormat="1" ht="36">
      <c r="A140" s="33"/>
      <c r="B140" s="34"/>
      <c r="C140" s="35"/>
      <c r="D140" s="202" t="s">
        <v>158</v>
      </c>
      <c r="E140" s="35"/>
      <c r="F140" s="203" t="s">
        <v>637</v>
      </c>
      <c r="G140" s="35"/>
      <c r="H140" s="35"/>
      <c r="I140" s="204"/>
      <c r="J140" s="35"/>
      <c r="K140" s="35"/>
      <c r="L140" s="38"/>
      <c r="M140" s="205"/>
      <c r="N140" s="206"/>
      <c r="O140" s="70"/>
      <c r="P140" s="70"/>
      <c r="Q140" s="70"/>
      <c r="R140" s="70"/>
      <c r="S140" s="70"/>
      <c r="T140" s="71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T140" s="15" t="s">
        <v>158</v>
      </c>
      <c r="AU140" s="15" t="s">
        <v>95</v>
      </c>
    </row>
    <row r="141" spans="1:65" s="13" customFormat="1" ht="12">
      <c r="B141" s="211"/>
      <c r="C141" s="212"/>
      <c r="D141" s="202" t="s">
        <v>205</v>
      </c>
      <c r="E141" s="213" t="s">
        <v>1</v>
      </c>
      <c r="F141" s="214" t="s">
        <v>638</v>
      </c>
      <c r="G141" s="212"/>
      <c r="H141" s="215">
        <v>23.01</v>
      </c>
      <c r="I141" s="216"/>
      <c r="J141" s="212"/>
      <c r="K141" s="212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205</v>
      </c>
      <c r="AU141" s="221" t="s">
        <v>95</v>
      </c>
      <c r="AV141" s="13" t="s">
        <v>95</v>
      </c>
      <c r="AW141" s="13" t="s">
        <v>40</v>
      </c>
      <c r="AX141" s="13" t="s">
        <v>93</v>
      </c>
      <c r="AY141" s="221" t="s">
        <v>148</v>
      </c>
    </row>
    <row r="142" spans="1:65" s="2" customFormat="1" ht="24.25" customHeight="1">
      <c r="A142" s="33"/>
      <c r="B142" s="34"/>
      <c r="C142" s="188" t="s">
        <v>151</v>
      </c>
      <c r="D142" s="188" t="s">
        <v>152</v>
      </c>
      <c r="E142" s="189" t="s">
        <v>639</v>
      </c>
      <c r="F142" s="190" t="s">
        <v>640</v>
      </c>
      <c r="G142" s="191" t="s">
        <v>230</v>
      </c>
      <c r="H142" s="192">
        <v>30.68</v>
      </c>
      <c r="I142" s="193"/>
      <c r="J142" s="194">
        <f>ROUND(I142*H142,2)</f>
        <v>0</v>
      </c>
      <c r="K142" s="195"/>
      <c r="L142" s="38"/>
      <c r="M142" s="196" t="s">
        <v>1</v>
      </c>
      <c r="N142" s="197" t="s">
        <v>50</v>
      </c>
      <c r="O142" s="70"/>
      <c r="P142" s="198">
        <f>O142*H142</f>
        <v>0</v>
      </c>
      <c r="Q142" s="198">
        <v>0</v>
      </c>
      <c r="R142" s="198">
        <f>Q142*H142</f>
        <v>0</v>
      </c>
      <c r="S142" s="198">
        <v>0</v>
      </c>
      <c r="T142" s="199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200" t="s">
        <v>166</v>
      </c>
      <c r="AT142" s="200" t="s">
        <v>152</v>
      </c>
      <c r="AU142" s="200" t="s">
        <v>95</v>
      </c>
      <c r="AY142" s="15" t="s">
        <v>148</v>
      </c>
      <c r="BE142" s="201">
        <f>IF(N142="základní",J142,0)</f>
        <v>0</v>
      </c>
      <c r="BF142" s="201">
        <f>IF(N142="snížená",J142,0)</f>
        <v>0</v>
      </c>
      <c r="BG142" s="201">
        <f>IF(N142="zákl. přenesená",J142,0)</f>
        <v>0</v>
      </c>
      <c r="BH142" s="201">
        <f>IF(N142="sníž. přenesená",J142,0)</f>
        <v>0</v>
      </c>
      <c r="BI142" s="201">
        <f>IF(N142="nulová",J142,0)</f>
        <v>0</v>
      </c>
      <c r="BJ142" s="15" t="s">
        <v>93</v>
      </c>
      <c r="BK142" s="201">
        <f>ROUND(I142*H142,2)</f>
        <v>0</v>
      </c>
      <c r="BL142" s="15" t="s">
        <v>166</v>
      </c>
      <c r="BM142" s="200" t="s">
        <v>641</v>
      </c>
    </row>
    <row r="143" spans="1:65" s="2" customFormat="1" ht="48">
      <c r="A143" s="33"/>
      <c r="B143" s="34"/>
      <c r="C143" s="35"/>
      <c r="D143" s="202" t="s">
        <v>158</v>
      </c>
      <c r="E143" s="35"/>
      <c r="F143" s="203" t="s">
        <v>642</v>
      </c>
      <c r="G143" s="35"/>
      <c r="H143" s="35"/>
      <c r="I143" s="204"/>
      <c r="J143" s="35"/>
      <c r="K143" s="35"/>
      <c r="L143" s="38"/>
      <c r="M143" s="205"/>
      <c r="N143" s="206"/>
      <c r="O143" s="70"/>
      <c r="P143" s="70"/>
      <c r="Q143" s="70"/>
      <c r="R143" s="70"/>
      <c r="S143" s="70"/>
      <c r="T143" s="71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T143" s="15" t="s">
        <v>158</v>
      </c>
      <c r="AU143" s="15" t="s">
        <v>95</v>
      </c>
    </row>
    <row r="144" spans="1:65" s="13" customFormat="1" ht="12">
      <c r="B144" s="211"/>
      <c r="C144" s="212"/>
      <c r="D144" s="202" t="s">
        <v>205</v>
      </c>
      <c r="E144" s="213" t="s">
        <v>1</v>
      </c>
      <c r="F144" s="214" t="s">
        <v>643</v>
      </c>
      <c r="G144" s="212"/>
      <c r="H144" s="215">
        <v>30.68</v>
      </c>
      <c r="I144" s="216"/>
      <c r="J144" s="212"/>
      <c r="K144" s="212"/>
      <c r="L144" s="217"/>
      <c r="M144" s="218"/>
      <c r="N144" s="219"/>
      <c r="O144" s="219"/>
      <c r="P144" s="219"/>
      <c r="Q144" s="219"/>
      <c r="R144" s="219"/>
      <c r="S144" s="219"/>
      <c r="T144" s="220"/>
      <c r="AT144" s="221" t="s">
        <v>205</v>
      </c>
      <c r="AU144" s="221" t="s">
        <v>95</v>
      </c>
      <c r="AV144" s="13" t="s">
        <v>95</v>
      </c>
      <c r="AW144" s="13" t="s">
        <v>40</v>
      </c>
      <c r="AX144" s="13" t="s">
        <v>93</v>
      </c>
      <c r="AY144" s="221" t="s">
        <v>148</v>
      </c>
    </row>
    <row r="145" spans="1:65" s="2" customFormat="1" ht="24.25" customHeight="1">
      <c r="A145" s="33"/>
      <c r="B145" s="34"/>
      <c r="C145" s="188" t="s">
        <v>174</v>
      </c>
      <c r="D145" s="188" t="s">
        <v>152</v>
      </c>
      <c r="E145" s="189" t="s">
        <v>644</v>
      </c>
      <c r="F145" s="190" t="s">
        <v>645</v>
      </c>
      <c r="G145" s="191" t="s">
        <v>230</v>
      </c>
      <c r="H145" s="192">
        <v>23.01</v>
      </c>
      <c r="I145" s="193"/>
      <c r="J145" s="194">
        <f>ROUND(I145*H145,2)</f>
        <v>0</v>
      </c>
      <c r="K145" s="195"/>
      <c r="L145" s="38"/>
      <c r="M145" s="196" t="s">
        <v>1</v>
      </c>
      <c r="N145" s="197" t="s">
        <v>50</v>
      </c>
      <c r="O145" s="70"/>
      <c r="P145" s="198">
        <f>O145*H145</f>
        <v>0</v>
      </c>
      <c r="Q145" s="198">
        <v>0</v>
      </c>
      <c r="R145" s="198">
        <f>Q145*H145</f>
        <v>0</v>
      </c>
      <c r="S145" s="198">
        <v>0</v>
      </c>
      <c r="T145" s="199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200" t="s">
        <v>166</v>
      </c>
      <c r="AT145" s="200" t="s">
        <v>152</v>
      </c>
      <c r="AU145" s="200" t="s">
        <v>95</v>
      </c>
      <c r="AY145" s="15" t="s">
        <v>148</v>
      </c>
      <c r="BE145" s="201">
        <f>IF(N145="základní",J145,0)</f>
        <v>0</v>
      </c>
      <c r="BF145" s="201">
        <f>IF(N145="snížená",J145,0)</f>
        <v>0</v>
      </c>
      <c r="BG145" s="201">
        <f>IF(N145="zákl. přenesená",J145,0)</f>
        <v>0</v>
      </c>
      <c r="BH145" s="201">
        <f>IF(N145="sníž. přenesená",J145,0)</f>
        <v>0</v>
      </c>
      <c r="BI145" s="201">
        <f>IF(N145="nulová",J145,0)</f>
        <v>0</v>
      </c>
      <c r="BJ145" s="15" t="s">
        <v>93</v>
      </c>
      <c r="BK145" s="201">
        <f>ROUND(I145*H145,2)</f>
        <v>0</v>
      </c>
      <c r="BL145" s="15" t="s">
        <v>166</v>
      </c>
      <c r="BM145" s="200" t="s">
        <v>646</v>
      </c>
    </row>
    <row r="146" spans="1:65" s="2" customFormat="1" ht="36">
      <c r="A146" s="33"/>
      <c r="B146" s="34"/>
      <c r="C146" s="35"/>
      <c r="D146" s="202" t="s">
        <v>158</v>
      </c>
      <c r="E146" s="35"/>
      <c r="F146" s="203" t="s">
        <v>647</v>
      </c>
      <c r="G146" s="35"/>
      <c r="H146" s="35"/>
      <c r="I146" s="204"/>
      <c r="J146" s="35"/>
      <c r="K146" s="35"/>
      <c r="L146" s="38"/>
      <c r="M146" s="205"/>
      <c r="N146" s="206"/>
      <c r="O146" s="70"/>
      <c r="P146" s="70"/>
      <c r="Q146" s="70"/>
      <c r="R146" s="70"/>
      <c r="S146" s="70"/>
      <c r="T146" s="71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T146" s="15" t="s">
        <v>158</v>
      </c>
      <c r="AU146" s="15" t="s">
        <v>95</v>
      </c>
    </row>
    <row r="147" spans="1:65" s="13" customFormat="1" ht="12">
      <c r="B147" s="211"/>
      <c r="C147" s="212"/>
      <c r="D147" s="202" t="s">
        <v>205</v>
      </c>
      <c r="E147" s="213" t="s">
        <v>1</v>
      </c>
      <c r="F147" s="214" t="s">
        <v>648</v>
      </c>
      <c r="G147" s="212"/>
      <c r="H147" s="215">
        <v>23.01</v>
      </c>
      <c r="I147" s="216"/>
      <c r="J147" s="212"/>
      <c r="K147" s="212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205</v>
      </c>
      <c r="AU147" s="221" t="s">
        <v>95</v>
      </c>
      <c r="AV147" s="13" t="s">
        <v>95</v>
      </c>
      <c r="AW147" s="13" t="s">
        <v>40</v>
      </c>
      <c r="AX147" s="13" t="s">
        <v>93</v>
      </c>
      <c r="AY147" s="221" t="s">
        <v>148</v>
      </c>
    </row>
    <row r="148" spans="1:65" s="2" customFormat="1" ht="14.5" customHeight="1">
      <c r="A148" s="33"/>
      <c r="B148" s="34"/>
      <c r="C148" s="188" t="s">
        <v>178</v>
      </c>
      <c r="D148" s="188" t="s">
        <v>152</v>
      </c>
      <c r="E148" s="189" t="s">
        <v>244</v>
      </c>
      <c r="F148" s="190" t="s">
        <v>245</v>
      </c>
      <c r="G148" s="191" t="s">
        <v>224</v>
      </c>
      <c r="H148" s="192">
        <v>153.4</v>
      </c>
      <c r="I148" s="193"/>
      <c r="J148" s="194">
        <f>ROUND(I148*H148,2)</f>
        <v>0</v>
      </c>
      <c r="K148" s="195"/>
      <c r="L148" s="38"/>
      <c r="M148" s="196" t="s">
        <v>1</v>
      </c>
      <c r="N148" s="197" t="s">
        <v>50</v>
      </c>
      <c r="O148" s="70"/>
      <c r="P148" s="198">
        <f>O148*H148</f>
        <v>0</v>
      </c>
      <c r="Q148" s="198">
        <v>8.4000000000000003E-4</v>
      </c>
      <c r="R148" s="198">
        <f>Q148*H148</f>
        <v>0.128856</v>
      </c>
      <c r="S148" s="198">
        <v>0</v>
      </c>
      <c r="T148" s="199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200" t="s">
        <v>166</v>
      </c>
      <c r="AT148" s="200" t="s">
        <v>152</v>
      </c>
      <c r="AU148" s="200" t="s">
        <v>95</v>
      </c>
      <c r="AY148" s="15" t="s">
        <v>148</v>
      </c>
      <c r="BE148" s="201">
        <f>IF(N148="základní",J148,0)</f>
        <v>0</v>
      </c>
      <c r="BF148" s="201">
        <f>IF(N148="snížená",J148,0)</f>
        <v>0</v>
      </c>
      <c r="BG148" s="201">
        <f>IF(N148="zákl. přenesená",J148,0)</f>
        <v>0</v>
      </c>
      <c r="BH148" s="201">
        <f>IF(N148="sníž. přenesená",J148,0)</f>
        <v>0</v>
      </c>
      <c r="BI148" s="201">
        <f>IF(N148="nulová",J148,0)</f>
        <v>0</v>
      </c>
      <c r="BJ148" s="15" t="s">
        <v>93</v>
      </c>
      <c r="BK148" s="201">
        <f>ROUND(I148*H148,2)</f>
        <v>0</v>
      </c>
      <c r="BL148" s="15" t="s">
        <v>166</v>
      </c>
      <c r="BM148" s="200" t="s">
        <v>649</v>
      </c>
    </row>
    <row r="149" spans="1:65" s="2" customFormat="1" ht="12">
      <c r="A149" s="33"/>
      <c r="B149" s="34"/>
      <c r="C149" s="35"/>
      <c r="D149" s="202" t="s">
        <v>158</v>
      </c>
      <c r="E149" s="35"/>
      <c r="F149" s="203" t="s">
        <v>245</v>
      </c>
      <c r="G149" s="35"/>
      <c r="H149" s="35"/>
      <c r="I149" s="204"/>
      <c r="J149" s="35"/>
      <c r="K149" s="35"/>
      <c r="L149" s="38"/>
      <c r="M149" s="205"/>
      <c r="N149" s="206"/>
      <c r="O149" s="70"/>
      <c r="P149" s="70"/>
      <c r="Q149" s="70"/>
      <c r="R149" s="70"/>
      <c r="S149" s="70"/>
      <c r="T149" s="71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T149" s="15" t="s">
        <v>158</v>
      </c>
      <c r="AU149" s="15" t="s">
        <v>95</v>
      </c>
    </row>
    <row r="150" spans="1:65" s="13" customFormat="1" ht="12">
      <c r="B150" s="211"/>
      <c r="C150" s="212"/>
      <c r="D150" s="202" t="s">
        <v>205</v>
      </c>
      <c r="E150" s="213" t="s">
        <v>1</v>
      </c>
      <c r="F150" s="214" t="s">
        <v>650</v>
      </c>
      <c r="G150" s="212"/>
      <c r="H150" s="215">
        <v>153.4</v>
      </c>
      <c r="I150" s="216"/>
      <c r="J150" s="212"/>
      <c r="K150" s="212"/>
      <c r="L150" s="217"/>
      <c r="M150" s="218"/>
      <c r="N150" s="219"/>
      <c r="O150" s="219"/>
      <c r="P150" s="219"/>
      <c r="Q150" s="219"/>
      <c r="R150" s="219"/>
      <c r="S150" s="219"/>
      <c r="T150" s="220"/>
      <c r="AT150" s="221" t="s">
        <v>205</v>
      </c>
      <c r="AU150" s="221" t="s">
        <v>95</v>
      </c>
      <c r="AV150" s="13" t="s">
        <v>95</v>
      </c>
      <c r="AW150" s="13" t="s">
        <v>40</v>
      </c>
      <c r="AX150" s="13" t="s">
        <v>93</v>
      </c>
      <c r="AY150" s="221" t="s">
        <v>148</v>
      </c>
    </row>
    <row r="151" spans="1:65" s="2" customFormat="1" ht="24.25" customHeight="1">
      <c r="A151" s="33"/>
      <c r="B151" s="34"/>
      <c r="C151" s="188" t="s">
        <v>182</v>
      </c>
      <c r="D151" s="188" t="s">
        <v>152</v>
      </c>
      <c r="E151" s="189" t="s">
        <v>249</v>
      </c>
      <c r="F151" s="190" t="s">
        <v>250</v>
      </c>
      <c r="G151" s="191" t="s">
        <v>224</v>
      </c>
      <c r="H151" s="192">
        <v>153.4</v>
      </c>
      <c r="I151" s="193"/>
      <c r="J151" s="194">
        <f>ROUND(I151*H151,2)</f>
        <v>0</v>
      </c>
      <c r="K151" s="195"/>
      <c r="L151" s="38"/>
      <c r="M151" s="196" t="s">
        <v>1</v>
      </c>
      <c r="N151" s="197" t="s">
        <v>50</v>
      </c>
      <c r="O151" s="70"/>
      <c r="P151" s="198">
        <f>O151*H151</f>
        <v>0</v>
      </c>
      <c r="Q151" s="198">
        <v>0</v>
      </c>
      <c r="R151" s="198">
        <f>Q151*H151</f>
        <v>0</v>
      </c>
      <c r="S151" s="198">
        <v>0</v>
      </c>
      <c r="T151" s="199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200" t="s">
        <v>166</v>
      </c>
      <c r="AT151" s="200" t="s">
        <v>152</v>
      </c>
      <c r="AU151" s="200" t="s">
        <v>95</v>
      </c>
      <c r="AY151" s="15" t="s">
        <v>148</v>
      </c>
      <c r="BE151" s="201">
        <f>IF(N151="základní",J151,0)</f>
        <v>0</v>
      </c>
      <c r="BF151" s="201">
        <f>IF(N151="snížená",J151,0)</f>
        <v>0</v>
      </c>
      <c r="BG151" s="201">
        <f>IF(N151="zákl. přenesená",J151,0)</f>
        <v>0</v>
      </c>
      <c r="BH151" s="201">
        <f>IF(N151="sníž. přenesená",J151,0)</f>
        <v>0</v>
      </c>
      <c r="BI151" s="201">
        <f>IF(N151="nulová",J151,0)</f>
        <v>0</v>
      </c>
      <c r="BJ151" s="15" t="s">
        <v>93</v>
      </c>
      <c r="BK151" s="201">
        <f>ROUND(I151*H151,2)</f>
        <v>0</v>
      </c>
      <c r="BL151" s="15" t="s">
        <v>166</v>
      </c>
      <c r="BM151" s="200" t="s">
        <v>651</v>
      </c>
    </row>
    <row r="152" spans="1:65" s="2" customFormat="1" ht="24">
      <c r="A152" s="33"/>
      <c r="B152" s="34"/>
      <c r="C152" s="35"/>
      <c r="D152" s="202" t="s">
        <v>158</v>
      </c>
      <c r="E152" s="35"/>
      <c r="F152" s="203" t="s">
        <v>250</v>
      </c>
      <c r="G152" s="35"/>
      <c r="H152" s="35"/>
      <c r="I152" s="204"/>
      <c r="J152" s="35"/>
      <c r="K152" s="35"/>
      <c r="L152" s="38"/>
      <c r="M152" s="205"/>
      <c r="N152" s="206"/>
      <c r="O152" s="70"/>
      <c r="P152" s="70"/>
      <c r="Q152" s="70"/>
      <c r="R152" s="70"/>
      <c r="S152" s="70"/>
      <c r="T152" s="71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T152" s="15" t="s">
        <v>158</v>
      </c>
      <c r="AU152" s="15" t="s">
        <v>95</v>
      </c>
    </row>
    <row r="153" spans="1:65" s="13" customFormat="1" ht="12">
      <c r="B153" s="211"/>
      <c r="C153" s="212"/>
      <c r="D153" s="202" t="s">
        <v>205</v>
      </c>
      <c r="E153" s="213" t="s">
        <v>1</v>
      </c>
      <c r="F153" s="214" t="s">
        <v>650</v>
      </c>
      <c r="G153" s="212"/>
      <c r="H153" s="215">
        <v>153.4</v>
      </c>
      <c r="I153" s="216"/>
      <c r="J153" s="212"/>
      <c r="K153" s="212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205</v>
      </c>
      <c r="AU153" s="221" t="s">
        <v>95</v>
      </c>
      <c r="AV153" s="13" t="s">
        <v>95</v>
      </c>
      <c r="AW153" s="13" t="s">
        <v>40</v>
      </c>
      <c r="AX153" s="13" t="s">
        <v>93</v>
      </c>
      <c r="AY153" s="221" t="s">
        <v>148</v>
      </c>
    </row>
    <row r="154" spans="1:65" s="2" customFormat="1" ht="24.25" customHeight="1">
      <c r="A154" s="33"/>
      <c r="B154" s="34"/>
      <c r="C154" s="188" t="s">
        <v>243</v>
      </c>
      <c r="D154" s="188" t="s">
        <v>152</v>
      </c>
      <c r="E154" s="189" t="s">
        <v>562</v>
      </c>
      <c r="F154" s="190" t="s">
        <v>563</v>
      </c>
      <c r="G154" s="191" t="s">
        <v>230</v>
      </c>
      <c r="H154" s="192">
        <v>46.02</v>
      </c>
      <c r="I154" s="193"/>
      <c r="J154" s="194">
        <f>ROUND(I154*H154,2)</f>
        <v>0</v>
      </c>
      <c r="K154" s="195"/>
      <c r="L154" s="38"/>
      <c r="M154" s="196" t="s">
        <v>1</v>
      </c>
      <c r="N154" s="197" t="s">
        <v>50</v>
      </c>
      <c r="O154" s="70"/>
      <c r="P154" s="198">
        <f>O154*H154</f>
        <v>0</v>
      </c>
      <c r="Q154" s="198">
        <v>0</v>
      </c>
      <c r="R154" s="198">
        <f>Q154*H154</f>
        <v>0</v>
      </c>
      <c r="S154" s="198">
        <v>0</v>
      </c>
      <c r="T154" s="199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200" t="s">
        <v>166</v>
      </c>
      <c r="AT154" s="200" t="s">
        <v>152</v>
      </c>
      <c r="AU154" s="200" t="s">
        <v>95</v>
      </c>
      <c r="AY154" s="15" t="s">
        <v>148</v>
      </c>
      <c r="BE154" s="201">
        <f>IF(N154="základní",J154,0)</f>
        <v>0</v>
      </c>
      <c r="BF154" s="201">
        <f>IF(N154="snížená",J154,0)</f>
        <v>0</v>
      </c>
      <c r="BG154" s="201">
        <f>IF(N154="zákl. přenesená",J154,0)</f>
        <v>0</v>
      </c>
      <c r="BH154" s="201">
        <f>IF(N154="sníž. přenesená",J154,0)</f>
        <v>0</v>
      </c>
      <c r="BI154" s="201">
        <f>IF(N154="nulová",J154,0)</f>
        <v>0</v>
      </c>
      <c r="BJ154" s="15" t="s">
        <v>93</v>
      </c>
      <c r="BK154" s="201">
        <f>ROUND(I154*H154,2)</f>
        <v>0</v>
      </c>
      <c r="BL154" s="15" t="s">
        <v>166</v>
      </c>
      <c r="BM154" s="200" t="s">
        <v>652</v>
      </c>
    </row>
    <row r="155" spans="1:65" s="2" customFormat="1" ht="48">
      <c r="A155" s="33"/>
      <c r="B155" s="34"/>
      <c r="C155" s="35"/>
      <c r="D155" s="202" t="s">
        <v>158</v>
      </c>
      <c r="E155" s="35"/>
      <c r="F155" s="203" t="s">
        <v>565</v>
      </c>
      <c r="G155" s="35"/>
      <c r="H155" s="35"/>
      <c r="I155" s="204"/>
      <c r="J155" s="35"/>
      <c r="K155" s="35"/>
      <c r="L155" s="38"/>
      <c r="M155" s="205"/>
      <c r="N155" s="206"/>
      <c r="O155" s="70"/>
      <c r="P155" s="70"/>
      <c r="Q155" s="70"/>
      <c r="R155" s="70"/>
      <c r="S155" s="70"/>
      <c r="T155" s="71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T155" s="15" t="s">
        <v>158</v>
      </c>
      <c r="AU155" s="15" t="s">
        <v>95</v>
      </c>
    </row>
    <row r="156" spans="1:65" s="13" customFormat="1" ht="12">
      <c r="B156" s="211"/>
      <c r="C156" s="212"/>
      <c r="D156" s="202" t="s">
        <v>205</v>
      </c>
      <c r="E156" s="213" t="s">
        <v>1</v>
      </c>
      <c r="F156" s="214" t="s">
        <v>653</v>
      </c>
      <c r="G156" s="212"/>
      <c r="H156" s="215">
        <v>46.02</v>
      </c>
      <c r="I156" s="216"/>
      <c r="J156" s="212"/>
      <c r="K156" s="212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205</v>
      </c>
      <c r="AU156" s="221" t="s">
        <v>95</v>
      </c>
      <c r="AV156" s="13" t="s">
        <v>95</v>
      </c>
      <c r="AW156" s="13" t="s">
        <v>40</v>
      </c>
      <c r="AX156" s="13" t="s">
        <v>93</v>
      </c>
      <c r="AY156" s="221" t="s">
        <v>148</v>
      </c>
    </row>
    <row r="157" spans="1:65" s="2" customFormat="1" ht="24.25" customHeight="1">
      <c r="A157" s="33"/>
      <c r="B157" s="34"/>
      <c r="C157" s="188" t="s">
        <v>248</v>
      </c>
      <c r="D157" s="188" t="s">
        <v>152</v>
      </c>
      <c r="E157" s="189" t="s">
        <v>566</v>
      </c>
      <c r="F157" s="190" t="s">
        <v>567</v>
      </c>
      <c r="G157" s="191" t="s">
        <v>230</v>
      </c>
      <c r="H157" s="192">
        <v>107.38</v>
      </c>
      <c r="I157" s="193"/>
      <c r="J157" s="194">
        <f>ROUND(I157*H157,2)</f>
        <v>0</v>
      </c>
      <c r="K157" s="195"/>
      <c r="L157" s="38"/>
      <c r="M157" s="196" t="s">
        <v>1</v>
      </c>
      <c r="N157" s="197" t="s">
        <v>50</v>
      </c>
      <c r="O157" s="70"/>
      <c r="P157" s="198">
        <f>O157*H157</f>
        <v>0</v>
      </c>
      <c r="Q157" s="198">
        <v>0</v>
      </c>
      <c r="R157" s="198">
        <f>Q157*H157</f>
        <v>0</v>
      </c>
      <c r="S157" s="198">
        <v>0</v>
      </c>
      <c r="T157" s="199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200" t="s">
        <v>166</v>
      </c>
      <c r="AT157" s="200" t="s">
        <v>152</v>
      </c>
      <c r="AU157" s="200" t="s">
        <v>95</v>
      </c>
      <c r="AY157" s="15" t="s">
        <v>148</v>
      </c>
      <c r="BE157" s="201">
        <f>IF(N157="základní",J157,0)</f>
        <v>0</v>
      </c>
      <c r="BF157" s="201">
        <f>IF(N157="snížená",J157,0)</f>
        <v>0</v>
      </c>
      <c r="BG157" s="201">
        <f>IF(N157="zákl. přenesená",J157,0)</f>
        <v>0</v>
      </c>
      <c r="BH157" s="201">
        <f>IF(N157="sníž. přenesená",J157,0)</f>
        <v>0</v>
      </c>
      <c r="BI157" s="201">
        <f>IF(N157="nulová",J157,0)</f>
        <v>0</v>
      </c>
      <c r="BJ157" s="15" t="s">
        <v>93</v>
      </c>
      <c r="BK157" s="201">
        <f>ROUND(I157*H157,2)</f>
        <v>0</v>
      </c>
      <c r="BL157" s="15" t="s">
        <v>166</v>
      </c>
      <c r="BM157" s="200" t="s">
        <v>654</v>
      </c>
    </row>
    <row r="158" spans="1:65" s="2" customFormat="1" ht="60">
      <c r="A158" s="33"/>
      <c r="B158" s="34"/>
      <c r="C158" s="35"/>
      <c r="D158" s="202" t="s">
        <v>158</v>
      </c>
      <c r="E158" s="35"/>
      <c r="F158" s="203" t="s">
        <v>569</v>
      </c>
      <c r="G158" s="35"/>
      <c r="H158" s="35"/>
      <c r="I158" s="204"/>
      <c r="J158" s="35"/>
      <c r="K158" s="35"/>
      <c r="L158" s="38"/>
      <c r="M158" s="205"/>
      <c r="N158" s="206"/>
      <c r="O158" s="70"/>
      <c r="P158" s="70"/>
      <c r="Q158" s="70"/>
      <c r="R158" s="70"/>
      <c r="S158" s="70"/>
      <c r="T158" s="71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T158" s="15" t="s">
        <v>158</v>
      </c>
      <c r="AU158" s="15" t="s">
        <v>95</v>
      </c>
    </row>
    <row r="159" spans="1:65" s="13" customFormat="1" ht="12">
      <c r="B159" s="211"/>
      <c r="C159" s="212"/>
      <c r="D159" s="202" t="s">
        <v>205</v>
      </c>
      <c r="E159" s="213" t="s">
        <v>1</v>
      </c>
      <c r="F159" s="214" t="s">
        <v>655</v>
      </c>
      <c r="G159" s="212"/>
      <c r="H159" s="215">
        <v>107.38</v>
      </c>
      <c r="I159" s="216"/>
      <c r="J159" s="212"/>
      <c r="K159" s="212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205</v>
      </c>
      <c r="AU159" s="221" t="s">
        <v>95</v>
      </c>
      <c r="AV159" s="13" t="s">
        <v>95</v>
      </c>
      <c r="AW159" s="13" t="s">
        <v>40</v>
      </c>
      <c r="AX159" s="13" t="s">
        <v>93</v>
      </c>
      <c r="AY159" s="221" t="s">
        <v>148</v>
      </c>
    </row>
    <row r="160" spans="1:65" s="2" customFormat="1" ht="24.25" customHeight="1">
      <c r="A160" s="33"/>
      <c r="B160" s="34"/>
      <c r="C160" s="188" t="s">
        <v>253</v>
      </c>
      <c r="D160" s="188" t="s">
        <v>152</v>
      </c>
      <c r="E160" s="189" t="s">
        <v>275</v>
      </c>
      <c r="F160" s="190" t="s">
        <v>276</v>
      </c>
      <c r="G160" s="191" t="s">
        <v>230</v>
      </c>
      <c r="H160" s="192">
        <v>29.5</v>
      </c>
      <c r="I160" s="193"/>
      <c r="J160" s="194">
        <f>ROUND(I160*H160,2)</f>
        <v>0</v>
      </c>
      <c r="K160" s="195"/>
      <c r="L160" s="38"/>
      <c r="M160" s="196" t="s">
        <v>1</v>
      </c>
      <c r="N160" s="197" t="s">
        <v>50</v>
      </c>
      <c r="O160" s="70"/>
      <c r="P160" s="198">
        <f>O160*H160</f>
        <v>0</v>
      </c>
      <c r="Q160" s="198">
        <v>0</v>
      </c>
      <c r="R160" s="198">
        <f>Q160*H160</f>
        <v>0</v>
      </c>
      <c r="S160" s="198">
        <v>0</v>
      </c>
      <c r="T160" s="199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200" t="s">
        <v>166</v>
      </c>
      <c r="AT160" s="200" t="s">
        <v>152</v>
      </c>
      <c r="AU160" s="200" t="s">
        <v>95</v>
      </c>
      <c r="AY160" s="15" t="s">
        <v>148</v>
      </c>
      <c r="BE160" s="201">
        <f>IF(N160="základní",J160,0)</f>
        <v>0</v>
      </c>
      <c r="BF160" s="201">
        <f>IF(N160="snížená",J160,0)</f>
        <v>0</v>
      </c>
      <c r="BG160" s="201">
        <f>IF(N160="zákl. přenesená",J160,0)</f>
        <v>0</v>
      </c>
      <c r="BH160" s="201">
        <f>IF(N160="sníž. přenesená",J160,0)</f>
        <v>0</v>
      </c>
      <c r="BI160" s="201">
        <f>IF(N160="nulová",J160,0)</f>
        <v>0</v>
      </c>
      <c r="BJ160" s="15" t="s">
        <v>93</v>
      </c>
      <c r="BK160" s="201">
        <f>ROUND(I160*H160,2)</f>
        <v>0</v>
      </c>
      <c r="BL160" s="15" t="s">
        <v>166</v>
      </c>
      <c r="BM160" s="200" t="s">
        <v>656</v>
      </c>
    </row>
    <row r="161" spans="1:65" s="2" customFormat="1" ht="60">
      <c r="A161" s="33"/>
      <c r="B161" s="34"/>
      <c r="C161" s="35"/>
      <c r="D161" s="202" t="s">
        <v>158</v>
      </c>
      <c r="E161" s="35"/>
      <c r="F161" s="203" t="s">
        <v>278</v>
      </c>
      <c r="G161" s="35"/>
      <c r="H161" s="35"/>
      <c r="I161" s="204"/>
      <c r="J161" s="35"/>
      <c r="K161" s="35"/>
      <c r="L161" s="38"/>
      <c r="M161" s="205"/>
      <c r="N161" s="206"/>
      <c r="O161" s="70"/>
      <c r="P161" s="70"/>
      <c r="Q161" s="70"/>
      <c r="R161" s="70"/>
      <c r="S161" s="70"/>
      <c r="T161" s="71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T161" s="15" t="s">
        <v>158</v>
      </c>
      <c r="AU161" s="15" t="s">
        <v>95</v>
      </c>
    </row>
    <row r="162" spans="1:65" s="13" customFormat="1" ht="12">
      <c r="B162" s="211"/>
      <c r="C162" s="212"/>
      <c r="D162" s="202" t="s">
        <v>205</v>
      </c>
      <c r="E162" s="213" t="s">
        <v>1</v>
      </c>
      <c r="F162" s="214" t="s">
        <v>657</v>
      </c>
      <c r="G162" s="212"/>
      <c r="H162" s="215">
        <v>29.5</v>
      </c>
      <c r="I162" s="216"/>
      <c r="J162" s="212"/>
      <c r="K162" s="212"/>
      <c r="L162" s="217"/>
      <c r="M162" s="218"/>
      <c r="N162" s="219"/>
      <c r="O162" s="219"/>
      <c r="P162" s="219"/>
      <c r="Q162" s="219"/>
      <c r="R162" s="219"/>
      <c r="S162" s="219"/>
      <c r="T162" s="220"/>
      <c r="AT162" s="221" t="s">
        <v>205</v>
      </c>
      <c r="AU162" s="221" t="s">
        <v>95</v>
      </c>
      <c r="AV162" s="13" t="s">
        <v>95</v>
      </c>
      <c r="AW162" s="13" t="s">
        <v>40</v>
      </c>
      <c r="AX162" s="13" t="s">
        <v>93</v>
      </c>
      <c r="AY162" s="221" t="s">
        <v>148</v>
      </c>
    </row>
    <row r="163" spans="1:65" s="2" customFormat="1" ht="37.75" customHeight="1">
      <c r="A163" s="33"/>
      <c r="B163" s="34"/>
      <c r="C163" s="188" t="s">
        <v>259</v>
      </c>
      <c r="D163" s="188" t="s">
        <v>152</v>
      </c>
      <c r="E163" s="189" t="s">
        <v>658</v>
      </c>
      <c r="F163" s="190" t="s">
        <v>659</v>
      </c>
      <c r="G163" s="191" t="s">
        <v>230</v>
      </c>
      <c r="H163" s="192">
        <v>29.5</v>
      </c>
      <c r="I163" s="193"/>
      <c r="J163" s="194">
        <f>ROUND(I163*H163,2)</f>
        <v>0</v>
      </c>
      <c r="K163" s="195"/>
      <c r="L163" s="38"/>
      <c r="M163" s="196" t="s">
        <v>1</v>
      </c>
      <c r="N163" s="197" t="s">
        <v>50</v>
      </c>
      <c r="O163" s="70"/>
      <c r="P163" s="198">
        <f>O163*H163</f>
        <v>0</v>
      </c>
      <c r="Q163" s="198">
        <v>0</v>
      </c>
      <c r="R163" s="198">
        <f>Q163*H163</f>
        <v>0</v>
      </c>
      <c r="S163" s="198">
        <v>0</v>
      </c>
      <c r="T163" s="199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200" t="s">
        <v>166</v>
      </c>
      <c r="AT163" s="200" t="s">
        <v>152</v>
      </c>
      <c r="AU163" s="200" t="s">
        <v>95</v>
      </c>
      <c r="AY163" s="15" t="s">
        <v>148</v>
      </c>
      <c r="BE163" s="201">
        <f>IF(N163="základní",J163,0)</f>
        <v>0</v>
      </c>
      <c r="BF163" s="201">
        <f>IF(N163="snížená",J163,0)</f>
        <v>0</v>
      </c>
      <c r="BG163" s="201">
        <f>IF(N163="zákl. přenesená",J163,0)</f>
        <v>0</v>
      </c>
      <c r="BH163" s="201">
        <f>IF(N163="sníž. přenesená",J163,0)</f>
        <v>0</v>
      </c>
      <c r="BI163" s="201">
        <f>IF(N163="nulová",J163,0)</f>
        <v>0</v>
      </c>
      <c r="BJ163" s="15" t="s">
        <v>93</v>
      </c>
      <c r="BK163" s="201">
        <f>ROUND(I163*H163,2)</f>
        <v>0</v>
      </c>
      <c r="BL163" s="15" t="s">
        <v>166</v>
      </c>
      <c r="BM163" s="200" t="s">
        <v>660</v>
      </c>
    </row>
    <row r="164" spans="1:65" s="2" customFormat="1" ht="60">
      <c r="A164" s="33"/>
      <c r="B164" s="34"/>
      <c r="C164" s="35"/>
      <c r="D164" s="202" t="s">
        <v>158</v>
      </c>
      <c r="E164" s="35"/>
      <c r="F164" s="203" t="s">
        <v>661</v>
      </c>
      <c r="G164" s="35"/>
      <c r="H164" s="35"/>
      <c r="I164" s="204"/>
      <c r="J164" s="35"/>
      <c r="K164" s="35"/>
      <c r="L164" s="38"/>
      <c r="M164" s="205"/>
      <c r="N164" s="206"/>
      <c r="O164" s="70"/>
      <c r="P164" s="70"/>
      <c r="Q164" s="70"/>
      <c r="R164" s="70"/>
      <c r="S164" s="70"/>
      <c r="T164" s="71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T164" s="15" t="s">
        <v>158</v>
      </c>
      <c r="AU164" s="15" t="s">
        <v>95</v>
      </c>
    </row>
    <row r="165" spans="1:65" s="13" customFormat="1" ht="12">
      <c r="B165" s="211"/>
      <c r="C165" s="212"/>
      <c r="D165" s="202" t="s">
        <v>205</v>
      </c>
      <c r="E165" s="213" t="s">
        <v>1</v>
      </c>
      <c r="F165" s="214" t="s">
        <v>657</v>
      </c>
      <c r="G165" s="212"/>
      <c r="H165" s="215">
        <v>29.5</v>
      </c>
      <c r="I165" s="216"/>
      <c r="J165" s="212"/>
      <c r="K165" s="212"/>
      <c r="L165" s="217"/>
      <c r="M165" s="218"/>
      <c r="N165" s="219"/>
      <c r="O165" s="219"/>
      <c r="P165" s="219"/>
      <c r="Q165" s="219"/>
      <c r="R165" s="219"/>
      <c r="S165" s="219"/>
      <c r="T165" s="220"/>
      <c r="AT165" s="221" t="s">
        <v>205</v>
      </c>
      <c r="AU165" s="221" t="s">
        <v>95</v>
      </c>
      <c r="AV165" s="13" t="s">
        <v>95</v>
      </c>
      <c r="AW165" s="13" t="s">
        <v>40</v>
      </c>
      <c r="AX165" s="13" t="s">
        <v>93</v>
      </c>
      <c r="AY165" s="221" t="s">
        <v>148</v>
      </c>
    </row>
    <row r="166" spans="1:65" s="2" customFormat="1" ht="14.5" customHeight="1">
      <c r="A166" s="33"/>
      <c r="B166" s="34"/>
      <c r="C166" s="188" t="s">
        <v>264</v>
      </c>
      <c r="D166" s="188" t="s">
        <v>152</v>
      </c>
      <c r="E166" s="189" t="s">
        <v>286</v>
      </c>
      <c r="F166" s="190" t="s">
        <v>287</v>
      </c>
      <c r="G166" s="191" t="s">
        <v>230</v>
      </c>
      <c r="H166" s="192">
        <v>29.5</v>
      </c>
      <c r="I166" s="193"/>
      <c r="J166" s="194">
        <f>ROUND(I166*H166,2)</f>
        <v>0</v>
      </c>
      <c r="K166" s="195"/>
      <c r="L166" s="38"/>
      <c r="M166" s="196" t="s">
        <v>1</v>
      </c>
      <c r="N166" s="197" t="s">
        <v>50</v>
      </c>
      <c r="O166" s="70"/>
      <c r="P166" s="198">
        <f>O166*H166</f>
        <v>0</v>
      </c>
      <c r="Q166" s="198">
        <v>0</v>
      </c>
      <c r="R166" s="198">
        <f>Q166*H166</f>
        <v>0</v>
      </c>
      <c r="S166" s="198">
        <v>0</v>
      </c>
      <c r="T166" s="199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200" t="s">
        <v>166</v>
      </c>
      <c r="AT166" s="200" t="s">
        <v>152</v>
      </c>
      <c r="AU166" s="200" t="s">
        <v>95</v>
      </c>
      <c r="AY166" s="15" t="s">
        <v>148</v>
      </c>
      <c r="BE166" s="201">
        <f>IF(N166="základní",J166,0)</f>
        <v>0</v>
      </c>
      <c r="BF166" s="201">
        <f>IF(N166="snížená",J166,0)</f>
        <v>0</v>
      </c>
      <c r="BG166" s="201">
        <f>IF(N166="zákl. přenesená",J166,0)</f>
        <v>0</v>
      </c>
      <c r="BH166" s="201">
        <f>IF(N166="sníž. přenesená",J166,0)</f>
        <v>0</v>
      </c>
      <c r="BI166" s="201">
        <f>IF(N166="nulová",J166,0)</f>
        <v>0</v>
      </c>
      <c r="BJ166" s="15" t="s">
        <v>93</v>
      </c>
      <c r="BK166" s="201">
        <f>ROUND(I166*H166,2)</f>
        <v>0</v>
      </c>
      <c r="BL166" s="15" t="s">
        <v>166</v>
      </c>
      <c r="BM166" s="200" t="s">
        <v>662</v>
      </c>
    </row>
    <row r="167" spans="1:65" s="2" customFormat="1" ht="12">
      <c r="A167" s="33"/>
      <c r="B167" s="34"/>
      <c r="C167" s="35"/>
      <c r="D167" s="202" t="s">
        <v>158</v>
      </c>
      <c r="E167" s="35"/>
      <c r="F167" s="203" t="s">
        <v>289</v>
      </c>
      <c r="G167" s="35"/>
      <c r="H167" s="35"/>
      <c r="I167" s="204"/>
      <c r="J167" s="35"/>
      <c r="K167" s="35"/>
      <c r="L167" s="38"/>
      <c r="M167" s="205"/>
      <c r="N167" s="206"/>
      <c r="O167" s="70"/>
      <c r="P167" s="70"/>
      <c r="Q167" s="70"/>
      <c r="R167" s="70"/>
      <c r="S167" s="70"/>
      <c r="T167" s="71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T167" s="15" t="s">
        <v>158</v>
      </c>
      <c r="AU167" s="15" t="s">
        <v>95</v>
      </c>
    </row>
    <row r="168" spans="1:65" s="13" customFormat="1" ht="12">
      <c r="B168" s="211"/>
      <c r="C168" s="212"/>
      <c r="D168" s="202" t="s">
        <v>205</v>
      </c>
      <c r="E168" s="213" t="s">
        <v>1</v>
      </c>
      <c r="F168" s="214" t="s">
        <v>657</v>
      </c>
      <c r="G168" s="212"/>
      <c r="H168" s="215">
        <v>29.5</v>
      </c>
      <c r="I168" s="216"/>
      <c r="J168" s="212"/>
      <c r="K168" s="212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205</v>
      </c>
      <c r="AU168" s="221" t="s">
        <v>95</v>
      </c>
      <c r="AV168" s="13" t="s">
        <v>95</v>
      </c>
      <c r="AW168" s="13" t="s">
        <v>40</v>
      </c>
      <c r="AX168" s="13" t="s">
        <v>93</v>
      </c>
      <c r="AY168" s="221" t="s">
        <v>148</v>
      </c>
    </row>
    <row r="169" spans="1:65" s="2" customFormat="1" ht="14.5" customHeight="1">
      <c r="A169" s="33"/>
      <c r="B169" s="34"/>
      <c r="C169" s="222" t="s">
        <v>270</v>
      </c>
      <c r="D169" s="222" t="s">
        <v>321</v>
      </c>
      <c r="E169" s="223" t="s">
        <v>577</v>
      </c>
      <c r="F169" s="224" t="s">
        <v>578</v>
      </c>
      <c r="G169" s="225" t="s">
        <v>294</v>
      </c>
      <c r="H169" s="226">
        <v>47.2</v>
      </c>
      <c r="I169" s="227"/>
      <c r="J169" s="228">
        <f>ROUND(I169*H169,2)</f>
        <v>0</v>
      </c>
      <c r="K169" s="229"/>
      <c r="L169" s="230"/>
      <c r="M169" s="231" t="s">
        <v>1</v>
      </c>
      <c r="N169" s="232" t="s">
        <v>50</v>
      </c>
      <c r="O169" s="70"/>
      <c r="P169" s="198">
        <f>O169*H169</f>
        <v>0</v>
      </c>
      <c r="Q169" s="198">
        <v>1</v>
      </c>
      <c r="R169" s="198">
        <f>Q169*H169</f>
        <v>47.2</v>
      </c>
      <c r="S169" s="198">
        <v>0</v>
      </c>
      <c r="T169" s="199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200" t="s">
        <v>182</v>
      </c>
      <c r="AT169" s="200" t="s">
        <v>321</v>
      </c>
      <c r="AU169" s="200" t="s">
        <v>95</v>
      </c>
      <c r="AY169" s="15" t="s">
        <v>148</v>
      </c>
      <c r="BE169" s="201">
        <f>IF(N169="základní",J169,0)</f>
        <v>0</v>
      </c>
      <c r="BF169" s="201">
        <f>IF(N169="snížená",J169,0)</f>
        <v>0</v>
      </c>
      <c r="BG169" s="201">
        <f>IF(N169="zákl. přenesená",J169,0)</f>
        <v>0</v>
      </c>
      <c r="BH169" s="201">
        <f>IF(N169="sníž. přenesená",J169,0)</f>
        <v>0</v>
      </c>
      <c r="BI169" s="201">
        <f>IF(N169="nulová",J169,0)</f>
        <v>0</v>
      </c>
      <c r="BJ169" s="15" t="s">
        <v>93</v>
      </c>
      <c r="BK169" s="201">
        <f>ROUND(I169*H169,2)</f>
        <v>0</v>
      </c>
      <c r="BL169" s="15" t="s">
        <v>166</v>
      </c>
      <c r="BM169" s="200" t="s">
        <v>663</v>
      </c>
    </row>
    <row r="170" spans="1:65" s="2" customFormat="1" ht="12">
      <c r="A170" s="33"/>
      <c r="B170" s="34"/>
      <c r="C170" s="35"/>
      <c r="D170" s="202" t="s">
        <v>158</v>
      </c>
      <c r="E170" s="35"/>
      <c r="F170" s="203" t="s">
        <v>578</v>
      </c>
      <c r="G170" s="35"/>
      <c r="H170" s="35"/>
      <c r="I170" s="204"/>
      <c r="J170" s="35"/>
      <c r="K170" s="35"/>
      <c r="L170" s="38"/>
      <c r="M170" s="205"/>
      <c r="N170" s="206"/>
      <c r="O170" s="70"/>
      <c r="P170" s="70"/>
      <c r="Q170" s="70"/>
      <c r="R170" s="70"/>
      <c r="S170" s="70"/>
      <c r="T170" s="71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T170" s="15" t="s">
        <v>158</v>
      </c>
      <c r="AU170" s="15" t="s">
        <v>95</v>
      </c>
    </row>
    <row r="171" spans="1:65" s="13" customFormat="1" ht="12">
      <c r="B171" s="211"/>
      <c r="C171" s="212"/>
      <c r="D171" s="202" t="s">
        <v>205</v>
      </c>
      <c r="E171" s="213" t="s">
        <v>1</v>
      </c>
      <c r="F171" s="214" t="s">
        <v>664</v>
      </c>
      <c r="G171" s="212"/>
      <c r="H171" s="215">
        <v>47.2</v>
      </c>
      <c r="I171" s="216"/>
      <c r="J171" s="212"/>
      <c r="K171" s="212"/>
      <c r="L171" s="217"/>
      <c r="M171" s="218"/>
      <c r="N171" s="219"/>
      <c r="O171" s="219"/>
      <c r="P171" s="219"/>
      <c r="Q171" s="219"/>
      <c r="R171" s="219"/>
      <c r="S171" s="219"/>
      <c r="T171" s="220"/>
      <c r="AT171" s="221" t="s">
        <v>205</v>
      </c>
      <c r="AU171" s="221" t="s">
        <v>95</v>
      </c>
      <c r="AV171" s="13" t="s">
        <v>95</v>
      </c>
      <c r="AW171" s="13" t="s">
        <v>40</v>
      </c>
      <c r="AX171" s="13" t="s">
        <v>93</v>
      </c>
      <c r="AY171" s="221" t="s">
        <v>148</v>
      </c>
    </row>
    <row r="172" spans="1:65" s="2" customFormat="1" ht="24.25" customHeight="1">
      <c r="A172" s="33"/>
      <c r="B172" s="34"/>
      <c r="C172" s="188" t="s">
        <v>8</v>
      </c>
      <c r="D172" s="188" t="s">
        <v>152</v>
      </c>
      <c r="E172" s="189" t="s">
        <v>583</v>
      </c>
      <c r="F172" s="190" t="s">
        <v>584</v>
      </c>
      <c r="G172" s="191" t="s">
        <v>294</v>
      </c>
      <c r="H172" s="192">
        <v>47.2</v>
      </c>
      <c r="I172" s="193"/>
      <c r="J172" s="194">
        <f>ROUND(I172*H172,2)</f>
        <v>0</v>
      </c>
      <c r="K172" s="195"/>
      <c r="L172" s="38"/>
      <c r="M172" s="196" t="s">
        <v>1</v>
      </c>
      <c r="N172" s="197" t="s">
        <v>50</v>
      </c>
      <c r="O172" s="70"/>
      <c r="P172" s="198">
        <f>O172*H172</f>
        <v>0</v>
      </c>
      <c r="Q172" s="198">
        <v>0</v>
      </c>
      <c r="R172" s="198">
        <f>Q172*H172</f>
        <v>0</v>
      </c>
      <c r="S172" s="198">
        <v>0</v>
      </c>
      <c r="T172" s="199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200" t="s">
        <v>166</v>
      </c>
      <c r="AT172" s="200" t="s">
        <v>152</v>
      </c>
      <c r="AU172" s="200" t="s">
        <v>95</v>
      </c>
      <c r="AY172" s="15" t="s">
        <v>148</v>
      </c>
      <c r="BE172" s="201">
        <f>IF(N172="základní",J172,0)</f>
        <v>0</v>
      </c>
      <c r="BF172" s="201">
        <f>IF(N172="snížená",J172,0)</f>
        <v>0</v>
      </c>
      <c r="BG172" s="201">
        <f>IF(N172="zákl. přenesená",J172,0)</f>
        <v>0</v>
      </c>
      <c r="BH172" s="201">
        <f>IF(N172="sníž. přenesená",J172,0)</f>
        <v>0</v>
      </c>
      <c r="BI172" s="201">
        <f>IF(N172="nulová",J172,0)</f>
        <v>0</v>
      </c>
      <c r="BJ172" s="15" t="s">
        <v>93</v>
      </c>
      <c r="BK172" s="201">
        <f>ROUND(I172*H172,2)</f>
        <v>0</v>
      </c>
      <c r="BL172" s="15" t="s">
        <v>166</v>
      </c>
      <c r="BM172" s="200" t="s">
        <v>665</v>
      </c>
    </row>
    <row r="173" spans="1:65" s="2" customFormat="1" ht="36">
      <c r="A173" s="33"/>
      <c r="B173" s="34"/>
      <c r="C173" s="35"/>
      <c r="D173" s="202" t="s">
        <v>158</v>
      </c>
      <c r="E173" s="35"/>
      <c r="F173" s="203" t="s">
        <v>586</v>
      </c>
      <c r="G173" s="35"/>
      <c r="H173" s="35"/>
      <c r="I173" s="204"/>
      <c r="J173" s="35"/>
      <c r="K173" s="35"/>
      <c r="L173" s="38"/>
      <c r="M173" s="205"/>
      <c r="N173" s="206"/>
      <c r="O173" s="70"/>
      <c r="P173" s="70"/>
      <c r="Q173" s="70"/>
      <c r="R173" s="70"/>
      <c r="S173" s="70"/>
      <c r="T173" s="71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T173" s="15" t="s">
        <v>158</v>
      </c>
      <c r="AU173" s="15" t="s">
        <v>95</v>
      </c>
    </row>
    <row r="174" spans="1:65" s="13" customFormat="1" ht="12">
      <c r="B174" s="211"/>
      <c r="C174" s="212"/>
      <c r="D174" s="202" t="s">
        <v>205</v>
      </c>
      <c r="E174" s="213" t="s">
        <v>1</v>
      </c>
      <c r="F174" s="214" t="s">
        <v>664</v>
      </c>
      <c r="G174" s="212"/>
      <c r="H174" s="215">
        <v>47.2</v>
      </c>
      <c r="I174" s="216"/>
      <c r="J174" s="212"/>
      <c r="K174" s="212"/>
      <c r="L174" s="217"/>
      <c r="M174" s="218"/>
      <c r="N174" s="219"/>
      <c r="O174" s="219"/>
      <c r="P174" s="219"/>
      <c r="Q174" s="219"/>
      <c r="R174" s="219"/>
      <c r="S174" s="219"/>
      <c r="T174" s="220"/>
      <c r="AT174" s="221" t="s">
        <v>205</v>
      </c>
      <c r="AU174" s="221" t="s">
        <v>95</v>
      </c>
      <c r="AV174" s="13" t="s">
        <v>95</v>
      </c>
      <c r="AW174" s="13" t="s">
        <v>40</v>
      </c>
      <c r="AX174" s="13" t="s">
        <v>93</v>
      </c>
      <c r="AY174" s="221" t="s">
        <v>148</v>
      </c>
    </row>
    <row r="175" spans="1:65" s="2" customFormat="1" ht="14.5" customHeight="1">
      <c r="A175" s="33"/>
      <c r="B175" s="34"/>
      <c r="C175" s="188" t="s">
        <v>280</v>
      </c>
      <c r="D175" s="188" t="s">
        <v>152</v>
      </c>
      <c r="E175" s="189" t="s">
        <v>299</v>
      </c>
      <c r="F175" s="190" t="s">
        <v>300</v>
      </c>
      <c r="G175" s="191" t="s">
        <v>230</v>
      </c>
      <c r="H175" s="192">
        <v>47.2</v>
      </c>
      <c r="I175" s="193"/>
      <c r="J175" s="194">
        <f>ROUND(I175*H175,2)</f>
        <v>0</v>
      </c>
      <c r="K175" s="195"/>
      <c r="L175" s="38"/>
      <c r="M175" s="196" t="s">
        <v>1</v>
      </c>
      <c r="N175" s="197" t="s">
        <v>50</v>
      </c>
      <c r="O175" s="70"/>
      <c r="P175" s="198">
        <f>O175*H175</f>
        <v>0</v>
      </c>
      <c r="Q175" s="198">
        <v>0</v>
      </c>
      <c r="R175" s="198">
        <f>Q175*H175</f>
        <v>0</v>
      </c>
      <c r="S175" s="198">
        <v>0</v>
      </c>
      <c r="T175" s="199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200" t="s">
        <v>166</v>
      </c>
      <c r="AT175" s="200" t="s">
        <v>152</v>
      </c>
      <c r="AU175" s="200" t="s">
        <v>95</v>
      </c>
      <c r="AY175" s="15" t="s">
        <v>148</v>
      </c>
      <c r="BE175" s="201">
        <f>IF(N175="základní",J175,0)</f>
        <v>0</v>
      </c>
      <c r="BF175" s="201">
        <f>IF(N175="snížená",J175,0)</f>
        <v>0</v>
      </c>
      <c r="BG175" s="201">
        <f>IF(N175="zákl. přenesená",J175,0)</f>
        <v>0</v>
      </c>
      <c r="BH175" s="201">
        <f>IF(N175="sníž. přenesená",J175,0)</f>
        <v>0</v>
      </c>
      <c r="BI175" s="201">
        <f>IF(N175="nulová",J175,0)</f>
        <v>0</v>
      </c>
      <c r="BJ175" s="15" t="s">
        <v>93</v>
      </c>
      <c r="BK175" s="201">
        <f>ROUND(I175*H175,2)</f>
        <v>0</v>
      </c>
      <c r="BL175" s="15" t="s">
        <v>166</v>
      </c>
      <c r="BM175" s="200" t="s">
        <v>666</v>
      </c>
    </row>
    <row r="176" spans="1:65" s="2" customFormat="1" ht="12">
      <c r="A176" s="33"/>
      <c r="B176" s="34"/>
      <c r="C176" s="35"/>
      <c r="D176" s="202" t="s">
        <v>158</v>
      </c>
      <c r="E176" s="35"/>
      <c r="F176" s="203" t="s">
        <v>300</v>
      </c>
      <c r="G176" s="35"/>
      <c r="H176" s="35"/>
      <c r="I176" s="204"/>
      <c r="J176" s="35"/>
      <c r="K176" s="35"/>
      <c r="L176" s="38"/>
      <c r="M176" s="205"/>
      <c r="N176" s="206"/>
      <c r="O176" s="70"/>
      <c r="P176" s="70"/>
      <c r="Q176" s="70"/>
      <c r="R176" s="70"/>
      <c r="S176" s="70"/>
      <c r="T176" s="71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T176" s="15" t="s">
        <v>158</v>
      </c>
      <c r="AU176" s="15" t="s">
        <v>95</v>
      </c>
    </row>
    <row r="177" spans="1:65" s="13" customFormat="1" ht="12">
      <c r="B177" s="211"/>
      <c r="C177" s="212"/>
      <c r="D177" s="202" t="s">
        <v>205</v>
      </c>
      <c r="E177" s="213" t="s">
        <v>1</v>
      </c>
      <c r="F177" s="214" t="s">
        <v>667</v>
      </c>
      <c r="G177" s="212"/>
      <c r="H177" s="215">
        <v>47.2</v>
      </c>
      <c r="I177" s="216"/>
      <c r="J177" s="212"/>
      <c r="K177" s="212"/>
      <c r="L177" s="217"/>
      <c r="M177" s="218"/>
      <c r="N177" s="219"/>
      <c r="O177" s="219"/>
      <c r="P177" s="219"/>
      <c r="Q177" s="219"/>
      <c r="R177" s="219"/>
      <c r="S177" s="219"/>
      <c r="T177" s="220"/>
      <c r="AT177" s="221" t="s">
        <v>205</v>
      </c>
      <c r="AU177" s="221" t="s">
        <v>95</v>
      </c>
      <c r="AV177" s="13" t="s">
        <v>95</v>
      </c>
      <c r="AW177" s="13" t="s">
        <v>40</v>
      </c>
      <c r="AX177" s="13" t="s">
        <v>93</v>
      </c>
      <c r="AY177" s="221" t="s">
        <v>148</v>
      </c>
    </row>
    <row r="178" spans="1:65" s="2" customFormat="1" ht="24.25" customHeight="1">
      <c r="A178" s="33"/>
      <c r="B178" s="34"/>
      <c r="C178" s="188" t="s">
        <v>285</v>
      </c>
      <c r="D178" s="188" t="s">
        <v>152</v>
      </c>
      <c r="E178" s="189" t="s">
        <v>305</v>
      </c>
      <c r="F178" s="190" t="s">
        <v>306</v>
      </c>
      <c r="G178" s="191" t="s">
        <v>230</v>
      </c>
      <c r="H178" s="192">
        <v>23.6</v>
      </c>
      <c r="I178" s="193"/>
      <c r="J178" s="194">
        <f>ROUND(I178*H178,2)</f>
        <v>0</v>
      </c>
      <c r="K178" s="195"/>
      <c r="L178" s="38"/>
      <c r="M178" s="196" t="s">
        <v>1</v>
      </c>
      <c r="N178" s="197" t="s">
        <v>50</v>
      </c>
      <c r="O178" s="70"/>
      <c r="P178" s="198">
        <f>O178*H178</f>
        <v>0</v>
      </c>
      <c r="Q178" s="198">
        <v>0</v>
      </c>
      <c r="R178" s="198">
        <f>Q178*H178</f>
        <v>0</v>
      </c>
      <c r="S178" s="198">
        <v>0</v>
      </c>
      <c r="T178" s="199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200" t="s">
        <v>166</v>
      </c>
      <c r="AT178" s="200" t="s">
        <v>152</v>
      </c>
      <c r="AU178" s="200" t="s">
        <v>95</v>
      </c>
      <c r="AY178" s="15" t="s">
        <v>148</v>
      </c>
      <c r="BE178" s="201">
        <f>IF(N178="základní",J178,0)</f>
        <v>0</v>
      </c>
      <c r="BF178" s="201">
        <f>IF(N178="snížená",J178,0)</f>
        <v>0</v>
      </c>
      <c r="BG178" s="201">
        <f>IF(N178="zákl. přenesená",J178,0)</f>
        <v>0</v>
      </c>
      <c r="BH178" s="201">
        <f>IF(N178="sníž. přenesená",J178,0)</f>
        <v>0</v>
      </c>
      <c r="BI178" s="201">
        <f>IF(N178="nulová",J178,0)</f>
        <v>0</v>
      </c>
      <c r="BJ178" s="15" t="s">
        <v>93</v>
      </c>
      <c r="BK178" s="201">
        <f>ROUND(I178*H178,2)</f>
        <v>0</v>
      </c>
      <c r="BL178" s="15" t="s">
        <v>166</v>
      </c>
      <c r="BM178" s="200" t="s">
        <v>668</v>
      </c>
    </row>
    <row r="179" spans="1:65" s="2" customFormat="1" ht="48">
      <c r="A179" s="33"/>
      <c r="B179" s="34"/>
      <c r="C179" s="35"/>
      <c r="D179" s="202" t="s">
        <v>158</v>
      </c>
      <c r="E179" s="35"/>
      <c r="F179" s="203" t="s">
        <v>308</v>
      </c>
      <c r="G179" s="35"/>
      <c r="H179" s="35"/>
      <c r="I179" s="204"/>
      <c r="J179" s="35"/>
      <c r="K179" s="35"/>
      <c r="L179" s="38"/>
      <c r="M179" s="205"/>
      <c r="N179" s="206"/>
      <c r="O179" s="70"/>
      <c r="P179" s="70"/>
      <c r="Q179" s="70"/>
      <c r="R179" s="70"/>
      <c r="S179" s="70"/>
      <c r="T179" s="71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T179" s="15" t="s">
        <v>158</v>
      </c>
      <c r="AU179" s="15" t="s">
        <v>95</v>
      </c>
    </row>
    <row r="180" spans="1:65" s="13" customFormat="1" ht="12">
      <c r="B180" s="211"/>
      <c r="C180" s="212"/>
      <c r="D180" s="202" t="s">
        <v>205</v>
      </c>
      <c r="E180" s="213" t="s">
        <v>1</v>
      </c>
      <c r="F180" s="214" t="s">
        <v>669</v>
      </c>
      <c r="G180" s="212"/>
      <c r="H180" s="215">
        <v>23.6</v>
      </c>
      <c r="I180" s="216"/>
      <c r="J180" s="212"/>
      <c r="K180" s="212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205</v>
      </c>
      <c r="AU180" s="221" t="s">
        <v>95</v>
      </c>
      <c r="AV180" s="13" t="s">
        <v>95</v>
      </c>
      <c r="AW180" s="13" t="s">
        <v>40</v>
      </c>
      <c r="AX180" s="13" t="s">
        <v>93</v>
      </c>
      <c r="AY180" s="221" t="s">
        <v>148</v>
      </c>
    </row>
    <row r="181" spans="1:65" s="2" customFormat="1" ht="24.25" customHeight="1">
      <c r="A181" s="33"/>
      <c r="B181" s="34"/>
      <c r="C181" s="188" t="s">
        <v>291</v>
      </c>
      <c r="D181" s="188" t="s">
        <v>152</v>
      </c>
      <c r="E181" s="189" t="s">
        <v>591</v>
      </c>
      <c r="F181" s="190" t="s">
        <v>592</v>
      </c>
      <c r="G181" s="191" t="s">
        <v>224</v>
      </c>
      <c r="H181" s="192">
        <v>82.6</v>
      </c>
      <c r="I181" s="193"/>
      <c r="J181" s="194">
        <f>ROUND(I181*H181,2)</f>
        <v>0</v>
      </c>
      <c r="K181" s="195"/>
      <c r="L181" s="38"/>
      <c r="M181" s="196" t="s">
        <v>1</v>
      </c>
      <c r="N181" s="197" t="s">
        <v>50</v>
      </c>
      <c r="O181" s="70"/>
      <c r="P181" s="198">
        <f>O181*H181</f>
        <v>0</v>
      </c>
      <c r="Q181" s="198">
        <v>0</v>
      </c>
      <c r="R181" s="198">
        <f>Q181*H181</f>
        <v>0</v>
      </c>
      <c r="S181" s="198">
        <v>0</v>
      </c>
      <c r="T181" s="199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200" t="s">
        <v>166</v>
      </c>
      <c r="AT181" s="200" t="s">
        <v>152</v>
      </c>
      <c r="AU181" s="200" t="s">
        <v>95</v>
      </c>
      <c r="AY181" s="15" t="s">
        <v>148</v>
      </c>
      <c r="BE181" s="201">
        <f>IF(N181="základní",J181,0)</f>
        <v>0</v>
      </c>
      <c r="BF181" s="201">
        <f>IF(N181="snížená",J181,0)</f>
        <v>0</v>
      </c>
      <c r="BG181" s="201">
        <f>IF(N181="zákl. přenesená",J181,0)</f>
        <v>0</v>
      </c>
      <c r="BH181" s="201">
        <f>IF(N181="sníž. přenesená",J181,0)</f>
        <v>0</v>
      </c>
      <c r="BI181" s="201">
        <f>IF(N181="nulová",J181,0)</f>
        <v>0</v>
      </c>
      <c r="BJ181" s="15" t="s">
        <v>93</v>
      </c>
      <c r="BK181" s="201">
        <f>ROUND(I181*H181,2)</f>
        <v>0</v>
      </c>
      <c r="BL181" s="15" t="s">
        <v>166</v>
      </c>
      <c r="BM181" s="200" t="s">
        <v>670</v>
      </c>
    </row>
    <row r="182" spans="1:65" s="2" customFormat="1" ht="36">
      <c r="A182" s="33"/>
      <c r="B182" s="34"/>
      <c r="C182" s="35"/>
      <c r="D182" s="202" t="s">
        <v>158</v>
      </c>
      <c r="E182" s="35"/>
      <c r="F182" s="203" t="s">
        <v>594</v>
      </c>
      <c r="G182" s="35"/>
      <c r="H182" s="35"/>
      <c r="I182" s="204"/>
      <c r="J182" s="35"/>
      <c r="K182" s="35"/>
      <c r="L182" s="38"/>
      <c r="M182" s="205"/>
      <c r="N182" s="206"/>
      <c r="O182" s="70"/>
      <c r="P182" s="70"/>
      <c r="Q182" s="70"/>
      <c r="R182" s="70"/>
      <c r="S182" s="70"/>
      <c r="T182" s="71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T182" s="15" t="s">
        <v>158</v>
      </c>
      <c r="AU182" s="15" t="s">
        <v>95</v>
      </c>
    </row>
    <row r="183" spans="1:65" s="13" customFormat="1" ht="12">
      <c r="B183" s="211"/>
      <c r="C183" s="212"/>
      <c r="D183" s="202" t="s">
        <v>205</v>
      </c>
      <c r="E183" s="213" t="s">
        <v>1</v>
      </c>
      <c r="F183" s="214" t="s">
        <v>671</v>
      </c>
      <c r="G183" s="212"/>
      <c r="H183" s="215">
        <v>82.6</v>
      </c>
      <c r="I183" s="216"/>
      <c r="J183" s="212"/>
      <c r="K183" s="212"/>
      <c r="L183" s="217"/>
      <c r="M183" s="218"/>
      <c r="N183" s="219"/>
      <c r="O183" s="219"/>
      <c r="P183" s="219"/>
      <c r="Q183" s="219"/>
      <c r="R183" s="219"/>
      <c r="S183" s="219"/>
      <c r="T183" s="220"/>
      <c r="AT183" s="221" t="s">
        <v>205</v>
      </c>
      <c r="AU183" s="221" t="s">
        <v>95</v>
      </c>
      <c r="AV183" s="13" t="s">
        <v>95</v>
      </c>
      <c r="AW183" s="13" t="s">
        <v>40</v>
      </c>
      <c r="AX183" s="13" t="s">
        <v>93</v>
      </c>
      <c r="AY183" s="221" t="s">
        <v>148</v>
      </c>
    </row>
    <row r="184" spans="1:65" s="2" customFormat="1" ht="14.5" customHeight="1">
      <c r="A184" s="33"/>
      <c r="B184" s="34"/>
      <c r="C184" s="188" t="s">
        <v>298</v>
      </c>
      <c r="D184" s="188" t="s">
        <v>152</v>
      </c>
      <c r="E184" s="189" t="s">
        <v>315</v>
      </c>
      <c r="F184" s="190" t="s">
        <v>316</v>
      </c>
      <c r="G184" s="191" t="s">
        <v>224</v>
      </c>
      <c r="H184" s="192">
        <v>82.6</v>
      </c>
      <c r="I184" s="193"/>
      <c r="J184" s="194">
        <f>ROUND(I184*H184,2)</f>
        <v>0</v>
      </c>
      <c r="K184" s="195"/>
      <c r="L184" s="38"/>
      <c r="M184" s="196" t="s">
        <v>1</v>
      </c>
      <c r="N184" s="197" t="s">
        <v>50</v>
      </c>
      <c r="O184" s="70"/>
      <c r="P184" s="198">
        <f>O184*H184</f>
        <v>0</v>
      </c>
      <c r="Q184" s="198">
        <v>1.2700000000000001E-3</v>
      </c>
      <c r="R184" s="198">
        <f>Q184*H184</f>
        <v>0.104902</v>
      </c>
      <c r="S184" s="198">
        <v>0</v>
      </c>
      <c r="T184" s="199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200" t="s">
        <v>166</v>
      </c>
      <c r="AT184" s="200" t="s">
        <v>152</v>
      </c>
      <c r="AU184" s="200" t="s">
        <v>95</v>
      </c>
      <c r="AY184" s="15" t="s">
        <v>148</v>
      </c>
      <c r="BE184" s="201">
        <f>IF(N184="základní",J184,0)</f>
        <v>0</v>
      </c>
      <c r="BF184" s="201">
        <f>IF(N184="snížená",J184,0)</f>
        <v>0</v>
      </c>
      <c r="BG184" s="201">
        <f>IF(N184="zákl. přenesená",J184,0)</f>
        <v>0</v>
      </c>
      <c r="BH184" s="201">
        <f>IF(N184="sníž. přenesená",J184,0)</f>
        <v>0</v>
      </c>
      <c r="BI184" s="201">
        <f>IF(N184="nulová",J184,0)</f>
        <v>0</v>
      </c>
      <c r="BJ184" s="15" t="s">
        <v>93</v>
      </c>
      <c r="BK184" s="201">
        <f>ROUND(I184*H184,2)</f>
        <v>0</v>
      </c>
      <c r="BL184" s="15" t="s">
        <v>166</v>
      </c>
      <c r="BM184" s="200" t="s">
        <v>672</v>
      </c>
    </row>
    <row r="185" spans="1:65" s="2" customFormat="1" ht="12">
      <c r="A185" s="33"/>
      <c r="B185" s="34"/>
      <c r="C185" s="35"/>
      <c r="D185" s="202" t="s">
        <v>158</v>
      </c>
      <c r="E185" s="35"/>
      <c r="F185" s="203" t="s">
        <v>318</v>
      </c>
      <c r="G185" s="35"/>
      <c r="H185" s="35"/>
      <c r="I185" s="204"/>
      <c r="J185" s="35"/>
      <c r="K185" s="35"/>
      <c r="L185" s="38"/>
      <c r="M185" s="205"/>
      <c r="N185" s="206"/>
      <c r="O185" s="70"/>
      <c r="P185" s="70"/>
      <c r="Q185" s="70"/>
      <c r="R185" s="70"/>
      <c r="S185" s="70"/>
      <c r="T185" s="71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T185" s="15" t="s">
        <v>158</v>
      </c>
      <c r="AU185" s="15" t="s">
        <v>95</v>
      </c>
    </row>
    <row r="186" spans="1:65" s="13" customFormat="1" ht="12">
      <c r="B186" s="211"/>
      <c r="C186" s="212"/>
      <c r="D186" s="202" t="s">
        <v>205</v>
      </c>
      <c r="E186" s="213" t="s">
        <v>1</v>
      </c>
      <c r="F186" s="214" t="s">
        <v>671</v>
      </c>
      <c r="G186" s="212"/>
      <c r="H186" s="215">
        <v>82.6</v>
      </c>
      <c r="I186" s="216"/>
      <c r="J186" s="212"/>
      <c r="K186" s="212"/>
      <c r="L186" s="217"/>
      <c r="M186" s="218"/>
      <c r="N186" s="219"/>
      <c r="O186" s="219"/>
      <c r="P186" s="219"/>
      <c r="Q186" s="219"/>
      <c r="R186" s="219"/>
      <c r="S186" s="219"/>
      <c r="T186" s="220"/>
      <c r="AT186" s="221" t="s">
        <v>205</v>
      </c>
      <c r="AU186" s="221" t="s">
        <v>95</v>
      </c>
      <c r="AV186" s="13" t="s">
        <v>95</v>
      </c>
      <c r="AW186" s="13" t="s">
        <v>40</v>
      </c>
      <c r="AX186" s="13" t="s">
        <v>93</v>
      </c>
      <c r="AY186" s="221" t="s">
        <v>148</v>
      </c>
    </row>
    <row r="187" spans="1:65" s="2" customFormat="1" ht="14.5" customHeight="1">
      <c r="A187" s="33"/>
      <c r="B187" s="34"/>
      <c r="C187" s="222" t="s">
        <v>304</v>
      </c>
      <c r="D187" s="222" t="s">
        <v>321</v>
      </c>
      <c r="E187" s="223" t="s">
        <v>322</v>
      </c>
      <c r="F187" s="224" t="s">
        <v>323</v>
      </c>
      <c r="G187" s="225" t="s">
        <v>324</v>
      </c>
      <c r="H187" s="226">
        <v>2.0649999999999999</v>
      </c>
      <c r="I187" s="227"/>
      <c r="J187" s="228">
        <f>ROUND(I187*H187,2)</f>
        <v>0</v>
      </c>
      <c r="K187" s="229"/>
      <c r="L187" s="230"/>
      <c r="M187" s="231" t="s">
        <v>1</v>
      </c>
      <c r="N187" s="232" t="s">
        <v>50</v>
      </c>
      <c r="O187" s="70"/>
      <c r="P187" s="198">
        <f>O187*H187</f>
        <v>0</v>
      </c>
      <c r="Q187" s="198">
        <v>1E-3</v>
      </c>
      <c r="R187" s="198">
        <f>Q187*H187</f>
        <v>2.065E-3</v>
      </c>
      <c r="S187" s="198">
        <v>0</v>
      </c>
      <c r="T187" s="199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200" t="s">
        <v>182</v>
      </c>
      <c r="AT187" s="200" t="s">
        <v>321</v>
      </c>
      <c r="AU187" s="200" t="s">
        <v>95</v>
      </c>
      <c r="AY187" s="15" t="s">
        <v>148</v>
      </c>
      <c r="BE187" s="201">
        <f>IF(N187="základní",J187,0)</f>
        <v>0</v>
      </c>
      <c r="BF187" s="201">
        <f>IF(N187="snížená",J187,0)</f>
        <v>0</v>
      </c>
      <c r="BG187" s="201">
        <f>IF(N187="zákl. přenesená",J187,0)</f>
        <v>0</v>
      </c>
      <c r="BH187" s="201">
        <f>IF(N187="sníž. přenesená",J187,0)</f>
        <v>0</v>
      </c>
      <c r="BI187" s="201">
        <f>IF(N187="nulová",J187,0)</f>
        <v>0</v>
      </c>
      <c r="BJ187" s="15" t="s">
        <v>93</v>
      </c>
      <c r="BK187" s="201">
        <f>ROUND(I187*H187,2)</f>
        <v>0</v>
      </c>
      <c r="BL187" s="15" t="s">
        <v>166</v>
      </c>
      <c r="BM187" s="200" t="s">
        <v>673</v>
      </c>
    </row>
    <row r="188" spans="1:65" s="2" customFormat="1" ht="12">
      <c r="A188" s="33"/>
      <c r="B188" s="34"/>
      <c r="C188" s="35"/>
      <c r="D188" s="202" t="s">
        <v>158</v>
      </c>
      <c r="E188" s="35"/>
      <c r="F188" s="203" t="s">
        <v>323</v>
      </c>
      <c r="G188" s="35"/>
      <c r="H188" s="35"/>
      <c r="I188" s="204"/>
      <c r="J188" s="35"/>
      <c r="K188" s="35"/>
      <c r="L188" s="38"/>
      <c r="M188" s="205"/>
      <c r="N188" s="206"/>
      <c r="O188" s="70"/>
      <c r="P188" s="70"/>
      <c r="Q188" s="70"/>
      <c r="R188" s="70"/>
      <c r="S188" s="70"/>
      <c r="T188" s="71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T188" s="15" t="s">
        <v>158</v>
      </c>
      <c r="AU188" s="15" t="s">
        <v>95</v>
      </c>
    </row>
    <row r="189" spans="1:65" s="13" customFormat="1" ht="12">
      <c r="B189" s="211"/>
      <c r="C189" s="212"/>
      <c r="D189" s="202" t="s">
        <v>205</v>
      </c>
      <c r="E189" s="212"/>
      <c r="F189" s="214" t="s">
        <v>674</v>
      </c>
      <c r="G189" s="212"/>
      <c r="H189" s="215">
        <v>2.0649999999999999</v>
      </c>
      <c r="I189" s="216"/>
      <c r="J189" s="212"/>
      <c r="K189" s="212"/>
      <c r="L189" s="217"/>
      <c r="M189" s="218"/>
      <c r="N189" s="219"/>
      <c r="O189" s="219"/>
      <c r="P189" s="219"/>
      <c r="Q189" s="219"/>
      <c r="R189" s="219"/>
      <c r="S189" s="219"/>
      <c r="T189" s="220"/>
      <c r="AT189" s="221" t="s">
        <v>205</v>
      </c>
      <c r="AU189" s="221" t="s">
        <v>95</v>
      </c>
      <c r="AV189" s="13" t="s">
        <v>95</v>
      </c>
      <c r="AW189" s="13" t="s">
        <v>4</v>
      </c>
      <c r="AX189" s="13" t="s">
        <v>93</v>
      </c>
      <c r="AY189" s="221" t="s">
        <v>148</v>
      </c>
    </row>
    <row r="190" spans="1:65" s="12" customFormat="1" ht="22.75" customHeight="1">
      <c r="B190" s="172"/>
      <c r="C190" s="173"/>
      <c r="D190" s="174" t="s">
        <v>84</v>
      </c>
      <c r="E190" s="186" t="s">
        <v>95</v>
      </c>
      <c r="F190" s="186" t="s">
        <v>326</v>
      </c>
      <c r="G190" s="173"/>
      <c r="H190" s="173"/>
      <c r="I190" s="176"/>
      <c r="J190" s="187">
        <f>BK190</f>
        <v>0</v>
      </c>
      <c r="K190" s="173"/>
      <c r="L190" s="178"/>
      <c r="M190" s="179"/>
      <c r="N190" s="180"/>
      <c r="O190" s="180"/>
      <c r="P190" s="181">
        <f>SUM(P191:P196)</f>
        <v>0</v>
      </c>
      <c r="Q190" s="180"/>
      <c r="R190" s="181">
        <f>SUM(R191:R196)</f>
        <v>2.8416000000000001E-3</v>
      </c>
      <c r="S190" s="180"/>
      <c r="T190" s="182">
        <f>SUM(T191:T196)</f>
        <v>0</v>
      </c>
      <c r="AR190" s="183" t="s">
        <v>93</v>
      </c>
      <c r="AT190" s="184" t="s">
        <v>84</v>
      </c>
      <c r="AU190" s="184" t="s">
        <v>93</v>
      </c>
      <c r="AY190" s="183" t="s">
        <v>148</v>
      </c>
      <c r="BK190" s="185">
        <f>SUM(BK191:BK196)</f>
        <v>0</v>
      </c>
    </row>
    <row r="191" spans="1:65" s="2" customFormat="1" ht="14.5" customHeight="1">
      <c r="A191" s="33"/>
      <c r="B191" s="34"/>
      <c r="C191" s="188" t="s">
        <v>7</v>
      </c>
      <c r="D191" s="188" t="s">
        <v>152</v>
      </c>
      <c r="E191" s="189" t="s">
        <v>675</v>
      </c>
      <c r="F191" s="190" t="s">
        <v>676</v>
      </c>
      <c r="G191" s="191" t="s">
        <v>224</v>
      </c>
      <c r="H191" s="192">
        <v>1.92</v>
      </c>
      <c r="I191" s="193"/>
      <c r="J191" s="194">
        <f>ROUND(I191*H191,2)</f>
        <v>0</v>
      </c>
      <c r="K191" s="195"/>
      <c r="L191" s="38"/>
      <c r="M191" s="196" t="s">
        <v>1</v>
      </c>
      <c r="N191" s="197" t="s">
        <v>50</v>
      </c>
      <c r="O191" s="70"/>
      <c r="P191" s="198">
        <f>O191*H191</f>
        <v>0</v>
      </c>
      <c r="Q191" s="198">
        <v>1.4400000000000001E-3</v>
      </c>
      <c r="R191" s="198">
        <f>Q191*H191</f>
        <v>2.7648E-3</v>
      </c>
      <c r="S191" s="198">
        <v>0</v>
      </c>
      <c r="T191" s="199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200" t="s">
        <v>166</v>
      </c>
      <c r="AT191" s="200" t="s">
        <v>152</v>
      </c>
      <c r="AU191" s="200" t="s">
        <v>95</v>
      </c>
      <c r="AY191" s="15" t="s">
        <v>148</v>
      </c>
      <c r="BE191" s="201">
        <f>IF(N191="základní",J191,0)</f>
        <v>0</v>
      </c>
      <c r="BF191" s="201">
        <f>IF(N191="snížená",J191,0)</f>
        <v>0</v>
      </c>
      <c r="BG191" s="201">
        <f>IF(N191="zákl. přenesená",J191,0)</f>
        <v>0</v>
      </c>
      <c r="BH191" s="201">
        <f>IF(N191="sníž. přenesená",J191,0)</f>
        <v>0</v>
      </c>
      <c r="BI191" s="201">
        <f>IF(N191="nulová",J191,0)</f>
        <v>0</v>
      </c>
      <c r="BJ191" s="15" t="s">
        <v>93</v>
      </c>
      <c r="BK191" s="201">
        <f>ROUND(I191*H191,2)</f>
        <v>0</v>
      </c>
      <c r="BL191" s="15" t="s">
        <v>166</v>
      </c>
      <c r="BM191" s="200" t="s">
        <v>677</v>
      </c>
    </row>
    <row r="192" spans="1:65" s="2" customFormat="1" ht="12">
      <c r="A192" s="33"/>
      <c r="B192" s="34"/>
      <c r="C192" s="35"/>
      <c r="D192" s="202" t="s">
        <v>158</v>
      </c>
      <c r="E192" s="35"/>
      <c r="F192" s="203" t="s">
        <v>678</v>
      </c>
      <c r="G192" s="35"/>
      <c r="H192" s="35"/>
      <c r="I192" s="204"/>
      <c r="J192" s="35"/>
      <c r="K192" s="35"/>
      <c r="L192" s="38"/>
      <c r="M192" s="205"/>
      <c r="N192" s="206"/>
      <c r="O192" s="70"/>
      <c r="P192" s="70"/>
      <c r="Q192" s="70"/>
      <c r="R192" s="70"/>
      <c r="S192" s="70"/>
      <c r="T192" s="71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T192" s="15" t="s">
        <v>158</v>
      </c>
      <c r="AU192" s="15" t="s">
        <v>95</v>
      </c>
    </row>
    <row r="193" spans="1:65" s="13" customFormat="1" ht="12">
      <c r="B193" s="211"/>
      <c r="C193" s="212"/>
      <c r="D193" s="202" t="s">
        <v>205</v>
      </c>
      <c r="E193" s="213" t="s">
        <v>1</v>
      </c>
      <c r="F193" s="214" t="s">
        <v>679</v>
      </c>
      <c r="G193" s="212"/>
      <c r="H193" s="215">
        <v>1.92</v>
      </c>
      <c r="I193" s="216"/>
      <c r="J193" s="212"/>
      <c r="K193" s="212"/>
      <c r="L193" s="217"/>
      <c r="M193" s="218"/>
      <c r="N193" s="219"/>
      <c r="O193" s="219"/>
      <c r="P193" s="219"/>
      <c r="Q193" s="219"/>
      <c r="R193" s="219"/>
      <c r="S193" s="219"/>
      <c r="T193" s="220"/>
      <c r="AT193" s="221" t="s">
        <v>205</v>
      </c>
      <c r="AU193" s="221" t="s">
        <v>95</v>
      </c>
      <c r="AV193" s="13" t="s">
        <v>95</v>
      </c>
      <c r="AW193" s="13" t="s">
        <v>40</v>
      </c>
      <c r="AX193" s="13" t="s">
        <v>93</v>
      </c>
      <c r="AY193" s="221" t="s">
        <v>148</v>
      </c>
    </row>
    <row r="194" spans="1:65" s="2" customFormat="1" ht="14.5" customHeight="1">
      <c r="A194" s="33"/>
      <c r="B194" s="34"/>
      <c r="C194" s="188" t="s">
        <v>314</v>
      </c>
      <c r="D194" s="188" t="s">
        <v>152</v>
      </c>
      <c r="E194" s="189" t="s">
        <v>680</v>
      </c>
      <c r="F194" s="190" t="s">
        <v>681</v>
      </c>
      <c r="G194" s="191" t="s">
        <v>224</v>
      </c>
      <c r="H194" s="192">
        <v>1.92</v>
      </c>
      <c r="I194" s="193"/>
      <c r="J194" s="194">
        <f>ROUND(I194*H194,2)</f>
        <v>0</v>
      </c>
      <c r="K194" s="195"/>
      <c r="L194" s="38"/>
      <c r="M194" s="196" t="s">
        <v>1</v>
      </c>
      <c r="N194" s="197" t="s">
        <v>50</v>
      </c>
      <c r="O194" s="70"/>
      <c r="P194" s="198">
        <f>O194*H194</f>
        <v>0</v>
      </c>
      <c r="Q194" s="198">
        <v>4.0000000000000003E-5</v>
      </c>
      <c r="R194" s="198">
        <f>Q194*H194</f>
        <v>7.680000000000001E-5</v>
      </c>
      <c r="S194" s="198">
        <v>0</v>
      </c>
      <c r="T194" s="199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200" t="s">
        <v>166</v>
      </c>
      <c r="AT194" s="200" t="s">
        <v>152</v>
      </c>
      <c r="AU194" s="200" t="s">
        <v>95</v>
      </c>
      <c r="AY194" s="15" t="s">
        <v>148</v>
      </c>
      <c r="BE194" s="201">
        <f>IF(N194="základní",J194,0)</f>
        <v>0</v>
      </c>
      <c r="BF194" s="201">
        <f>IF(N194="snížená",J194,0)</f>
        <v>0</v>
      </c>
      <c r="BG194" s="201">
        <f>IF(N194="zákl. přenesená",J194,0)</f>
        <v>0</v>
      </c>
      <c r="BH194" s="201">
        <f>IF(N194="sníž. přenesená",J194,0)</f>
        <v>0</v>
      </c>
      <c r="BI194" s="201">
        <f>IF(N194="nulová",J194,0)</f>
        <v>0</v>
      </c>
      <c r="BJ194" s="15" t="s">
        <v>93</v>
      </c>
      <c r="BK194" s="201">
        <f>ROUND(I194*H194,2)</f>
        <v>0</v>
      </c>
      <c r="BL194" s="15" t="s">
        <v>166</v>
      </c>
      <c r="BM194" s="200" t="s">
        <v>682</v>
      </c>
    </row>
    <row r="195" spans="1:65" s="2" customFormat="1" ht="24">
      <c r="A195" s="33"/>
      <c r="B195" s="34"/>
      <c r="C195" s="35"/>
      <c r="D195" s="202" t="s">
        <v>158</v>
      </c>
      <c r="E195" s="35"/>
      <c r="F195" s="203" t="s">
        <v>683</v>
      </c>
      <c r="G195" s="35"/>
      <c r="H195" s="35"/>
      <c r="I195" s="204"/>
      <c r="J195" s="35"/>
      <c r="K195" s="35"/>
      <c r="L195" s="38"/>
      <c r="M195" s="205"/>
      <c r="N195" s="206"/>
      <c r="O195" s="70"/>
      <c r="P195" s="70"/>
      <c r="Q195" s="70"/>
      <c r="R195" s="70"/>
      <c r="S195" s="70"/>
      <c r="T195" s="71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T195" s="15" t="s">
        <v>158</v>
      </c>
      <c r="AU195" s="15" t="s">
        <v>95</v>
      </c>
    </row>
    <row r="196" spans="1:65" s="13" customFormat="1" ht="12">
      <c r="B196" s="211"/>
      <c r="C196" s="212"/>
      <c r="D196" s="202" t="s">
        <v>205</v>
      </c>
      <c r="E196" s="213" t="s">
        <v>1</v>
      </c>
      <c r="F196" s="214" t="s">
        <v>679</v>
      </c>
      <c r="G196" s="212"/>
      <c r="H196" s="215">
        <v>1.92</v>
      </c>
      <c r="I196" s="216"/>
      <c r="J196" s="212"/>
      <c r="K196" s="212"/>
      <c r="L196" s="217"/>
      <c r="M196" s="218"/>
      <c r="N196" s="219"/>
      <c r="O196" s="219"/>
      <c r="P196" s="219"/>
      <c r="Q196" s="219"/>
      <c r="R196" s="219"/>
      <c r="S196" s="219"/>
      <c r="T196" s="220"/>
      <c r="AT196" s="221" t="s">
        <v>205</v>
      </c>
      <c r="AU196" s="221" t="s">
        <v>95</v>
      </c>
      <c r="AV196" s="13" t="s">
        <v>95</v>
      </c>
      <c r="AW196" s="13" t="s">
        <v>40</v>
      </c>
      <c r="AX196" s="13" t="s">
        <v>93</v>
      </c>
      <c r="AY196" s="221" t="s">
        <v>148</v>
      </c>
    </row>
    <row r="197" spans="1:65" s="12" customFormat="1" ht="22.75" customHeight="1">
      <c r="B197" s="172"/>
      <c r="C197" s="173"/>
      <c r="D197" s="174" t="s">
        <v>84</v>
      </c>
      <c r="E197" s="186" t="s">
        <v>166</v>
      </c>
      <c r="F197" s="186" t="s">
        <v>361</v>
      </c>
      <c r="G197" s="173"/>
      <c r="H197" s="173"/>
      <c r="I197" s="176"/>
      <c r="J197" s="187">
        <f>BK197</f>
        <v>0</v>
      </c>
      <c r="K197" s="173"/>
      <c r="L197" s="178"/>
      <c r="M197" s="179"/>
      <c r="N197" s="180"/>
      <c r="O197" s="180"/>
      <c r="P197" s="181">
        <f>SUM(P198:P203)</f>
        <v>0</v>
      </c>
      <c r="Q197" s="180"/>
      <c r="R197" s="181">
        <f>SUM(R198:R203)</f>
        <v>11.155543000000002</v>
      </c>
      <c r="S197" s="180"/>
      <c r="T197" s="182">
        <f>SUM(T198:T203)</f>
        <v>0</v>
      </c>
      <c r="AR197" s="183" t="s">
        <v>93</v>
      </c>
      <c r="AT197" s="184" t="s">
        <v>84</v>
      </c>
      <c r="AU197" s="184" t="s">
        <v>93</v>
      </c>
      <c r="AY197" s="183" t="s">
        <v>148</v>
      </c>
      <c r="BK197" s="185">
        <f>SUM(BK198:BK203)</f>
        <v>0</v>
      </c>
    </row>
    <row r="198" spans="1:65" s="2" customFormat="1" ht="14.5" customHeight="1">
      <c r="A198" s="33"/>
      <c r="B198" s="34"/>
      <c r="C198" s="188" t="s">
        <v>320</v>
      </c>
      <c r="D198" s="188" t="s">
        <v>152</v>
      </c>
      <c r="E198" s="189" t="s">
        <v>684</v>
      </c>
      <c r="F198" s="190" t="s">
        <v>685</v>
      </c>
      <c r="G198" s="191" t="s">
        <v>230</v>
      </c>
      <c r="H198" s="192">
        <v>5.9</v>
      </c>
      <c r="I198" s="193"/>
      <c r="J198" s="194">
        <f>ROUND(I198*H198,2)</f>
        <v>0</v>
      </c>
      <c r="K198" s="195"/>
      <c r="L198" s="38"/>
      <c r="M198" s="196" t="s">
        <v>1</v>
      </c>
      <c r="N198" s="197" t="s">
        <v>50</v>
      </c>
      <c r="O198" s="70"/>
      <c r="P198" s="198">
        <f>O198*H198</f>
        <v>0</v>
      </c>
      <c r="Q198" s="198">
        <v>1.8907700000000001</v>
      </c>
      <c r="R198" s="198">
        <f>Q198*H198</f>
        <v>11.155543000000002</v>
      </c>
      <c r="S198" s="198">
        <v>0</v>
      </c>
      <c r="T198" s="199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200" t="s">
        <v>166</v>
      </c>
      <c r="AT198" s="200" t="s">
        <v>152</v>
      </c>
      <c r="AU198" s="200" t="s">
        <v>95</v>
      </c>
      <c r="AY198" s="15" t="s">
        <v>148</v>
      </c>
      <c r="BE198" s="201">
        <f>IF(N198="základní",J198,0)</f>
        <v>0</v>
      </c>
      <c r="BF198" s="201">
        <f>IF(N198="snížená",J198,0)</f>
        <v>0</v>
      </c>
      <c r="BG198" s="201">
        <f>IF(N198="zákl. přenesená",J198,0)</f>
        <v>0</v>
      </c>
      <c r="BH198" s="201">
        <f>IF(N198="sníž. přenesená",J198,0)</f>
        <v>0</v>
      </c>
      <c r="BI198" s="201">
        <f>IF(N198="nulová",J198,0)</f>
        <v>0</v>
      </c>
      <c r="BJ198" s="15" t="s">
        <v>93</v>
      </c>
      <c r="BK198" s="201">
        <f>ROUND(I198*H198,2)</f>
        <v>0</v>
      </c>
      <c r="BL198" s="15" t="s">
        <v>166</v>
      </c>
      <c r="BM198" s="200" t="s">
        <v>686</v>
      </c>
    </row>
    <row r="199" spans="1:65" s="2" customFormat="1" ht="12">
      <c r="A199" s="33"/>
      <c r="B199" s="34"/>
      <c r="C199" s="35"/>
      <c r="D199" s="202" t="s">
        <v>158</v>
      </c>
      <c r="E199" s="35"/>
      <c r="F199" s="203" t="s">
        <v>685</v>
      </c>
      <c r="G199" s="35"/>
      <c r="H199" s="35"/>
      <c r="I199" s="204"/>
      <c r="J199" s="35"/>
      <c r="K199" s="35"/>
      <c r="L199" s="38"/>
      <c r="M199" s="205"/>
      <c r="N199" s="206"/>
      <c r="O199" s="70"/>
      <c r="P199" s="70"/>
      <c r="Q199" s="70"/>
      <c r="R199" s="70"/>
      <c r="S199" s="70"/>
      <c r="T199" s="71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T199" s="15" t="s">
        <v>158</v>
      </c>
      <c r="AU199" s="15" t="s">
        <v>95</v>
      </c>
    </row>
    <row r="200" spans="1:65" s="13" customFormat="1" ht="12">
      <c r="B200" s="211"/>
      <c r="C200" s="212"/>
      <c r="D200" s="202" t="s">
        <v>205</v>
      </c>
      <c r="E200" s="213" t="s">
        <v>1</v>
      </c>
      <c r="F200" s="214" t="s">
        <v>687</v>
      </c>
      <c r="G200" s="212"/>
      <c r="H200" s="215">
        <v>5.9</v>
      </c>
      <c r="I200" s="216"/>
      <c r="J200" s="212"/>
      <c r="K200" s="212"/>
      <c r="L200" s="217"/>
      <c r="M200" s="218"/>
      <c r="N200" s="219"/>
      <c r="O200" s="219"/>
      <c r="P200" s="219"/>
      <c r="Q200" s="219"/>
      <c r="R200" s="219"/>
      <c r="S200" s="219"/>
      <c r="T200" s="220"/>
      <c r="AT200" s="221" t="s">
        <v>205</v>
      </c>
      <c r="AU200" s="221" t="s">
        <v>95</v>
      </c>
      <c r="AV200" s="13" t="s">
        <v>95</v>
      </c>
      <c r="AW200" s="13" t="s">
        <v>40</v>
      </c>
      <c r="AX200" s="13" t="s">
        <v>93</v>
      </c>
      <c r="AY200" s="221" t="s">
        <v>148</v>
      </c>
    </row>
    <row r="201" spans="1:65" s="2" customFormat="1" ht="24.25" customHeight="1">
      <c r="A201" s="33"/>
      <c r="B201" s="34"/>
      <c r="C201" s="188" t="s">
        <v>327</v>
      </c>
      <c r="D201" s="188" t="s">
        <v>152</v>
      </c>
      <c r="E201" s="189" t="s">
        <v>688</v>
      </c>
      <c r="F201" s="190" t="s">
        <v>689</v>
      </c>
      <c r="G201" s="191" t="s">
        <v>230</v>
      </c>
      <c r="H201" s="192">
        <v>0.1</v>
      </c>
      <c r="I201" s="193"/>
      <c r="J201" s="194">
        <f>ROUND(I201*H201,2)</f>
        <v>0</v>
      </c>
      <c r="K201" s="195"/>
      <c r="L201" s="38"/>
      <c r="M201" s="196" t="s">
        <v>1</v>
      </c>
      <c r="N201" s="197" t="s">
        <v>50</v>
      </c>
      <c r="O201" s="70"/>
      <c r="P201" s="198">
        <f>O201*H201</f>
        <v>0</v>
      </c>
      <c r="Q201" s="198">
        <v>0</v>
      </c>
      <c r="R201" s="198">
        <f>Q201*H201</f>
        <v>0</v>
      </c>
      <c r="S201" s="198">
        <v>0</v>
      </c>
      <c r="T201" s="199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200" t="s">
        <v>166</v>
      </c>
      <c r="AT201" s="200" t="s">
        <v>152</v>
      </c>
      <c r="AU201" s="200" t="s">
        <v>95</v>
      </c>
      <c r="AY201" s="15" t="s">
        <v>148</v>
      </c>
      <c r="BE201" s="201">
        <f>IF(N201="základní",J201,0)</f>
        <v>0</v>
      </c>
      <c r="BF201" s="201">
        <f>IF(N201="snížená",J201,0)</f>
        <v>0</v>
      </c>
      <c r="BG201" s="201">
        <f>IF(N201="zákl. přenesená",J201,0)</f>
        <v>0</v>
      </c>
      <c r="BH201" s="201">
        <f>IF(N201="sníž. přenesená",J201,0)</f>
        <v>0</v>
      </c>
      <c r="BI201" s="201">
        <f>IF(N201="nulová",J201,0)</f>
        <v>0</v>
      </c>
      <c r="BJ201" s="15" t="s">
        <v>93</v>
      </c>
      <c r="BK201" s="201">
        <f>ROUND(I201*H201,2)</f>
        <v>0</v>
      </c>
      <c r="BL201" s="15" t="s">
        <v>166</v>
      </c>
      <c r="BM201" s="200" t="s">
        <v>690</v>
      </c>
    </row>
    <row r="202" spans="1:65" s="2" customFormat="1" ht="24">
      <c r="A202" s="33"/>
      <c r="B202" s="34"/>
      <c r="C202" s="35"/>
      <c r="D202" s="202" t="s">
        <v>158</v>
      </c>
      <c r="E202" s="35"/>
      <c r="F202" s="203" t="s">
        <v>691</v>
      </c>
      <c r="G202" s="35"/>
      <c r="H202" s="35"/>
      <c r="I202" s="204"/>
      <c r="J202" s="35"/>
      <c r="K202" s="35"/>
      <c r="L202" s="38"/>
      <c r="M202" s="205"/>
      <c r="N202" s="206"/>
      <c r="O202" s="70"/>
      <c r="P202" s="70"/>
      <c r="Q202" s="70"/>
      <c r="R202" s="70"/>
      <c r="S202" s="70"/>
      <c r="T202" s="71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T202" s="15" t="s">
        <v>158</v>
      </c>
      <c r="AU202" s="15" t="s">
        <v>95</v>
      </c>
    </row>
    <row r="203" spans="1:65" s="13" customFormat="1" ht="12">
      <c r="B203" s="211"/>
      <c r="C203" s="212"/>
      <c r="D203" s="202" t="s">
        <v>205</v>
      </c>
      <c r="E203" s="213" t="s">
        <v>1</v>
      </c>
      <c r="F203" s="214" t="s">
        <v>692</v>
      </c>
      <c r="G203" s="212"/>
      <c r="H203" s="215">
        <v>0.1</v>
      </c>
      <c r="I203" s="216"/>
      <c r="J203" s="212"/>
      <c r="K203" s="212"/>
      <c r="L203" s="217"/>
      <c r="M203" s="218"/>
      <c r="N203" s="219"/>
      <c r="O203" s="219"/>
      <c r="P203" s="219"/>
      <c r="Q203" s="219"/>
      <c r="R203" s="219"/>
      <c r="S203" s="219"/>
      <c r="T203" s="220"/>
      <c r="AT203" s="221" t="s">
        <v>205</v>
      </c>
      <c r="AU203" s="221" t="s">
        <v>95</v>
      </c>
      <c r="AV203" s="13" t="s">
        <v>95</v>
      </c>
      <c r="AW203" s="13" t="s">
        <v>40</v>
      </c>
      <c r="AX203" s="13" t="s">
        <v>93</v>
      </c>
      <c r="AY203" s="221" t="s">
        <v>148</v>
      </c>
    </row>
    <row r="204" spans="1:65" s="12" customFormat="1" ht="22.75" customHeight="1">
      <c r="B204" s="172"/>
      <c r="C204" s="173"/>
      <c r="D204" s="174" t="s">
        <v>84</v>
      </c>
      <c r="E204" s="186" t="s">
        <v>182</v>
      </c>
      <c r="F204" s="186" t="s">
        <v>379</v>
      </c>
      <c r="G204" s="173"/>
      <c r="H204" s="173"/>
      <c r="I204" s="176"/>
      <c r="J204" s="187">
        <f>BK204</f>
        <v>0</v>
      </c>
      <c r="K204" s="173"/>
      <c r="L204" s="178"/>
      <c r="M204" s="179"/>
      <c r="N204" s="180"/>
      <c r="O204" s="180"/>
      <c r="P204" s="181">
        <f>SUM(P205:P258)</f>
        <v>0</v>
      </c>
      <c r="Q204" s="180"/>
      <c r="R204" s="181">
        <f>SUM(R205:R258)</f>
        <v>1.172885</v>
      </c>
      <c r="S204" s="180"/>
      <c r="T204" s="182">
        <f>SUM(T205:T258)</f>
        <v>0</v>
      </c>
      <c r="AR204" s="183" t="s">
        <v>93</v>
      </c>
      <c r="AT204" s="184" t="s">
        <v>84</v>
      </c>
      <c r="AU204" s="184" t="s">
        <v>93</v>
      </c>
      <c r="AY204" s="183" t="s">
        <v>148</v>
      </c>
      <c r="BK204" s="185">
        <f>SUM(BK205:BK258)</f>
        <v>0</v>
      </c>
    </row>
    <row r="205" spans="1:65" s="2" customFormat="1" ht="14.5" customHeight="1">
      <c r="A205" s="33"/>
      <c r="B205" s="34"/>
      <c r="C205" s="222" t="s">
        <v>332</v>
      </c>
      <c r="D205" s="222" t="s">
        <v>321</v>
      </c>
      <c r="E205" s="223" t="s">
        <v>693</v>
      </c>
      <c r="F205" s="224" t="s">
        <v>694</v>
      </c>
      <c r="G205" s="225" t="s">
        <v>214</v>
      </c>
      <c r="H205" s="226">
        <v>118</v>
      </c>
      <c r="I205" s="227"/>
      <c r="J205" s="228">
        <f>ROUND(I205*H205,2)</f>
        <v>0</v>
      </c>
      <c r="K205" s="229"/>
      <c r="L205" s="230"/>
      <c r="M205" s="231" t="s">
        <v>1</v>
      </c>
      <c r="N205" s="232" t="s">
        <v>50</v>
      </c>
      <c r="O205" s="70"/>
      <c r="P205" s="198">
        <f>O205*H205</f>
        <v>0</v>
      </c>
      <c r="Q205" s="198">
        <v>6.9999999999999994E-5</v>
      </c>
      <c r="R205" s="198">
        <f>Q205*H205</f>
        <v>8.26E-3</v>
      </c>
      <c r="S205" s="198">
        <v>0</v>
      </c>
      <c r="T205" s="199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200" t="s">
        <v>182</v>
      </c>
      <c r="AT205" s="200" t="s">
        <v>321</v>
      </c>
      <c r="AU205" s="200" t="s">
        <v>95</v>
      </c>
      <c r="AY205" s="15" t="s">
        <v>148</v>
      </c>
      <c r="BE205" s="201">
        <f>IF(N205="základní",J205,0)</f>
        <v>0</v>
      </c>
      <c r="BF205" s="201">
        <f>IF(N205="snížená",J205,0)</f>
        <v>0</v>
      </c>
      <c r="BG205" s="201">
        <f>IF(N205="zákl. přenesená",J205,0)</f>
        <v>0</v>
      </c>
      <c r="BH205" s="201">
        <f>IF(N205="sníž. přenesená",J205,0)</f>
        <v>0</v>
      </c>
      <c r="BI205" s="201">
        <f>IF(N205="nulová",J205,0)</f>
        <v>0</v>
      </c>
      <c r="BJ205" s="15" t="s">
        <v>93</v>
      </c>
      <c r="BK205" s="201">
        <f>ROUND(I205*H205,2)</f>
        <v>0</v>
      </c>
      <c r="BL205" s="15" t="s">
        <v>166</v>
      </c>
      <c r="BM205" s="200" t="s">
        <v>695</v>
      </c>
    </row>
    <row r="206" spans="1:65" s="2" customFormat="1" ht="12">
      <c r="A206" s="33"/>
      <c r="B206" s="34"/>
      <c r="C206" s="35"/>
      <c r="D206" s="202" t="s">
        <v>158</v>
      </c>
      <c r="E206" s="35"/>
      <c r="F206" s="203" t="s">
        <v>694</v>
      </c>
      <c r="G206" s="35"/>
      <c r="H206" s="35"/>
      <c r="I206" s="204"/>
      <c r="J206" s="35"/>
      <c r="K206" s="35"/>
      <c r="L206" s="38"/>
      <c r="M206" s="205"/>
      <c r="N206" s="206"/>
      <c r="O206" s="70"/>
      <c r="P206" s="70"/>
      <c r="Q206" s="70"/>
      <c r="R206" s="70"/>
      <c r="S206" s="70"/>
      <c r="T206" s="71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T206" s="15" t="s">
        <v>158</v>
      </c>
      <c r="AU206" s="15" t="s">
        <v>95</v>
      </c>
    </row>
    <row r="207" spans="1:65" s="2" customFormat="1" ht="24.25" customHeight="1">
      <c r="A207" s="33"/>
      <c r="B207" s="34"/>
      <c r="C207" s="188" t="s">
        <v>338</v>
      </c>
      <c r="D207" s="188" t="s">
        <v>152</v>
      </c>
      <c r="E207" s="189" t="s">
        <v>696</v>
      </c>
      <c r="F207" s="190" t="s">
        <v>697</v>
      </c>
      <c r="G207" s="191" t="s">
        <v>330</v>
      </c>
      <c r="H207" s="192">
        <v>2</v>
      </c>
      <c r="I207" s="193"/>
      <c r="J207" s="194">
        <f>ROUND(I207*H207,2)</f>
        <v>0</v>
      </c>
      <c r="K207" s="195"/>
      <c r="L207" s="38"/>
      <c r="M207" s="196" t="s">
        <v>1</v>
      </c>
      <c r="N207" s="197" t="s">
        <v>50</v>
      </c>
      <c r="O207" s="70"/>
      <c r="P207" s="198">
        <f>O207*H207</f>
        <v>0</v>
      </c>
      <c r="Q207" s="198">
        <v>0</v>
      </c>
      <c r="R207" s="198">
        <f>Q207*H207</f>
        <v>0</v>
      </c>
      <c r="S207" s="198">
        <v>0</v>
      </c>
      <c r="T207" s="199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200" t="s">
        <v>166</v>
      </c>
      <c r="AT207" s="200" t="s">
        <v>152</v>
      </c>
      <c r="AU207" s="200" t="s">
        <v>95</v>
      </c>
      <c r="AY207" s="15" t="s">
        <v>148</v>
      </c>
      <c r="BE207" s="201">
        <f>IF(N207="základní",J207,0)</f>
        <v>0</v>
      </c>
      <c r="BF207" s="201">
        <f>IF(N207="snížená",J207,0)</f>
        <v>0</v>
      </c>
      <c r="BG207" s="201">
        <f>IF(N207="zákl. přenesená",J207,0)</f>
        <v>0</v>
      </c>
      <c r="BH207" s="201">
        <f>IF(N207="sníž. přenesená",J207,0)</f>
        <v>0</v>
      </c>
      <c r="BI207" s="201">
        <f>IF(N207="nulová",J207,0)</f>
        <v>0</v>
      </c>
      <c r="BJ207" s="15" t="s">
        <v>93</v>
      </c>
      <c r="BK207" s="201">
        <f>ROUND(I207*H207,2)</f>
        <v>0</v>
      </c>
      <c r="BL207" s="15" t="s">
        <v>166</v>
      </c>
      <c r="BM207" s="200" t="s">
        <v>698</v>
      </c>
    </row>
    <row r="208" spans="1:65" s="2" customFormat="1" ht="24">
      <c r="A208" s="33"/>
      <c r="B208" s="34"/>
      <c r="C208" s="35"/>
      <c r="D208" s="202" t="s">
        <v>158</v>
      </c>
      <c r="E208" s="35"/>
      <c r="F208" s="203" t="s">
        <v>699</v>
      </c>
      <c r="G208" s="35"/>
      <c r="H208" s="35"/>
      <c r="I208" s="204"/>
      <c r="J208" s="35"/>
      <c r="K208" s="35"/>
      <c r="L208" s="38"/>
      <c r="M208" s="205"/>
      <c r="N208" s="206"/>
      <c r="O208" s="70"/>
      <c r="P208" s="70"/>
      <c r="Q208" s="70"/>
      <c r="R208" s="70"/>
      <c r="S208" s="70"/>
      <c r="T208" s="71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T208" s="15" t="s">
        <v>158</v>
      </c>
      <c r="AU208" s="15" t="s">
        <v>95</v>
      </c>
    </row>
    <row r="209" spans="1:65" s="13" customFormat="1" ht="12">
      <c r="B209" s="211"/>
      <c r="C209" s="212"/>
      <c r="D209" s="202" t="s">
        <v>205</v>
      </c>
      <c r="E209" s="213" t="s">
        <v>1</v>
      </c>
      <c r="F209" s="214" t="s">
        <v>95</v>
      </c>
      <c r="G209" s="212"/>
      <c r="H209" s="215">
        <v>2</v>
      </c>
      <c r="I209" s="216"/>
      <c r="J209" s="212"/>
      <c r="K209" s="212"/>
      <c r="L209" s="217"/>
      <c r="M209" s="218"/>
      <c r="N209" s="219"/>
      <c r="O209" s="219"/>
      <c r="P209" s="219"/>
      <c r="Q209" s="219"/>
      <c r="R209" s="219"/>
      <c r="S209" s="219"/>
      <c r="T209" s="220"/>
      <c r="AT209" s="221" t="s">
        <v>205</v>
      </c>
      <c r="AU209" s="221" t="s">
        <v>95</v>
      </c>
      <c r="AV209" s="13" t="s">
        <v>95</v>
      </c>
      <c r="AW209" s="13" t="s">
        <v>40</v>
      </c>
      <c r="AX209" s="13" t="s">
        <v>93</v>
      </c>
      <c r="AY209" s="221" t="s">
        <v>148</v>
      </c>
    </row>
    <row r="210" spans="1:65" s="2" customFormat="1" ht="24.25" customHeight="1">
      <c r="A210" s="33"/>
      <c r="B210" s="34"/>
      <c r="C210" s="188" t="s">
        <v>344</v>
      </c>
      <c r="D210" s="188" t="s">
        <v>152</v>
      </c>
      <c r="E210" s="189" t="s">
        <v>700</v>
      </c>
      <c r="F210" s="190" t="s">
        <v>701</v>
      </c>
      <c r="G210" s="191" t="s">
        <v>214</v>
      </c>
      <c r="H210" s="192">
        <v>118</v>
      </c>
      <c r="I210" s="193"/>
      <c r="J210" s="194">
        <f>ROUND(I210*H210,2)</f>
        <v>0</v>
      </c>
      <c r="K210" s="195"/>
      <c r="L210" s="38"/>
      <c r="M210" s="196" t="s">
        <v>1</v>
      </c>
      <c r="N210" s="197" t="s">
        <v>50</v>
      </c>
      <c r="O210" s="70"/>
      <c r="P210" s="198">
        <f>O210*H210</f>
        <v>0</v>
      </c>
      <c r="Q210" s="198">
        <v>0</v>
      </c>
      <c r="R210" s="198">
        <f>Q210*H210</f>
        <v>0</v>
      </c>
      <c r="S210" s="198">
        <v>0</v>
      </c>
      <c r="T210" s="199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200" t="s">
        <v>166</v>
      </c>
      <c r="AT210" s="200" t="s">
        <v>152</v>
      </c>
      <c r="AU210" s="200" t="s">
        <v>95</v>
      </c>
      <c r="AY210" s="15" t="s">
        <v>148</v>
      </c>
      <c r="BE210" s="201">
        <f>IF(N210="základní",J210,0)</f>
        <v>0</v>
      </c>
      <c r="BF210" s="201">
        <f>IF(N210="snížená",J210,0)</f>
        <v>0</v>
      </c>
      <c r="BG210" s="201">
        <f>IF(N210="zákl. přenesená",J210,0)</f>
        <v>0</v>
      </c>
      <c r="BH210" s="201">
        <f>IF(N210="sníž. přenesená",J210,0)</f>
        <v>0</v>
      </c>
      <c r="BI210" s="201">
        <f>IF(N210="nulová",J210,0)</f>
        <v>0</v>
      </c>
      <c r="BJ210" s="15" t="s">
        <v>93</v>
      </c>
      <c r="BK210" s="201">
        <f>ROUND(I210*H210,2)</f>
        <v>0</v>
      </c>
      <c r="BL210" s="15" t="s">
        <v>166</v>
      </c>
      <c r="BM210" s="200" t="s">
        <v>702</v>
      </c>
    </row>
    <row r="211" spans="1:65" s="2" customFormat="1" ht="36">
      <c r="A211" s="33"/>
      <c r="B211" s="34"/>
      <c r="C211" s="35"/>
      <c r="D211" s="202" t="s">
        <v>158</v>
      </c>
      <c r="E211" s="35"/>
      <c r="F211" s="203" t="s">
        <v>703</v>
      </c>
      <c r="G211" s="35"/>
      <c r="H211" s="35"/>
      <c r="I211" s="204"/>
      <c r="J211" s="35"/>
      <c r="K211" s="35"/>
      <c r="L211" s="38"/>
      <c r="M211" s="205"/>
      <c r="N211" s="206"/>
      <c r="O211" s="70"/>
      <c r="P211" s="70"/>
      <c r="Q211" s="70"/>
      <c r="R211" s="70"/>
      <c r="S211" s="70"/>
      <c r="T211" s="71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T211" s="15" t="s">
        <v>158</v>
      </c>
      <c r="AU211" s="15" t="s">
        <v>95</v>
      </c>
    </row>
    <row r="212" spans="1:65" s="2" customFormat="1" ht="24.25" customHeight="1">
      <c r="A212" s="33"/>
      <c r="B212" s="34"/>
      <c r="C212" s="222" t="s">
        <v>349</v>
      </c>
      <c r="D212" s="222" t="s">
        <v>321</v>
      </c>
      <c r="E212" s="223" t="s">
        <v>704</v>
      </c>
      <c r="F212" s="224" t="s">
        <v>705</v>
      </c>
      <c r="G212" s="225" t="s">
        <v>214</v>
      </c>
      <c r="H212" s="226">
        <v>119.77</v>
      </c>
      <c r="I212" s="227"/>
      <c r="J212" s="228">
        <f>ROUND(I212*H212,2)</f>
        <v>0</v>
      </c>
      <c r="K212" s="229"/>
      <c r="L212" s="230"/>
      <c r="M212" s="231" t="s">
        <v>1</v>
      </c>
      <c r="N212" s="232" t="s">
        <v>50</v>
      </c>
      <c r="O212" s="70"/>
      <c r="P212" s="198">
        <f>O212*H212</f>
        <v>0</v>
      </c>
      <c r="Q212" s="198">
        <v>1.5E-3</v>
      </c>
      <c r="R212" s="198">
        <f>Q212*H212</f>
        <v>0.17965500000000001</v>
      </c>
      <c r="S212" s="198">
        <v>0</v>
      </c>
      <c r="T212" s="199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200" t="s">
        <v>182</v>
      </c>
      <c r="AT212" s="200" t="s">
        <v>321</v>
      </c>
      <c r="AU212" s="200" t="s">
        <v>95</v>
      </c>
      <c r="AY212" s="15" t="s">
        <v>148</v>
      </c>
      <c r="BE212" s="201">
        <f>IF(N212="základní",J212,0)</f>
        <v>0</v>
      </c>
      <c r="BF212" s="201">
        <f>IF(N212="snížená",J212,0)</f>
        <v>0</v>
      </c>
      <c r="BG212" s="201">
        <f>IF(N212="zákl. přenesená",J212,0)</f>
        <v>0</v>
      </c>
      <c r="BH212" s="201">
        <f>IF(N212="sníž. přenesená",J212,0)</f>
        <v>0</v>
      </c>
      <c r="BI212" s="201">
        <f>IF(N212="nulová",J212,0)</f>
        <v>0</v>
      </c>
      <c r="BJ212" s="15" t="s">
        <v>93</v>
      </c>
      <c r="BK212" s="201">
        <f>ROUND(I212*H212,2)</f>
        <v>0</v>
      </c>
      <c r="BL212" s="15" t="s">
        <v>166</v>
      </c>
      <c r="BM212" s="200" t="s">
        <v>706</v>
      </c>
    </row>
    <row r="213" spans="1:65" s="2" customFormat="1" ht="24">
      <c r="A213" s="33"/>
      <c r="B213" s="34"/>
      <c r="C213" s="35"/>
      <c r="D213" s="202" t="s">
        <v>158</v>
      </c>
      <c r="E213" s="35"/>
      <c r="F213" s="203" t="s">
        <v>707</v>
      </c>
      <c r="G213" s="35"/>
      <c r="H213" s="35"/>
      <c r="I213" s="204"/>
      <c r="J213" s="35"/>
      <c r="K213" s="35"/>
      <c r="L213" s="38"/>
      <c r="M213" s="205"/>
      <c r="N213" s="206"/>
      <c r="O213" s="70"/>
      <c r="P213" s="70"/>
      <c r="Q213" s="70"/>
      <c r="R213" s="70"/>
      <c r="S213" s="70"/>
      <c r="T213" s="71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T213" s="15" t="s">
        <v>158</v>
      </c>
      <c r="AU213" s="15" t="s">
        <v>95</v>
      </c>
    </row>
    <row r="214" spans="1:65" s="13" customFormat="1" ht="12">
      <c r="B214" s="211"/>
      <c r="C214" s="212"/>
      <c r="D214" s="202" t="s">
        <v>205</v>
      </c>
      <c r="E214" s="212"/>
      <c r="F214" s="214" t="s">
        <v>708</v>
      </c>
      <c r="G214" s="212"/>
      <c r="H214" s="215">
        <v>119.77</v>
      </c>
      <c r="I214" s="216"/>
      <c r="J214" s="212"/>
      <c r="K214" s="212"/>
      <c r="L214" s="217"/>
      <c r="M214" s="218"/>
      <c r="N214" s="219"/>
      <c r="O214" s="219"/>
      <c r="P214" s="219"/>
      <c r="Q214" s="219"/>
      <c r="R214" s="219"/>
      <c r="S214" s="219"/>
      <c r="T214" s="220"/>
      <c r="AT214" s="221" t="s">
        <v>205</v>
      </c>
      <c r="AU214" s="221" t="s">
        <v>95</v>
      </c>
      <c r="AV214" s="13" t="s">
        <v>95</v>
      </c>
      <c r="AW214" s="13" t="s">
        <v>4</v>
      </c>
      <c r="AX214" s="13" t="s">
        <v>93</v>
      </c>
      <c r="AY214" s="221" t="s">
        <v>148</v>
      </c>
    </row>
    <row r="215" spans="1:65" s="2" customFormat="1" ht="24.25" customHeight="1">
      <c r="A215" s="33"/>
      <c r="B215" s="34"/>
      <c r="C215" s="188" t="s">
        <v>356</v>
      </c>
      <c r="D215" s="188" t="s">
        <v>152</v>
      </c>
      <c r="E215" s="189" t="s">
        <v>709</v>
      </c>
      <c r="F215" s="190" t="s">
        <v>710</v>
      </c>
      <c r="G215" s="191" t="s">
        <v>214</v>
      </c>
      <c r="H215" s="192">
        <v>118</v>
      </c>
      <c r="I215" s="193"/>
      <c r="J215" s="194">
        <f>ROUND(I215*H215,2)</f>
        <v>0</v>
      </c>
      <c r="K215" s="195"/>
      <c r="L215" s="38"/>
      <c r="M215" s="196" t="s">
        <v>1</v>
      </c>
      <c r="N215" s="197" t="s">
        <v>50</v>
      </c>
      <c r="O215" s="70"/>
      <c r="P215" s="198">
        <f>O215*H215</f>
        <v>0</v>
      </c>
      <c r="Q215" s="198">
        <v>0</v>
      </c>
      <c r="R215" s="198">
        <f>Q215*H215</f>
        <v>0</v>
      </c>
      <c r="S215" s="198">
        <v>0</v>
      </c>
      <c r="T215" s="199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200" t="s">
        <v>166</v>
      </c>
      <c r="AT215" s="200" t="s">
        <v>152</v>
      </c>
      <c r="AU215" s="200" t="s">
        <v>95</v>
      </c>
      <c r="AY215" s="15" t="s">
        <v>148</v>
      </c>
      <c r="BE215" s="201">
        <f>IF(N215="základní",J215,0)</f>
        <v>0</v>
      </c>
      <c r="BF215" s="201">
        <f>IF(N215="snížená",J215,0)</f>
        <v>0</v>
      </c>
      <c r="BG215" s="201">
        <f>IF(N215="zákl. přenesená",J215,0)</f>
        <v>0</v>
      </c>
      <c r="BH215" s="201">
        <f>IF(N215="sníž. přenesená",J215,0)</f>
        <v>0</v>
      </c>
      <c r="BI215" s="201">
        <f>IF(N215="nulová",J215,0)</f>
        <v>0</v>
      </c>
      <c r="BJ215" s="15" t="s">
        <v>93</v>
      </c>
      <c r="BK215" s="201">
        <f>ROUND(I215*H215,2)</f>
        <v>0</v>
      </c>
      <c r="BL215" s="15" t="s">
        <v>166</v>
      </c>
      <c r="BM215" s="200" t="s">
        <v>711</v>
      </c>
    </row>
    <row r="216" spans="1:65" s="2" customFormat="1" ht="24">
      <c r="A216" s="33"/>
      <c r="B216" s="34"/>
      <c r="C216" s="35"/>
      <c r="D216" s="202" t="s">
        <v>158</v>
      </c>
      <c r="E216" s="35"/>
      <c r="F216" s="203" t="s">
        <v>710</v>
      </c>
      <c r="G216" s="35"/>
      <c r="H216" s="35"/>
      <c r="I216" s="204"/>
      <c r="J216" s="35"/>
      <c r="K216" s="35"/>
      <c r="L216" s="38"/>
      <c r="M216" s="205"/>
      <c r="N216" s="206"/>
      <c r="O216" s="70"/>
      <c r="P216" s="70"/>
      <c r="Q216" s="70"/>
      <c r="R216" s="70"/>
      <c r="S216" s="70"/>
      <c r="T216" s="71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T216" s="15" t="s">
        <v>158</v>
      </c>
      <c r="AU216" s="15" t="s">
        <v>95</v>
      </c>
    </row>
    <row r="217" spans="1:65" s="13" customFormat="1" ht="12">
      <c r="B217" s="211"/>
      <c r="C217" s="212"/>
      <c r="D217" s="202" t="s">
        <v>205</v>
      </c>
      <c r="E217" s="213" t="s">
        <v>1</v>
      </c>
      <c r="F217" s="214" t="s">
        <v>712</v>
      </c>
      <c r="G217" s="212"/>
      <c r="H217" s="215">
        <v>118</v>
      </c>
      <c r="I217" s="216"/>
      <c r="J217" s="212"/>
      <c r="K217" s="212"/>
      <c r="L217" s="217"/>
      <c r="M217" s="218"/>
      <c r="N217" s="219"/>
      <c r="O217" s="219"/>
      <c r="P217" s="219"/>
      <c r="Q217" s="219"/>
      <c r="R217" s="219"/>
      <c r="S217" s="219"/>
      <c r="T217" s="220"/>
      <c r="AT217" s="221" t="s">
        <v>205</v>
      </c>
      <c r="AU217" s="221" t="s">
        <v>95</v>
      </c>
      <c r="AV217" s="13" t="s">
        <v>95</v>
      </c>
      <c r="AW217" s="13" t="s">
        <v>40</v>
      </c>
      <c r="AX217" s="13" t="s">
        <v>93</v>
      </c>
      <c r="AY217" s="221" t="s">
        <v>148</v>
      </c>
    </row>
    <row r="218" spans="1:65" s="2" customFormat="1" ht="14.5" customHeight="1">
      <c r="A218" s="33"/>
      <c r="B218" s="34"/>
      <c r="C218" s="188" t="s">
        <v>362</v>
      </c>
      <c r="D218" s="188" t="s">
        <v>152</v>
      </c>
      <c r="E218" s="189" t="s">
        <v>713</v>
      </c>
      <c r="F218" s="190" t="s">
        <v>714</v>
      </c>
      <c r="G218" s="191" t="s">
        <v>214</v>
      </c>
      <c r="H218" s="192">
        <v>118</v>
      </c>
      <c r="I218" s="193"/>
      <c r="J218" s="194">
        <f>ROUND(I218*H218,2)</f>
        <v>0</v>
      </c>
      <c r="K218" s="195"/>
      <c r="L218" s="38"/>
      <c r="M218" s="196" t="s">
        <v>1</v>
      </c>
      <c r="N218" s="197" t="s">
        <v>50</v>
      </c>
      <c r="O218" s="70"/>
      <c r="P218" s="198">
        <f>O218*H218</f>
        <v>0</v>
      </c>
      <c r="Q218" s="198">
        <v>0</v>
      </c>
      <c r="R218" s="198">
        <f>Q218*H218</f>
        <v>0</v>
      </c>
      <c r="S218" s="198">
        <v>0</v>
      </c>
      <c r="T218" s="199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200" t="s">
        <v>166</v>
      </c>
      <c r="AT218" s="200" t="s">
        <v>152</v>
      </c>
      <c r="AU218" s="200" t="s">
        <v>95</v>
      </c>
      <c r="AY218" s="15" t="s">
        <v>148</v>
      </c>
      <c r="BE218" s="201">
        <f>IF(N218="základní",J218,0)</f>
        <v>0</v>
      </c>
      <c r="BF218" s="201">
        <f>IF(N218="snížená",J218,0)</f>
        <v>0</v>
      </c>
      <c r="BG218" s="201">
        <f>IF(N218="zákl. přenesená",J218,0)</f>
        <v>0</v>
      </c>
      <c r="BH218" s="201">
        <f>IF(N218="sníž. přenesená",J218,0)</f>
        <v>0</v>
      </c>
      <c r="BI218" s="201">
        <f>IF(N218="nulová",J218,0)</f>
        <v>0</v>
      </c>
      <c r="BJ218" s="15" t="s">
        <v>93</v>
      </c>
      <c r="BK218" s="201">
        <f>ROUND(I218*H218,2)</f>
        <v>0</v>
      </c>
      <c r="BL218" s="15" t="s">
        <v>166</v>
      </c>
      <c r="BM218" s="200" t="s">
        <v>715</v>
      </c>
    </row>
    <row r="219" spans="1:65" s="2" customFormat="1" ht="12">
      <c r="A219" s="33"/>
      <c r="B219" s="34"/>
      <c r="C219" s="35"/>
      <c r="D219" s="202" t="s">
        <v>158</v>
      </c>
      <c r="E219" s="35"/>
      <c r="F219" s="203" t="s">
        <v>714</v>
      </c>
      <c r="G219" s="35"/>
      <c r="H219" s="35"/>
      <c r="I219" s="204"/>
      <c r="J219" s="35"/>
      <c r="K219" s="35"/>
      <c r="L219" s="38"/>
      <c r="M219" s="205"/>
      <c r="N219" s="206"/>
      <c r="O219" s="70"/>
      <c r="P219" s="70"/>
      <c r="Q219" s="70"/>
      <c r="R219" s="70"/>
      <c r="S219" s="70"/>
      <c r="T219" s="71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T219" s="15" t="s">
        <v>158</v>
      </c>
      <c r="AU219" s="15" t="s">
        <v>95</v>
      </c>
    </row>
    <row r="220" spans="1:65" s="13" customFormat="1" ht="12">
      <c r="B220" s="211"/>
      <c r="C220" s="212"/>
      <c r="D220" s="202" t="s">
        <v>205</v>
      </c>
      <c r="E220" s="213" t="s">
        <v>1</v>
      </c>
      <c r="F220" s="214" t="s">
        <v>712</v>
      </c>
      <c r="G220" s="212"/>
      <c r="H220" s="215">
        <v>118</v>
      </c>
      <c r="I220" s="216"/>
      <c r="J220" s="212"/>
      <c r="K220" s="212"/>
      <c r="L220" s="217"/>
      <c r="M220" s="218"/>
      <c r="N220" s="219"/>
      <c r="O220" s="219"/>
      <c r="P220" s="219"/>
      <c r="Q220" s="219"/>
      <c r="R220" s="219"/>
      <c r="S220" s="219"/>
      <c r="T220" s="220"/>
      <c r="AT220" s="221" t="s">
        <v>205</v>
      </c>
      <c r="AU220" s="221" t="s">
        <v>95</v>
      </c>
      <c r="AV220" s="13" t="s">
        <v>95</v>
      </c>
      <c r="AW220" s="13" t="s">
        <v>40</v>
      </c>
      <c r="AX220" s="13" t="s">
        <v>93</v>
      </c>
      <c r="AY220" s="221" t="s">
        <v>148</v>
      </c>
    </row>
    <row r="221" spans="1:65" s="2" customFormat="1" ht="14.5" customHeight="1">
      <c r="A221" s="33"/>
      <c r="B221" s="34"/>
      <c r="C221" s="188" t="s">
        <v>369</v>
      </c>
      <c r="D221" s="188" t="s">
        <v>152</v>
      </c>
      <c r="E221" s="189" t="s">
        <v>716</v>
      </c>
      <c r="F221" s="190" t="s">
        <v>717</v>
      </c>
      <c r="G221" s="191" t="s">
        <v>214</v>
      </c>
      <c r="H221" s="192">
        <v>118</v>
      </c>
      <c r="I221" s="193"/>
      <c r="J221" s="194">
        <f>ROUND(I221*H221,2)</f>
        <v>0</v>
      </c>
      <c r="K221" s="195"/>
      <c r="L221" s="38"/>
      <c r="M221" s="196" t="s">
        <v>1</v>
      </c>
      <c r="N221" s="197" t="s">
        <v>50</v>
      </c>
      <c r="O221" s="70"/>
      <c r="P221" s="198">
        <f>O221*H221</f>
        <v>0</v>
      </c>
      <c r="Q221" s="198">
        <v>1.2999999999999999E-4</v>
      </c>
      <c r="R221" s="198">
        <f>Q221*H221</f>
        <v>1.5339999999999999E-2</v>
      </c>
      <c r="S221" s="198">
        <v>0</v>
      </c>
      <c r="T221" s="199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200" t="s">
        <v>166</v>
      </c>
      <c r="AT221" s="200" t="s">
        <v>152</v>
      </c>
      <c r="AU221" s="200" t="s">
        <v>95</v>
      </c>
      <c r="AY221" s="15" t="s">
        <v>148</v>
      </c>
      <c r="BE221" s="201">
        <f>IF(N221="základní",J221,0)</f>
        <v>0</v>
      </c>
      <c r="BF221" s="201">
        <f>IF(N221="snížená",J221,0)</f>
        <v>0</v>
      </c>
      <c r="BG221" s="201">
        <f>IF(N221="zákl. přenesená",J221,0)</f>
        <v>0</v>
      </c>
      <c r="BH221" s="201">
        <f>IF(N221="sníž. přenesená",J221,0)</f>
        <v>0</v>
      </c>
      <c r="BI221" s="201">
        <f>IF(N221="nulová",J221,0)</f>
        <v>0</v>
      </c>
      <c r="BJ221" s="15" t="s">
        <v>93</v>
      </c>
      <c r="BK221" s="201">
        <f>ROUND(I221*H221,2)</f>
        <v>0</v>
      </c>
      <c r="BL221" s="15" t="s">
        <v>166</v>
      </c>
      <c r="BM221" s="200" t="s">
        <v>718</v>
      </c>
    </row>
    <row r="222" spans="1:65" s="2" customFormat="1" ht="12">
      <c r="A222" s="33"/>
      <c r="B222" s="34"/>
      <c r="C222" s="35"/>
      <c r="D222" s="202" t="s">
        <v>158</v>
      </c>
      <c r="E222" s="35"/>
      <c r="F222" s="203" t="s">
        <v>719</v>
      </c>
      <c r="G222" s="35"/>
      <c r="H222" s="35"/>
      <c r="I222" s="204"/>
      <c r="J222" s="35"/>
      <c r="K222" s="35"/>
      <c r="L222" s="38"/>
      <c r="M222" s="205"/>
      <c r="N222" s="206"/>
      <c r="O222" s="70"/>
      <c r="P222" s="70"/>
      <c r="Q222" s="70"/>
      <c r="R222" s="70"/>
      <c r="S222" s="70"/>
      <c r="T222" s="71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T222" s="15" t="s">
        <v>158</v>
      </c>
      <c r="AU222" s="15" t="s">
        <v>95</v>
      </c>
    </row>
    <row r="223" spans="1:65" s="13" customFormat="1" ht="12">
      <c r="B223" s="211"/>
      <c r="C223" s="212"/>
      <c r="D223" s="202" t="s">
        <v>205</v>
      </c>
      <c r="E223" s="213" t="s">
        <v>1</v>
      </c>
      <c r="F223" s="214" t="s">
        <v>720</v>
      </c>
      <c r="G223" s="212"/>
      <c r="H223" s="215">
        <v>118</v>
      </c>
      <c r="I223" s="216"/>
      <c r="J223" s="212"/>
      <c r="K223" s="212"/>
      <c r="L223" s="217"/>
      <c r="M223" s="218"/>
      <c r="N223" s="219"/>
      <c r="O223" s="219"/>
      <c r="P223" s="219"/>
      <c r="Q223" s="219"/>
      <c r="R223" s="219"/>
      <c r="S223" s="219"/>
      <c r="T223" s="220"/>
      <c r="AT223" s="221" t="s">
        <v>205</v>
      </c>
      <c r="AU223" s="221" t="s">
        <v>95</v>
      </c>
      <c r="AV223" s="13" t="s">
        <v>95</v>
      </c>
      <c r="AW223" s="13" t="s">
        <v>40</v>
      </c>
      <c r="AX223" s="13" t="s">
        <v>93</v>
      </c>
      <c r="AY223" s="221" t="s">
        <v>148</v>
      </c>
    </row>
    <row r="224" spans="1:65" s="2" customFormat="1" ht="24.25" customHeight="1">
      <c r="A224" s="33"/>
      <c r="B224" s="34"/>
      <c r="C224" s="188" t="s">
        <v>375</v>
      </c>
      <c r="D224" s="188" t="s">
        <v>152</v>
      </c>
      <c r="E224" s="189" t="s">
        <v>721</v>
      </c>
      <c r="F224" s="190" t="s">
        <v>722</v>
      </c>
      <c r="G224" s="191" t="s">
        <v>330</v>
      </c>
      <c r="H224" s="192">
        <v>2</v>
      </c>
      <c r="I224" s="193"/>
      <c r="J224" s="194">
        <f>ROUND(I224*H224,2)</f>
        <v>0</v>
      </c>
      <c r="K224" s="195"/>
      <c r="L224" s="38"/>
      <c r="M224" s="196" t="s">
        <v>1</v>
      </c>
      <c r="N224" s="197" t="s">
        <v>50</v>
      </c>
      <c r="O224" s="70"/>
      <c r="P224" s="198">
        <f>O224*H224</f>
        <v>0</v>
      </c>
      <c r="Q224" s="198">
        <v>1.67E-3</v>
      </c>
      <c r="R224" s="198">
        <f>Q224*H224</f>
        <v>3.3400000000000001E-3</v>
      </c>
      <c r="S224" s="198">
        <v>0</v>
      </c>
      <c r="T224" s="199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200" t="s">
        <v>166</v>
      </c>
      <c r="AT224" s="200" t="s">
        <v>152</v>
      </c>
      <c r="AU224" s="200" t="s">
        <v>95</v>
      </c>
      <c r="AY224" s="15" t="s">
        <v>148</v>
      </c>
      <c r="BE224" s="201">
        <f>IF(N224="základní",J224,0)</f>
        <v>0</v>
      </c>
      <c r="BF224" s="201">
        <f>IF(N224="snížená",J224,0)</f>
        <v>0</v>
      </c>
      <c r="BG224" s="201">
        <f>IF(N224="zákl. přenesená",J224,0)</f>
        <v>0</v>
      </c>
      <c r="BH224" s="201">
        <f>IF(N224="sníž. přenesená",J224,0)</f>
        <v>0</v>
      </c>
      <c r="BI224" s="201">
        <f>IF(N224="nulová",J224,0)</f>
        <v>0</v>
      </c>
      <c r="BJ224" s="15" t="s">
        <v>93</v>
      </c>
      <c r="BK224" s="201">
        <f>ROUND(I224*H224,2)</f>
        <v>0</v>
      </c>
      <c r="BL224" s="15" t="s">
        <v>166</v>
      </c>
      <c r="BM224" s="200" t="s">
        <v>723</v>
      </c>
    </row>
    <row r="225" spans="1:65" s="2" customFormat="1" ht="24">
      <c r="A225" s="33"/>
      <c r="B225" s="34"/>
      <c r="C225" s="35"/>
      <c r="D225" s="202" t="s">
        <v>158</v>
      </c>
      <c r="E225" s="35"/>
      <c r="F225" s="203" t="s">
        <v>722</v>
      </c>
      <c r="G225" s="35"/>
      <c r="H225" s="35"/>
      <c r="I225" s="204"/>
      <c r="J225" s="35"/>
      <c r="K225" s="35"/>
      <c r="L225" s="38"/>
      <c r="M225" s="205"/>
      <c r="N225" s="206"/>
      <c r="O225" s="70"/>
      <c r="P225" s="70"/>
      <c r="Q225" s="70"/>
      <c r="R225" s="70"/>
      <c r="S225" s="70"/>
      <c r="T225" s="71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T225" s="15" t="s">
        <v>158</v>
      </c>
      <c r="AU225" s="15" t="s">
        <v>95</v>
      </c>
    </row>
    <row r="226" spans="1:65" s="13" customFormat="1" ht="12">
      <c r="B226" s="211"/>
      <c r="C226" s="212"/>
      <c r="D226" s="202" t="s">
        <v>205</v>
      </c>
      <c r="E226" s="213" t="s">
        <v>1</v>
      </c>
      <c r="F226" s="214" t="s">
        <v>95</v>
      </c>
      <c r="G226" s="212"/>
      <c r="H226" s="215">
        <v>2</v>
      </c>
      <c r="I226" s="216"/>
      <c r="J226" s="212"/>
      <c r="K226" s="212"/>
      <c r="L226" s="217"/>
      <c r="M226" s="218"/>
      <c r="N226" s="219"/>
      <c r="O226" s="219"/>
      <c r="P226" s="219"/>
      <c r="Q226" s="219"/>
      <c r="R226" s="219"/>
      <c r="S226" s="219"/>
      <c r="T226" s="220"/>
      <c r="AT226" s="221" t="s">
        <v>205</v>
      </c>
      <c r="AU226" s="221" t="s">
        <v>95</v>
      </c>
      <c r="AV226" s="13" t="s">
        <v>95</v>
      </c>
      <c r="AW226" s="13" t="s">
        <v>40</v>
      </c>
      <c r="AX226" s="13" t="s">
        <v>93</v>
      </c>
      <c r="AY226" s="221" t="s">
        <v>148</v>
      </c>
    </row>
    <row r="227" spans="1:65" s="2" customFormat="1" ht="24.25" customHeight="1">
      <c r="A227" s="33"/>
      <c r="B227" s="34"/>
      <c r="C227" s="188" t="s">
        <v>380</v>
      </c>
      <c r="D227" s="188" t="s">
        <v>152</v>
      </c>
      <c r="E227" s="189" t="s">
        <v>724</v>
      </c>
      <c r="F227" s="190" t="s">
        <v>725</v>
      </c>
      <c r="G227" s="191" t="s">
        <v>330</v>
      </c>
      <c r="H227" s="192">
        <v>1</v>
      </c>
      <c r="I227" s="193"/>
      <c r="J227" s="194">
        <f>ROUND(I227*H227,2)</f>
        <v>0</v>
      </c>
      <c r="K227" s="195"/>
      <c r="L227" s="38"/>
      <c r="M227" s="196" t="s">
        <v>1</v>
      </c>
      <c r="N227" s="197" t="s">
        <v>50</v>
      </c>
      <c r="O227" s="70"/>
      <c r="P227" s="198">
        <f>O227*H227</f>
        <v>0</v>
      </c>
      <c r="Q227" s="198">
        <v>0</v>
      </c>
      <c r="R227" s="198">
        <f>Q227*H227</f>
        <v>0</v>
      </c>
      <c r="S227" s="198">
        <v>0</v>
      </c>
      <c r="T227" s="199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200" t="s">
        <v>166</v>
      </c>
      <c r="AT227" s="200" t="s">
        <v>152</v>
      </c>
      <c r="AU227" s="200" t="s">
        <v>95</v>
      </c>
      <c r="AY227" s="15" t="s">
        <v>148</v>
      </c>
      <c r="BE227" s="201">
        <f>IF(N227="základní",J227,0)</f>
        <v>0</v>
      </c>
      <c r="BF227" s="201">
        <f>IF(N227="snížená",J227,0)</f>
        <v>0</v>
      </c>
      <c r="BG227" s="201">
        <f>IF(N227="zákl. přenesená",J227,0)</f>
        <v>0</v>
      </c>
      <c r="BH227" s="201">
        <f>IF(N227="sníž. přenesená",J227,0)</f>
        <v>0</v>
      </c>
      <c r="BI227" s="201">
        <f>IF(N227="nulová",J227,0)</f>
        <v>0</v>
      </c>
      <c r="BJ227" s="15" t="s">
        <v>93</v>
      </c>
      <c r="BK227" s="201">
        <f>ROUND(I227*H227,2)</f>
        <v>0</v>
      </c>
      <c r="BL227" s="15" t="s">
        <v>166</v>
      </c>
      <c r="BM227" s="200" t="s">
        <v>726</v>
      </c>
    </row>
    <row r="228" spans="1:65" s="2" customFormat="1" ht="48">
      <c r="A228" s="33"/>
      <c r="B228" s="34"/>
      <c r="C228" s="35"/>
      <c r="D228" s="202" t="s">
        <v>158</v>
      </c>
      <c r="E228" s="35"/>
      <c r="F228" s="203" t="s">
        <v>727</v>
      </c>
      <c r="G228" s="35"/>
      <c r="H228" s="35"/>
      <c r="I228" s="204"/>
      <c r="J228" s="35"/>
      <c r="K228" s="35"/>
      <c r="L228" s="38"/>
      <c r="M228" s="205"/>
      <c r="N228" s="206"/>
      <c r="O228" s="70"/>
      <c r="P228" s="70"/>
      <c r="Q228" s="70"/>
      <c r="R228" s="70"/>
      <c r="S228" s="70"/>
      <c r="T228" s="71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T228" s="15" t="s">
        <v>158</v>
      </c>
      <c r="AU228" s="15" t="s">
        <v>95</v>
      </c>
    </row>
    <row r="229" spans="1:65" s="2" customFormat="1" ht="24.25" customHeight="1">
      <c r="A229" s="33"/>
      <c r="B229" s="34"/>
      <c r="C229" s="188" t="s">
        <v>387</v>
      </c>
      <c r="D229" s="188" t="s">
        <v>152</v>
      </c>
      <c r="E229" s="189" t="s">
        <v>728</v>
      </c>
      <c r="F229" s="190" t="s">
        <v>729</v>
      </c>
      <c r="G229" s="191" t="s">
        <v>330</v>
      </c>
      <c r="H229" s="192">
        <v>25</v>
      </c>
      <c r="I229" s="193"/>
      <c r="J229" s="194">
        <f>ROUND(I229*H229,2)</f>
        <v>0</v>
      </c>
      <c r="K229" s="195"/>
      <c r="L229" s="38"/>
      <c r="M229" s="196" t="s">
        <v>1</v>
      </c>
      <c r="N229" s="197" t="s">
        <v>50</v>
      </c>
      <c r="O229" s="70"/>
      <c r="P229" s="198">
        <f>O229*H229</f>
        <v>0</v>
      </c>
      <c r="Q229" s="198">
        <v>0</v>
      </c>
      <c r="R229" s="198">
        <f>Q229*H229</f>
        <v>0</v>
      </c>
      <c r="S229" s="198">
        <v>0</v>
      </c>
      <c r="T229" s="199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200" t="s">
        <v>166</v>
      </c>
      <c r="AT229" s="200" t="s">
        <v>152</v>
      </c>
      <c r="AU229" s="200" t="s">
        <v>95</v>
      </c>
      <c r="AY229" s="15" t="s">
        <v>148</v>
      </c>
      <c r="BE229" s="201">
        <f>IF(N229="základní",J229,0)</f>
        <v>0</v>
      </c>
      <c r="BF229" s="201">
        <f>IF(N229="snížená",J229,0)</f>
        <v>0</v>
      </c>
      <c r="BG229" s="201">
        <f>IF(N229="zákl. přenesená",J229,0)</f>
        <v>0</v>
      </c>
      <c r="BH229" s="201">
        <f>IF(N229="sníž. přenesená",J229,0)</f>
        <v>0</v>
      </c>
      <c r="BI229" s="201">
        <f>IF(N229="nulová",J229,0)</f>
        <v>0</v>
      </c>
      <c r="BJ229" s="15" t="s">
        <v>93</v>
      </c>
      <c r="BK229" s="201">
        <f>ROUND(I229*H229,2)</f>
        <v>0</v>
      </c>
      <c r="BL229" s="15" t="s">
        <v>166</v>
      </c>
      <c r="BM229" s="200" t="s">
        <v>730</v>
      </c>
    </row>
    <row r="230" spans="1:65" s="2" customFormat="1" ht="36">
      <c r="A230" s="33"/>
      <c r="B230" s="34"/>
      <c r="C230" s="35"/>
      <c r="D230" s="202" t="s">
        <v>158</v>
      </c>
      <c r="E230" s="35"/>
      <c r="F230" s="203" t="s">
        <v>731</v>
      </c>
      <c r="G230" s="35"/>
      <c r="H230" s="35"/>
      <c r="I230" s="204"/>
      <c r="J230" s="35"/>
      <c r="K230" s="35"/>
      <c r="L230" s="38"/>
      <c r="M230" s="205"/>
      <c r="N230" s="206"/>
      <c r="O230" s="70"/>
      <c r="P230" s="70"/>
      <c r="Q230" s="70"/>
      <c r="R230" s="70"/>
      <c r="S230" s="70"/>
      <c r="T230" s="71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T230" s="15" t="s">
        <v>158</v>
      </c>
      <c r="AU230" s="15" t="s">
        <v>95</v>
      </c>
    </row>
    <row r="231" spans="1:65" s="2" customFormat="1" ht="14.5" customHeight="1">
      <c r="A231" s="33"/>
      <c r="B231" s="34"/>
      <c r="C231" s="222" t="s">
        <v>396</v>
      </c>
      <c r="D231" s="222" t="s">
        <v>321</v>
      </c>
      <c r="E231" s="223" t="s">
        <v>732</v>
      </c>
      <c r="F231" s="224" t="s">
        <v>733</v>
      </c>
      <c r="G231" s="225" t="s">
        <v>330</v>
      </c>
      <c r="H231" s="226">
        <v>25</v>
      </c>
      <c r="I231" s="227"/>
      <c r="J231" s="228">
        <f>ROUND(I231*H231,2)</f>
        <v>0</v>
      </c>
      <c r="K231" s="229"/>
      <c r="L231" s="230"/>
      <c r="M231" s="231" t="s">
        <v>1</v>
      </c>
      <c r="N231" s="232" t="s">
        <v>50</v>
      </c>
      <c r="O231" s="70"/>
      <c r="P231" s="198">
        <f>O231*H231</f>
        <v>0</v>
      </c>
      <c r="Q231" s="198">
        <v>2.9999999999999997E-4</v>
      </c>
      <c r="R231" s="198">
        <f>Q231*H231</f>
        <v>7.4999999999999997E-3</v>
      </c>
      <c r="S231" s="198">
        <v>0</v>
      </c>
      <c r="T231" s="199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200" t="s">
        <v>182</v>
      </c>
      <c r="AT231" s="200" t="s">
        <v>321</v>
      </c>
      <c r="AU231" s="200" t="s">
        <v>95</v>
      </c>
      <c r="AY231" s="15" t="s">
        <v>148</v>
      </c>
      <c r="BE231" s="201">
        <f>IF(N231="základní",J231,0)</f>
        <v>0</v>
      </c>
      <c r="BF231" s="201">
        <f>IF(N231="snížená",J231,0)</f>
        <v>0</v>
      </c>
      <c r="BG231" s="201">
        <f>IF(N231="zákl. přenesená",J231,0)</f>
        <v>0</v>
      </c>
      <c r="BH231" s="201">
        <f>IF(N231="sníž. přenesená",J231,0)</f>
        <v>0</v>
      </c>
      <c r="BI231" s="201">
        <f>IF(N231="nulová",J231,0)</f>
        <v>0</v>
      </c>
      <c r="BJ231" s="15" t="s">
        <v>93</v>
      </c>
      <c r="BK231" s="201">
        <f>ROUND(I231*H231,2)</f>
        <v>0</v>
      </c>
      <c r="BL231" s="15" t="s">
        <v>166</v>
      </c>
      <c r="BM231" s="200" t="s">
        <v>734</v>
      </c>
    </row>
    <row r="232" spans="1:65" s="2" customFormat="1" ht="12">
      <c r="A232" s="33"/>
      <c r="B232" s="34"/>
      <c r="C232" s="35"/>
      <c r="D232" s="202" t="s">
        <v>158</v>
      </c>
      <c r="E232" s="35"/>
      <c r="F232" s="203" t="s">
        <v>733</v>
      </c>
      <c r="G232" s="35"/>
      <c r="H232" s="35"/>
      <c r="I232" s="204"/>
      <c r="J232" s="35"/>
      <c r="K232" s="35"/>
      <c r="L232" s="38"/>
      <c r="M232" s="205"/>
      <c r="N232" s="206"/>
      <c r="O232" s="70"/>
      <c r="P232" s="70"/>
      <c r="Q232" s="70"/>
      <c r="R232" s="70"/>
      <c r="S232" s="70"/>
      <c r="T232" s="71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T232" s="15" t="s">
        <v>158</v>
      </c>
      <c r="AU232" s="15" t="s">
        <v>95</v>
      </c>
    </row>
    <row r="233" spans="1:65" s="2" customFormat="1" ht="14.5" customHeight="1">
      <c r="A233" s="33"/>
      <c r="B233" s="34"/>
      <c r="C233" s="188" t="s">
        <v>401</v>
      </c>
      <c r="D233" s="188" t="s">
        <v>152</v>
      </c>
      <c r="E233" s="189" t="s">
        <v>735</v>
      </c>
      <c r="F233" s="190" t="s">
        <v>736</v>
      </c>
      <c r="G233" s="191" t="s">
        <v>330</v>
      </c>
      <c r="H233" s="192">
        <v>2</v>
      </c>
      <c r="I233" s="193"/>
      <c r="J233" s="194">
        <f>ROUND(I233*H233,2)</f>
        <v>0</v>
      </c>
      <c r="K233" s="195"/>
      <c r="L233" s="38"/>
      <c r="M233" s="196" t="s">
        <v>1</v>
      </c>
      <c r="N233" s="197" t="s">
        <v>50</v>
      </c>
      <c r="O233" s="70"/>
      <c r="P233" s="198">
        <f>O233*H233</f>
        <v>0</v>
      </c>
      <c r="Q233" s="198">
        <v>7.2000000000000005E-4</v>
      </c>
      <c r="R233" s="198">
        <f>Q233*H233</f>
        <v>1.4400000000000001E-3</v>
      </c>
      <c r="S233" s="198">
        <v>0</v>
      </c>
      <c r="T233" s="199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200" t="s">
        <v>166</v>
      </c>
      <c r="AT233" s="200" t="s">
        <v>152</v>
      </c>
      <c r="AU233" s="200" t="s">
        <v>95</v>
      </c>
      <c r="AY233" s="15" t="s">
        <v>148</v>
      </c>
      <c r="BE233" s="201">
        <f>IF(N233="základní",J233,0)</f>
        <v>0</v>
      </c>
      <c r="BF233" s="201">
        <f>IF(N233="snížená",J233,0)</f>
        <v>0</v>
      </c>
      <c r="BG233" s="201">
        <f>IF(N233="zákl. přenesená",J233,0)</f>
        <v>0</v>
      </c>
      <c r="BH233" s="201">
        <f>IF(N233="sníž. přenesená",J233,0)</f>
        <v>0</v>
      </c>
      <c r="BI233" s="201">
        <f>IF(N233="nulová",J233,0)</f>
        <v>0</v>
      </c>
      <c r="BJ233" s="15" t="s">
        <v>93</v>
      </c>
      <c r="BK233" s="201">
        <f>ROUND(I233*H233,2)</f>
        <v>0</v>
      </c>
      <c r="BL233" s="15" t="s">
        <v>166</v>
      </c>
      <c r="BM233" s="200" t="s">
        <v>737</v>
      </c>
    </row>
    <row r="234" spans="1:65" s="2" customFormat="1" ht="36">
      <c r="A234" s="33"/>
      <c r="B234" s="34"/>
      <c r="C234" s="35"/>
      <c r="D234" s="202" t="s">
        <v>158</v>
      </c>
      <c r="E234" s="35"/>
      <c r="F234" s="203" t="s">
        <v>738</v>
      </c>
      <c r="G234" s="35"/>
      <c r="H234" s="35"/>
      <c r="I234" s="204"/>
      <c r="J234" s="35"/>
      <c r="K234" s="35"/>
      <c r="L234" s="38"/>
      <c r="M234" s="205"/>
      <c r="N234" s="206"/>
      <c r="O234" s="70"/>
      <c r="P234" s="70"/>
      <c r="Q234" s="70"/>
      <c r="R234" s="70"/>
      <c r="S234" s="70"/>
      <c r="T234" s="71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T234" s="15" t="s">
        <v>158</v>
      </c>
      <c r="AU234" s="15" t="s">
        <v>95</v>
      </c>
    </row>
    <row r="235" spans="1:65" s="2" customFormat="1" ht="14.5" customHeight="1">
      <c r="A235" s="33"/>
      <c r="B235" s="34"/>
      <c r="C235" s="222" t="s">
        <v>405</v>
      </c>
      <c r="D235" s="222" t="s">
        <v>321</v>
      </c>
      <c r="E235" s="223" t="s">
        <v>739</v>
      </c>
      <c r="F235" s="224" t="s">
        <v>740</v>
      </c>
      <c r="G235" s="225" t="s">
        <v>330</v>
      </c>
      <c r="H235" s="226">
        <v>1</v>
      </c>
      <c r="I235" s="227"/>
      <c r="J235" s="228">
        <f>ROUND(I235*H235,2)</f>
        <v>0</v>
      </c>
      <c r="K235" s="229"/>
      <c r="L235" s="230"/>
      <c r="M235" s="231" t="s">
        <v>1</v>
      </c>
      <c r="N235" s="232" t="s">
        <v>50</v>
      </c>
      <c r="O235" s="70"/>
      <c r="P235" s="198">
        <f>O235*H235</f>
        <v>0</v>
      </c>
      <c r="Q235" s="198">
        <v>4.0000000000000002E-4</v>
      </c>
      <c r="R235" s="198">
        <f>Q235*H235</f>
        <v>4.0000000000000002E-4</v>
      </c>
      <c r="S235" s="198">
        <v>0</v>
      </c>
      <c r="T235" s="199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200" t="s">
        <v>182</v>
      </c>
      <c r="AT235" s="200" t="s">
        <v>321</v>
      </c>
      <c r="AU235" s="200" t="s">
        <v>95</v>
      </c>
      <c r="AY235" s="15" t="s">
        <v>148</v>
      </c>
      <c r="BE235" s="201">
        <f>IF(N235="základní",J235,0)</f>
        <v>0</v>
      </c>
      <c r="BF235" s="201">
        <f>IF(N235="snížená",J235,0)</f>
        <v>0</v>
      </c>
      <c r="BG235" s="201">
        <f>IF(N235="zákl. přenesená",J235,0)</f>
        <v>0</v>
      </c>
      <c r="BH235" s="201">
        <f>IF(N235="sníž. přenesená",J235,0)</f>
        <v>0</v>
      </c>
      <c r="BI235" s="201">
        <f>IF(N235="nulová",J235,0)</f>
        <v>0</v>
      </c>
      <c r="BJ235" s="15" t="s">
        <v>93</v>
      </c>
      <c r="BK235" s="201">
        <f>ROUND(I235*H235,2)</f>
        <v>0</v>
      </c>
      <c r="BL235" s="15" t="s">
        <v>166</v>
      </c>
      <c r="BM235" s="200" t="s">
        <v>741</v>
      </c>
    </row>
    <row r="236" spans="1:65" s="2" customFormat="1" ht="12">
      <c r="A236" s="33"/>
      <c r="B236" s="34"/>
      <c r="C236" s="35"/>
      <c r="D236" s="202" t="s">
        <v>158</v>
      </c>
      <c r="E236" s="35"/>
      <c r="F236" s="203" t="s">
        <v>740</v>
      </c>
      <c r="G236" s="35"/>
      <c r="H236" s="35"/>
      <c r="I236" s="204"/>
      <c r="J236" s="35"/>
      <c r="K236" s="35"/>
      <c r="L236" s="38"/>
      <c r="M236" s="205"/>
      <c r="N236" s="206"/>
      <c r="O236" s="70"/>
      <c r="P236" s="70"/>
      <c r="Q236" s="70"/>
      <c r="R236" s="70"/>
      <c r="S236" s="70"/>
      <c r="T236" s="71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T236" s="15" t="s">
        <v>158</v>
      </c>
      <c r="AU236" s="15" t="s">
        <v>95</v>
      </c>
    </row>
    <row r="237" spans="1:65" s="2" customFormat="1" ht="24.25" customHeight="1">
      <c r="A237" s="33"/>
      <c r="B237" s="34"/>
      <c r="C237" s="222" t="s">
        <v>409</v>
      </c>
      <c r="D237" s="222" t="s">
        <v>321</v>
      </c>
      <c r="E237" s="223" t="s">
        <v>742</v>
      </c>
      <c r="F237" s="224" t="s">
        <v>743</v>
      </c>
      <c r="G237" s="225" t="s">
        <v>330</v>
      </c>
      <c r="H237" s="226">
        <v>4</v>
      </c>
      <c r="I237" s="227"/>
      <c r="J237" s="228">
        <f>ROUND(I237*H237,2)</f>
        <v>0</v>
      </c>
      <c r="K237" s="229"/>
      <c r="L237" s="230"/>
      <c r="M237" s="231" t="s">
        <v>1</v>
      </c>
      <c r="N237" s="232" t="s">
        <v>50</v>
      </c>
      <c r="O237" s="70"/>
      <c r="P237" s="198">
        <f>O237*H237</f>
        <v>0</v>
      </c>
      <c r="Q237" s="198">
        <v>2.5000000000000001E-3</v>
      </c>
      <c r="R237" s="198">
        <f>Q237*H237</f>
        <v>0.01</v>
      </c>
      <c r="S237" s="198">
        <v>0</v>
      </c>
      <c r="T237" s="199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200" t="s">
        <v>182</v>
      </c>
      <c r="AT237" s="200" t="s">
        <v>321</v>
      </c>
      <c r="AU237" s="200" t="s">
        <v>95</v>
      </c>
      <c r="AY237" s="15" t="s">
        <v>148</v>
      </c>
      <c r="BE237" s="201">
        <f>IF(N237="základní",J237,0)</f>
        <v>0</v>
      </c>
      <c r="BF237" s="201">
        <f>IF(N237="snížená",J237,0)</f>
        <v>0</v>
      </c>
      <c r="BG237" s="201">
        <f>IF(N237="zákl. přenesená",J237,0)</f>
        <v>0</v>
      </c>
      <c r="BH237" s="201">
        <f>IF(N237="sníž. přenesená",J237,0)</f>
        <v>0</v>
      </c>
      <c r="BI237" s="201">
        <f>IF(N237="nulová",J237,0)</f>
        <v>0</v>
      </c>
      <c r="BJ237" s="15" t="s">
        <v>93</v>
      </c>
      <c r="BK237" s="201">
        <f>ROUND(I237*H237,2)</f>
        <v>0</v>
      </c>
      <c r="BL237" s="15" t="s">
        <v>166</v>
      </c>
      <c r="BM237" s="200" t="s">
        <v>744</v>
      </c>
    </row>
    <row r="238" spans="1:65" s="2" customFormat="1" ht="12">
      <c r="A238" s="33"/>
      <c r="B238" s="34"/>
      <c r="C238" s="35"/>
      <c r="D238" s="202" t="s">
        <v>158</v>
      </c>
      <c r="E238" s="35"/>
      <c r="F238" s="203" t="s">
        <v>743</v>
      </c>
      <c r="G238" s="35"/>
      <c r="H238" s="35"/>
      <c r="I238" s="204"/>
      <c r="J238" s="35"/>
      <c r="K238" s="35"/>
      <c r="L238" s="38"/>
      <c r="M238" s="205"/>
      <c r="N238" s="206"/>
      <c r="O238" s="70"/>
      <c r="P238" s="70"/>
      <c r="Q238" s="70"/>
      <c r="R238" s="70"/>
      <c r="S238" s="70"/>
      <c r="T238" s="71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T238" s="15" t="s">
        <v>158</v>
      </c>
      <c r="AU238" s="15" t="s">
        <v>95</v>
      </c>
    </row>
    <row r="239" spans="1:65" s="2" customFormat="1" ht="24.25" customHeight="1">
      <c r="A239" s="33"/>
      <c r="B239" s="34"/>
      <c r="C239" s="222" t="s">
        <v>416</v>
      </c>
      <c r="D239" s="222" t="s">
        <v>321</v>
      </c>
      <c r="E239" s="223" t="s">
        <v>745</v>
      </c>
      <c r="F239" s="224" t="s">
        <v>746</v>
      </c>
      <c r="G239" s="225" t="s">
        <v>330</v>
      </c>
      <c r="H239" s="226">
        <v>2</v>
      </c>
      <c r="I239" s="227"/>
      <c r="J239" s="228">
        <f>ROUND(I239*H239,2)</f>
        <v>0</v>
      </c>
      <c r="K239" s="229"/>
      <c r="L239" s="230"/>
      <c r="M239" s="231" t="s">
        <v>1</v>
      </c>
      <c r="N239" s="232" t="s">
        <v>50</v>
      </c>
      <c r="O239" s="70"/>
      <c r="P239" s="198">
        <f>O239*H239</f>
        <v>0</v>
      </c>
      <c r="Q239" s="198">
        <v>2.8E-3</v>
      </c>
      <c r="R239" s="198">
        <f>Q239*H239</f>
        <v>5.5999999999999999E-3</v>
      </c>
      <c r="S239" s="198">
        <v>0</v>
      </c>
      <c r="T239" s="199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200" t="s">
        <v>182</v>
      </c>
      <c r="AT239" s="200" t="s">
        <v>321</v>
      </c>
      <c r="AU239" s="200" t="s">
        <v>95</v>
      </c>
      <c r="AY239" s="15" t="s">
        <v>148</v>
      </c>
      <c r="BE239" s="201">
        <f>IF(N239="základní",J239,0)</f>
        <v>0</v>
      </c>
      <c r="BF239" s="201">
        <f>IF(N239="snížená",J239,0)</f>
        <v>0</v>
      </c>
      <c r="BG239" s="201">
        <f>IF(N239="zákl. přenesená",J239,0)</f>
        <v>0</v>
      </c>
      <c r="BH239" s="201">
        <f>IF(N239="sníž. přenesená",J239,0)</f>
        <v>0</v>
      </c>
      <c r="BI239" s="201">
        <f>IF(N239="nulová",J239,0)</f>
        <v>0</v>
      </c>
      <c r="BJ239" s="15" t="s">
        <v>93</v>
      </c>
      <c r="BK239" s="201">
        <f>ROUND(I239*H239,2)</f>
        <v>0</v>
      </c>
      <c r="BL239" s="15" t="s">
        <v>166</v>
      </c>
      <c r="BM239" s="200" t="s">
        <v>747</v>
      </c>
    </row>
    <row r="240" spans="1:65" s="2" customFormat="1" ht="12">
      <c r="A240" s="33"/>
      <c r="B240" s="34"/>
      <c r="C240" s="35"/>
      <c r="D240" s="202" t="s">
        <v>158</v>
      </c>
      <c r="E240" s="35"/>
      <c r="F240" s="203" t="s">
        <v>746</v>
      </c>
      <c r="G240" s="35"/>
      <c r="H240" s="35"/>
      <c r="I240" s="204"/>
      <c r="J240" s="35"/>
      <c r="K240" s="35"/>
      <c r="L240" s="38"/>
      <c r="M240" s="205"/>
      <c r="N240" s="206"/>
      <c r="O240" s="70"/>
      <c r="P240" s="70"/>
      <c r="Q240" s="70"/>
      <c r="R240" s="70"/>
      <c r="S240" s="70"/>
      <c r="T240" s="71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T240" s="15" t="s">
        <v>158</v>
      </c>
      <c r="AU240" s="15" t="s">
        <v>95</v>
      </c>
    </row>
    <row r="241" spans="1:65" s="2" customFormat="1" ht="14.5" customHeight="1">
      <c r="A241" s="33"/>
      <c r="B241" s="34"/>
      <c r="C241" s="222" t="s">
        <v>337</v>
      </c>
      <c r="D241" s="222" t="s">
        <v>321</v>
      </c>
      <c r="E241" s="223" t="s">
        <v>748</v>
      </c>
      <c r="F241" s="224" t="s">
        <v>749</v>
      </c>
      <c r="G241" s="225" t="s">
        <v>330</v>
      </c>
      <c r="H241" s="226">
        <v>1</v>
      </c>
      <c r="I241" s="227"/>
      <c r="J241" s="228">
        <f>ROUND(I241*H241,2)</f>
        <v>0</v>
      </c>
      <c r="K241" s="229"/>
      <c r="L241" s="230"/>
      <c r="M241" s="231" t="s">
        <v>1</v>
      </c>
      <c r="N241" s="232" t="s">
        <v>50</v>
      </c>
      <c r="O241" s="70"/>
      <c r="P241" s="198">
        <f>O241*H241</f>
        <v>0</v>
      </c>
      <c r="Q241" s="198">
        <v>4.6000000000000001E-4</v>
      </c>
      <c r="R241" s="198">
        <f>Q241*H241</f>
        <v>4.6000000000000001E-4</v>
      </c>
      <c r="S241" s="198">
        <v>0</v>
      </c>
      <c r="T241" s="199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200" t="s">
        <v>182</v>
      </c>
      <c r="AT241" s="200" t="s">
        <v>321</v>
      </c>
      <c r="AU241" s="200" t="s">
        <v>95</v>
      </c>
      <c r="AY241" s="15" t="s">
        <v>148</v>
      </c>
      <c r="BE241" s="201">
        <f>IF(N241="základní",J241,0)</f>
        <v>0</v>
      </c>
      <c r="BF241" s="201">
        <f>IF(N241="snížená",J241,0)</f>
        <v>0</v>
      </c>
      <c r="BG241" s="201">
        <f>IF(N241="zákl. přenesená",J241,0)</f>
        <v>0</v>
      </c>
      <c r="BH241" s="201">
        <f>IF(N241="sníž. přenesená",J241,0)</f>
        <v>0</v>
      </c>
      <c r="BI241" s="201">
        <f>IF(N241="nulová",J241,0)</f>
        <v>0</v>
      </c>
      <c r="BJ241" s="15" t="s">
        <v>93</v>
      </c>
      <c r="BK241" s="201">
        <f>ROUND(I241*H241,2)</f>
        <v>0</v>
      </c>
      <c r="BL241" s="15" t="s">
        <v>166</v>
      </c>
      <c r="BM241" s="200" t="s">
        <v>750</v>
      </c>
    </row>
    <row r="242" spans="1:65" s="2" customFormat="1" ht="12">
      <c r="A242" s="33"/>
      <c r="B242" s="34"/>
      <c r="C242" s="35"/>
      <c r="D242" s="202" t="s">
        <v>158</v>
      </c>
      <c r="E242" s="35"/>
      <c r="F242" s="203" t="s">
        <v>749</v>
      </c>
      <c r="G242" s="35"/>
      <c r="H242" s="35"/>
      <c r="I242" s="204"/>
      <c r="J242" s="35"/>
      <c r="K242" s="35"/>
      <c r="L242" s="38"/>
      <c r="M242" s="205"/>
      <c r="N242" s="206"/>
      <c r="O242" s="70"/>
      <c r="P242" s="70"/>
      <c r="Q242" s="70"/>
      <c r="R242" s="70"/>
      <c r="S242" s="70"/>
      <c r="T242" s="71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T242" s="15" t="s">
        <v>158</v>
      </c>
      <c r="AU242" s="15" t="s">
        <v>95</v>
      </c>
    </row>
    <row r="243" spans="1:65" s="2" customFormat="1" ht="14.5" customHeight="1">
      <c r="A243" s="33"/>
      <c r="B243" s="34"/>
      <c r="C243" s="222" t="s">
        <v>428</v>
      </c>
      <c r="D243" s="222" t="s">
        <v>321</v>
      </c>
      <c r="E243" s="223" t="s">
        <v>751</v>
      </c>
      <c r="F243" s="224" t="s">
        <v>752</v>
      </c>
      <c r="G243" s="225" t="s">
        <v>330</v>
      </c>
      <c r="H243" s="226">
        <v>2</v>
      </c>
      <c r="I243" s="227"/>
      <c r="J243" s="228">
        <f>ROUND(I243*H243,2)</f>
        <v>0</v>
      </c>
      <c r="K243" s="229"/>
      <c r="L243" s="230"/>
      <c r="M243" s="231" t="s">
        <v>1</v>
      </c>
      <c r="N243" s="232" t="s">
        <v>50</v>
      </c>
      <c r="O243" s="70"/>
      <c r="P243" s="198">
        <f>O243*H243</f>
        <v>0</v>
      </c>
      <c r="Q243" s="198">
        <v>2.5000000000000001E-4</v>
      </c>
      <c r="R243" s="198">
        <f>Q243*H243</f>
        <v>5.0000000000000001E-4</v>
      </c>
      <c r="S243" s="198">
        <v>0</v>
      </c>
      <c r="T243" s="199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200" t="s">
        <v>182</v>
      </c>
      <c r="AT243" s="200" t="s">
        <v>321</v>
      </c>
      <c r="AU243" s="200" t="s">
        <v>95</v>
      </c>
      <c r="AY243" s="15" t="s">
        <v>148</v>
      </c>
      <c r="BE243" s="201">
        <f>IF(N243="základní",J243,0)</f>
        <v>0</v>
      </c>
      <c r="BF243" s="201">
        <f>IF(N243="snížená",J243,0)</f>
        <v>0</v>
      </c>
      <c r="BG243" s="201">
        <f>IF(N243="zákl. přenesená",J243,0)</f>
        <v>0</v>
      </c>
      <c r="BH243" s="201">
        <f>IF(N243="sníž. přenesená",J243,0)</f>
        <v>0</v>
      </c>
      <c r="BI243" s="201">
        <f>IF(N243="nulová",J243,0)</f>
        <v>0</v>
      </c>
      <c r="BJ243" s="15" t="s">
        <v>93</v>
      </c>
      <c r="BK243" s="201">
        <f>ROUND(I243*H243,2)</f>
        <v>0</v>
      </c>
      <c r="BL243" s="15" t="s">
        <v>166</v>
      </c>
      <c r="BM243" s="200" t="s">
        <v>753</v>
      </c>
    </row>
    <row r="244" spans="1:65" s="2" customFormat="1" ht="12">
      <c r="A244" s="33"/>
      <c r="B244" s="34"/>
      <c r="C244" s="35"/>
      <c r="D244" s="202" t="s">
        <v>158</v>
      </c>
      <c r="E244" s="35"/>
      <c r="F244" s="203" t="s">
        <v>752</v>
      </c>
      <c r="G244" s="35"/>
      <c r="H244" s="35"/>
      <c r="I244" s="204"/>
      <c r="J244" s="35"/>
      <c r="K244" s="35"/>
      <c r="L244" s="38"/>
      <c r="M244" s="205"/>
      <c r="N244" s="206"/>
      <c r="O244" s="70"/>
      <c r="P244" s="70"/>
      <c r="Q244" s="70"/>
      <c r="R244" s="70"/>
      <c r="S244" s="70"/>
      <c r="T244" s="71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T244" s="15" t="s">
        <v>158</v>
      </c>
      <c r="AU244" s="15" t="s">
        <v>95</v>
      </c>
    </row>
    <row r="245" spans="1:65" s="2" customFormat="1" ht="24.25" customHeight="1">
      <c r="A245" s="33"/>
      <c r="B245" s="34"/>
      <c r="C245" s="188" t="s">
        <v>754</v>
      </c>
      <c r="D245" s="188" t="s">
        <v>152</v>
      </c>
      <c r="E245" s="189" t="s">
        <v>755</v>
      </c>
      <c r="F245" s="190" t="s">
        <v>756</v>
      </c>
      <c r="G245" s="191" t="s">
        <v>330</v>
      </c>
      <c r="H245" s="192">
        <v>2</v>
      </c>
      <c r="I245" s="193"/>
      <c r="J245" s="194">
        <f>ROUND(I245*H245,2)</f>
        <v>0</v>
      </c>
      <c r="K245" s="195"/>
      <c r="L245" s="38"/>
      <c r="M245" s="196" t="s">
        <v>1</v>
      </c>
      <c r="N245" s="197" t="s">
        <v>50</v>
      </c>
      <c r="O245" s="70"/>
      <c r="P245" s="198">
        <f>O245*H245</f>
        <v>0</v>
      </c>
      <c r="Q245" s="198">
        <v>0.45937</v>
      </c>
      <c r="R245" s="198">
        <f>Q245*H245</f>
        <v>0.91874</v>
      </c>
      <c r="S245" s="198">
        <v>0</v>
      </c>
      <c r="T245" s="199">
        <f>S245*H245</f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200" t="s">
        <v>166</v>
      </c>
      <c r="AT245" s="200" t="s">
        <v>152</v>
      </c>
      <c r="AU245" s="200" t="s">
        <v>95</v>
      </c>
      <c r="AY245" s="15" t="s">
        <v>148</v>
      </c>
      <c r="BE245" s="201">
        <f>IF(N245="základní",J245,0)</f>
        <v>0</v>
      </c>
      <c r="BF245" s="201">
        <f>IF(N245="snížená",J245,0)</f>
        <v>0</v>
      </c>
      <c r="BG245" s="201">
        <f>IF(N245="zákl. přenesená",J245,0)</f>
        <v>0</v>
      </c>
      <c r="BH245" s="201">
        <f>IF(N245="sníž. přenesená",J245,0)</f>
        <v>0</v>
      </c>
      <c r="BI245" s="201">
        <f>IF(N245="nulová",J245,0)</f>
        <v>0</v>
      </c>
      <c r="BJ245" s="15" t="s">
        <v>93</v>
      </c>
      <c r="BK245" s="201">
        <f>ROUND(I245*H245,2)</f>
        <v>0</v>
      </c>
      <c r="BL245" s="15" t="s">
        <v>166</v>
      </c>
      <c r="BM245" s="200" t="s">
        <v>757</v>
      </c>
    </row>
    <row r="246" spans="1:65" s="2" customFormat="1" ht="24">
      <c r="A246" s="33"/>
      <c r="B246" s="34"/>
      <c r="C246" s="35"/>
      <c r="D246" s="202" t="s">
        <v>158</v>
      </c>
      <c r="E246" s="35"/>
      <c r="F246" s="203" t="s">
        <v>756</v>
      </c>
      <c r="G246" s="35"/>
      <c r="H246" s="35"/>
      <c r="I246" s="204"/>
      <c r="J246" s="35"/>
      <c r="K246" s="35"/>
      <c r="L246" s="38"/>
      <c r="M246" s="205"/>
      <c r="N246" s="206"/>
      <c r="O246" s="70"/>
      <c r="P246" s="70"/>
      <c r="Q246" s="70"/>
      <c r="R246" s="70"/>
      <c r="S246" s="70"/>
      <c r="T246" s="71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T246" s="15" t="s">
        <v>158</v>
      </c>
      <c r="AU246" s="15" t="s">
        <v>95</v>
      </c>
    </row>
    <row r="247" spans="1:65" s="13" customFormat="1" ht="12">
      <c r="B247" s="211"/>
      <c r="C247" s="212"/>
      <c r="D247" s="202" t="s">
        <v>205</v>
      </c>
      <c r="E247" s="213" t="s">
        <v>1</v>
      </c>
      <c r="F247" s="214" t="s">
        <v>95</v>
      </c>
      <c r="G247" s="212"/>
      <c r="H247" s="215">
        <v>2</v>
      </c>
      <c r="I247" s="216"/>
      <c r="J247" s="212"/>
      <c r="K247" s="212"/>
      <c r="L247" s="217"/>
      <c r="M247" s="218"/>
      <c r="N247" s="219"/>
      <c r="O247" s="219"/>
      <c r="P247" s="219"/>
      <c r="Q247" s="219"/>
      <c r="R247" s="219"/>
      <c r="S247" s="219"/>
      <c r="T247" s="220"/>
      <c r="AT247" s="221" t="s">
        <v>205</v>
      </c>
      <c r="AU247" s="221" t="s">
        <v>95</v>
      </c>
      <c r="AV247" s="13" t="s">
        <v>95</v>
      </c>
      <c r="AW247" s="13" t="s">
        <v>40</v>
      </c>
      <c r="AX247" s="13" t="s">
        <v>93</v>
      </c>
      <c r="AY247" s="221" t="s">
        <v>148</v>
      </c>
    </row>
    <row r="248" spans="1:65" s="2" customFormat="1" ht="14.5" customHeight="1">
      <c r="A248" s="33"/>
      <c r="B248" s="34"/>
      <c r="C248" s="222" t="s">
        <v>758</v>
      </c>
      <c r="D248" s="222" t="s">
        <v>321</v>
      </c>
      <c r="E248" s="223" t="s">
        <v>759</v>
      </c>
      <c r="F248" s="224" t="s">
        <v>760</v>
      </c>
      <c r="G248" s="225" t="s">
        <v>399</v>
      </c>
      <c r="H248" s="226">
        <v>1</v>
      </c>
      <c r="I248" s="227"/>
      <c r="J248" s="228">
        <f>ROUND(I248*H248,2)</f>
        <v>0</v>
      </c>
      <c r="K248" s="229"/>
      <c r="L248" s="230"/>
      <c r="M248" s="231" t="s">
        <v>1</v>
      </c>
      <c r="N248" s="232" t="s">
        <v>50</v>
      </c>
      <c r="O248" s="70"/>
      <c r="P248" s="198">
        <f>O248*H248</f>
        <v>0</v>
      </c>
      <c r="Q248" s="198">
        <v>4.2500000000000003E-3</v>
      </c>
      <c r="R248" s="198">
        <f>Q248*H248</f>
        <v>4.2500000000000003E-3</v>
      </c>
      <c r="S248" s="198">
        <v>0</v>
      </c>
      <c r="T248" s="199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200" t="s">
        <v>182</v>
      </c>
      <c r="AT248" s="200" t="s">
        <v>321</v>
      </c>
      <c r="AU248" s="200" t="s">
        <v>95</v>
      </c>
      <c r="AY248" s="15" t="s">
        <v>148</v>
      </c>
      <c r="BE248" s="201">
        <f>IF(N248="základní",J248,0)</f>
        <v>0</v>
      </c>
      <c r="BF248" s="201">
        <f>IF(N248="snížená",J248,0)</f>
        <v>0</v>
      </c>
      <c r="BG248" s="201">
        <f>IF(N248="zákl. přenesená",J248,0)</f>
        <v>0</v>
      </c>
      <c r="BH248" s="201">
        <f>IF(N248="sníž. přenesená",J248,0)</f>
        <v>0</v>
      </c>
      <c r="BI248" s="201">
        <f>IF(N248="nulová",J248,0)</f>
        <v>0</v>
      </c>
      <c r="BJ248" s="15" t="s">
        <v>93</v>
      </c>
      <c r="BK248" s="201">
        <f>ROUND(I248*H248,2)</f>
        <v>0</v>
      </c>
      <c r="BL248" s="15" t="s">
        <v>166</v>
      </c>
      <c r="BM248" s="200" t="s">
        <v>761</v>
      </c>
    </row>
    <row r="249" spans="1:65" s="2" customFormat="1" ht="12">
      <c r="A249" s="33"/>
      <c r="B249" s="34"/>
      <c r="C249" s="35"/>
      <c r="D249" s="202" t="s">
        <v>158</v>
      </c>
      <c r="E249" s="35"/>
      <c r="F249" s="203" t="s">
        <v>760</v>
      </c>
      <c r="G249" s="35"/>
      <c r="H249" s="35"/>
      <c r="I249" s="204"/>
      <c r="J249" s="35"/>
      <c r="K249" s="35"/>
      <c r="L249" s="38"/>
      <c r="M249" s="205"/>
      <c r="N249" s="206"/>
      <c r="O249" s="70"/>
      <c r="P249" s="70"/>
      <c r="Q249" s="70"/>
      <c r="R249" s="70"/>
      <c r="S249" s="70"/>
      <c r="T249" s="71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T249" s="15" t="s">
        <v>158</v>
      </c>
      <c r="AU249" s="15" t="s">
        <v>95</v>
      </c>
    </row>
    <row r="250" spans="1:65" s="13" customFormat="1" ht="12">
      <c r="B250" s="211"/>
      <c r="C250" s="212"/>
      <c r="D250" s="202" t="s">
        <v>205</v>
      </c>
      <c r="E250" s="213" t="s">
        <v>1</v>
      </c>
      <c r="F250" s="214" t="s">
        <v>93</v>
      </c>
      <c r="G250" s="212"/>
      <c r="H250" s="215">
        <v>1</v>
      </c>
      <c r="I250" s="216"/>
      <c r="J250" s="212"/>
      <c r="K250" s="212"/>
      <c r="L250" s="217"/>
      <c r="M250" s="218"/>
      <c r="N250" s="219"/>
      <c r="O250" s="219"/>
      <c r="P250" s="219"/>
      <c r="Q250" s="219"/>
      <c r="R250" s="219"/>
      <c r="S250" s="219"/>
      <c r="T250" s="220"/>
      <c r="AT250" s="221" t="s">
        <v>205</v>
      </c>
      <c r="AU250" s="221" t="s">
        <v>95</v>
      </c>
      <c r="AV250" s="13" t="s">
        <v>95</v>
      </c>
      <c r="AW250" s="13" t="s">
        <v>40</v>
      </c>
      <c r="AX250" s="13" t="s">
        <v>93</v>
      </c>
      <c r="AY250" s="221" t="s">
        <v>148</v>
      </c>
    </row>
    <row r="251" spans="1:65" s="2" customFormat="1" ht="24.25" customHeight="1">
      <c r="A251" s="33"/>
      <c r="B251" s="34"/>
      <c r="C251" s="222" t="s">
        <v>762</v>
      </c>
      <c r="D251" s="222" t="s">
        <v>321</v>
      </c>
      <c r="E251" s="223" t="s">
        <v>763</v>
      </c>
      <c r="F251" s="224" t="s">
        <v>764</v>
      </c>
      <c r="G251" s="225" t="s">
        <v>330</v>
      </c>
      <c r="H251" s="226">
        <v>1</v>
      </c>
      <c r="I251" s="227"/>
      <c r="J251" s="228">
        <f>ROUND(I251*H251,2)</f>
        <v>0</v>
      </c>
      <c r="K251" s="229"/>
      <c r="L251" s="230"/>
      <c r="M251" s="231" t="s">
        <v>1</v>
      </c>
      <c r="N251" s="232" t="s">
        <v>50</v>
      </c>
      <c r="O251" s="70"/>
      <c r="P251" s="198">
        <f>O251*H251</f>
        <v>0</v>
      </c>
      <c r="Q251" s="198">
        <v>8.9999999999999993E-3</v>
      </c>
      <c r="R251" s="198">
        <f>Q251*H251</f>
        <v>8.9999999999999993E-3</v>
      </c>
      <c r="S251" s="198">
        <v>0</v>
      </c>
      <c r="T251" s="199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200" t="s">
        <v>182</v>
      </c>
      <c r="AT251" s="200" t="s">
        <v>321</v>
      </c>
      <c r="AU251" s="200" t="s">
        <v>95</v>
      </c>
      <c r="AY251" s="15" t="s">
        <v>148</v>
      </c>
      <c r="BE251" s="201">
        <f>IF(N251="základní",J251,0)</f>
        <v>0</v>
      </c>
      <c r="BF251" s="201">
        <f>IF(N251="snížená",J251,0)</f>
        <v>0</v>
      </c>
      <c r="BG251" s="201">
        <f>IF(N251="zákl. přenesená",J251,0)</f>
        <v>0</v>
      </c>
      <c r="BH251" s="201">
        <f>IF(N251="sníž. přenesená",J251,0)</f>
        <v>0</v>
      </c>
      <c r="BI251" s="201">
        <f>IF(N251="nulová",J251,0)</f>
        <v>0</v>
      </c>
      <c r="BJ251" s="15" t="s">
        <v>93</v>
      </c>
      <c r="BK251" s="201">
        <f>ROUND(I251*H251,2)</f>
        <v>0</v>
      </c>
      <c r="BL251" s="15" t="s">
        <v>166</v>
      </c>
      <c r="BM251" s="200" t="s">
        <v>765</v>
      </c>
    </row>
    <row r="252" spans="1:65" s="2" customFormat="1" ht="12">
      <c r="A252" s="33"/>
      <c r="B252" s="34"/>
      <c r="C252" s="35"/>
      <c r="D252" s="202" t="s">
        <v>158</v>
      </c>
      <c r="E252" s="35"/>
      <c r="F252" s="203" t="s">
        <v>764</v>
      </c>
      <c r="G252" s="35"/>
      <c r="H252" s="35"/>
      <c r="I252" s="204"/>
      <c r="J252" s="35"/>
      <c r="K252" s="35"/>
      <c r="L252" s="38"/>
      <c r="M252" s="205"/>
      <c r="N252" s="206"/>
      <c r="O252" s="70"/>
      <c r="P252" s="70"/>
      <c r="Q252" s="70"/>
      <c r="R252" s="70"/>
      <c r="S252" s="70"/>
      <c r="T252" s="71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T252" s="15" t="s">
        <v>158</v>
      </c>
      <c r="AU252" s="15" t="s">
        <v>95</v>
      </c>
    </row>
    <row r="253" spans="1:65" s="2" customFormat="1" ht="24.25" customHeight="1">
      <c r="A253" s="33"/>
      <c r="B253" s="34"/>
      <c r="C253" s="222" t="s">
        <v>766</v>
      </c>
      <c r="D253" s="222" t="s">
        <v>321</v>
      </c>
      <c r="E253" s="223" t="s">
        <v>767</v>
      </c>
      <c r="F253" s="224" t="s">
        <v>768</v>
      </c>
      <c r="G253" s="225" t="s">
        <v>330</v>
      </c>
      <c r="H253" s="226">
        <v>2</v>
      </c>
      <c r="I253" s="227"/>
      <c r="J253" s="228">
        <f>ROUND(I253*H253,2)</f>
        <v>0</v>
      </c>
      <c r="K253" s="229"/>
      <c r="L253" s="230"/>
      <c r="M253" s="231" t="s">
        <v>1</v>
      </c>
      <c r="N253" s="232" t="s">
        <v>50</v>
      </c>
      <c r="O253" s="70"/>
      <c r="P253" s="198">
        <f>O253*H253</f>
        <v>0</v>
      </c>
      <c r="Q253" s="198">
        <v>0</v>
      </c>
      <c r="R253" s="198">
        <f>Q253*H253</f>
        <v>0</v>
      </c>
      <c r="S253" s="198">
        <v>0</v>
      </c>
      <c r="T253" s="199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200" t="s">
        <v>182</v>
      </c>
      <c r="AT253" s="200" t="s">
        <v>321</v>
      </c>
      <c r="AU253" s="200" t="s">
        <v>95</v>
      </c>
      <c r="AY253" s="15" t="s">
        <v>148</v>
      </c>
      <c r="BE253" s="201">
        <f>IF(N253="základní",J253,0)</f>
        <v>0</v>
      </c>
      <c r="BF253" s="201">
        <f>IF(N253="snížená",J253,0)</f>
        <v>0</v>
      </c>
      <c r="BG253" s="201">
        <f>IF(N253="zákl. přenesená",J253,0)</f>
        <v>0</v>
      </c>
      <c r="BH253" s="201">
        <f>IF(N253="sníž. přenesená",J253,0)</f>
        <v>0</v>
      </c>
      <c r="BI253" s="201">
        <f>IF(N253="nulová",J253,0)</f>
        <v>0</v>
      </c>
      <c r="BJ253" s="15" t="s">
        <v>93</v>
      </c>
      <c r="BK253" s="201">
        <f>ROUND(I253*H253,2)</f>
        <v>0</v>
      </c>
      <c r="BL253" s="15" t="s">
        <v>166</v>
      </c>
      <c r="BM253" s="200" t="s">
        <v>769</v>
      </c>
    </row>
    <row r="254" spans="1:65" s="2" customFormat="1" ht="12">
      <c r="A254" s="33"/>
      <c r="B254" s="34"/>
      <c r="C254" s="35"/>
      <c r="D254" s="202" t="s">
        <v>158</v>
      </c>
      <c r="E254" s="35"/>
      <c r="F254" s="203" t="s">
        <v>768</v>
      </c>
      <c r="G254" s="35"/>
      <c r="H254" s="35"/>
      <c r="I254" s="204"/>
      <c r="J254" s="35"/>
      <c r="K254" s="35"/>
      <c r="L254" s="38"/>
      <c r="M254" s="205"/>
      <c r="N254" s="206"/>
      <c r="O254" s="70"/>
      <c r="P254" s="70"/>
      <c r="Q254" s="70"/>
      <c r="R254" s="70"/>
      <c r="S254" s="70"/>
      <c r="T254" s="71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T254" s="15" t="s">
        <v>158</v>
      </c>
      <c r="AU254" s="15" t="s">
        <v>95</v>
      </c>
    </row>
    <row r="255" spans="1:65" s="2" customFormat="1" ht="24.25" customHeight="1">
      <c r="A255" s="33"/>
      <c r="B255" s="34"/>
      <c r="C255" s="222" t="s">
        <v>770</v>
      </c>
      <c r="D255" s="222" t="s">
        <v>321</v>
      </c>
      <c r="E255" s="223" t="s">
        <v>771</v>
      </c>
      <c r="F255" s="224" t="s">
        <v>772</v>
      </c>
      <c r="G255" s="225" t="s">
        <v>330</v>
      </c>
      <c r="H255" s="226">
        <v>2</v>
      </c>
      <c r="I255" s="227"/>
      <c r="J255" s="228">
        <f>ROUND(I255*H255,2)</f>
        <v>0</v>
      </c>
      <c r="K255" s="229"/>
      <c r="L255" s="230"/>
      <c r="M255" s="231" t="s">
        <v>1</v>
      </c>
      <c r="N255" s="232" t="s">
        <v>50</v>
      </c>
      <c r="O255" s="70"/>
      <c r="P255" s="198">
        <f>O255*H255</f>
        <v>0</v>
      </c>
      <c r="Q255" s="198">
        <v>6.9999999999999999E-4</v>
      </c>
      <c r="R255" s="198">
        <f>Q255*H255</f>
        <v>1.4E-3</v>
      </c>
      <c r="S255" s="198">
        <v>0</v>
      </c>
      <c r="T255" s="199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200" t="s">
        <v>182</v>
      </c>
      <c r="AT255" s="200" t="s">
        <v>321</v>
      </c>
      <c r="AU255" s="200" t="s">
        <v>95</v>
      </c>
      <c r="AY255" s="15" t="s">
        <v>148</v>
      </c>
      <c r="BE255" s="201">
        <f>IF(N255="základní",J255,0)</f>
        <v>0</v>
      </c>
      <c r="BF255" s="201">
        <f>IF(N255="snížená",J255,0)</f>
        <v>0</v>
      </c>
      <c r="BG255" s="201">
        <f>IF(N255="zákl. přenesená",J255,0)</f>
        <v>0</v>
      </c>
      <c r="BH255" s="201">
        <f>IF(N255="sníž. přenesená",J255,0)</f>
        <v>0</v>
      </c>
      <c r="BI255" s="201">
        <f>IF(N255="nulová",J255,0)</f>
        <v>0</v>
      </c>
      <c r="BJ255" s="15" t="s">
        <v>93</v>
      </c>
      <c r="BK255" s="201">
        <f>ROUND(I255*H255,2)</f>
        <v>0</v>
      </c>
      <c r="BL255" s="15" t="s">
        <v>166</v>
      </c>
      <c r="BM255" s="200" t="s">
        <v>773</v>
      </c>
    </row>
    <row r="256" spans="1:65" s="2" customFormat="1" ht="12">
      <c r="A256" s="33"/>
      <c r="B256" s="34"/>
      <c r="C256" s="35"/>
      <c r="D256" s="202" t="s">
        <v>158</v>
      </c>
      <c r="E256" s="35"/>
      <c r="F256" s="203" t="s">
        <v>774</v>
      </c>
      <c r="G256" s="35"/>
      <c r="H256" s="35"/>
      <c r="I256" s="204"/>
      <c r="J256" s="35"/>
      <c r="K256" s="35"/>
      <c r="L256" s="38"/>
      <c r="M256" s="205"/>
      <c r="N256" s="206"/>
      <c r="O256" s="70"/>
      <c r="P256" s="70"/>
      <c r="Q256" s="70"/>
      <c r="R256" s="70"/>
      <c r="S256" s="70"/>
      <c r="T256" s="71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T256" s="15" t="s">
        <v>158</v>
      </c>
      <c r="AU256" s="15" t="s">
        <v>95</v>
      </c>
    </row>
    <row r="257" spans="1:65" s="2" customFormat="1" ht="24.25" customHeight="1">
      <c r="A257" s="33"/>
      <c r="B257" s="34"/>
      <c r="C257" s="222" t="s">
        <v>775</v>
      </c>
      <c r="D257" s="222" t="s">
        <v>321</v>
      </c>
      <c r="E257" s="223" t="s">
        <v>776</v>
      </c>
      <c r="F257" s="224" t="s">
        <v>777</v>
      </c>
      <c r="G257" s="225" t="s">
        <v>330</v>
      </c>
      <c r="H257" s="226">
        <v>1</v>
      </c>
      <c r="I257" s="227"/>
      <c r="J257" s="228">
        <f>ROUND(I257*H257,2)</f>
        <v>0</v>
      </c>
      <c r="K257" s="229"/>
      <c r="L257" s="230"/>
      <c r="M257" s="231" t="s">
        <v>1</v>
      </c>
      <c r="N257" s="232" t="s">
        <v>50</v>
      </c>
      <c r="O257" s="70"/>
      <c r="P257" s="198">
        <f>O257*H257</f>
        <v>0</v>
      </c>
      <c r="Q257" s="198">
        <v>7.0000000000000001E-3</v>
      </c>
      <c r="R257" s="198">
        <f>Q257*H257</f>
        <v>7.0000000000000001E-3</v>
      </c>
      <c r="S257" s="198">
        <v>0</v>
      </c>
      <c r="T257" s="199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200" t="s">
        <v>182</v>
      </c>
      <c r="AT257" s="200" t="s">
        <v>321</v>
      </c>
      <c r="AU257" s="200" t="s">
        <v>95</v>
      </c>
      <c r="AY257" s="15" t="s">
        <v>148</v>
      </c>
      <c r="BE257" s="201">
        <f>IF(N257="základní",J257,0)</f>
        <v>0</v>
      </c>
      <c r="BF257" s="201">
        <f>IF(N257="snížená",J257,0)</f>
        <v>0</v>
      </c>
      <c r="BG257" s="201">
        <f>IF(N257="zákl. přenesená",J257,0)</f>
        <v>0</v>
      </c>
      <c r="BH257" s="201">
        <f>IF(N257="sníž. přenesená",J257,0)</f>
        <v>0</v>
      </c>
      <c r="BI257" s="201">
        <f>IF(N257="nulová",J257,0)</f>
        <v>0</v>
      </c>
      <c r="BJ257" s="15" t="s">
        <v>93</v>
      </c>
      <c r="BK257" s="201">
        <f>ROUND(I257*H257,2)</f>
        <v>0</v>
      </c>
      <c r="BL257" s="15" t="s">
        <v>166</v>
      </c>
      <c r="BM257" s="200" t="s">
        <v>778</v>
      </c>
    </row>
    <row r="258" spans="1:65" s="2" customFormat="1" ht="24">
      <c r="A258" s="33"/>
      <c r="B258" s="34"/>
      <c r="C258" s="35"/>
      <c r="D258" s="202" t="s">
        <v>158</v>
      </c>
      <c r="E258" s="35"/>
      <c r="F258" s="203" t="s">
        <v>777</v>
      </c>
      <c r="G258" s="35"/>
      <c r="H258" s="35"/>
      <c r="I258" s="204"/>
      <c r="J258" s="35"/>
      <c r="K258" s="35"/>
      <c r="L258" s="38"/>
      <c r="M258" s="205"/>
      <c r="N258" s="206"/>
      <c r="O258" s="70"/>
      <c r="P258" s="70"/>
      <c r="Q258" s="70"/>
      <c r="R258" s="70"/>
      <c r="S258" s="70"/>
      <c r="T258" s="71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T258" s="15" t="s">
        <v>158</v>
      </c>
      <c r="AU258" s="15" t="s">
        <v>95</v>
      </c>
    </row>
    <row r="259" spans="1:65" s="12" customFormat="1" ht="22.75" customHeight="1">
      <c r="B259" s="172"/>
      <c r="C259" s="173"/>
      <c r="D259" s="174" t="s">
        <v>84</v>
      </c>
      <c r="E259" s="186" t="s">
        <v>243</v>
      </c>
      <c r="F259" s="186" t="s">
        <v>384</v>
      </c>
      <c r="G259" s="173"/>
      <c r="H259" s="173"/>
      <c r="I259" s="176"/>
      <c r="J259" s="187">
        <f>BK259</f>
        <v>0</v>
      </c>
      <c r="K259" s="173"/>
      <c r="L259" s="178"/>
      <c r="M259" s="179"/>
      <c r="N259" s="180"/>
      <c r="O259" s="180"/>
      <c r="P259" s="181">
        <f>P260</f>
        <v>0</v>
      </c>
      <c r="Q259" s="180"/>
      <c r="R259" s="181">
        <f>R260</f>
        <v>0</v>
      </c>
      <c r="S259" s="180"/>
      <c r="T259" s="182">
        <f>T260</f>
        <v>0</v>
      </c>
      <c r="AR259" s="183" t="s">
        <v>93</v>
      </c>
      <c r="AT259" s="184" t="s">
        <v>84</v>
      </c>
      <c r="AU259" s="184" t="s">
        <v>93</v>
      </c>
      <c r="AY259" s="183" t="s">
        <v>148</v>
      </c>
      <c r="BK259" s="185">
        <f>BK260</f>
        <v>0</v>
      </c>
    </row>
    <row r="260" spans="1:65" s="12" customFormat="1" ht="20.75" customHeight="1">
      <c r="B260" s="172"/>
      <c r="C260" s="173"/>
      <c r="D260" s="174" t="s">
        <v>84</v>
      </c>
      <c r="E260" s="186" t="s">
        <v>385</v>
      </c>
      <c r="F260" s="186" t="s">
        <v>386</v>
      </c>
      <c r="G260" s="173"/>
      <c r="H260" s="173"/>
      <c r="I260" s="176"/>
      <c r="J260" s="187">
        <f>BK260</f>
        <v>0</v>
      </c>
      <c r="K260" s="173"/>
      <c r="L260" s="178"/>
      <c r="M260" s="179"/>
      <c r="N260" s="180"/>
      <c r="O260" s="180"/>
      <c r="P260" s="181">
        <f>SUM(P261:P263)</f>
        <v>0</v>
      </c>
      <c r="Q260" s="180"/>
      <c r="R260" s="181">
        <f>SUM(R261:R263)</f>
        <v>0</v>
      </c>
      <c r="S260" s="180"/>
      <c r="T260" s="182">
        <f>SUM(T261:T263)</f>
        <v>0</v>
      </c>
      <c r="AR260" s="183" t="s">
        <v>93</v>
      </c>
      <c r="AT260" s="184" t="s">
        <v>84</v>
      </c>
      <c r="AU260" s="184" t="s">
        <v>95</v>
      </c>
      <c r="AY260" s="183" t="s">
        <v>148</v>
      </c>
      <c r="BK260" s="185">
        <f>SUM(BK261:BK263)</f>
        <v>0</v>
      </c>
    </row>
    <row r="261" spans="1:65" s="2" customFormat="1" ht="24.25" customHeight="1">
      <c r="A261" s="33"/>
      <c r="B261" s="34"/>
      <c r="C261" s="188" t="s">
        <v>779</v>
      </c>
      <c r="D261" s="188" t="s">
        <v>152</v>
      </c>
      <c r="E261" s="189" t="s">
        <v>780</v>
      </c>
      <c r="F261" s="190" t="s">
        <v>781</v>
      </c>
      <c r="G261" s="191" t="s">
        <v>294</v>
      </c>
      <c r="H261" s="192">
        <v>0.5</v>
      </c>
      <c r="I261" s="193"/>
      <c r="J261" s="194">
        <f>ROUND(I261*H261,2)</f>
        <v>0</v>
      </c>
      <c r="K261" s="195"/>
      <c r="L261" s="38"/>
      <c r="M261" s="196" t="s">
        <v>1</v>
      </c>
      <c r="N261" s="197" t="s">
        <v>50</v>
      </c>
      <c r="O261" s="70"/>
      <c r="P261" s="198">
        <f>O261*H261</f>
        <v>0</v>
      </c>
      <c r="Q261" s="198">
        <v>0</v>
      </c>
      <c r="R261" s="198">
        <f>Q261*H261</f>
        <v>0</v>
      </c>
      <c r="S261" s="198">
        <v>0</v>
      </c>
      <c r="T261" s="199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200" t="s">
        <v>166</v>
      </c>
      <c r="AT261" s="200" t="s">
        <v>152</v>
      </c>
      <c r="AU261" s="200" t="s">
        <v>162</v>
      </c>
      <c r="AY261" s="15" t="s">
        <v>148</v>
      </c>
      <c r="BE261" s="201">
        <f>IF(N261="základní",J261,0)</f>
        <v>0</v>
      </c>
      <c r="BF261" s="201">
        <f>IF(N261="snížená",J261,0)</f>
        <v>0</v>
      </c>
      <c r="BG261" s="201">
        <f>IF(N261="zákl. přenesená",J261,0)</f>
        <v>0</v>
      </c>
      <c r="BH261" s="201">
        <f>IF(N261="sníž. přenesená",J261,0)</f>
        <v>0</v>
      </c>
      <c r="BI261" s="201">
        <f>IF(N261="nulová",J261,0)</f>
        <v>0</v>
      </c>
      <c r="BJ261" s="15" t="s">
        <v>93</v>
      </c>
      <c r="BK261" s="201">
        <f>ROUND(I261*H261,2)</f>
        <v>0</v>
      </c>
      <c r="BL261" s="15" t="s">
        <v>166</v>
      </c>
      <c r="BM261" s="200" t="s">
        <v>782</v>
      </c>
    </row>
    <row r="262" spans="1:65" s="2" customFormat="1" ht="24">
      <c r="A262" s="33"/>
      <c r="B262" s="34"/>
      <c r="C262" s="35"/>
      <c r="D262" s="202" t="s">
        <v>158</v>
      </c>
      <c r="E262" s="35"/>
      <c r="F262" s="203" t="s">
        <v>781</v>
      </c>
      <c r="G262" s="35"/>
      <c r="H262" s="35"/>
      <c r="I262" s="204"/>
      <c r="J262" s="35"/>
      <c r="K262" s="35"/>
      <c r="L262" s="38"/>
      <c r="M262" s="205"/>
      <c r="N262" s="206"/>
      <c r="O262" s="70"/>
      <c r="P262" s="70"/>
      <c r="Q262" s="70"/>
      <c r="R262" s="70"/>
      <c r="S262" s="70"/>
      <c r="T262" s="71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T262" s="15" t="s">
        <v>158</v>
      </c>
      <c r="AU262" s="15" t="s">
        <v>162</v>
      </c>
    </row>
    <row r="263" spans="1:65" s="13" customFormat="1" ht="12">
      <c r="B263" s="211"/>
      <c r="C263" s="212"/>
      <c r="D263" s="202" t="s">
        <v>205</v>
      </c>
      <c r="E263" s="213" t="s">
        <v>1</v>
      </c>
      <c r="F263" s="214" t="s">
        <v>783</v>
      </c>
      <c r="G263" s="212"/>
      <c r="H263" s="215">
        <v>0.5</v>
      </c>
      <c r="I263" s="216"/>
      <c r="J263" s="212"/>
      <c r="K263" s="212"/>
      <c r="L263" s="217"/>
      <c r="M263" s="218"/>
      <c r="N263" s="219"/>
      <c r="O263" s="219"/>
      <c r="P263" s="219"/>
      <c r="Q263" s="219"/>
      <c r="R263" s="219"/>
      <c r="S263" s="219"/>
      <c r="T263" s="220"/>
      <c r="AT263" s="221" t="s">
        <v>205</v>
      </c>
      <c r="AU263" s="221" t="s">
        <v>162</v>
      </c>
      <c r="AV263" s="13" t="s">
        <v>95</v>
      </c>
      <c r="AW263" s="13" t="s">
        <v>40</v>
      </c>
      <c r="AX263" s="13" t="s">
        <v>93</v>
      </c>
      <c r="AY263" s="221" t="s">
        <v>148</v>
      </c>
    </row>
    <row r="264" spans="1:65" s="12" customFormat="1" ht="26" customHeight="1">
      <c r="B264" s="172"/>
      <c r="C264" s="173"/>
      <c r="D264" s="174" t="s">
        <v>84</v>
      </c>
      <c r="E264" s="175" t="s">
        <v>392</v>
      </c>
      <c r="F264" s="175" t="s">
        <v>393</v>
      </c>
      <c r="G264" s="173"/>
      <c r="H264" s="173"/>
      <c r="I264" s="176"/>
      <c r="J264" s="177">
        <f>BK264</f>
        <v>0</v>
      </c>
      <c r="K264" s="173"/>
      <c r="L264" s="178"/>
      <c r="M264" s="179"/>
      <c r="N264" s="180"/>
      <c r="O264" s="180"/>
      <c r="P264" s="181">
        <f>P265</f>
        <v>0</v>
      </c>
      <c r="Q264" s="180"/>
      <c r="R264" s="181">
        <f>R265</f>
        <v>4.0000000000000002E-4</v>
      </c>
      <c r="S264" s="180"/>
      <c r="T264" s="182">
        <f>T265</f>
        <v>0</v>
      </c>
      <c r="AR264" s="183" t="s">
        <v>95</v>
      </c>
      <c r="AT264" s="184" t="s">
        <v>84</v>
      </c>
      <c r="AU264" s="184" t="s">
        <v>85</v>
      </c>
      <c r="AY264" s="183" t="s">
        <v>148</v>
      </c>
      <c r="BK264" s="185">
        <f>BK265</f>
        <v>0</v>
      </c>
    </row>
    <row r="265" spans="1:65" s="12" customFormat="1" ht="22.75" customHeight="1">
      <c r="B265" s="172"/>
      <c r="C265" s="173"/>
      <c r="D265" s="174" t="s">
        <v>84</v>
      </c>
      <c r="E265" s="186" t="s">
        <v>784</v>
      </c>
      <c r="F265" s="186" t="s">
        <v>785</v>
      </c>
      <c r="G265" s="173"/>
      <c r="H265" s="173"/>
      <c r="I265" s="176"/>
      <c r="J265" s="187">
        <f>BK265</f>
        <v>0</v>
      </c>
      <c r="K265" s="173"/>
      <c r="L265" s="178"/>
      <c r="M265" s="179"/>
      <c r="N265" s="180"/>
      <c r="O265" s="180"/>
      <c r="P265" s="181">
        <f>SUM(P266:P268)</f>
        <v>0</v>
      </c>
      <c r="Q265" s="180"/>
      <c r="R265" s="181">
        <f>SUM(R266:R268)</f>
        <v>4.0000000000000002E-4</v>
      </c>
      <c r="S265" s="180"/>
      <c r="T265" s="182">
        <f>SUM(T266:T268)</f>
        <v>0</v>
      </c>
      <c r="AR265" s="183" t="s">
        <v>95</v>
      </c>
      <c r="AT265" s="184" t="s">
        <v>84</v>
      </c>
      <c r="AU265" s="184" t="s">
        <v>93</v>
      </c>
      <c r="AY265" s="183" t="s">
        <v>148</v>
      </c>
      <c r="BK265" s="185">
        <f>SUM(BK266:BK268)</f>
        <v>0</v>
      </c>
    </row>
    <row r="266" spans="1:65" s="2" customFormat="1" ht="37.75" customHeight="1">
      <c r="A266" s="33"/>
      <c r="B266" s="34"/>
      <c r="C266" s="188" t="s">
        <v>786</v>
      </c>
      <c r="D266" s="188" t="s">
        <v>152</v>
      </c>
      <c r="E266" s="189" t="s">
        <v>787</v>
      </c>
      <c r="F266" s="190" t="s">
        <v>788</v>
      </c>
      <c r="G266" s="191" t="s">
        <v>399</v>
      </c>
      <c r="H266" s="192">
        <v>1</v>
      </c>
      <c r="I266" s="193"/>
      <c r="J266" s="194">
        <f>ROUND(I266*H266,2)</f>
        <v>0</v>
      </c>
      <c r="K266" s="195"/>
      <c r="L266" s="38"/>
      <c r="M266" s="196" t="s">
        <v>1</v>
      </c>
      <c r="N266" s="197" t="s">
        <v>50</v>
      </c>
      <c r="O266" s="70"/>
      <c r="P266" s="198">
        <f>O266*H266</f>
        <v>0</v>
      </c>
      <c r="Q266" s="198">
        <v>4.0000000000000002E-4</v>
      </c>
      <c r="R266" s="198">
        <f>Q266*H266</f>
        <v>4.0000000000000002E-4</v>
      </c>
      <c r="S266" s="198">
        <v>0</v>
      </c>
      <c r="T266" s="199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200" t="s">
        <v>280</v>
      </c>
      <c r="AT266" s="200" t="s">
        <v>152</v>
      </c>
      <c r="AU266" s="200" t="s">
        <v>95</v>
      </c>
      <c r="AY266" s="15" t="s">
        <v>148</v>
      </c>
      <c r="BE266" s="201">
        <f>IF(N266="základní",J266,0)</f>
        <v>0</v>
      </c>
      <c r="BF266" s="201">
        <f>IF(N266="snížená",J266,0)</f>
        <v>0</v>
      </c>
      <c r="BG266" s="201">
        <f>IF(N266="zákl. přenesená",J266,0)</f>
        <v>0</v>
      </c>
      <c r="BH266" s="201">
        <f>IF(N266="sníž. přenesená",J266,0)</f>
        <v>0</v>
      </c>
      <c r="BI266" s="201">
        <f>IF(N266="nulová",J266,0)</f>
        <v>0</v>
      </c>
      <c r="BJ266" s="15" t="s">
        <v>93</v>
      </c>
      <c r="BK266" s="201">
        <f>ROUND(I266*H266,2)</f>
        <v>0</v>
      </c>
      <c r="BL266" s="15" t="s">
        <v>280</v>
      </c>
      <c r="BM266" s="200" t="s">
        <v>789</v>
      </c>
    </row>
    <row r="267" spans="1:65" s="2" customFormat="1" ht="24">
      <c r="A267" s="33"/>
      <c r="B267" s="34"/>
      <c r="C267" s="35"/>
      <c r="D267" s="202" t="s">
        <v>158</v>
      </c>
      <c r="E267" s="35"/>
      <c r="F267" s="203" t="s">
        <v>790</v>
      </c>
      <c r="G267" s="35"/>
      <c r="H267" s="35"/>
      <c r="I267" s="204"/>
      <c r="J267" s="35"/>
      <c r="K267" s="35"/>
      <c r="L267" s="38"/>
      <c r="M267" s="205"/>
      <c r="N267" s="206"/>
      <c r="O267" s="70"/>
      <c r="P267" s="70"/>
      <c r="Q267" s="70"/>
      <c r="R267" s="70"/>
      <c r="S267" s="70"/>
      <c r="T267" s="71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T267" s="15" t="s">
        <v>158</v>
      </c>
      <c r="AU267" s="15" t="s">
        <v>95</v>
      </c>
    </row>
    <row r="268" spans="1:65" s="13" customFormat="1" ht="24">
      <c r="B268" s="211"/>
      <c r="C268" s="212"/>
      <c r="D268" s="202" t="s">
        <v>205</v>
      </c>
      <c r="E268" s="213" t="s">
        <v>1</v>
      </c>
      <c r="F268" s="214" t="s">
        <v>791</v>
      </c>
      <c r="G268" s="212"/>
      <c r="H268" s="215">
        <v>1</v>
      </c>
      <c r="I268" s="216"/>
      <c r="J268" s="212"/>
      <c r="K268" s="212"/>
      <c r="L268" s="217"/>
      <c r="M268" s="218"/>
      <c r="N268" s="219"/>
      <c r="O268" s="219"/>
      <c r="P268" s="219"/>
      <c r="Q268" s="219"/>
      <c r="R268" s="219"/>
      <c r="S268" s="219"/>
      <c r="T268" s="220"/>
      <c r="AT268" s="221" t="s">
        <v>205</v>
      </c>
      <c r="AU268" s="221" t="s">
        <v>95</v>
      </c>
      <c r="AV268" s="13" t="s">
        <v>95</v>
      </c>
      <c r="AW268" s="13" t="s">
        <v>40</v>
      </c>
      <c r="AX268" s="13" t="s">
        <v>93</v>
      </c>
      <c r="AY268" s="221" t="s">
        <v>148</v>
      </c>
    </row>
    <row r="269" spans="1:65" s="12" customFormat="1" ht="26" customHeight="1">
      <c r="B269" s="172"/>
      <c r="C269" s="173"/>
      <c r="D269" s="174" t="s">
        <v>84</v>
      </c>
      <c r="E269" s="175" t="s">
        <v>321</v>
      </c>
      <c r="F269" s="175" t="s">
        <v>413</v>
      </c>
      <c r="G269" s="173"/>
      <c r="H269" s="173"/>
      <c r="I269" s="176"/>
      <c r="J269" s="177">
        <f>BK269</f>
        <v>0</v>
      </c>
      <c r="K269" s="173"/>
      <c r="L269" s="178"/>
      <c r="M269" s="179"/>
      <c r="N269" s="180"/>
      <c r="O269" s="180"/>
      <c r="P269" s="181">
        <f>P270+P274</f>
        <v>0</v>
      </c>
      <c r="Q269" s="180"/>
      <c r="R269" s="181">
        <f>R270+R274</f>
        <v>0</v>
      </c>
      <c r="S269" s="180"/>
      <c r="T269" s="182">
        <f>T270+T274</f>
        <v>0</v>
      </c>
      <c r="AR269" s="183" t="s">
        <v>162</v>
      </c>
      <c r="AT269" s="184" t="s">
        <v>84</v>
      </c>
      <c r="AU269" s="184" t="s">
        <v>85</v>
      </c>
      <c r="AY269" s="183" t="s">
        <v>148</v>
      </c>
      <c r="BK269" s="185">
        <f>BK270+BK274</f>
        <v>0</v>
      </c>
    </row>
    <row r="270" spans="1:65" s="12" customFormat="1" ht="22.75" customHeight="1">
      <c r="B270" s="172"/>
      <c r="C270" s="173"/>
      <c r="D270" s="174" t="s">
        <v>84</v>
      </c>
      <c r="E270" s="186" t="s">
        <v>792</v>
      </c>
      <c r="F270" s="186" t="s">
        <v>793</v>
      </c>
      <c r="G270" s="173"/>
      <c r="H270" s="173"/>
      <c r="I270" s="176"/>
      <c r="J270" s="187">
        <f>BK270</f>
        <v>0</v>
      </c>
      <c r="K270" s="173"/>
      <c r="L270" s="178"/>
      <c r="M270" s="179"/>
      <c r="N270" s="180"/>
      <c r="O270" s="180"/>
      <c r="P270" s="181">
        <f>SUM(P271:P273)</f>
        <v>0</v>
      </c>
      <c r="Q270" s="180"/>
      <c r="R270" s="181">
        <f>SUM(R271:R273)</f>
        <v>0</v>
      </c>
      <c r="S270" s="180"/>
      <c r="T270" s="182">
        <f>SUM(T271:T273)</f>
        <v>0</v>
      </c>
      <c r="AR270" s="183" t="s">
        <v>162</v>
      </c>
      <c r="AT270" s="184" t="s">
        <v>84</v>
      </c>
      <c r="AU270" s="184" t="s">
        <v>93</v>
      </c>
      <c r="AY270" s="183" t="s">
        <v>148</v>
      </c>
      <c r="BK270" s="185">
        <f>SUM(BK271:BK273)</f>
        <v>0</v>
      </c>
    </row>
    <row r="271" spans="1:65" s="2" customFormat="1" ht="14.5" customHeight="1">
      <c r="A271" s="33"/>
      <c r="B271" s="34"/>
      <c r="C271" s="188" t="s">
        <v>537</v>
      </c>
      <c r="D271" s="188" t="s">
        <v>152</v>
      </c>
      <c r="E271" s="189" t="s">
        <v>794</v>
      </c>
      <c r="F271" s="190" t="s">
        <v>795</v>
      </c>
      <c r="G271" s="191" t="s">
        <v>330</v>
      </c>
      <c r="H271" s="192">
        <v>3</v>
      </c>
      <c r="I271" s="193"/>
      <c r="J271" s="194">
        <f>ROUND(I271*H271,2)</f>
        <v>0</v>
      </c>
      <c r="K271" s="195"/>
      <c r="L271" s="38"/>
      <c r="M271" s="196" t="s">
        <v>1</v>
      </c>
      <c r="N271" s="197" t="s">
        <v>50</v>
      </c>
      <c r="O271" s="70"/>
      <c r="P271" s="198">
        <f>O271*H271</f>
        <v>0</v>
      </c>
      <c r="Q271" s="198">
        <v>0</v>
      </c>
      <c r="R271" s="198">
        <f>Q271*H271</f>
        <v>0</v>
      </c>
      <c r="S271" s="198">
        <v>0</v>
      </c>
      <c r="T271" s="199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200" t="s">
        <v>419</v>
      </c>
      <c r="AT271" s="200" t="s">
        <v>152</v>
      </c>
      <c r="AU271" s="200" t="s">
        <v>95</v>
      </c>
      <c r="AY271" s="15" t="s">
        <v>148</v>
      </c>
      <c r="BE271" s="201">
        <f>IF(N271="základní",J271,0)</f>
        <v>0</v>
      </c>
      <c r="BF271" s="201">
        <f>IF(N271="snížená",J271,0)</f>
        <v>0</v>
      </c>
      <c r="BG271" s="201">
        <f>IF(N271="zákl. přenesená",J271,0)</f>
        <v>0</v>
      </c>
      <c r="BH271" s="201">
        <f>IF(N271="sníž. přenesená",J271,0)</f>
        <v>0</v>
      </c>
      <c r="BI271" s="201">
        <f>IF(N271="nulová",J271,0)</f>
        <v>0</v>
      </c>
      <c r="BJ271" s="15" t="s">
        <v>93</v>
      </c>
      <c r="BK271" s="201">
        <f>ROUND(I271*H271,2)</f>
        <v>0</v>
      </c>
      <c r="BL271" s="15" t="s">
        <v>419</v>
      </c>
      <c r="BM271" s="200" t="s">
        <v>796</v>
      </c>
    </row>
    <row r="272" spans="1:65" s="2" customFormat="1" ht="12">
      <c r="A272" s="33"/>
      <c r="B272" s="34"/>
      <c r="C272" s="35"/>
      <c r="D272" s="202" t="s">
        <v>158</v>
      </c>
      <c r="E272" s="35"/>
      <c r="F272" s="203" t="s">
        <v>795</v>
      </c>
      <c r="G272" s="35"/>
      <c r="H272" s="35"/>
      <c r="I272" s="204"/>
      <c r="J272" s="35"/>
      <c r="K272" s="35"/>
      <c r="L272" s="38"/>
      <c r="M272" s="205"/>
      <c r="N272" s="206"/>
      <c r="O272" s="70"/>
      <c r="P272" s="70"/>
      <c r="Q272" s="70"/>
      <c r="R272" s="70"/>
      <c r="S272" s="70"/>
      <c r="T272" s="71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T272" s="15" t="s">
        <v>158</v>
      </c>
      <c r="AU272" s="15" t="s">
        <v>95</v>
      </c>
    </row>
    <row r="273" spans="1:65" s="13" customFormat="1" ht="12">
      <c r="B273" s="211"/>
      <c r="C273" s="212"/>
      <c r="D273" s="202" t="s">
        <v>205</v>
      </c>
      <c r="E273" s="213" t="s">
        <v>1</v>
      </c>
      <c r="F273" s="214" t="s">
        <v>162</v>
      </c>
      <c r="G273" s="212"/>
      <c r="H273" s="215">
        <v>3</v>
      </c>
      <c r="I273" s="216"/>
      <c r="J273" s="212"/>
      <c r="K273" s="212"/>
      <c r="L273" s="217"/>
      <c r="M273" s="218"/>
      <c r="N273" s="219"/>
      <c r="O273" s="219"/>
      <c r="P273" s="219"/>
      <c r="Q273" s="219"/>
      <c r="R273" s="219"/>
      <c r="S273" s="219"/>
      <c r="T273" s="220"/>
      <c r="AT273" s="221" t="s">
        <v>205</v>
      </c>
      <c r="AU273" s="221" t="s">
        <v>95</v>
      </c>
      <c r="AV273" s="13" t="s">
        <v>95</v>
      </c>
      <c r="AW273" s="13" t="s">
        <v>40</v>
      </c>
      <c r="AX273" s="13" t="s">
        <v>93</v>
      </c>
      <c r="AY273" s="221" t="s">
        <v>148</v>
      </c>
    </row>
    <row r="274" spans="1:65" s="12" customFormat="1" ht="22.75" customHeight="1">
      <c r="B274" s="172"/>
      <c r="C274" s="173"/>
      <c r="D274" s="174" t="s">
        <v>84</v>
      </c>
      <c r="E274" s="186" t="s">
        <v>414</v>
      </c>
      <c r="F274" s="186" t="s">
        <v>415</v>
      </c>
      <c r="G274" s="173"/>
      <c r="H274" s="173"/>
      <c r="I274" s="176"/>
      <c r="J274" s="187">
        <f>BK274</f>
        <v>0</v>
      </c>
      <c r="K274" s="173"/>
      <c r="L274" s="178"/>
      <c r="M274" s="179"/>
      <c r="N274" s="180"/>
      <c r="O274" s="180"/>
      <c r="P274" s="181">
        <f>SUM(P275:P280)</f>
        <v>0</v>
      </c>
      <c r="Q274" s="180"/>
      <c r="R274" s="181">
        <f>SUM(R275:R280)</f>
        <v>0</v>
      </c>
      <c r="S274" s="180"/>
      <c r="T274" s="182">
        <f>SUM(T275:T280)</f>
        <v>0</v>
      </c>
      <c r="AR274" s="183" t="s">
        <v>162</v>
      </c>
      <c r="AT274" s="184" t="s">
        <v>84</v>
      </c>
      <c r="AU274" s="184" t="s">
        <v>93</v>
      </c>
      <c r="AY274" s="183" t="s">
        <v>148</v>
      </c>
      <c r="BK274" s="185">
        <f>SUM(BK275:BK280)</f>
        <v>0</v>
      </c>
    </row>
    <row r="275" spans="1:65" s="2" customFormat="1" ht="14.5" customHeight="1">
      <c r="A275" s="33"/>
      <c r="B275" s="34"/>
      <c r="C275" s="188" t="s">
        <v>797</v>
      </c>
      <c r="D275" s="188" t="s">
        <v>152</v>
      </c>
      <c r="E275" s="189" t="s">
        <v>417</v>
      </c>
      <c r="F275" s="190" t="s">
        <v>418</v>
      </c>
      <c r="G275" s="191" t="s">
        <v>230</v>
      </c>
      <c r="H275" s="192">
        <v>53.69</v>
      </c>
      <c r="I275" s="193"/>
      <c r="J275" s="194">
        <f>ROUND(I275*H275,2)</f>
        <v>0</v>
      </c>
      <c r="K275" s="195"/>
      <c r="L275" s="38"/>
      <c r="M275" s="196" t="s">
        <v>1</v>
      </c>
      <c r="N275" s="197" t="s">
        <v>50</v>
      </c>
      <c r="O275" s="70"/>
      <c r="P275" s="198">
        <f>O275*H275</f>
        <v>0</v>
      </c>
      <c r="Q275" s="198">
        <v>0</v>
      </c>
      <c r="R275" s="198">
        <f>Q275*H275</f>
        <v>0</v>
      </c>
      <c r="S275" s="198">
        <v>0</v>
      </c>
      <c r="T275" s="199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200" t="s">
        <v>419</v>
      </c>
      <c r="AT275" s="200" t="s">
        <v>152</v>
      </c>
      <c r="AU275" s="200" t="s">
        <v>95</v>
      </c>
      <c r="AY275" s="15" t="s">
        <v>148</v>
      </c>
      <c r="BE275" s="201">
        <f>IF(N275="základní",J275,0)</f>
        <v>0</v>
      </c>
      <c r="BF275" s="201">
        <f>IF(N275="snížená",J275,0)</f>
        <v>0</v>
      </c>
      <c r="BG275" s="201">
        <f>IF(N275="zákl. přenesená",J275,0)</f>
        <v>0</v>
      </c>
      <c r="BH275" s="201">
        <f>IF(N275="sníž. přenesená",J275,0)</f>
        <v>0</v>
      </c>
      <c r="BI275" s="201">
        <f>IF(N275="nulová",J275,0)</f>
        <v>0</v>
      </c>
      <c r="BJ275" s="15" t="s">
        <v>93</v>
      </c>
      <c r="BK275" s="201">
        <f>ROUND(I275*H275,2)</f>
        <v>0</v>
      </c>
      <c r="BL275" s="15" t="s">
        <v>419</v>
      </c>
      <c r="BM275" s="200" t="s">
        <v>798</v>
      </c>
    </row>
    <row r="276" spans="1:65" s="2" customFormat="1" ht="24">
      <c r="A276" s="33"/>
      <c r="B276" s="34"/>
      <c r="C276" s="35"/>
      <c r="D276" s="202" t="s">
        <v>158</v>
      </c>
      <c r="E276" s="35"/>
      <c r="F276" s="203" t="s">
        <v>421</v>
      </c>
      <c r="G276" s="35"/>
      <c r="H276" s="35"/>
      <c r="I276" s="204"/>
      <c r="J276" s="35"/>
      <c r="K276" s="35"/>
      <c r="L276" s="38"/>
      <c r="M276" s="205"/>
      <c r="N276" s="206"/>
      <c r="O276" s="70"/>
      <c r="P276" s="70"/>
      <c r="Q276" s="70"/>
      <c r="R276" s="70"/>
      <c r="S276" s="70"/>
      <c r="T276" s="71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T276" s="15" t="s">
        <v>158</v>
      </c>
      <c r="AU276" s="15" t="s">
        <v>95</v>
      </c>
    </row>
    <row r="277" spans="1:65" s="13" customFormat="1" ht="12">
      <c r="B277" s="211"/>
      <c r="C277" s="212"/>
      <c r="D277" s="202" t="s">
        <v>205</v>
      </c>
      <c r="E277" s="213" t="s">
        <v>1</v>
      </c>
      <c r="F277" s="214" t="s">
        <v>799</v>
      </c>
      <c r="G277" s="212"/>
      <c r="H277" s="215">
        <v>53.69</v>
      </c>
      <c r="I277" s="216"/>
      <c r="J277" s="212"/>
      <c r="K277" s="212"/>
      <c r="L277" s="217"/>
      <c r="M277" s="218"/>
      <c r="N277" s="219"/>
      <c r="O277" s="219"/>
      <c r="P277" s="219"/>
      <c r="Q277" s="219"/>
      <c r="R277" s="219"/>
      <c r="S277" s="219"/>
      <c r="T277" s="220"/>
      <c r="AT277" s="221" t="s">
        <v>205</v>
      </c>
      <c r="AU277" s="221" t="s">
        <v>95</v>
      </c>
      <c r="AV277" s="13" t="s">
        <v>95</v>
      </c>
      <c r="AW277" s="13" t="s">
        <v>40</v>
      </c>
      <c r="AX277" s="13" t="s">
        <v>93</v>
      </c>
      <c r="AY277" s="221" t="s">
        <v>148</v>
      </c>
    </row>
    <row r="278" spans="1:65" s="2" customFormat="1" ht="14.5" customHeight="1">
      <c r="A278" s="33"/>
      <c r="B278" s="34"/>
      <c r="C278" s="188" t="s">
        <v>800</v>
      </c>
      <c r="D278" s="188" t="s">
        <v>152</v>
      </c>
      <c r="E278" s="189" t="s">
        <v>429</v>
      </c>
      <c r="F278" s="190" t="s">
        <v>430</v>
      </c>
      <c r="G278" s="191" t="s">
        <v>230</v>
      </c>
      <c r="H278" s="192">
        <v>23.01</v>
      </c>
      <c r="I278" s="193"/>
      <c r="J278" s="194">
        <f>ROUND(I278*H278,2)</f>
        <v>0</v>
      </c>
      <c r="K278" s="195"/>
      <c r="L278" s="38"/>
      <c r="M278" s="196" t="s">
        <v>1</v>
      </c>
      <c r="N278" s="197" t="s">
        <v>50</v>
      </c>
      <c r="O278" s="70"/>
      <c r="P278" s="198">
        <f>O278*H278</f>
        <v>0</v>
      </c>
      <c r="Q278" s="198">
        <v>0</v>
      </c>
      <c r="R278" s="198">
        <f>Q278*H278</f>
        <v>0</v>
      </c>
      <c r="S278" s="198">
        <v>0</v>
      </c>
      <c r="T278" s="199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200" t="s">
        <v>419</v>
      </c>
      <c r="AT278" s="200" t="s">
        <v>152</v>
      </c>
      <c r="AU278" s="200" t="s">
        <v>95</v>
      </c>
      <c r="AY278" s="15" t="s">
        <v>148</v>
      </c>
      <c r="BE278" s="201">
        <f>IF(N278="základní",J278,0)</f>
        <v>0</v>
      </c>
      <c r="BF278" s="201">
        <f>IF(N278="snížená",J278,0)</f>
        <v>0</v>
      </c>
      <c r="BG278" s="201">
        <f>IF(N278="zákl. přenesená",J278,0)</f>
        <v>0</v>
      </c>
      <c r="BH278" s="201">
        <f>IF(N278="sníž. přenesená",J278,0)</f>
        <v>0</v>
      </c>
      <c r="BI278" s="201">
        <f>IF(N278="nulová",J278,0)</f>
        <v>0</v>
      </c>
      <c r="BJ278" s="15" t="s">
        <v>93</v>
      </c>
      <c r="BK278" s="201">
        <f>ROUND(I278*H278,2)</f>
        <v>0</v>
      </c>
      <c r="BL278" s="15" t="s">
        <v>419</v>
      </c>
      <c r="BM278" s="200" t="s">
        <v>801</v>
      </c>
    </row>
    <row r="279" spans="1:65" s="2" customFormat="1" ht="24">
      <c r="A279" s="33"/>
      <c r="B279" s="34"/>
      <c r="C279" s="35"/>
      <c r="D279" s="202" t="s">
        <v>158</v>
      </c>
      <c r="E279" s="35"/>
      <c r="F279" s="203" t="s">
        <v>432</v>
      </c>
      <c r="G279" s="35"/>
      <c r="H279" s="35"/>
      <c r="I279" s="204"/>
      <c r="J279" s="35"/>
      <c r="K279" s="35"/>
      <c r="L279" s="38"/>
      <c r="M279" s="205"/>
      <c r="N279" s="206"/>
      <c r="O279" s="70"/>
      <c r="P279" s="70"/>
      <c r="Q279" s="70"/>
      <c r="R279" s="70"/>
      <c r="S279" s="70"/>
      <c r="T279" s="71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T279" s="15" t="s">
        <v>158</v>
      </c>
      <c r="AU279" s="15" t="s">
        <v>95</v>
      </c>
    </row>
    <row r="280" spans="1:65" s="13" customFormat="1" ht="12">
      <c r="B280" s="211"/>
      <c r="C280" s="212"/>
      <c r="D280" s="202" t="s">
        <v>205</v>
      </c>
      <c r="E280" s="213" t="s">
        <v>1</v>
      </c>
      <c r="F280" s="214" t="s">
        <v>648</v>
      </c>
      <c r="G280" s="212"/>
      <c r="H280" s="215">
        <v>23.01</v>
      </c>
      <c r="I280" s="216"/>
      <c r="J280" s="212"/>
      <c r="K280" s="212"/>
      <c r="L280" s="217"/>
      <c r="M280" s="233"/>
      <c r="N280" s="234"/>
      <c r="O280" s="234"/>
      <c r="P280" s="234"/>
      <c r="Q280" s="234"/>
      <c r="R280" s="234"/>
      <c r="S280" s="234"/>
      <c r="T280" s="235"/>
      <c r="AT280" s="221" t="s">
        <v>205</v>
      </c>
      <c r="AU280" s="221" t="s">
        <v>95</v>
      </c>
      <c r="AV280" s="13" t="s">
        <v>95</v>
      </c>
      <c r="AW280" s="13" t="s">
        <v>40</v>
      </c>
      <c r="AX280" s="13" t="s">
        <v>93</v>
      </c>
      <c r="AY280" s="221" t="s">
        <v>148</v>
      </c>
    </row>
    <row r="281" spans="1:65" s="2" customFormat="1" ht="7" customHeight="1">
      <c r="A281" s="33"/>
      <c r="B281" s="53"/>
      <c r="C281" s="54"/>
      <c r="D281" s="54"/>
      <c r="E281" s="54"/>
      <c r="F281" s="54"/>
      <c r="G281" s="54"/>
      <c r="H281" s="54"/>
      <c r="I281" s="54"/>
      <c r="J281" s="54"/>
      <c r="K281" s="54"/>
      <c r="L281" s="38"/>
      <c r="M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</row>
  </sheetData>
  <sheetProtection algorithmName="SHA-512" hashValue="Z0OgoPBlfKCaCXecOf8egodmdafLXNaugffgdG7Njj5aOlxlcXcuDVQXF11JlRnJ8KMIHDRBlowMuyRHGeda1A==" saltValue="T57ftELAPF4JgxHEfjedA0nK6PxpxPyMygINFawrt7HyXF+n/XaYtAwSMbA2IE+0tYRnTyETlE6VK8eOnI15oA==" spinCount="100000" sheet="1" objects="1" scenarios="1" formatColumns="0" formatRows="0" autoFilter="0"/>
  <autoFilter ref="C126:K280" xr:uid="{00000000-0009-0000-0000-000005000000}"/>
  <mergeCells count="9">
    <mergeCell ref="E86:H86"/>
    <mergeCell ref="E117:H117"/>
    <mergeCell ref="E119:H119"/>
    <mergeCell ref="L2:V2"/>
    <mergeCell ref="E7:H7"/>
    <mergeCell ref="E9:H9"/>
    <mergeCell ref="E18:H18"/>
    <mergeCell ref="E27:H27"/>
    <mergeCell ref="E84:H84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59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AT2" s="15" t="s">
        <v>113</v>
      </c>
    </row>
    <row r="3" spans="1:46" s="1" customFormat="1" ht="7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8"/>
      <c r="AT3" s="15" t="s">
        <v>95</v>
      </c>
    </row>
    <row r="4" spans="1:46" s="1" customFormat="1" ht="25" customHeight="1">
      <c r="B4" s="18"/>
      <c r="D4" s="109" t="s">
        <v>117</v>
      </c>
      <c r="L4" s="18"/>
      <c r="M4" s="110" t="s">
        <v>10</v>
      </c>
      <c r="AT4" s="15" t="s">
        <v>4</v>
      </c>
    </row>
    <row r="5" spans="1:46" s="1" customFormat="1" ht="7" customHeight="1">
      <c r="B5" s="18"/>
      <c r="L5" s="18"/>
    </row>
    <row r="6" spans="1:46" s="1" customFormat="1" ht="12" customHeight="1">
      <c r="B6" s="18"/>
      <c r="D6" s="111" t="s">
        <v>16</v>
      </c>
      <c r="L6" s="18"/>
    </row>
    <row r="7" spans="1:46" s="1" customFormat="1" ht="16.5" customHeight="1">
      <c r="B7" s="18"/>
      <c r="E7" s="277" t="str">
        <f>'Rekapitulace stavby'!K6</f>
        <v>PŘESTAVLKY - VRT</v>
      </c>
      <c r="F7" s="278"/>
      <c r="G7" s="278"/>
      <c r="H7" s="278"/>
      <c r="L7" s="18"/>
    </row>
    <row r="8" spans="1:46" s="2" customFormat="1" ht="12" customHeight="1">
      <c r="A8" s="33"/>
      <c r="B8" s="38"/>
      <c r="C8" s="33"/>
      <c r="D8" s="111" t="s">
        <v>118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279" t="s">
        <v>802</v>
      </c>
      <c r="F9" s="280"/>
      <c r="G9" s="280"/>
      <c r="H9" s="280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11" t="s">
        <v>18</v>
      </c>
      <c r="E11" s="33"/>
      <c r="F11" s="112" t="s">
        <v>19</v>
      </c>
      <c r="G11" s="33"/>
      <c r="H11" s="33"/>
      <c r="I11" s="111" t="s">
        <v>20</v>
      </c>
      <c r="J11" s="112" t="s">
        <v>21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11" t="s">
        <v>22</v>
      </c>
      <c r="E12" s="33"/>
      <c r="F12" s="112" t="s">
        <v>33</v>
      </c>
      <c r="G12" s="33"/>
      <c r="H12" s="33"/>
      <c r="I12" s="111" t="s">
        <v>24</v>
      </c>
      <c r="J12" s="113" t="str">
        <f>'Rekapitulace stavby'!AN8</f>
        <v>7. 5. 2020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21.75" customHeight="1">
      <c r="A13" s="33"/>
      <c r="B13" s="38"/>
      <c r="C13" s="33"/>
      <c r="D13" s="114" t="s">
        <v>26</v>
      </c>
      <c r="E13" s="33"/>
      <c r="F13" s="115" t="s">
        <v>27</v>
      </c>
      <c r="G13" s="33"/>
      <c r="H13" s="33"/>
      <c r="I13" s="114" t="s">
        <v>28</v>
      </c>
      <c r="J13" s="115" t="s">
        <v>122</v>
      </c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11" t="s">
        <v>30</v>
      </c>
      <c r="E14" s="33"/>
      <c r="F14" s="33"/>
      <c r="G14" s="33"/>
      <c r="H14" s="33"/>
      <c r="I14" s="111" t="s">
        <v>31</v>
      </c>
      <c r="J14" s="112" t="s">
        <v>32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12" t="s">
        <v>124</v>
      </c>
      <c r="F15" s="33"/>
      <c r="G15" s="33"/>
      <c r="H15" s="33"/>
      <c r="I15" s="111" t="s">
        <v>34</v>
      </c>
      <c r="J15" s="112" t="s">
        <v>1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7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11" t="s">
        <v>35</v>
      </c>
      <c r="E17" s="33"/>
      <c r="F17" s="33"/>
      <c r="G17" s="33"/>
      <c r="H17" s="33"/>
      <c r="I17" s="111" t="s">
        <v>31</v>
      </c>
      <c r="J17" s="28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281" t="str">
        <f>'Rekapitulace stavby'!E14</f>
        <v>Vyplň údaj</v>
      </c>
      <c r="F18" s="282"/>
      <c r="G18" s="282"/>
      <c r="H18" s="282"/>
      <c r="I18" s="111" t="s">
        <v>34</v>
      </c>
      <c r="J18" s="28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7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11" t="s">
        <v>37</v>
      </c>
      <c r="E20" s="33"/>
      <c r="F20" s="33"/>
      <c r="G20" s="33"/>
      <c r="H20" s="33"/>
      <c r="I20" s="111" t="s">
        <v>31</v>
      </c>
      <c r="J20" s="112" t="s">
        <v>38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12" t="s">
        <v>39</v>
      </c>
      <c r="F21" s="33"/>
      <c r="G21" s="33"/>
      <c r="H21" s="33"/>
      <c r="I21" s="111" t="s">
        <v>34</v>
      </c>
      <c r="J21" s="112" t="s">
        <v>1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7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11" t="s">
        <v>41</v>
      </c>
      <c r="E23" s="33"/>
      <c r="F23" s="33"/>
      <c r="G23" s="33"/>
      <c r="H23" s="33"/>
      <c r="I23" s="111" t="s">
        <v>31</v>
      </c>
      <c r="J23" s="112" t="s">
        <v>1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12" t="s">
        <v>42</v>
      </c>
      <c r="F24" s="33"/>
      <c r="G24" s="33"/>
      <c r="H24" s="33"/>
      <c r="I24" s="111" t="s">
        <v>34</v>
      </c>
      <c r="J24" s="112" t="s">
        <v>1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7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11" t="s">
        <v>43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6"/>
      <c r="B27" s="117"/>
      <c r="C27" s="116"/>
      <c r="D27" s="116"/>
      <c r="E27" s="283" t="s">
        <v>1</v>
      </c>
      <c r="F27" s="283"/>
      <c r="G27" s="283"/>
      <c r="H27" s="283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7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7" customHeight="1">
      <c r="A29" s="33"/>
      <c r="B29" s="38"/>
      <c r="C29" s="33"/>
      <c r="D29" s="119"/>
      <c r="E29" s="119"/>
      <c r="F29" s="119"/>
      <c r="G29" s="119"/>
      <c r="H29" s="119"/>
      <c r="I29" s="119"/>
      <c r="J29" s="119"/>
      <c r="K29" s="119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5" customHeight="1">
      <c r="A30" s="33"/>
      <c r="B30" s="38"/>
      <c r="C30" s="33"/>
      <c r="D30" s="120" t="s">
        <v>45</v>
      </c>
      <c r="E30" s="33"/>
      <c r="F30" s="33"/>
      <c r="G30" s="33"/>
      <c r="H30" s="33"/>
      <c r="I30" s="33"/>
      <c r="J30" s="121">
        <f>ROUND(J119,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8"/>
      <c r="C31" s="33"/>
      <c r="D31" s="119"/>
      <c r="E31" s="119"/>
      <c r="F31" s="119"/>
      <c r="G31" s="119"/>
      <c r="H31" s="119"/>
      <c r="I31" s="119"/>
      <c r="J31" s="119"/>
      <c r="K31" s="119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5" customHeight="1">
      <c r="A32" s="33"/>
      <c r="B32" s="38"/>
      <c r="C32" s="33"/>
      <c r="D32" s="33"/>
      <c r="E32" s="33"/>
      <c r="F32" s="122" t="s">
        <v>47</v>
      </c>
      <c r="G32" s="33"/>
      <c r="H32" s="33"/>
      <c r="I32" s="122" t="s">
        <v>46</v>
      </c>
      <c r="J32" s="122" t="s">
        <v>48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5" customHeight="1">
      <c r="A33" s="33"/>
      <c r="B33" s="38"/>
      <c r="C33" s="33"/>
      <c r="D33" s="123" t="s">
        <v>49</v>
      </c>
      <c r="E33" s="111" t="s">
        <v>50</v>
      </c>
      <c r="F33" s="124">
        <f>ROUND((SUM(BE119:BE158)),  2)</f>
        <v>0</v>
      </c>
      <c r="G33" s="33"/>
      <c r="H33" s="33"/>
      <c r="I33" s="125">
        <v>0.21</v>
      </c>
      <c r="J33" s="124">
        <f>ROUND(((SUM(BE119:BE158))*I33),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8"/>
      <c r="C34" s="33"/>
      <c r="D34" s="33"/>
      <c r="E34" s="111" t="s">
        <v>51</v>
      </c>
      <c r="F34" s="124">
        <f>ROUND((SUM(BF119:BF158)),  2)</f>
        <v>0</v>
      </c>
      <c r="G34" s="33"/>
      <c r="H34" s="33"/>
      <c r="I34" s="125">
        <v>0.15</v>
      </c>
      <c r="J34" s="124">
        <f>ROUND(((SUM(BF119:BF158))*I34),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hidden="1" customHeight="1">
      <c r="A35" s="33"/>
      <c r="B35" s="38"/>
      <c r="C35" s="33"/>
      <c r="D35" s="33"/>
      <c r="E35" s="111" t="s">
        <v>52</v>
      </c>
      <c r="F35" s="124">
        <f>ROUND((SUM(BG119:BG158)),  2)</f>
        <v>0</v>
      </c>
      <c r="G35" s="33"/>
      <c r="H35" s="33"/>
      <c r="I35" s="125">
        <v>0.21</v>
      </c>
      <c r="J35" s="124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hidden="1" customHeight="1">
      <c r="A36" s="33"/>
      <c r="B36" s="38"/>
      <c r="C36" s="33"/>
      <c r="D36" s="33"/>
      <c r="E36" s="111" t="s">
        <v>53</v>
      </c>
      <c r="F36" s="124">
        <f>ROUND((SUM(BH119:BH158)),  2)</f>
        <v>0</v>
      </c>
      <c r="G36" s="33"/>
      <c r="H36" s="33"/>
      <c r="I36" s="125">
        <v>0.15</v>
      </c>
      <c r="J36" s="124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8"/>
      <c r="C37" s="33"/>
      <c r="D37" s="33"/>
      <c r="E37" s="111" t="s">
        <v>54</v>
      </c>
      <c r="F37" s="124">
        <f>ROUND((SUM(BI119:BI158)),  2)</f>
        <v>0</v>
      </c>
      <c r="G37" s="33"/>
      <c r="H37" s="33"/>
      <c r="I37" s="125">
        <v>0</v>
      </c>
      <c r="J37" s="124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7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5" customHeight="1">
      <c r="A39" s="33"/>
      <c r="B39" s="38"/>
      <c r="C39" s="126"/>
      <c r="D39" s="127" t="s">
        <v>55</v>
      </c>
      <c r="E39" s="128"/>
      <c r="F39" s="128"/>
      <c r="G39" s="129" t="s">
        <v>56</v>
      </c>
      <c r="H39" s="130" t="s">
        <v>57</v>
      </c>
      <c r="I39" s="128"/>
      <c r="J39" s="131">
        <f>SUM(J30:J37)</f>
        <v>0</v>
      </c>
      <c r="K39" s="132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5" customHeight="1">
      <c r="B41" s="18"/>
      <c r="L41" s="18"/>
    </row>
    <row r="42" spans="1:31" s="1" customFormat="1" ht="14.5" customHeight="1">
      <c r="B42" s="18"/>
      <c r="L42" s="18"/>
    </row>
    <row r="43" spans="1:31" s="1" customFormat="1" ht="14.5" customHeight="1">
      <c r="B43" s="18"/>
      <c r="L43" s="18"/>
    </row>
    <row r="44" spans="1:31" s="1" customFormat="1" ht="14.5" customHeight="1">
      <c r="B44" s="18"/>
      <c r="L44" s="18"/>
    </row>
    <row r="45" spans="1:31" s="1" customFormat="1" ht="14.5" customHeight="1">
      <c r="B45" s="18"/>
      <c r="L45" s="18"/>
    </row>
    <row r="46" spans="1:31" s="1" customFormat="1" ht="14.5" customHeight="1">
      <c r="B46" s="18"/>
      <c r="L46" s="18"/>
    </row>
    <row r="47" spans="1:31" s="1" customFormat="1" ht="14.5" customHeight="1">
      <c r="B47" s="18"/>
      <c r="L47" s="18"/>
    </row>
    <row r="48" spans="1:31" s="1" customFormat="1" ht="14.5" customHeight="1">
      <c r="B48" s="18"/>
      <c r="L48" s="18"/>
    </row>
    <row r="49" spans="1:31" s="2" customFormat="1" ht="14.5" customHeight="1">
      <c r="B49" s="50"/>
      <c r="D49" s="133" t="s">
        <v>58</v>
      </c>
      <c r="E49" s="134"/>
      <c r="F49" s="134"/>
      <c r="G49" s="133" t="s">
        <v>59</v>
      </c>
      <c r="H49" s="134"/>
      <c r="I49" s="134"/>
      <c r="J49" s="134"/>
      <c r="K49" s="134"/>
      <c r="L49" s="50"/>
    </row>
    <row r="50" spans="1:31" ht="11">
      <c r="B50" s="18"/>
      <c r="L50" s="18"/>
    </row>
    <row r="51" spans="1:31" ht="11">
      <c r="B51" s="18"/>
      <c r="L51" s="18"/>
    </row>
    <row r="52" spans="1:31" ht="11">
      <c r="B52" s="18"/>
      <c r="L52" s="18"/>
    </row>
    <row r="53" spans="1:31" ht="11">
      <c r="B53" s="18"/>
      <c r="L53" s="18"/>
    </row>
    <row r="54" spans="1:31" ht="11">
      <c r="B54" s="18"/>
      <c r="L54" s="18"/>
    </row>
    <row r="55" spans="1:31" ht="11">
      <c r="B55" s="18"/>
      <c r="L55" s="18"/>
    </row>
    <row r="56" spans="1:31" ht="11">
      <c r="B56" s="18"/>
      <c r="L56" s="18"/>
    </row>
    <row r="57" spans="1:31" ht="11">
      <c r="B57" s="18"/>
      <c r="L57" s="18"/>
    </row>
    <row r="58" spans="1:31" ht="11">
      <c r="B58" s="18"/>
      <c r="L58" s="18"/>
    </row>
    <row r="59" spans="1:31" ht="11">
      <c r="B59" s="18"/>
      <c r="L59" s="18"/>
    </row>
    <row r="60" spans="1:31" s="2" customFormat="1" ht="13">
      <c r="A60" s="33"/>
      <c r="B60" s="38"/>
      <c r="C60" s="33"/>
      <c r="D60" s="135" t="s">
        <v>60</v>
      </c>
      <c r="E60" s="136"/>
      <c r="F60" s="137" t="s">
        <v>61</v>
      </c>
      <c r="G60" s="135" t="s">
        <v>60</v>
      </c>
      <c r="H60" s="136"/>
      <c r="I60" s="136"/>
      <c r="J60" s="138" t="s">
        <v>61</v>
      </c>
      <c r="K60" s="136"/>
      <c r="L60" s="50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</row>
    <row r="61" spans="1:31" ht="11">
      <c r="B61" s="18"/>
      <c r="L61" s="18"/>
    </row>
    <row r="62" spans="1:31" ht="11">
      <c r="B62" s="18"/>
      <c r="L62" s="18"/>
    </row>
    <row r="63" spans="1:31" ht="11">
      <c r="B63" s="18"/>
      <c r="L63" s="18"/>
    </row>
    <row r="64" spans="1:31" s="2" customFormat="1" ht="13">
      <c r="A64" s="33"/>
      <c r="B64" s="38"/>
      <c r="C64" s="33"/>
      <c r="D64" s="133" t="s">
        <v>62</v>
      </c>
      <c r="E64" s="139"/>
      <c r="F64" s="139"/>
      <c r="G64" s="133" t="s">
        <v>63</v>
      </c>
      <c r="H64" s="139"/>
      <c r="I64" s="139"/>
      <c r="J64" s="139"/>
      <c r="K64" s="139"/>
      <c r="L64" s="50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</row>
    <row r="65" spans="1:31" ht="11">
      <c r="B65" s="18"/>
      <c r="L65" s="18"/>
    </row>
    <row r="66" spans="1:31" ht="11">
      <c r="B66" s="18"/>
      <c r="L66" s="18"/>
    </row>
    <row r="67" spans="1:31" ht="11">
      <c r="B67" s="18"/>
      <c r="L67" s="18"/>
    </row>
    <row r="68" spans="1:31" ht="11">
      <c r="B68" s="18"/>
      <c r="L68" s="18"/>
    </row>
    <row r="69" spans="1:31" ht="11">
      <c r="B69" s="18"/>
      <c r="L69" s="18"/>
    </row>
    <row r="70" spans="1:31" ht="11">
      <c r="B70" s="18"/>
      <c r="L70" s="18"/>
    </row>
    <row r="71" spans="1:31" ht="11">
      <c r="B71" s="18"/>
      <c r="L71" s="18"/>
    </row>
    <row r="72" spans="1:31" ht="11">
      <c r="B72" s="18"/>
      <c r="L72" s="18"/>
    </row>
    <row r="73" spans="1:31" ht="11">
      <c r="B73" s="18"/>
      <c r="L73" s="18"/>
    </row>
    <row r="74" spans="1:31" ht="11">
      <c r="B74" s="18"/>
      <c r="L74" s="18"/>
    </row>
    <row r="75" spans="1:31" s="2" customFormat="1" ht="13">
      <c r="A75" s="33"/>
      <c r="B75" s="38"/>
      <c r="C75" s="33"/>
      <c r="D75" s="135" t="s">
        <v>60</v>
      </c>
      <c r="E75" s="136"/>
      <c r="F75" s="137" t="s">
        <v>61</v>
      </c>
      <c r="G75" s="135" t="s">
        <v>60</v>
      </c>
      <c r="H75" s="136"/>
      <c r="I75" s="136"/>
      <c r="J75" s="138" t="s">
        <v>61</v>
      </c>
      <c r="K75" s="136"/>
      <c r="L75" s="50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pans="1:31" s="2" customFormat="1" ht="14.5" customHeight="1">
      <c r="A76" s="33"/>
      <c r="B76" s="140"/>
      <c r="C76" s="141"/>
      <c r="D76" s="141"/>
      <c r="E76" s="141"/>
      <c r="F76" s="141"/>
      <c r="G76" s="141"/>
      <c r="H76" s="141"/>
      <c r="I76" s="141"/>
      <c r="J76" s="141"/>
      <c r="K76" s="141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80" spans="1:31" s="2" customFormat="1" ht="7" customHeight="1">
      <c r="A80" s="33"/>
      <c r="B80" s="142"/>
      <c r="C80" s="143"/>
      <c r="D80" s="143"/>
      <c r="E80" s="143"/>
      <c r="F80" s="143"/>
      <c r="G80" s="143"/>
      <c r="H80" s="143"/>
      <c r="I80" s="143"/>
      <c r="J80" s="143"/>
      <c r="K80" s="143"/>
      <c r="L80" s="50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pans="1:47" s="2" customFormat="1" ht="25" customHeight="1">
      <c r="A81" s="33"/>
      <c r="B81" s="34"/>
      <c r="C81" s="21" t="s">
        <v>125</v>
      </c>
      <c r="D81" s="35"/>
      <c r="E81" s="35"/>
      <c r="F81" s="35"/>
      <c r="G81" s="35"/>
      <c r="H81" s="35"/>
      <c r="I81" s="35"/>
      <c r="J81" s="35"/>
      <c r="K81" s="35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7" customHeight="1">
      <c r="A82" s="33"/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12" customHeight="1">
      <c r="A83" s="33"/>
      <c r="B83" s="34"/>
      <c r="C83" s="27" t="s">
        <v>16</v>
      </c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6.5" customHeight="1">
      <c r="A84" s="33"/>
      <c r="B84" s="34"/>
      <c r="C84" s="35"/>
      <c r="D84" s="35"/>
      <c r="E84" s="284" t="str">
        <f>E7</f>
        <v>PŘESTAVLKY - VRT</v>
      </c>
      <c r="F84" s="285"/>
      <c r="G84" s="285"/>
      <c r="H84" s="28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2" customHeight="1">
      <c r="A85" s="33"/>
      <c r="B85" s="34"/>
      <c r="C85" s="27" t="s">
        <v>118</v>
      </c>
      <c r="D85" s="35"/>
      <c r="E85" s="35"/>
      <c r="F85" s="35"/>
      <c r="G85" s="35"/>
      <c r="H85" s="35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6.5" customHeight="1">
      <c r="A86" s="33"/>
      <c r="B86" s="34"/>
      <c r="C86" s="35"/>
      <c r="D86" s="35"/>
      <c r="E86" s="236" t="str">
        <f>E9</f>
        <v xml:space="preserve">2020_02_05 - PS 01 Strojní část vystrojení vrtu </v>
      </c>
      <c r="F86" s="286"/>
      <c r="G86" s="286"/>
      <c r="H86" s="286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7" customHeight="1">
      <c r="A87" s="33"/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12" customHeight="1">
      <c r="A88" s="33"/>
      <c r="B88" s="34"/>
      <c r="C88" s="27" t="s">
        <v>22</v>
      </c>
      <c r="D88" s="35"/>
      <c r="E88" s="35"/>
      <c r="F88" s="25" t="str">
        <f>F12</f>
        <v>Přestavlky u Čerčan</v>
      </c>
      <c r="G88" s="35"/>
      <c r="H88" s="35"/>
      <c r="I88" s="27" t="s">
        <v>24</v>
      </c>
      <c r="J88" s="65" t="str">
        <f>IF(J12="","",J12)</f>
        <v>7. 5. 2020</v>
      </c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7" customHeight="1">
      <c r="A89" s="33"/>
      <c r="B89" s="34"/>
      <c r="C89" s="35"/>
      <c r="D89" s="35"/>
      <c r="E89" s="35"/>
      <c r="F89" s="35"/>
      <c r="G89" s="35"/>
      <c r="H89" s="35"/>
      <c r="I89" s="35"/>
      <c r="J89" s="35"/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40" customHeight="1">
      <c r="A90" s="33"/>
      <c r="B90" s="34"/>
      <c r="C90" s="27" t="s">
        <v>30</v>
      </c>
      <c r="D90" s="35"/>
      <c r="E90" s="35"/>
      <c r="F90" s="25" t="str">
        <f>E15</f>
        <v>Obec Přestavlky u Čerčan</v>
      </c>
      <c r="G90" s="35"/>
      <c r="H90" s="35"/>
      <c r="I90" s="27" t="s">
        <v>37</v>
      </c>
      <c r="J90" s="31" t="str">
        <f>E21</f>
        <v>Vodohospodářský rozvoj a výstavba a.s.</v>
      </c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5" customHeight="1">
      <c r="A91" s="33"/>
      <c r="B91" s="34"/>
      <c r="C91" s="27" t="s">
        <v>35</v>
      </c>
      <c r="D91" s="35"/>
      <c r="E91" s="35"/>
      <c r="F91" s="25" t="str">
        <f>IF(E18="","",E18)</f>
        <v>Vyplň údaj</v>
      </c>
      <c r="G91" s="35"/>
      <c r="H91" s="35"/>
      <c r="I91" s="27" t="s">
        <v>41</v>
      </c>
      <c r="J91" s="31" t="str">
        <f>E24</f>
        <v>Dvořák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0.25" customHeight="1">
      <c r="A92" s="33"/>
      <c r="B92" s="34"/>
      <c r="C92" s="35"/>
      <c r="D92" s="35"/>
      <c r="E92" s="35"/>
      <c r="F92" s="35"/>
      <c r="G92" s="35"/>
      <c r="H92" s="35"/>
      <c r="I92" s="35"/>
      <c r="J92" s="35"/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29.25" customHeight="1">
      <c r="A93" s="33"/>
      <c r="B93" s="34"/>
      <c r="C93" s="144" t="s">
        <v>126</v>
      </c>
      <c r="D93" s="145"/>
      <c r="E93" s="145"/>
      <c r="F93" s="145"/>
      <c r="G93" s="145"/>
      <c r="H93" s="145"/>
      <c r="I93" s="145"/>
      <c r="J93" s="146" t="s">
        <v>127</v>
      </c>
      <c r="K93" s="14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10.25" customHeight="1">
      <c r="A94" s="33"/>
      <c r="B94" s="34"/>
      <c r="C94" s="35"/>
      <c r="D94" s="35"/>
      <c r="E94" s="35"/>
      <c r="F94" s="35"/>
      <c r="G94" s="35"/>
      <c r="H94" s="35"/>
      <c r="I94" s="35"/>
      <c r="J94" s="35"/>
      <c r="K94" s="35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22.75" customHeight="1">
      <c r="A95" s="33"/>
      <c r="B95" s="34"/>
      <c r="C95" s="147" t="s">
        <v>128</v>
      </c>
      <c r="D95" s="35"/>
      <c r="E95" s="35"/>
      <c r="F95" s="35"/>
      <c r="G95" s="35"/>
      <c r="H95" s="35"/>
      <c r="I95" s="35"/>
      <c r="J95" s="83">
        <f>J119</f>
        <v>0</v>
      </c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U95" s="15" t="s">
        <v>129</v>
      </c>
    </row>
    <row r="96" spans="1:47" s="9" customFormat="1" ht="25" customHeight="1">
      <c r="B96" s="148"/>
      <c r="C96" s="149"/>
      <c r="D96" s="150" t="s">
        <v>130</v>
      </c>
      <c r="E96" s="151"/>
      <c r="F96" s="151"/>
      <c r="G96" s="151"/>
      <c r="H96" s="151"/>
      <c r="I96" s="151"/>
      <c r="J96" s="152">
        <f>J151</f>
        <v>0</v>
      </c>
      <c r="K96" s="149"/>
      <c r="L96" s="153"/>
    </row>
    <row r="97" spans="1:31" s="10" customFormat="1" ht="20" customHeight="1">
      <c r="B97" s="154"/>
      <c r="C97" s="155"/>
      <c r="D97" s="156" t="s">
        <v>191</v>
      </c>
      <c r="E97" s="157"/>
      <c r="F97" s="157"/>
      <c r="G97" s="157"/>
      <c r="H97" s="157"/>
      <c r="I97" s="157"/>
      <c r="J97" s="158">
        <f>J152</f>
        <v>0</v>
      </c>
      <c r="K97" s="155"/>
      <c r="L97" s="159"/>
    </row>
    <row r="98" spans="1:31" s="9" customFormat="1" ht="25" customHeight="1">
      <c r="B98" s="148"/>
      <c r="C98" s="149"/>
      <c r="D98" s="150" t="s">
        <v>197</v>
      </c>
      <c r="E98" s="151"/>
      <c r="F98" s="151"/>
      <c r="G98" s="151"/>
      <c r="H98" s="151"/>
      <c r="I98" s="151"/>
      <c r="J98" s="152">
        <f>J155</f>
        <v>0</v>
      </c>
      <c r="K98" s="149"/>
      <c r="L98" s="153"/>
    </row>
    <row r="99" spans="1:31" s="10" customFormat="1" ht="20" customHeight="1">
      <c r="B99" s="154"/>
      <c r="C99" s="155"/>
      <c r="D99" s="156" t="s">
        <v>803</v>
      </c>
      <c r="E99" s="157"/>
      <c r="F99" s="157"/>
      <c r="G99" s="157"/>
      <c r="H99" s="157"/>
      <c r="I99" s="157"/>
      <c r="J99" s="158">
        <f>J156</f>
        <v>0</v>
      </c>
      <c r="K99" s="155"/>
      <c r="L99" s="159"/>
    </row>
    <row r="100" spans="1:31" s="2" customFormat="1" ht="21.75" customHeight="1">
      <c r="A100" s="33"/>
      <c r="B100" s="34"/>
      <c r="C100" s="35"/>
      <c r="D100" s="35"/>
      <c r="E100" s="35"/>
      <c r="F100" s="35"/>
      <c r="G100" s="35"/>
      <c r="H100" s="35"/>
      <c r="I100" s="35"/>
      <c r="J100" s="35"/>
      <c r="K100" s="35"/>
      <c r="L100" s="50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31" s="2" customFormat="1" ht="7" customHeight="1">
      <c r="A101" s="33"/>
      <c r="B101" s="53"/>
      <c r="C101" s="54"/>
      <c r="D101" s="54"/>
      <c r="E101" s="54"/>
      <c r="F101" s="54"/>
      <c r="G101" s="54"/>
      <c r="H101" s="54"/>
      <c r="I101" s="54"/>
      <c r="J101" s="54"/>
      <c r="K101" s="54"/>
      <c r="L101" s="50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5" spans="1:31" s="2" customFormat="1" ht="7" customHeight="1">
      <c r="A105" s="33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0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25" customHeight="1">
      <c r="A106" s="33"/>
      <c r="B106" s="34"/>
      <c r="C106" s="21" t="s">
        <v>133</v>
      </c>
      <c r="D106" s="35"/>
      <c r="E106" s="35"/>
      <c r="F106" s="35"/>
      <c r="G106" s="35"/>
      <c r="H106" s="35"/>
      <c r="I106" s="35"/>
      <c r="J106" s="35"/>
      <c r="K106" s="35"/>
      <c r="L106" s="50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7" customHeight="1">
      <c r="A107" s="33"/>
      <c r="B107" s="34"/>
      <c r="C107" s="35"/>
      <c r="D107" s="35"/>
      <c r="E107" s="35"/>
      <c r="F107" s="35"/>
      <c r="G107" s="35"/>
      <c r="H107" s="35"/>
      <c r="I107" s="35"/>
      <c r="J107" s="35"/>
      <c r="K107" s="35"/>
      <c r="L107" s="50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2" customHeight="1">
      <c r="A108" s="33"/>
      <c r="B108" s="34"/>
      <c r="C108" s="27" t="s">
        <v>16</v>
      </c>
      <c r="D108" s="35"/>
      <c r="E108" s="35"/>
      <c r="F108" s="35"/>
      <c r="G108" s="35"/>
      <c r="H108" s="35"/>
      <c r="I108" s="35"/>
      <c r="J108" s="35"/>
      <c r="K108" s="35"/>
      <c r="L108" s="50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6.5" customHeight="1">
      <c r="A109" s="33"/>
      <c r="B109" s="34"/>
      <c r="C109" s="35"/>
      <c r="D109" s="35"/>
      <c r="E109" s="284" t="str">
        <f>E7</f>
        <v>PŘESTAVLKY - VRT</v>
      </c>
      <c r="F109" s="285"/>
      <c r="G109" s="285"/>
      <c r="H109" s="285"/>
      <c r="I109" s="35"/>
      <c r="J109" s="35"/>
      <c r="K109" s="35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2" customHeight="1">
      <c r="A110" s="33"/>
      <c r="B110" s="34"/>
      <c r="C110" s="27" t="s">
        <v>118</v>
      </c>
      <c r="D110" s="35"/>
      <c r="E110" s="35"/>
      <c r="F110" s="35"/>
      <c r="G110" s="35"/>
      <c r="H110" s="35"/>
      <c r="I110" s="35"/>
      <c r="J110" s="35"/>
      <c r="K110" s="35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6.5" customHeight="1">
      <c r="A111" s="33"/>
      <c r="B111" s="34"/>
      <c r="C111" s="35"/>
      <c r="D111" s="35"/>
      <c r="E111" s="236" t="str">
        <f>E9</f>
        <v xml:space="preserve">2020_02_05 - PS 01 Strojní část vystrojení vrtu </v>
      </c>
      <c r="F111" s="286"/>
      <c r="G111" s="286"/>
      <c r="H111" s="286"/>
      <c r="I111" s="35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7" customHeight="1">
      <c r="A112" s="33"/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7" t="s">
        <v>22</v>
      </c>
      <c r="D113" s="35"/>
      <c r="E113" s="35"/>
      <c r="F113" s="25" t="str">
        <f>F12</f>
        <v>Přestavlky u Čerčan</v>
      </c>
      <c r="G113" s="35"/>
      <c r="H113" s="35"/>
      <c r="I113" s="27" t="s">
        <v>24</v>
      </c>
      <c r="J113" s="65" t="str">
        <f>IF(J12="","",J12)</f>
        <v>7. 5. 2020</v>
      </c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7" customHeight="1">
      <c r="A114" s="33"/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40" customHeight="1">
      <c r="A115" s="33"/>
      <c r="B115" s="34"/>
      <c r="C115" s="27" t="s">
        <v>30</v>
      </c>
      <c r="D115" s="35"/>
      <c r="E115" s="35"/>
      <c r="F115" s="25" t="str">
        <f>E15</f>
        <v>Obec Přestavlky u Čerčan</v>
      </c>
      <c r="G115" s="35"/>
      <c r="H115" s="35"/>
      <c r="I115" s="27" t="s">
        <v>37</v>
      </c>
      <c r="J115" s="31" t="str">
        <f>E21</f>
        <v>Vodohospodářský rozvoj a výstavba a.s.</v>
      </c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5.25" customHeight="1">
      <c r="A116" s="33"/>
      <c r="B116" s="34"/>
      <c r="C116" s="27" t="s">
        <v>35</v>
      </c>
      <c r="D116" s="35"/>
      <c r="E116" s="35"/>
      <c r="F116" s="25" t="str">
        <f>IF(E18="","",E18)</f>
        <v>Vyplň údaj</v>
      </c>
      <c r="G116" s="35"/>
      <c r="H116" s="35"/>
      <c r="I116" s="27" t="s">
        <v>41</v>
      </c>
      <c r="J116" s="31" t="str">
        <f>E24</f>
        <v>Dvořák</v>
      </c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0.25" customHeight="1">
      <c r="A117" s="33"/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11" customFormat="1" ht="29.25" customHeight="1">
      <c r="A118" s="160"/>
      <c r="B118" s="161"/>
      <c r="C118" s="162" t="s">
        <v>134</v>
      </c>
      <c r="D118" s="163" t="s">
        <v>70</v>
      </c>
      <c r="E118" s="163" t="s">
        <v>66</v>
      </c>
      <c r="F118" s="163" t="s">
        <v>67</v>
      </c>
      <c r="G118" s="163" t="s">
        <v>135</v>
      </c>
      <c r="H118" s="163" t="s">
        <v>136</v>
      </c>
      <c r="I118" s="163" t="s">
        <v>137</v>
      </c>
      <c r="J118" s="164" t="s">
        <v>127</v>
      </c>
      <c r="K118" s="165" t="s">
        <v>138</v>
      </c>
      <c r="L118" s="166"/>
      <c r="M118" s="74" t="s">
        <v>1</v>
      </c>
      <c r="N118" s="75" t="s">
        <v>49</v>
      </c>
      <c r="O118" s="75" t="s">
        <v>139</v>
      </c>
      <c r="P118" s="75" t="s">
        <v>140</v>
      </c>
      <c r="Q118" s="75" t="s">
        <v>141</v>
      </c>
      <c r="R118" s="75" t="s">
        <v>142</v>
      </c>
      <c r="S118" s="75" t="s">
        <v>143</v>
      </c>
      <c r="T118" s="76" t="s">
        <v>144</v>
      </c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</row>
    <row r="119" spans="1:65" s="2" customFormat="1" ht="22.75" customHeight="1">
      <c r="A119" s="33"/>
      <c r="B119" s="34"/>
      <c r="C119" s="81" t="s">
        <v>145</v>
      </c>
      <c r="D119" s="35"/>
      <c r="E119" s="35"/>
      <c r="F119" s="35"/>
      <c r="G119" s="35"/>
      <c r="H119" s="35"/>
      <c r="I119" s="35"/>
      <c r="J119" s="167">
        <f>BK119</f>
        <v>0</v>
      </c>
      <c r="K119" s="35"/>
      <c r="L119" s="38"/>
      <c r="M119" s="77"/>
      <c r="N119" s="168"/>
      <c r="O119" s="78"/>
      <c r="P119" s="169">
        <f>P120+SUM(P121:P151)+P155</f>
        <v>0</v>
      </c>
      <c r="Q119" s="78"/>
      <c r="R119" s="169">
        <f>R120+SUM(R121:R151)+R155</f>
        <v>0.19577000000000003</v>
      </c>
      <c r="S119" s="78"/>
      <c r="T119" s="170">
        <f>T120+SUM(T121:T151)+T155</f>
        <v>0</v>
      </c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T119" s="15" t="s">
        <v>84</v>
      </c>
      <c r="AU119" s="15" t="s">
        <v>129</v>
      </c>
      <c r="BK119" s="171">
        <f>BK120+SUM(BK121:BK151)+BK155</f>
        <v>0</v>
      </c>
    </row>
    <row r="120" spans="1:65" s="2" customFormat="1" ht="62.75" customHeight="1">
      <c r="A120" s="33"/>
      <c r="B120" s="34"/>
      <c r="C120" s="222" t="s">
        <v>93</v>
      </c>
      <c r="D120" s="222" t="s">
        <v>321</v>
      </c>
      <c r="E120" s="223" t="s">
        <v>804</v>
      </c>
      <c r="F120" s="224" t="s">
        <v>805</v>
      </c>
      <c r="G120" s="225" t="s">
        <v>330</v>
      </c>
      <c r="H120" s="226">
        <v>1</v>
      </c>
      <c r="I120" s="227"/>
      <c r="J120" s="228">
        <f>ROUND(I120*H120,2)</f>
        <v>0</v>
      </c>
      <c r="K120" s="229"/>
      <c r="L120" s="230"/>
      <c r="M120" s="231" t="s">
        <v>1</v>
      </c>
      <c r="N120" s="232" t="s">
        <v>50</v>
      </c>
      <c r="O120" s="70"/>
      <c r="P120" s="198">
        <f>O120*H120</f>
        <v>0</v>
      </c>
      <c r="Q120" s="198">
        <v>3.2000000000000001E-2</v>
      </c>
      <c r="R120" s="198">
        <f>Q120*H120</f>
        <v>3.2000000000000001E-2</v>
      </c>
      <c r="S120" s="198">
        <v>0</v>
      </c>
      <c r="T120" s="199">
        <f>S120*H120</f>
        <v>0</v>
      </c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R120" s="200" t="s">
        <v>95</v>
      </c>
      <c r="AT120" s="200" t="s">
        <v>321</v>
      </c>
      <c r="AU120" s="200" t="s">
        <v>85</v>
      </c>
      <c r="AY120" s="15" t="s">
        <v>148</v>
      </c>
      <c r="BE120" s="201">
        <f>IF(N120="základní",J120,0)</f>
        <v>0</v>
      </c>
      <c r="BF120" s="201">
        <f>IF(N120="snížená",J120,0)</f>
        <v>0</v>
      </c>
      <c r="BG120" s="201">
        <f>IF(N120="zákl. přenesená",J120,0)</f>
        <v>0</v>
      </c>
      <c r="BH120" s="201">
        <f>IF(N120="sníž. přenesená",J120,0)</f>
        <v>0</v>
      </c>
      <c r="BI120" s="201">
        <f>IF(N120="nulová",J120,0)</f>
        <v>0</v>
      </c>
      <c r="BJ120" s="15" t="s">
        <v>93</v>
      </c>
      <c r="BK120" s="201">
        <f>ROUND(I120*H120,2)</f>
        <v>0</v>
      </c>
      <c r="BL120" s="15" t="s">
        <v>93</v>
      </c>
      <c r="BM120" s="200" t="s">
        <v>806</v>
      </c>
    </row>
    <row r="121" spans="1:65" s="2" customFormat="1" ht="48">
      <c r="A121" s="33"/>
      <c r="B121" s="34"/>
      <c r="C121" s="35"/>
      <c r="D121" s="202" t="s">
        <v>158</v>
      </c>
      <c r="E121" s="35"/>
      <c r="F121" s="203" t="s">
        <v>807</v>
      </c>
      <c r="G121" s="35"/>
      <c r="H121" s="35"/>
      <c r="I121" s="204"/>
      <c r="J121" s="35"/>
      <c r="K121" s="35"/>
      <c r="L121" s="38"/>
      <c r="M121" s="205"/>
      <c r="N121" s="206"/>
      <c r="O121" s="70"/>
      <c r="P121" s="70"/>
      <c r="Q121" s="70"/>
      <c r="R121" s="70"/>
      <c r="S121" s="70"/>
      <c r="T121" s="71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T121" s="15" t="s">
        <v>158</v>
      </c>
      <c r="AU121" s="15" t="s">
        <v>85</v>
      </c>
    </row>
    <row r="122" spans="1:65" s="13" customFormat="1" ht="12">
      <c r="B122" s="211"/>
      <c r="C122" s="212"/>
      <c r="D122" s="202" t="s">
        <v>205</v>
      </c>
      <c r="E122" s="213" t="s">
        <v>1</v>
      </c>
      <c r="F122" s="214" t="s">
        <v>93</v>
      </c>
      <c r="G122" s="212"/>
      <c r="H122" s="215">
        <v>1</v>
      </c>
      <c r="I122" s="216"/>
      <c r="J122" s="212"/>
      <c r="K122" s="212"/>
      <c r="L122" s="217"/>
      <c r="M122" s="218"/>
      <c r="N122" s="219"/>
      <c r="O122" s="219"/>
      <c r="P122" s="219"/>
      <c r="Q122" s="219"/>
      <c r="R122" s="219"/>
      <c r="S122" s="219"/>
      <c r="T122" s="220"/>
      <c r="AT122" s="221" t="s">
        <v>205</v>
      </c>
      <c r="AU122" s="221" t="s">
        <v>85</v>
      </c>
      <c r="AV122" s="13" t="s">
        <v>95</v>
      </c>
      <c r="AW122" s="13" t="s">
        <v>40</v>
      </c>
      <c r="AX122" s="13" t="s">
        <v>93</v>
      </c>
      <c r="AY122" s="221" t="s">
        <v>148</v>
      </c>
    </row>
    <row r="123" spans="1:65" s="2" customFormat="1" ht="24.25" customHeight="1">
      <c r="A123" s="33"/>
      <c r="B123" s="34"/>
      <c r="C123" s="222" t="s">
        <v>95</v>
      </c>
      <c r="D123" s="222" t="s">
        <v>321</v>
      </c>
      <c r="E123" s="223" t="s">
        <v>808</v>
      </c>
      <c r="F123" s="224" t="s">
        <v>809</v>
      </c>
      <c r="G123" s="225" t="s">
        <v>330</v>
      </c>
      <c r="H123" s="226">
        <v>2</v>
      </c>
      <c r="I123" s="227"/>
      <c r="J123" s="228">
        <f>ROUND(I123*H123,2)</f>
        <v>0</v>
      </c>
      <c r="K123" s="229"/>
      <c r="L123" s="230"/>
      <c r="M123" s="231" t="s">
        <v>1</v>
      </c>
      <c r="N123" s="232" t="s">
        <v>50</v>
      </c>
      <c r="O123" s="70"/>
      <c r="P123" s="198">
        <f>O123*H123</f>
        <v>0</v>
      </c>
      <c r="Q123" s="198">
        <v>1.17E-2</v>
      </c>
      <c r="R123" s="198">
        <f>Q123*H123</f>
        <v>2.3400000000000001E-2</v>
      </c>
      <c r="S123" s="198">
        <v>0</v>
      </c>
      <c r="T123" s="199">
        <f>S123*H123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200" t="s">
        <v>95</v>
      </c>
      <c r="AT123" s="200" t="s">
        <v>321</v>
      </c>
      <c r="AU123" s="200" t="s">
        <v>85</v>
      </c>
      <c r="AY123" s="15" t="s">
        <v>148</v>
      </c>
      <c r="BE123" s="201">
        <f>IF(N123="základní",J123,0)</f>
        <v>0</v>
      </c>
      <c r="BF123" s="201">
        <f>IF(N123="snížená",J123,0)</f>
        <v>0</v>
      </c>
      <c r="BG123" s="201">
        <f>IF(N123="zákl. přenesená",J123,0)</f>
        <v>0</v>
      </c>
      <c r="BH123" s="201">
        <f>IF(N123="sníž. přenesená",J123,0)</f>
        <v>0</v>
      </c>
      <c r="BI123" s="201">
        <f>IF(N123="nulová",J123,0)</f>
        <v>0</v>
      </c>
      <c r="BJ123" s="15" t="s">
        <v>93</v>
      </c>
      <c r="BK123" s="201">
        <f>ROUND(I123*H123,2)</f>
        <v>0</v>
      </c>
      <c r="BL123" s="15" t="s">
        <v>93</v>
      </c>
      <c r="BM123" s="200" t="s">
        <v>810</v>
      </c>
    </row>
    <row r="124" spans="1:65" s="2" customFormat="1" ht="24">
      <c r="A124" s="33"/>
      <c r="B124" s="34"/>
      <c r="C124" s="35"/>
      <c r="D124" s="202" t="s">
        <v>158</v>
      </c>
      <c r="E124" s="35"/>
      <c r="F124" s="203" t="s">
        <v>809</v>
      </c>
      <c r="G124" s="35"/>
      <c r="H124" s="35"/>
      <c r="I124" s="204"/>
      <c r="J124" s="35"/>
      <c r="K124" s="35"/>
      <c r="L124" s="38"/>
      <c r="M124" s="205"/>
      <c r="N124" s="206"/>
      <c r="O124" s="70"/>
      <c r="P124" s="70"/>
      <c r="Q124" s="70"/>
      <c r="R124" s="70"/>
      <c r="S124" s="70"/>
      <c r="T124" s="71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5" t="s">
        <v>158</v>
      </c>
      <c r="AU124" s="15" t="s">
        <v>85</v>
      </c>
    </row>
    <row r="125" spans="1:65" s="2" customFormat="1" ht="37.75" customHeight="1">
      <c r="A125" s="33"/>
      <c r="B125" s="34"/>
      <c r="C125" s="222" t="s">
        <v>162</v>
      </c>
      <c r="D125" s="222" t="s">
        <v>321</v>
      </c>
      <c r="E125" s="223" t="s">
        <v>811</v>
      </c>
      <c r="F125" s="224" t="s">
        <v>812</v>
      </c>
      <c r="G125" s="225" t="s">
        <v>330</v>
      </c>
      <c r="H125" s="226">
        <v>1</v>
      </c>
      <c r="I125" s="227"/>
      <c r="J125" s="228">
        <f>ROUND(I125*H125,2)</f>
        <v>0</v>
      </c>
      <c r="K125" s="229"/>
      <c r="L125" s="230"/>
      <c r="M125" s="231" t="s">
        <v>1</v>
      </c>
      <c r="N125" s="232" t="s">
        <v>50</v>
      </c>
      <c r="O125" s="70"/>
      <c r="P125" s="198">
        <f>O125*H125</f>
        <v>0</v>
      </c>
      <c r="Q125" s="198">
        <v>2.5000000000000001E-3</v>
      </c>
      <c r="R125" s="198">
        <f>Q125*H125</f>
        <v>2.5000000000000001E-3</v>
      </c>
      <c r="S125" s="198">
        <v>0</v>
      </c>
      <c r="T125" s="199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200" t="s">
        <v>95</v>
      </c>
      <c r="AT125" s="200" t="s">
        <v>321</v>
      </c>
      <c r="AU125" s="200" t="s">
        <v>85</v>
      </c>
      <c r="AY125" s="15" t="s">
        <v>148</v>
      </c>
      <c r="BE125" s="201">
        <f>IF(N125="základní",J125,0)</f>
        <v>0</v>
      </c>
      <c r="BF125" s="201">
        <f>IF(N125="snížená",J125,0)</f>
        <v>0</v>
      </c>
      <c r="BG125" s="201">
        <f>IF(N125="zákl. přenesená",J125,0)</f>
        <v>0</v>
      </c>
      <c r="BH125" s="201">
        <f>IF(N125="sníž. přenesená",J125,0)</f>
        <v>0</v>
      </c>
      <c r="BI125" s="201">
        <f>IF(N125="nulová",J125,0)</f>
        <v>0</v>
      </c>
      <c r="BJ125" s="15" t="s">
        <v>93</v>
      </c>
      <c r="BK125" s="201">
        <f>ROUND(I125*H125,2)</f>
        <v>0</v>
      </c>
      <c r="BL125" s="15" t="s">
        <v>93</v>
      </c>
      <c r="BM125" s="200" t="s">
        <v>813</v>
      </c>
    </row>
    <row r="126" spans="1:65" s="2" customFormat="1" ht="36">
      <c r="A126" s="33"/>
      <c r="B126" s="34"/>
      <c r="C126" s="35"/>
      <c r="D126" s="202" t="s">
        <v>158</v>
      </c>
      <c r="E126" s="35"/>
      <c r="F126" s="203" t="s">
        <v>812</v>
      </c>
      <c r="G126" s="35"/>
      <c r="H126" s="35"/>
      <c r="I126" s="204"/>
      <c r="J126" s="35"/>
      <c r="K126" s="35"/>
      <c r="L126" s="38"/>
      <c r="M126" s="205"/>
      <c r="N126" s="206"/>
      <c r="O126" s="70"/>
      <c r="P126" s="70"/>
      <c r="Q126" s="70"/>
      <c r="R126" s="70"/>
      <c r="S126" s="70"/>
      <c r="T126" s="71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5" t="s">
        <v>158</v>
      </c>
      <c r="AU126" s="15" t="s">
        <v>85</v>
      </c>
    </row>
    <row r="127" spans="1:65" s="2" customFormat="1" ht="37.75" customHeight="1">
      <c r="A127" s="33"/>
      <c r="B127" s="34"/>
      <c r="C127" s="222" t="s">
        <v>166</v>
      </c>
      <c r="D127" s="222" t="s">
        <v>321</v>
      </c>
      <c r="E127" s="223" t="s">
        <v>814</v>
      </c>
      <c r="F127" s="224" t="s">
        <v>815</v>
      </c>
      <c r="G127" s="225" t="s">
        <v>330</v>
      </c>
      <c r="H127" s="226">
        <v>1</v>
      </c>
      <c r="I127" s="227"/>
      <c r="J127" s="228">
        <f>ROUND(I127*H127,2)</f>
        <v>0</v>
      </c>
      <c r="K127" s="229"/>
      <c r="L127" s="230"/>
      <c r="M127" s="231" t="s">
        <v>1</v>
      </c>
      <c r="N127" s="232" t="s">
        <v>50</v>
      </c>
      <c r="O127" s="70"/>
      <c r="P127" s="198">
        <f>O127*H127</f>
        <v>0</v>
      </c>
      <c r="Q127" s="198">
        <v>2.23E-2</v>
      </c>
      <c r="R127" s="198">
        <f>Q127*H127</f>
        <v>2.23E-2</v>
      </c>
      <c r="S127" s="198">
        <v>0</v>
      </c>
      <c r="T127" s="199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200" t="s">
        <v>95</v>
      </c>
      <c r="AT127" s="200" t="s">
        <v>321</v>
      </c>
      <c r="AU127" s="200" t="s">
        <v>85</v>
      </c>
      <c r="AY127" s="15" t="s">
        <v>148</v>
      </c>
      <c r="BE127" s="201">
        <f>IF(N127="základní",J127,0)</f>
        <v>0</v>
      </c>
      <c r="BF127" s="201">
        <f>IF(N127="snížená",J127,0)</f>
        <v>0</v>
      </c>
      <c r="BG127" s="201">
        <f>IF(N127="zákl. přenesená",J127,0)</f>
        <v>0</v>
      </c>
      <c r="BH127" s="201">
        <f>IF(N127="sníž. přenesená",J127,0)</f>
        <v>0</v>
      </c>
      <c r="BI127" s="201">
        <f>IF(N127="nulová",J127,0)</f>
        <v>0</v>
      </c>
      <c r="BJ127" s="15" t="s">
        <v>93</v>
      </c>
      <c r="BK127" s="201">
        <f>ROUND(I127*H127,2)</f>
        <v>0</v>
      </c>
      <c r="BL127" s="15" t="s">
        <v>93</v>
      </c>
      <c r="BM127" s="200" t="s">
        <v>816</v>
      </c>
    </row>
    <row r="128" spans="1:65" s="2" customFormat="1" ht="36">
      <c r="A128" s="33"/>
      <c r="B128" s="34"/>
      <c r="C128" s="35"/>
      <c r="D128" s="202" t="s">
        <v>158</v>
      </c>
      <c r="E128" s="35"/>
      <c r="F128" s="203" t="s">
        <v>815</v>
      </c>
      <c r="G128" s="35"/>
      <c r="H128" s="35"/>
      <c r="I128" s="204"/>
      <c r="J128" s="35"/>
      <c r="K128" s="35"/>
      <c r="L128" s="38"/>
      <c r="M128" s="205"/>
      <c r="N128" s="206"/>
      <c r="O128" s="70"/>
      <c r="P128" s="70"/>
      <c r="Q128" s="70"/>
      <c r="R128" s="70"/>
      <c r="S128" s="70"/>
      <c r="T128" s="71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5" t="s">
        <v>158</v>
      </c>
      <c r="AU128" s="15" t="s">
        <v>85</v>
      </c>
    </row>
    <row r="129" spans="1:65" s="2" customFormat="1" ht="24.25" customHeight="1">
      <c r="A129" s="33"/>
      <c r="B129" s="34"/>
      <c r="C129" s="222" t="s">
        <v>151</v>
      </c>
      <c r="D129" s="222" t="s">
        <v>321</v>
      </c>
      <c r="E129" s="223" t="s">
        <v>817</v>
      </c>
      <c r="F129" s="224" t="s">
        <v>818</v>
      </c>
      <c r="G129" s="225" t="s">
        <v>330</v>
      </c>
      <c r="H129" s="226">
        <v>1</v>
      </c>
      <c r="I129" s="227"/>
      <c r="J129" s="228">
        <f>ROUND(I129*H129,2)</f>
        <v>0</v>
      </c>
      <c r="K129" s="229"/>
      <c r="L129" s="230"/>
      <c r="M129" s="231" t="s">
        <v>1</v>
      </c>
      <c r="N129" s="232" t="s">
        <v>50</v>
      </c>
      <c r="O129" s="70"/>
      <c r="P129" s="198">
        <f>O129*H129</f>
        <v>0</v>
      </c>
      <c r="Q129" s="198">
        <v>8.9999999999999998E-4</v>
      </c>
      <c r="R129" s="198">
        <f>Q129*H129</f>
        <v>8.9999999999999998E-4</v>
      </c>
      <c r="S129" s="198">
        <v>0</v>
      </c>
      <c r="T129" s="199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200" t="s">
        <v>95</v>
      </c>
      <c r="AT129" s="200" t="s">
        <v>321</v>
      </c>
      <c r="AU129" s="200" t="s">
        <v>85</v>
      </c>
      <c r="AY129" s="15" t="s">
        <v>148</v>
      </c>
      <c r="BE129" s="201">
        <f>IF(N129="základní",J129,0)</f>
        <v>0</v>
      </c>
      <c r="BF129" s="201">
        <f>IF(N129="snížená",J129,0)</f>
        <v>0</v>
      </c>
      <c r="BG129" s="201">
        <f>IF(N129="zákl. přenesená",J129,0)</f>
        <v>0</v>
      </c>
      <c r="BH129" s="201">
        <f>IF(N129="sníž. přenesená",J129,0)</f>
        <v>0</v>
      </c>
      <c r="BI129" s="201">
        <f>IF(N129="nulová",J129,0)</f>
        <v>0</v>
      </c>
      <c r="BJ129" s="15" t="s">
        <v>93</v>
      </c>
      <c r="BK129" s="201">
        <f>ROUND(I129*H129,2)</f>
        <v>0</v>
      </c>
      <c r="BL129" s="15" t="s">
        <v>93</v>
      </c>
      <c r="BM129" s="200" t="s">
        <v>819</v>
      </c>
    </row>
    <row r="130" spans="1:65" s="2" customFormat="1" ht="24">
      <c r="A130" s="33"/>
      <c r="B130" s="34"/>
      <c r="C130" s="35"/>
      <c r="D130" s="202" t="s">
        <v>158</v>
      </c>
      <c r="E130" s="35"/>
      <c r="F130" s="203" t="s">
        <v>818</v>
      </c>
      <c r="G130" s="35"/>
      <c r="H130" s="35"/>
      <c r="I130" s="204"/>
      <c r="J130" s="35"/>
      <c r="K130" s="35"/>
      <c r="L130" s="38"/>
      <c r="M130" s="205"/>
      <c r="N130" s="206"/>
      <c r="O130" s="70"/>
      <c r="P130" s="70"/>
      <c r="Q130" s="70"/>
      <c r="R130" s="70"/>
      <c r="S130" s="70"/>
      <c r="T130" s="71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T130" s="15" t="s">
        <v>158</v>
      </c>
      <c r="AU130" s="15" t="s">
        <v>85</v>
      </c>
    </row>
    <row r="131" spans="1:65" s="2" customFormat="1" ht="24.25" customHeight="1">
      <c r="A131" s="33"/>
      <c r="B131" s="34"/>
      <c r="C131" s="222" t="s">
        <v>174</v>
      </c>
      <c r="D131" s="222" t="s">
        <v>321</v>
      </c>
      <c r="E131" s="223" t="s">
        <v>820</v>
      </c>
      <c r="F131" s="224" t="s">
        <v>821</v>
      </c>
      <c r="G131" s="225" t="s">
        <v>214</v>
      </c>
      <c r="H131" s="226">
        <v>1</v>
      </c>
      <c r="I131" s="227"/>
      <c r="J131" s="228">
        <f>ROUND(I131*H131,2)</f>
        <v>0</v>
      </c>
      <c r="K131" s="229"/>
      <c r="L131" s="230"/>
      <c r="M131" s="231" t="s">
        <v>1</v>
      </c>
      <c r="N131" s="232" t="s">
        <v>50</v>
      </c>
      <c r="O131" s="70"/>
      <c r="P131" s="198">
        <f>O131*H131</f>
        <v>0</v>
      </c>
      <c r="Q131" s="198">
        <v>2.0999999999999999E-3</v>
      </c>
      <c r="R131" s="198">
        <f>Q131*H131</f>
        <v>2.0999999999999999E-3</v>
      </c>
      <c r="S131" s="198">
        <v>0</v>
      </c>
      <c r="T131" s="199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200" t="s">
        <v>95</v>
      </c>
      <c r="AT131" s="200" t="s">
        <v>321</v>
      </c>
      <c r="AU131" s="200" t="s">
        <v>85</v>
      </c>
      <c r="AY131" s="15" t="s">
        <v>148</v>
      </c>
      <c r="BE131" s="201">
        <f>IF(N131="základní",J131,0)</f>
        <v>0</v>
      </c>
      <c r="BF131" s="201">
        <f>IF(N131="snížená",J131,0)</f>
        <v>0</v>
      </c>
      <c r="BG131" s="201">
        <f>IF(N131="zákl. přenesená",J131,0)</f>
        <v>0</v>
      </c>
      <c r="BH131" s="201">
        <f>IF(N131="sníž. přenesená",J131,0)</f>
        <v>0</v>
      </c>
      <c r="BI131" s="201">
        <f>IF(N131="nulová",J131,0)</f>
        <v>0</v>
      </c>
      <c r="BJ131" s="15" t="s">
        <v>93</v>
      </c>
      <c r="BK131" s="201">
        <f>ROUND(I131*H131,2)</f>
        <v>0</v>
      </c>
      <c r="BL131" s="15" t="s">
        <v>93</v>
      </c>
      <c r="BM131" s="200" t="s">
        <v>822</v>
      </c>
    </row>
    <row r="132" spans="1:65" s="2" customFormat="1" ht="12">
      <c r="A132" s="33"/>
      <c r="B132" s="34"/>
      <c r="C132" s="35"/>
      <c r="D132" s="202" t="s">
        <v>158</v>
      </c>
      <c r="E132" s="35"/>
      <c r="F132" s="203" t="s">
        <v>821</v>
      </c>
      <c r="G132" s="35"/>
      <c r="H132" s="35"/>
      <c r="I132" s="204"/>
      <c r="J132" s="35"/>
      <c r="K132" s="35"/>
      <c r="L132" s="38"/>
      <c r="M132" s="205"/>
      <c r="N132" s="206"/>
      <c r="O132" s="70"/>
      <c r="P132" s="70"/>
      <c r="Q132" s="70"/>
      <c r="R132" s="70"/>
      <c r="S132" s="70"/>
      <c r="T132" s="71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5" t="s">
        <v>158</v>
      </c>
      <c r="AU132" s="15" t="s">
        <v>85</v>
      </c>
    </row>
    <row r="133" spans="1:65" s="2" customFormat="1" ht="24.25" customHeight="1">
      <c r="A133" s="33"/>
      <c r="B133" s="34"/>
      <c r="C133" s="222" t="s">
        <v>178</v>
      </c>
      <c r="D133" s="222" t="s">
        <v>321</v>
      </c>
      <c r="E133" s="223" t="s">
        <v>823</v>
      </c>
      <c r="F133" s="224" t="s">
        <v>824</v>
      </c>
      <c r="G133" s="225" t="s">
        <v>214</v>
      </c>
      <c r="H133" s="226">
        <v>1</v>
      </c>
      <c r="I133" s="227"/>
      <c r="J133" s="228">
        <f>ROUND(I133*H133,2)</f>
        <v>0</v>
      </c>
      <c r="K133" s="229"/>
      <c r="L133" s="230"/>
      <c r="M133" s="231" t="s">
        <v>1</v>
      </c>
      <c r="N133" s="232" t="s">
        <v>50</v>
      </c>
      <c r="O133" s="70"/>
      <c r="P133" s="198">
        <f>O133*H133</f>
        <v>0</v>
      </c>
      <c r="Q133" s="198">
        <v>1.6800000000000001E-3</v>
      </c>
      <c r="R133" s="198">
        <f>Q133*H133</f>
        <v>1.6800000000000001E-3</v>
      </c>
      <c r="S133" s="198">
        <v>0</v>
      </c>
      <c r="T133" s="199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200" t="s">
        <v>95</v>
      </c>
      <c r="AT133" s="200" t="s">
        <v>321</v>
      </c>
      <c r="AU133" s="200" t="s">
        <v>85</v>
      </c>
      <c r="AY133" s="15" t="s">
        <v>148</v>
      </c>
      <c r="BE133" s="201">
        <f>IF(N133="základní",J133,0)</f>
        <v>0</v>
      </c>
      <c r="BF133" s="201">
        <f>IF(N133="snížená",J133,0)</f>
        <v>0</v>
      </c>
      <c r="BG133" s="201">
        <f>IF(N133="zákl. přenesená",J133,0)</f>
        <v>0</v>
      </c>
      <c r="BH133" s="201">
        <f>IF(N133="sníž. přenesená",J133,0)</f>
        <v>0</v>
      </c>
      <c r="BI133" s="201">
        <f>IF(N133="nulová",J133,0)</f>
        <v>0</v>
      </c>
      <c r="BJ133" s="15" t="s">
        <v>93</v>
      </c>
      <c r="BK133" s="201">
        <f>ROUND(I133*H133,2)</f>
        <v>0</v>
      </c>
      <c r="BL133" s="15" t="s">
        <v>93</v>
      </c>
      <c r="BM133" s="200" t="s">
        <v>825</v>
      </c>
    </row>
    <row r="134" spans="1:65" s="2" customFormat="1" ht="12">
      <c r="A134" s="33"/>
      <c r="B134" s="34"/>
      <c r="C134" s="35"/>
      <c r="D134" s="202" t="s">
        <v>158</v>
      </c>
      <c r="E134" s="35"/>
      <c r="F134" s="203" t="s">
        <v>824</v>
      </c>
      <c r="G134" s="35"/>
      <c r="H134" s="35"/>
      <c r="I134" s="204"/>
      <c r="J134" s="35"/>
      <c r="K134" s="35"/>
      <c r="L134" s="38"/>
      <c r="M134" s="205"/>
      <c r="N134" s="206"/>
      <c r="O134" s="70"/>
      <c r="P134" s="70"/>
      <c r="Q134" s="70"/>
      <c r="R134" s="70"/>
      <c r="S134" s="70"/>
      <c r="T134" s="71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T134" s="15" t="s">
        <v>158</v>
      </c>
      <c r="AU134" s="15" t="s">
        <v>85</v>
      </c>
    </row>
    <row r="135" spans="1:65" s="2" customFormat="1" ht="24.25" customHeight="1">
      <c r="A135" s="33"/>
      <c r="B135" s="34"/>
      <c r="C135" s="222" t="s">
        <v>182</v>
      </c>
      <c r="D135" s="222" t="s">
        <v>321</v>
      </c>
      <c r="E135" s="223" t="s">
        <v>826</v>
      </c>
      <c r="F135" s="224" t="s">
        <v>827</v>
      </c>
      <c r="G135" s="225" t="s">
        <v>330</v>
      </c>
      <c r="H135" s="226">
        <v>1</v>
      </c>
      <c r="I135" s="227"/>
      <c r="J135" s="228">
        <f>ROUND(I135*H135,2)</f>
        <v>0</v>
      </c>
      <c r="K135" s="229"/>
      <c r="L135" s="230"/>
      <c r="M135" s="231" t="s">
        <v>1</v>
      </c>
      <c r="N135" s="232" t="s">
        <v>50</v>
      </c>
      <c r="O135" s="70"/>
      <c r="P135" s="198">
        <f>O135*H135</f>
        <v>0</v>
      </c>
      <c r="Q135" s="198">
        <v>2.5000000000000001E-3</v>
      </c>
      <c r="R135" s="198">
        <f>Q135*H135</f>
        <v>2.5000000000000001E-3</v>
      </c>
      <c r="S135" s="198">
        <v>0</v>
      </c>
      <c r="T135" s="199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200" t="s">
        <v>95</v>
      </c>
      <c r="AT135" s="200" t="s">
        <v>321</v>
      </c>
      <c r="AU135" s="200" t="s">
        <v>85</v>
      </c>
      <c r="AY135" s="15" t="s">
        <v>148</v>
      </c>
      <c r="BE135" s="201">
        <f>IF(N135="základní",J135,0)</f>
        <v>0</v>
      </c>
      <c r="BF135" s="201">
        <f>IF(N135="snížená",J135,0)</f>
        <v>0</v>
      </c>
      <c r="BG135" s="201">
        <f>IF(N135="zákl. přenesená",J135,0)</f>
        <v>0</v>
      </c>
      <c r="BH135" s="201">
        <f>IF(N135="sníž. přenesená",J135,0)</f>
        <v>0</v>
      </c>
      <c r="BI135" s="201">
        <f>IF(N135="nulová",J135,0)</f>
        <v>0</v>
      </c>
      <c r="BJ135" s="15" t="s">
        <v>93</v>
      </c>
      <c r="BK135" s="201">
        <f>ROUND(I135*H135,2)</f>
        <v>0</v>
      </c>
      <c r="BL135" s="15" t="s">
        <v>93</v>
      </c>
      <c r="BM135" s="200" t="s">
        <v>828</v>
      </c>
    </row>
    <row r="136" spans="1:65" s="2" customFormat="1" ht="12">
      <c r="A136" s="33"/>
      <c r="B136" s="34"/>
      <c r="C136" s="35"/>
      <c r="D136" s="202" t="s">
        <v>158</v>
      </c>
      <c r="E136" s="35"/>
      <c r="F136" s="203" t="s">
        <v>827</v>
      </c>
      <c r="G136" s="35"/>
      <c r="H136" s="35"/>
      <c r="I136" s="204"/>
      <c r="J136" s="35"/>
      <c r="K136" s="35"/>
      <c r="L136" s="38"/>
      <c r="M136" s="205"/>
      <c r="N136" s="206"/>
      <c r="O136" s="70"/>
      <c r="P136" s="70"/>
      <c r="Q136" s="70"/>
      <c r="R136" s="70"/>
      <c r="S136" s="70"/>
      <c r="T136" s="71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5" t="s">
        <v>158</v>
      </c>
      <c r="AU136" s="15" t="s">
        <v>85</v>
      </c>
    </row>
    <row r="137" spans="1:65" s="2" customFormat="1" ht="14.5" customHeight="1">
      <c r="A137" s="33"/>
      <c r="B137" s="34"/>
      <c r="C137" s="222" t="s">
        <v>243</v>
      </c>
      <c r="D137" s="222" t="s">
        <v>321</v>
      </c>
      <c r="E137" s="223" t="s">
        <v>829</v>
      </c>
      <c r="F137" s="224" t="s">
        <v>830</v>
      </c>
      <c r="G137" s="225" t="s">
        <v>330</v>
      </c>
      <c r="H137" s="226">
        <v>1</v>
      </c>
      <c r="I137" s="227"/>
      <c r="J137" s="228">
        <f>ROUND(I137*H137,2)</f>
        <v>0</v>
      </c>
      <c r="K137" s="229"/>
      <c r="L137" s="230"/>
      <c r="M137" s="231" t="s">
        <v>1</v>
      </c>
      <c r="N137" s="232" t="s">
        <v>50</v>
      </c>
      <c r="O137" s="70"/>
      <c r="P137" s="198">
        <f>O137*H137</f>
        <v>0</v>
      </c>
      <c r="Q137" s="198">
        <v>9.7999999999999997E-3</v>
      </c>
      <c r="R137" s="198">
        <f>Q137*H137</f>
        <v>9.7999999999999997E-3</v>
      </c>
      <c r="S137" s="198">
        <v>0</v>
      </c>
      <c r="T137" s="199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200" t="s">
        <v>95</v>
      </c>
      <c r="AT137" s="200" t="s">
        <v>321</v>
      </c>
      <c r="AU137" s="200" t="s">
        <v>85</v>
      </c>
      <c r="AY137" s="15" t="s">
        <v>148</v>
      </c>
      <c r="BE137" s="201">
        <f>IF(N137="základní",J137,0)</f>
        <v>0</v>
      </c>
      <c r="BF137" s="201">
        <f>IF(N137="snížená",J137,0)</f>
        <v>0</v>
      </c>
      <c r="BG137" s="201">
        <f>IF(N137="zákl. přenesená",J137,0)</f>
        <v>0</v>
      </c>
      <c r="BH137" s="201">
        <f>IF(N137="sníž. přenesená",J137,0)</f>
        <v>0</v>
      </c>
      <c r="BI137" s="201">
        <f>IF(N137="nulová",J137,0)</f>
        <v>0</v>
      </c>
      <c r="BJ137" s="15" t="s">
        <v>93</v>
      </c>
      <c r="BK137" s="201">
        <f>ROUND(I137*H137,2)</f>
        <v>0</v>
      </c>
      <c r="BL137" s="15" t="s">
        <v>93</v>
      </c>
      <c r="BM137" s="200" t="s">
        <v>831</v>
      </c>
    </row>
    <row r="138" spans="1:65" s="2" customFormat="1" ht="12">
      <c r="A138" s="33"/>
      <c r="B138" s="34"/>
      <c r="C138" s="35"/>
      <c r="D138" s="202" t="s">
        <v>158</v>
      </c>
      <c r="E138" s="35"/>
      <c r="F138" s="203" t="s">
        <v>830</v>
      </c>
      <c r="G138" s="35"/>
      <c r="H138" s="35"/>
      <c r="I138" s="204"/>
      <c r="J138" s="35"/>
      <c r="K138" s="35"/>
      <c r="L138" s="38"/>
      <c r="M138" s="205"/>
      <c r="N138" s="206"/>
      <c r="O138" s="70"/>
      <c r="P138" s="70"/>
      <c r="Q138" s="70"/>
      <c r="R138" s="70"/>
      <c r="S138" s="70"/>
      <c r="T138" s="71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T138" s="15" t="s">
        <v>158</v>
      </c>
      <c r="AU138" s="15" t="s">
        <v>85</v>
      </c>
    </row>
    <row r="139" spans="1:65" s="2" customFormat="1" ht="24.25" customHeight="1">
      <c r="A139" s="33"/>
      <c r="B139" s="34"/>
      <c r="C139" s="222" t="s">
        <v>248</v>
      </c>
      <c r="D139" s="222" t="s">
        <v>321</v>
      </c>
      <c r="E139" s="223" t="s">
        <v>832</v>
      </c>
      <c r="F139" s="224" t="s">
        <v>833</v>
      </c>
      <c r="G139" s="225" t="s">
        <v>330</v>
      </c>
      <c r="H139" s="226">
        <v>1</v>
      </c>
      <c r="I139" s="227"/>
      <c r="J139" s="228">
        <f>ROUND(I139*H139,2)</f>
        <v>0</v>
      </c>
      <c r="K139" s="229"/>
      <c r="L139" s="230"/>
      <c r="M139" s="231" t="s">
        <v>1</v>
      </c>
      <c r="N139" s="232" t="s">
        <v>50</v>
      </c>
      <c r="O139" s="70"/>
      <c r="P139" s="198">
        <f>O139*H139</f>
        <v>0</v>
      </c>
      <c r="Q139" s="198">
        <v>2.5000000000000001E-3</v>
      </c>
      <c r="R139" s="198">
        <f>Q139*H139</f>
        <v>2.5000000000000001E-3</v>
      </c>
      <c r="S139" s="198">
        <v>0</v>
      </c>
      <c r="T139" s="199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200" t="s">
        <v>95</v>
      </c>
      <c r="AT139" s="200" t="s">
        <v>321</v>
      </c>
      <c r="AU139" s="200" t="s">
        <v>85</v>
      </c>
      <c r="AY139" s="15" t="s">
        <v>148</v>
      </c>
      <c r="BE139" s="201">
        <f>IF(N139="základní",J139,0)</f>
        <v>0</v>
      </c>
      <c r="BF139" s="201">
        <f>IF(N139="snížená",J139,0)</f>
        <v>0</v>
      </c>
      <c r="BG139" s="201">
        <f>IF(N139="zákl. přenesená",J139,0)</f>
        <v>0</v>
      </c>
      <c r="BH139" s="201">
        <f>IF(N139="sníž. přenesená",J139,0)</f>
        <v>0</v>
      </c>
      <c r="BI139" s="201">
        <f>IF(N139="nulová",J139,0)</f>
        <v>0</v>
      </c>
      <c r="BJ139" s="15" t="s">
        <v>93</v>
      </c>
      <c r="BK139" s="201">
        <f>ROUND(I139*H139,2)</f>
        <v>0</v>
      </c>
      <c r="BL139" s="15" t="s">
        <v>93</v>
      </c>
      <c r="BM139" s="200" t="s">
        <v>834</v>
      </c>
    </row>
    <row r="140" spans="1:65" s="2" customFormat="1" ht="24">
      <c r="A140" s="33"/>
      <c r="B140" s="34"/>
      <c r="C140" s="35"/>
      <c r="D140" s="202" t="s">
        <v>158</v>
      </c>
      <c r="E140" s="35"/>
      <c r="F140" s="203" t="s">
        <v>833</v>
      </c>
      <c r="G140" s="35"/>
      <c r="H140" s="35"/>
      <c r="I140" s="204"/>
      <c r="J140" s="35"/>
      <c r="K140" s="35"/>
      <c r="L140" s="38"/>
      <c r="M140" s="205"/>
      <c r="N140" s="206"/>
      <c r="O140" s="70"/>
      <c r="P140" s="70"/>
      <c r="Q140" s="70"/>
      <c r="R140" s="70"/>
      <c r="S140" s="70"/>
      <c r="T140" s="71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T140" s="15" t="s">
        <v>158</v>
      </c>
      <c r="AU140" s="15" t="s">
        <v>85</v>
      </c>
    </row>
    <row r="141" spans="1:65" s="2" customFormat="1" ht="24.25" customHeight="1">
      <c r="A141" s="33"/>
      <c r="B141" s="34"/>
      <c r="C141" s="222" t="s">
        <v>253</v>
      </c>
      <c r="D141" s="222" t="s">
        <v>321</v>
      </c>
      <c r="E141" s="223" t="s">
        <v>835</v>
      </c>
      <c r="F141" s="224" t="s">
        <v>836</v>
      </c>
      <c r="G141" s="225" t="s">
        <v>330</v>
      </c>
      <c r="H141" s="226">
        <v>1</v>
      </c>
      <c r="I141" s="227"/>
      <c r="J141" s="228">
        <f>ROUND(I141*H141,2)</f>
        <v>0</v>
      </c>
      <c r="K141" s="229"/>
      <c r="L141" s="230"/>
      <c r="M141" s="231" t="s">
        <v>1</v>
      </c>
      <c r="N141" s="232" t="s">
        <v>50</v>
      </c>
      <c r="O141" s="70"/>
      <c r="P141" s="198">
        <f>O141*H141</f>
        <v>0</v>
      </c>
      <c r="Q141" s="198">
        <v>1.7100000000000001E-2</v>
      </c>
      <c r="R141" s="198">
        <f>Q141*H141</f>
        <v>1.7100000000000001E-2</v>
      </c>
      <c r="S141" s="198">
        <v>0</v>
      </c>
      <c r="T141" s="199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200" t="s">
        <v>95</v>
      </c>
      <c r="AT141" s="200" t="s">
        <v>321</v>
      </c>
      <c r="AU141" s="200" t="s">
        <v>85</v>
      </c>
      <c r="AY141" s="15" t="s">
        <v>148</v>
      </c>
      <c r="BE141" s="201">
        <f>IF(N141="základní",J141,0)</f>
        <v>0</v>
      </c>
      <c r="BF141" s="201">
        <f>IF(N141="snížená",J141,0)</f>
        <v>0</v>
      </c>
      <c r="BG141" s="201">
        <f>IF(N141="zákl. přenesená",J141,0)</f>
        <v>0</v>
      </c>
      <c r="BH141" s="201">
        <f>IF(N141="sníž. přenesená",J141,0)</f>
        <v>0</v>
      </c>
      <c r="BI141" s="201">
        <f>IF(N141="nulová",J141,0)</f>
        <v>0</v>
      </c>
      <c r="BJ141" s="15" t="s">
        <v>93</v>
      </c>
      <c r="BK141" s="201">
        <f>ROUND(I141*H141,2)</f>
        <v>0</v>
      </c>
      <c r="BL141" s="15" t="s">
        <v>93</v>
      </c>
      <c r="BM141" s="200" t="s">
        <v>837</v>
      </c>
    </row>
    <row r="142" spans="1:65" s="2" customFormat="1" ht="24">
      <c r="A142" s="33"/>
      <c r="B142" s="34"/>
      <c r="C142" s="35"/>
      <c r="D142" s="202" t="s">
        <v>158</v>
      </c>
      <c r="E142" s="35"/>
      <c r="F142" s="203" t="s">
        <v>836</v>
      </c>
      <c r="G142" s="35"/>
      <c r="H142" s="35"/>
      <c r="I142" s="204"/>
      <c r="J142" s="35"/>
      <c r="K142" s="35"/>
      <c r="L142" s="38"/>
      <c r="M142" s="205"/>
      <c r="N142" s="206"/>
      <c r="O142" s="70"/>
      <c r="P142" s="70"/>
      <c r="Q142" s="70"/>
      <c r="R142" s="70"/>
      <c r="S142" s="70"/>
      <c r="T142" s="71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T142" s="15" t="s">
        <v>158</v>
      </c>
      <c r="AU142" s="15" t="s">
        <v>85</v>
      </c>
    </row>
    <row r="143" spans="1:65" s="2" customFormat="1" ht="24.25" customHeight="1">
      <c r="A143" s="33"/>
      <c r="B143" s="34"/>
      <c r="C143" s="222" t="s">
        <v>259</v>
      </c>
      <c r="D143" s="222" t="s">
        <v>321</v>
      </c>
      <c r="E143" s="223" t="s">
        <v>838</v>
      </c>
      <c r="F143" s="224" t="s">
        <v>839</v>
      </c>
      <c r="G143" s="225" t="s">
        <v>330</v>
      </c>
      <c r="H143" s="226">
        <v>1</v>
      </c>
      <c r="I143" s="227"/>
      <c r="J143" s="228">
        <f>ROUND(I143*H143,2)</f>
        <v>0</v>
      </c>
      <c r="K143" s="229"/>
      <c r="L143" s="230"/>
      <c r="M143" s="231" t="s">
        <v>1</v>
      </c>
      <c r="N143" s="232" t="s">
        <v>50</v>
      </c>
      <c r="O143" s="70"/>
      <c r="P143" s="198">
        <f>O143*H143</f>
        <v>0</v>
      </c>
      <c r="Q143" s="198">
        <v>7.0400000000000003E-3</v>
      </c>
      <c r="R143" s="198">
        <f>Q143*H143</f>
        <v>7.0400000000000003E-3</v>
      </c>
      <c r="S143" s="198">
        <v>0</v>
      </c>
      <c r="T143" s="199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200" t="s">
        <v>95</v>
      </c>
      <c r="AT143" s="200" t="s">
        <v>321</v>
      </c>
      <c r="AU143" s="200" t="s">
        <v>85</v>
      </c>
      <c r="AY143" s="15" t="s">
        <v>148</v>
      </c>
      <c r="BE143" s="201">
        <f>IF(N143="základní",J143,0)</f>
        <v>0</v>
      </c>
      <c r="BF143" s="201">
        <f>IF(N143="snížená",J143,0)</f>
        <v>0</v>
      </c>
      <c r="BG143" s="201">
        <f>IF(N143="zákl. přenesená",J143,0)</f>
        <v>0</v>
      </c>
      <c r="BH143" s="201">
        <f>IF(N143="sníž. přenesená",J143,0)</f>
        <v>0</v>
      </c>
      <c r="BI143" s="201">
        <f>IF(N143="nulová",J143,0)</f>
        <v>0</v>
      </c>
      <c r="BJ143" s="15" t="s">
        <v>93</v>
      </c>
      <c r="BK143" s="201">
        <f>ROUND(I143*H143,2)</f>
        <v>0</v>
      </c>
      <c r="BL143" s="15" t="s">
        <v>93</v>
      </c>
      <c r="BM143" s="200" t="s">
        <v>840</v>
      </c>
    </row>
    <row r="144" spans="1:65" s="2" customFormat="1" ht="12">
      <c r="A144" s="33"/>
      <c r="B144" s="34"/>
      <c r="C144" s="35"/>
      <c r="D144" s="202" t="s">
        <v>158</v>
      </c>
      <c r="E144" s="35"/>
      <c r="F144" s="203" t="s">
        <v>839</v>
      </c>
      <c r="G144" s="35"/>
      <c r="H144" s="35"/>
      <c r="I144" s="204"/>
      <c r="J144" s="35"/>
      <c r="K144" s="35"/>
      <c r="L144" s="38"/>
      <c r="M144" s="205"/>
      <c r="N144" s="206"/>
      <c r="O144" s="70"/>
      <c r="P144" s="70"/>
      <c r="Q144" s="70"/>
      <c r="R144" s="70"/>
      <c r="S144" s="70"/>
      <c r="T144" s="71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T144" s="15" t="s">
        <v>158</v>
      </c>
      <c r="AU144" s="15" t="s">
        <v>85</v>
      </c>
    </row>
    <row r="145" spans="1:65" s="2" customFormat="1" ht="24.25" customHeight="1">
      <c r="A145" s="33"/>
      <c r="B145" s="34"/>
      <c r="C145" s="222" t="s">
        <v>264</v>
      </c>
      <c r="D145" s="222" t="s">
        <v>321</v>
      </c>
      <c r="E145" s="223" t="s">
        <v>841</v>
      </c>
      <c r="F145" s="224" t="s">
        <v>842</v>
      </c>
      <c r="G145" s="225" t="s">
        <v>330</v>
      </c>
      <c r="H145" s="226">
        <v>1</v>
      </c>
      <c r="I145" s="227"/>
      <c r="J145" s="228">
        <f>ROUND(I145*H145,2)</f>
        <v>0</v>
      </c>
      <c r="K145" s="229"/>
      <c r="L145" s="230"/>
      <c r="M145" s="231" t="s">
        <v>1</v>
      </c>
      <c r="N145" s="232" t="s">
        <v>50</v>
      </c>
      <c r="O145" s="70"/>
      <c r="P145" s="198">
        <f>O145*H145</f>
        <v>0</v>
      </c>
      <c r="Q145" s="198">
        <v>6.4999999999999997E-4</v>
      </c>
      <c r="R145" s="198">
        <f>Q145*H145</f>
        <v>6.4999999999999997E-4</v>
      </c>
      <c r="S145" s="198">
        <v>0</v>
      </c>
      <c r="T145" s="199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200" t="s">
        <v>95</v>
      </c>
      <c r="AT145" s="200" t="s">
        <v>321</v>
      </c>
      <c r="AU145" s="200" t="s">
        <v>85</v>
      </c>
      <c r="AY145" s="15" t="s">
        <v>148</v>
      </c>
      <c r="BE145" s="201">
        <f>IF(N145="základní",J145,0)</f>
        <v>0</v>
      </c>
      <c r="BF145" s="201">
        <f>IF(N145="snížená",J145,0)</f>
        <v>0</v>
      </c>
      <c r="BG145" s="201">
        <f>IF(N145="zákl. přenesená",J145,0)</f>
        <v>0</v>
      </c>
      <c r="BH145" s="201">
        <f>IF(N145="sníž. přenesená",J145,0)</f>
        <v>0</v>
      </c>
      <c r="BI145" s="201">
        <f>IF(N145="nulová",J145,0)</f>
        <v>0</v>
      </c>
      <c r="BJ145" s="15" t="s">
        <v>93</v>
      </c>
      <c r="BK145" s="201">
        <f>ROUND(I145*H145,2)</f>
        <v>0</v>
      </c>
      <c r="BL145" s="15" t="s">
        <v>93</v>
      </c>
      <c r="BM145" s="200" t="s">
        <v>843</v>
      </c>
    </row>
    <row r="146" spans="1:65" s="2" customFormat="1" ht="12">
      <c r="A146" s="33"/>
      <c r="B146" s="34"/>
      <c r="C146" s="35"/>
      <c r="D146" s="202" t="s">
        <v>158</v>
      </c>
      <c r="E146" s="35"/>
      <c r="F146" s="203" t="s">
        <v>842</v>
      </c>
      <c r="G146" s="35"/>
      <c r="H146" s="35"/>
      <c r="I146" s="204"/>
      <c r="J146" s="35"/>
      <c r="K146" s="35"/>
      <c r="L146" s="38"/>
      <c r="M146" s="205"/>
      <c r="N146" s="206"/>
      <c r="O146" s="70"/>
      <c r="P146" s="70"/>
      <c r="Q146" s="70"/>
      <c r="R146" s="70"/>
      <c r="S146" s="70"/>
      <c r="T146" s="71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T146" s="15" t="s">
        <v>158</v>
      </c>
      <c r="AU146" s="15" t="s">
        <v>85</v>
      </c>
    </row>
    <row r="147" spans="1:65" s="2" customFormat="1" ht="37.75" customHeight="1">
      <c r="A147" s="33"/>
      <c r="B147" s="34"/>
      <c r="C147" s="222" t="s">
        <v>270</v>
      </c>
      <c r="D147" s="222" t="s">
        <v>321</v>
      </c>
      <c r="E147" s="223" t="s">
        <v>844</v>
      </c>
      <c r="F147" s="224" t="s">
        <v>845</v>
      </c>
      <c r="G147" s="225" t="s">
        <v>330</v>
      </c>
      <c r="H147" s="226">
        <v>1</v>
      </c>
      <c r="I147" s="227"/>
      <c r="J147" s="228">
        <f>ROUND(I147*H147,2)</f>
        <v>0</v>
      </c>
      <c r="K147" s="229"/>
      <c r="L147" s="230"/>
      <c r="M147" s="231" t="s">
        <v>1</v>
      </c>
      <c r="N147" s="232" t="s">
        <v>50</v>
      </c>
      <c r="O147" s="70"/>
      <c r="P147" s="198">
        <f>O147*H147</f>
        <v>0</v>
      </c>
      <c r="Q147" s="198">
        <v>2.23E-2</v>
      </c>
      <c r="R147" s="198">
        <f>Q147*H147</f>
        <v>2.23E-2</v>
      </c>
      <c r="S147" s="198">
        <v>0</v>
      </c>
      <c r="T147" s="199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200" t="s">
        <v>95</v>
      </c>
      <c r="AT147" s="200" t="s">
        <v>321</v>
      </c>
      <c r="AU147" s="200" t="s">
        <v>85</v>
      </c>
      <c r="AY147" s="15" t="s">
        <v>148</v>
      </c>
      <c r="BE147" s="201">
        <f>IF(N147="základní",J147,0)</f>
        <v>0</v>
      </c>
      <c r="BF147" s="201">
        <f>IF(N147="snížená",J147,0)</f>
        <v>0</v>
      </c>
      <c r="BG147" s="201">
        <f>IF(N147="zákl. přenesená",J147,0)</f>
        <v>0</v>
      </c>
      <c r="BH147" s="201">
        <f>IF(N147="sníž. přenesená",J147,0)</f>
        <v>0</v>
      </c>
      <c r="BI147" s="201">
        <f>IF(N147="nulová",J147,0)</f>
        <v>0</v>
      </c>
      <c r="BJ147" s="15" t="s">
        <v>93</v>
      </c>
      <c r="BK147" s="201">
        <f>ROUND(I147*H147,2)</f>
        <v>0</v>
      </c>
      <c r="BL147" s="15" t="s">
        <v>93</v>
      </c>
      <c r="BM147" s="200" t="s">
        <v>846</v>
      </c>
    </row>
    <row r="148" spans="1:65" s="2" customFormat="1" ht="36">
      <c r="A148" s="33"/>
      <c r="B148" s="34"/>
      <c r="C148" s="35"/>
      <c r="D148" s="202" t="s">
        <v>158</v>
      </c>
      <c r="E148" s="35"/>
      <c r="F148" s="203" t="s">
        <v>845</v>
      </c>
      <c r="G148" s="35"/>
      <c r="H148" s="35"/>
      <c r="I148" s="204"/>
      <c r="J148" s="35"/>
      <c r="K148" s="35"/>
      <c r="L148" s="38"/>
      <c r="M148" s="205"/>
      <c r="N148" s="206"/>
      <c r="O148" s="70"/>
      <c r="P148" s="70"/>
      <c r="Q148" s="70"/>
      <c r="R148" s="70"/>
      <c r="S148" s="70"/>
      <c r="T148" s="71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T148" s="15" t="s">
        <v>158</v>
      </c>
      <c r="AU148" s="15" t="s">
        <v>85</v>
      </c>
    </row>
    <row r="149" spans="1:65" s="2" customFormat="1" ht="62.75" customHeight="1">
      <c r="A149" s="33"/>
      <c r="B149" s="34"/>
      <c r="C149" s="222" t="s">
        <v>8</v>
      </c>
      <c r="D149" s="222" t="s">
        <v>321</v>
      </c>
      <c r="E149" s="223" t="s">
        <v>847</v>
      </c>
      <c r="F149" s="224" t="s">
        <v>848</v>
      </c>
      <c r="G149" s="225" t="s">
        <v>330</v>
      </c>
      <c r="H149" s="226">
        <v>1</v>
      </c>
      <c r="I149" s="227"/>
      <c r="J149" s="228">
        <f>ROUND(I149*H149,2)</f>
        <v>0</v>
      </c>
      <c r="K149" s="229"/>
      <c r="L149" s="230"/>
      <c r="M149" s="231" t="s">
        <v>1</v>
      </c>
      <c r="N149" s="232" t="s">
        <v>50</v>
      </c>
      <c r="O149" s="70"/>
      <c r="P149" s="198">
        <f>O149*H149</f>
        <v>0</v>
      </c>
      <c r="Q149" s="198">
        <v>0</v>
      </c>
      <c r="R149" s="198">
        <f>Q149*H149</f>
        <v>0</v>
      </c>
      <c r="S149" s="198">
        <v>0</v>
      </c>
      <c r="T149" s="199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200" t="s">
        <v>95</v>
      </c>
      <c r="AT149" s="200" t="s">
        <v>321</v>
      </c>
      <c r="AU149" s="200" t="s">
        <v>85</v>
      </c>
      <c r="AY149" s="15" t="s">
        <v>148</v>
      </c>
      <c r="BE149" s="201">
        <f>IF(N149="základní",J149,0)</f>
        <v>0</v>
      </c>
      <c r="BF149" s="201">
        <f>IF(N149="snížená",J149,0)</f>
        <v>0</v>
      </c>
      <c r="BG149" s="201">
        <f>IF(N149="zákl. přenesená",J149,0)</f>
        <v>0</v>
      </c>
      <c r="BH149" s="201">
        <f>IF(N149="sníž. přenesená",J149,0)</f>
        <v>0</v>
      </c>
      <c r="BI149" s="201">
        <f>IF(N149="nulová",J149,0)</f>
        <v>0</v>
      </c>
      <c r="BJ149" s="15" t="s">
        <v>93</v>
      </c>
      <c r="BK149" s="201">
        <f>ROUND(I149*H149,2)</f>
        <v>0</v>
      </c>
      <c r="BL149" s="15" t="s">
        <v>93</v>
      </c>
      <c r="BM149" s="200" t="s">
        <v>849</v>
      </c>
    </row>
    <row r="150" spans="1:65" s="2" customFormat="1" ht="12">
      <c r="A150" s="33"/>
      <c r="B150" s="34"/>
      <c r="C150" s="35"/>
      <c r="D150" s="202" t="s">
        <v>158</v>
      </c>
      <c r="E150" s="35"/>
      <c r="F150" s="203" t="s">
        <v>850</v>
      </c>
      <c r="G150" s="35"/>
      <c r="H150" s="35"/>
      <c r="I150" s="204"/>
      <c r="J150" s="35"/>
      <c r="K150" s="35"/>
      <c r="L150" s="38"/>
      <c r="M150" s="205"/>
      <c r="N150" s="206"/>
      <c r="O150" s="70"/>
      <c r="P150" s="70"/>
      <c r="Q150" s="70"/>
      <c r="R150" s="70"/>
      <c r="S150" s="70"/>
      <c r="T150" s="71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T150" s="15" t="s">
        <v>158</v>
      </c>
      <c r="AU150" s="15" t="s">
        <v>85</v>
      </c>
    </row>
    <row r="151" spans="1:65" s="12" customFormat="1" ht="26" customHeight="1">
      <c r="B151" s="172"/>
      <c r="C151" s="173"/>
      <c r="D151" s="174" t="s">
        <v>84</v>
      </c>
      <c r="E151" s="175" t="s">
        <v>146</v>
      </c>
      <c r="F151" s="175" t="s">
        <v>147</v>
      </c>
      <c r="G151" s="173"/>
      <c r="H151" s="173"/>
      <c r="I151" s="176"/>
      <c r="J151" s="177">
        <f>BK151</f>
        <v>0</v>
      </c>
      <c r="K151" s="173"/>
      <c r="L151" s="178"/>
      <c r="M151" s="179"/>
      <c r="N151" s="180"/>
      <c r="O151" s="180"/>
      <c r="P151" s="181">
        <f>P152</f>
        <v>0</v>
      </c>
      <c r="Q151" s="180"/>
      <c r="R151" s="181">
        <f>R152</f>
        <v>4.9000000000000002E-2</v>
      </c>
      <c r="S151" s="180"/>
      <c r="T151" s="182">
        <f>T152</f>
        <v>0</v>
      </c>
      <c r="AR151" s="183" t="s">
        <v>93</v>
      </c>
      <c r="AT151" s="184" t="s">
        <v>84</v>
      </c>
      <c r="AU151" s="184" t="s">
        <v>85</v>
      </c>
      <c r="AY151" s="183" t="s">
        <v>148</v>
      </c>
      <c r="BK151" s="185">
        <f>BK152</f>
        <v>0</v>
      </c>
    </row>
    <row r="152" spans="1:65" s="12" customFormat="1" ht="22.75" customHeight="1">
      <c r="B152" s="172"/>
      <c r="C152" s="173"/>
      <c r="D152" s="174" t="s">
        <v>84</v>
      </c>
      <c r="E152" s="186" t="s">
        <v>151</v>
      </c>
      <c r="F152" s="186" t="s">
        <v>368</v>
      </c>
      <c r="G152" s="173"/>
      <c r="H152" s="173"/>
      <c r="I152" s="176"/>
      <c r="J152" s="187">
        <f>BK152</f>
        <v>0</v>
      </c>
      <c r="K152" s="173"/>
      <c r="L152" s="178"/>
      <c r="M152" s="179"/>
      <c r="N152" s="180"/>
      <c r="O152" s="180"/>
      <c r="P152" s="181">
        <f>SUM(P153:P154)</f>
        <v>0</v>
      </c>
      <c r="Q152" s="180"/>
      <c r="R152" s="181">
        <f>SUM(R153:R154)</f>
        <v>4.9000000000000002E-2</v>
      </c>
      <c r="S152" s="180"/>
      <c r="T152" s="182">
        <f>SUM(T153:T154)</f>
        <v>0</v>
      </c>
      <c r="AR152" s="183" t="s">
        <v>93</v>
      </c>
      <c r="AT152" s="184" t="s">
        <v>84</v>
      </c>
      <c r="AU152" s="184" t="s">
        <v>93</v>
      </c>
      <c r="AY152" s="183" t="s">
        <v>148</v>
      </c>
      <c r="BK152" s="185">
        <f>SUM(BK153:BK154)</f>
        <v>0</v>
      </c>
    </row>
    <row r="153" spans="1:65" s="2" customFormat="1" ht="14.5" customHeight="1">
      <c r="A153" s="33"/>
      <c r="B153" s="34"/>
      <c r="C153" s="188" t="s">
        <v>280</v>
      </c>
      <c r="D153" s="188" t="s">
        <v>152</v>
      </c>
      <c r="E153" s="189" t="s">
        <v>851</v>
      </c>
      <c r="F153" s="190" t="s">
        <v>852</v>
      </c>
      <c r="G153" s="191" t="s">
        <v>853</v>
      </c>
      <c r="H153" s="192">
        <v>1</v>
      </c>
      <c r="I153" s="193"/>
      <c r="J153" s="194">
        <f>ROUND(I153*H153,2)</f>
        <v>0</v>
      </c>
      <c r="K153" s="195"/>
      <c r="L153" s="38"/>
      <c r="M153" s="196" t="s">
        <v>1</v>
      </c>
      <c r="N153" s="197" t="s">
        <v>50</v>
      </c>
      <c r="O153" s="70"/>
      <c r="P153" s="198">
        <f>O153*H153</f>
        <v>0</v>
      </c>
      <c r="Q153" s="198">
        <v>4.9000000000000002E-2</v>
      </c>
      <c r="R153" s="198">
        <f>Q153*H153</f>
        <v>4.9000000000000002E-2</v>
      </c>
      <c r="S153" s="198">
        <v>0</v>
      </c>
      <c r="T153" s="199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200" t="s">
        <v>93</v>
      </c>
      <c r="AT153" s="200" t="s">
        <v>152</v>
      </c>
      <c r="AU153" s="200" t="s">
        <v>95</v>
      </c>
      <c r="AY153" s="15" t="s">
        <v>148</v>
      </c>
      <c r="BE153" s="201">
        <f>IF(N153="základní",J153,0)</f>
        <v>0</v>
      </c>
      <c r="BF153" s="201">
        <f>IF(N153="snížená",J153,0)</f>
        <v>0</v>
      </c>
      <c r="BG153" s="201">
        <f>IF(N153="zákl. přenesená",J153,0)</f>
        <v>0</v>
      </c>
      <c r="BH153" s="201">
        <f>IF(N153="sníž. přenesená",J153,0)</f>
        <v>0</v>
      </c>
      <c r="BI153" s="201">
        <f>IF(N153="nulová",J153,0)</f>
        <v>0</v>
      </c>
      <c r="BJ153" s="15" t="s">
        <v>93</v>
      </c>
      <c r="BK153" s="201">
        <f>ROUND(I153*H153,2)</f>
        <v>0</v>
      </c>
      <c r="BL153" s="15" t="s">
        <v>93</v>
      </c>
      <c r="BM153" s="200" t="s">
        <v>854</v>
      </c>
    </row>
    <row r="154" spans="1:65" s="2" customFormat="1" ht="12">
      <c r="A154" s="33"/>
      <c r="B154" s="34"/>
      <c r="C154" s="35"/>
      <c r="D154" s="202" t="s">
        <v>158</v>
      </c>
      <c r="E154" s="35"/>
      <c r="F154" s="203" t="s">
        <v>852</v>
      </c>
      <c r="G154" s="35"/>
      <c r="H154" s="35"/>
      <c r="I154" s="204"/>
      <c r="J154" s="35"/>
      <c r="K154" s="35"/>
      <c r="L154" s="38"/>
      <c r="M154" s="205"/>
      <c r="N154" s="206"/>
      <c r="O154" s="70"/>
      <c r="P154" s="70"/>
      <c r="Q154" s="70"/>
      <c r="R154" s="70"/>
      <c r="S154" s="70"/>
      <c r="T154" s="71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T154" s="15" t="s">
        <v>158</v>
      </c>
      <c r="AU154" s="15" t="s">
        <v>95</v>
      </c>
    </row>
    <row r="155" spans="1:65" s="12" customFormat="1" ht="26" customHeight="1">
      <c r="B155" s="172"/>
      <c r="C155" s="173"/>
      <c r="D155" s="174" t="s">
        <v>84</v>
      </c>
      <c r="E155" s="175" t="s">
        <v>321</v>
      </c>
      <c r="F155" s="175" t="s">
        <v>413</v>
      </c>
      <c r="G155" s="173"/>
      <c r="H155" s="173"/>
      <c r="I155" s="176"/>
      <c r="J155" s="177">
        <f>BK155</f>
        <v>0</v>
      </c>
      <c r="K155" s="173"/>
      <c r="L155" s="178"/>
      <c r="M155" s="179"/>
      <c r="N155" s="180"/>
      <c r="O155" s="180"/>
      <c r="P155" s="181">
        <f>P156</f>
        <v>0</v>
      </c>
      <c r="Q155" s="180"/>
      <c r="R155" s="181">
        <f>R156</f>
        <v>0</v>
      </c>
      <c r="S155" s="180"/>
      <c r="T155" s="182">
        <f>T156</f>
        <v>0</v>
      </c>
      <c r="AR155" s="183" t="s">
        <v>162</v>
      </c>
      <c r="AT155" s="184" t="s">
        <v>84</v>
      </c>
      <c r="AU155" s="184" t="s">
        <v>85</v>
      </c>
      <c r="AY155" s="183" t="s">
        <v>148</v>
      </c>
      <c r="BK155" s="185">
        <f>BK156</f>
        <v>0</v>
      </c>
    </row>
    <row r="156" spans="1:65" s="12" customFormat="1" ht="22.75" customHeight="1">
      <c r="B156" s="172"/>
      <c r="C156" s="173"/>
      <c r="D156" s="174" t="s">
        <v>84</v>
      </c>
      <c r="E156" s="186" t="s">
        <v>855</v>
      </c>
      <c r="F156" s="186" t="s">
        <v>856</v>
      </c>
      <c r="G156" s="173"/>
      <c r="H156" s="173"/>
      <c r="I156" s="176"/>
      <c r="J156" s="187">
        <f>BK156</f>
        <v>0</v>
      </c>
      <c r="K156" s="173"/>
      <c r="L156" s="178"/>
      <c r="M156" s="179"/>
      <c r="N156" s="180"/>
      <c r="O156" s="180"/>
      <c r="P156" s="181">
        <f>SUM(P157:P158)</f>
        <v>0</v>
      </c>
      <c r="Q156" s="180"/>
      <c r="R156" s="181">
        <f>SUM(R157:R158)</f>
        <v>0</v>
      </c>
      <c r="S156" s="180"/>
      <c r="T156" s="182">
        <f>SUM(T157:T158)</f>
        <v>0</v>
      </c>
      <c r="AR156" s="183" t="s">
        <v>162</v>
      </c>
      <c r="AT156" s="184" t="s">
        <v>84</v>
      </c>
      <c r="AU156" s="184" t="s">
        <v>93</v>
      </c>
      <c r="AY156" s="183" t="s">
        <v>148</v>
      </c>
      <c r="BK156" s="185">
        <f>SUM(BK157:BK158)</f>
        <v>0</v>
      </c>
    </row>
    <row r="157" spans="1:65" s="2" customFormat="1" ht="14.5" customHeight="1">
      <c r="A157" s="33"/>
      <c r="B157" s="34"/>
      <c r="C157" s="188" t="s">
        <v>285</v>
      </c>
      <c r="D157" s="188" t="s">
        <v>152</v>
      </c>
      <c r="E157" s="189" t="s">
        <v>857</v>
      </c>
      <c r="F157" s="190" t="s">
        <v>858</v>
      </c>
      <c r="G157" s="191" t="s">
        <v>330</v>
      </c>
      <c r="H157" s="192">
        <v>1</v>
      </c>
      <c r="I157" s="193"/>
      <c r="J157" s="194">
        <f>ROUND(I157*H157,2)</f>
        <v>0</v>
      </c>
      <c r="K157" s="195"/>
      <c r="L157" s="38"/>
      <c r="M157" s="196" t="s">
        <v>1</v>
      </c>
      <c r="N157" s="197" t="s">
        <v>50</v>
      </c>
      <c r="O157" s="70"/>
      <c r="P157" s="198">
        <f>O157*H157</f>
        <v>0</v>
      </c>
      <c r="Q157" s="198">
        <v>0</v>
      </c>
      <c r="R157" s="198">
        <f>Q157*H157</f>
        <v>0</v>
      </c>
      <c r="S157" s="198">
        <v>0</v>
      </c>
      <c r="T157" s="199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200" t="s">
        <v>93</v>
      </c>
      <c r="AT157" s="200" t="s">
        <v>152</v>
      </c>
      <c r="AU157" s="200" t="s">
        <v>95</v>
      </c>
      <c r="AY157" s="15" t="s">
        <v>148</v>
      </c>
      <c r="BE157" s="201">
        <f>IF(N157="základní",J157,0)</f>
        <v>0</v>
      </c>
      <c r="BF157" s="201">
        <f>IF(N157="snížená",J157,0)</f>
        <v>0</v>
      </c>
      <c r="BG157" s="201">
        <f>IF(N157="zákl. přenesená",J157,0)</f>
        <v>0</v>
      </c>
      <c r="BH157" s="201">
        <f>IF(N157="sníž. přenesená",J157,0)</f>
        <v>0</v>
      </c>
      <c r="BI157" s="201">
        <f>IF(N157="nulová",J157,0)</f>
        <v>0</v>
      </c>
      <c r="BJ157" s="15" t="s">
        <v>93</v>
      </c>
      <c r="BK157" s="201">
        <f>ROUND(I157*H157,2)</f>
        <v>0</v>
      </c>
      <c r="BL157" s="15" t="s">
        <v>93</v>
      </c>
      <c r="BM157" s="200" t="s">
        <v>859</v>
      </c>
    </row>
    <row r="158" spans="1:65" s="2" customFormat="1" ht="12">
      <c r="A158" s="33"/>
      <c r="B158" s="34"/>
      <c r="C158" s="35"/>
      <c r="D158" s="202" t="s">
        <v>158</v>
      </c>
      <c r="E158" s="35"/>
      <c r="F158" s="203" t="s">
        <v>858</v>
      </c>
      <c r="G158" s="35"/>
      <c r="H158" s="35"/>
      <c r="I158" s="204"/>
      <c r="J158" s="35"/>
      <c r="K158" s="35"/>
      <c r="L158" s="38"/>
      <c r="M158" s="207"/>
      <c r="N158" s="208"/>
      <c r="O158" s="209"/>
      <c r="P158" s="209"/>
      <c r="Q158" s="209"/>
      <c r="R158" s="209"/>
      <c r="S158" s="209"/>
      <c r="T158" s="210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T158" s="15" t="s">
        <v>158</v>
      </c>
      <c r="AU158" s="15" t="s">
        <v>95</v>
      </c>
    </row>
    <row r="159" spans="1:65" s="2" customFormat="1" ht="7" customHeight="1">
      <c r="A159" s="33"/>
      <c r="B159" s="53"/>
      <c r="C159" s="54"/>
      <c r="D159" s="54"/>
      <c r="E159" s="54"/>
      <c r="F159" s="54"/>
      <c r="G159" s="54"/>
      <c r="H159" s="54"/>
      <c r="I159" s="54"/>
      <c r="J159" s="54"/>
      <c r="K159" s="54"/>
      <c r="L159" s="38"/>
      <c r="M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</row>
  </sheetData>
  <sheetProtection algorithmName="SHA-512" hashValue="3IU8Vo4ucxemOEIWAfJ50xeKBYjoymTwt7s2O2M2l1c30uFhP8JbcOlWMExGoEokkyMWBVFoLa4Png6lqmuErQ==" saltValue="63toJTdWykHtYTxmBbbhZ42JWrbnOayX7ZoV7RonZ5EjLsF50DCGb60dngg9DiUi5DxizT8Q8MBmT87wRFonKw==" spinCount="100000" sheet="1" objects="1" scenarios="1" formatColumns="0" formatRows="0" autoFilter="0"/>
  <autoFilter ref="C118:K158" xr:uid="{00000000-0009-0000-0000-000006000000}"/>
  <mergeCells count="9">
    <mergeCell ref="E86:H86"/>
    <mergeCell ref="E109:H109"/>
    <mergeCell ref="E111:H111"/>
    <mergeCell ref="L2:V2"/>
    <mergeCell ref="E7:H7"/>
    <mergeCell ref="E9:H9"/>
    <mergeCell ref="E18:H18"/>
    <mergeCell ref="E27:H27"/>
    <mergeCell ref="E84:H84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22"/>
  <sheetViews>
    <sheetView showGridLines="0" tabSelected="1" topLeftCell="A95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AT2" s="15" t="s">
        <v>116</v>
      </c>
    </row>
    <row r="3" spans="1:46" s="1" customFormat="1" ht="7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8"/>
      <c r="AT3" s="15" t="s">
        <v>95</v>
      </c>
    </row>
    <row r="4" spans="1:46" s="1" customFormat="1" ht="25" customHeight="1">
      <c r="B4" s="18"/>
      <c r="D4" s="109" t="s">
        <v>117</v>
      </c>
      <c r="L4" s="18"/>
      <c r="M4" s="110" t="s">
        <v>10</v>
      </c>
      <c r="AT4" s="15" t="s">
        <v>4</v>
      </c>
    </row>
    <row r="5" spans="1:46" s="1" customFormat="1" ht="7" customHeight="1">
      <c r="B5" s="18"/>
      <c r="L5" s="18"/>
    </row>
    <row r="6" spans="1:46" s="1" customFormat="1" ht="12" customHeight="1">
      <c r="B6" s="18"/>
      <c r="D6" s="111" t="s">
        <v>16</v>
      </c>
      <c r="L6" s="18"/>
    </row>
    <row r="7" spans="1:46" s="1" customFormat="1" ht="16.5" customHeight="1">
      <c r="B7" s="18"/>
      <c r="E7" s="277" t="str">
        <f>'Rekapitulace stavby'!K6</f>
        <v>PŘESTAVLKY - VRT</v>
      </c>
      <c r="F7" s="278"/>
      <c r="G7" s="278"/>
      <c r="H7" s="278"/>
      <c r="L7" s="18"/>
    </row>
    <row r="8" spans="1:46" s="2" customFormat="1" ht="12" customHeight="1">
      <c r="A8" s="33"/>
      <c r="B8" s="38"/>
      <c r="C8" s="33"/>
      <c r="D8" s="111" t="s">
        <v>118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24.75" customHeight="1">
      <c r="A9" s="33"/>
      <c r="B9" s="38"/>
      <c r="C9" s="33"/>
      <c r="D9" s="33"/>
      <c r="E9" s="279" t="s">
        <v>860</v>
      </c>
      <c r="F9" s="280"/>
      <c r="G9" s="280"/>
      <c r="H9" s="280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11" t="s">
        <v>18</v>
      </c>
      <c r="E11" s="33"/>
      <c r="F11" s="112" t="s">
        <v>19</v>
      </c>
      <c r="G11" s="33"/>
      <c r="H11" s="33"/>
      <c r="I11" s="111" t="s">
        <v>20</v>
      </c>
      <c r="J11" s="112" t="s">
        <v>21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11" t="s">
        <v>22</v>
      </c>
      <c r="E12" s="33"/>
      <c r="F12" s="112" t="s">
        <v>33</v>
      </c>
      <c r="G12" s="33"/>
      <c r="H12" s="33"/>
      <c r="I12" s="111" t="s">
        <v>24</v>
      </c>
      <c r="J12" s="113" t="str">
        <f>'Rekapitulace stavby'!AN8</f>
        <v>7. 5. 2020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21.75" customHeight="1">
      <c r="A13" s="33"/>
      <c r="B13" s="38"/>
      <c r="C13" s="33"/>
      <c r="D13" s="114" t="s">
        <v>26</v>
      </c>
      <c r="E13" s="33"/>
      <c r="F13" s="115" t="s">
        <v>27</v>
      </c>
      <c r="G13" s="33"/>
      <c r="H13" s="33"/>
      <c r="I13" s="114" t="s">
        <v>28</v>
      </c>
      <c r="J13" s="115" t="s">
        <v>122</v>
      </c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11" t="s">
        <v>30</v>
      </c>
      <c r="E14" s="33"/>
      <c r="F14" s="33"/>
      <c r="G14" s="33"/>
      <c r="H14" s="33"/>
      <c r="I14" s="111" t="s">
        <v>31</v>
      </c>
      <c r="J14" s="112" t="s">
        <v>32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12" t="s">
        <v>124</v>
      </c>
      <c r="F15" s="33"/>
      <c r="G15" s="33"/>
      <c r="H15" s="33"/>
      <c r="I15" s="111" t="s">
        <v>34</v>
      </c>
      <c r="J15" s="112" t="s">
        <v>1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7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11" t="s">
        <v>35</v>
      </c>
      <c r="E17" s="33"/>
      <c r="F17" s="33"/>
      <c r="G17" s="33"/>
      <c r="H17" s="33"/>
      <c r="I17" s="111" t="s">
        <v>31</v>
      </c>
      <c r="J17" s="28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281" t="str">
        <f>'Rekapitulace stavby'!E14</f>
        <v>Vyplň údaj</v>
      </c>
      <c r="F18" s="282"/>
      <c r="G18" s="282"/>
      <c r="H18" s="282"/>
      <c r="I18" s="111" t="s">
        <v>34</v>
      </c>
      <c r="J18" s="28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7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11" t="s">
        <v>37</v>
      </c>
      <c r="E20" s="33"/>
      <c r="F20" s="33"/>
      <c r="G20" s="33"/>
      <c r="H20" s="33"/>
      <c r="I20" s="111" t="s">
        <v>31</v>
      </c>
      <c r="J20" s="112" t="s">
        <v>38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12" t="s">
        <v>39</v>
      </c>
      <c r="F21" s="33"/>
      <c r="G21" s="33"/>
      <c r="H21" s="33"/>
      <c r="I21" s="111" t="s">
        <v>34</v>
      </c>
      <c r="J21" s="112" t="s">
        <v>1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7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11" t="s">
        <v>41</v>
      </c>
      <c r="E23" s="33"/>
      <c r="F23" s="33"/>
      <c r="G23" s="33"/>
      <c r="H23" s="33"/>
      <c r="I23" s="111" t="s">
        <v>31</v>
      </c>
      <c r="J23" s="112" t="s">
        <v>1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12" t="s">
        <v>42</v>
      </c>
      <c r="F24" s="33"/>
      <c r="G24" s="33"/>
      <c r="H24" s="33"/>
      <c r="I24" s="111" t="s">
        <v>34</v>
      </c>
      <c r="J24" s="112" t="s">
        <v>1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7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11" t="s">
        <v>43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6"/>
      <c r="B27" s="117"/>
      <c r="C27" s="116"/>
      <c r="D27" s="116"/>
      <c r="E27" s="283" t="s">
        <v>1</v>
      </c>
      <c r="F27" s="283"/>
      <c r="G27" s="283"/>
      <c r="H27" s="283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7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7" customHeight="1">
      <c r="A29" s="33"/>
      <c r="B29" s="38"/>
      <c r="C29" s="33"/>
      <c r="D29" s="119"/>
      <c r="E29" s="119"/>
      <c r="F29" s="119"/>
      <c r="G29" s="119"/>
      <c r="H29" s="119"/>
      <c r="I29" s="119"/>
      <c r="J29" s="119"/>
      <c r="K29" s="119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5" customHeight="1">
      <c r="A30" s="33"/>
      <c r="B30" s="38"/>
      <c r="C30" s="33"/>
      <c r="D30" s="120" t="s">
        <v>45</v>
      </c>
      <c r="E30" s="33"/>
      <c r="F30" s="33"/>
      <c r="G30" s="33"/>
      <c r="H30" s="33"/>
      <c r="I30" s="33"/>
      <c r="J30" s="121">
        <f>ROUND(J117,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8"/>
      <c r="C31" s="33"/>
      <c r="D31" s="119"/>
      <c r="E31" s="119"/>
      <c r="F31" s="119"/>
      <c r="G31" s="119"/>
      <c r="H31" s="119"/>
      <c r="I31" s="119"/>
      <c r="J31" s="119"/>
      <c r="K31" s="119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5" customHeight="1">
      <c r="A32" s="33"/>
      <c r="B32" s="38"/>
      <c r="C32" s="33"/>
      <c r="D32" s="33"/>
      <c r="E32" s="33"/>
      <c r="F32" s="122" t="s">
        <v>47</v>
      </c>
      <c r="G32" s="33"/>
      <c r="H32" s="33"/>
      <c r="I32" s="122" t="s">
        <v>46</v>
      </c>
      <c r="J32" s="122" t="s">
        <v>48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5" customHeight="1">
      <c r="A33" s="33"/>
      <c r="B33" s="38"/>
      <c r="C33" s="33"/>
      <c r="D33" s="123" t="s">
        <v>49</v>
      </c>
      <c r="E33" s="111" t="s">
        <v>50</v>
      </c>
      <c r="F33" s="124">
        <f>ROUND((SUM(BE117:BE121)),  2)</f>
        <v>0</v>
      </c>
      <c r="G33" s="33"/>
      <c r="H33" s="33"/>
      <c r="I33" s="125">
        <v>0.21</v>
      </c>
      <c r="J33" s="124">
        <f>ROUND(((SUM(BE117:BE121))*I33),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8"/>
      <c r="C34" s="33"/>
      <c r="D34" s="33"/>
      <c r="E34" s="111" t="s">
        <v>51</v>
      </c>
      <c r="F34" s="124">
        <f>ROUND((SUM(BF117:BF121)),  2)</f>
        <v>0</v>
      </c>
      <c r="G34" s="33"/>
      <c r="H34" s="33"/>
      <c r="I34" s="125">
        <v>0.15</v>
      </c>
      <c r="J34" s="124">
        <f>ROUND(((SUM(BF117:BF121))*I34),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hidden="1" customHeight="1">
      <c r="A35" s="33"/>
      <c r="B35" s="38"/>
      <c r="C35" s="33"/>
      <c r="D35" s="33"/>
      <c r="E35" s="111" t="s">
        <v>52</v>
      </c>
      <c r="F35" s="124">
        <f>ROUND((SUM(BG117:BG121)),  2)</f>
        <v>0</v>
      </c>
      <c r="G35" s="33"/>
      <c r="H35" s="33"/>
      <c r="I35" s="125">
        <v>0.21</v>
      </c>
      <c r="J35" s="124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hidden="1" customHeight="1">
      <c r="A36" s="33"/>
      <c r="B36" s="38"/>
      <c r="C36" s="33"/>
      <c r="D36" s="33"/>
      <c r="E36" s="111" t="s">
        <v>53</v>
      </c>
      <c r="F36" s="124">
        <f>ROUND((SUM(BH117:BH121)),  2)</f>
        <v>0</v>
      </c>
      <c r="G36" s="33"/>
      <c r="H36" s="33"/>
      <c r="I36" s="125">
        <v>0.15</v>
      </c>
      <c r="J36" s="124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8"/>
      <c r="C37" s="33"/>
      <c r="D37" s="33"/>
      <c r="E37" s="111" t="s">
        <v>54</v>
      </c>
      <c r="F37" s="124">
        <f>ROUND((SUM(BI117:BI121)),  2)</f>
        <v>0</v>
      </c>
      <c r="G37" s="33"/>
      <c r="H37" s="33"/>
      <c r="I37" s="125">
        <v>0</v>
      </c>
      <c r="J37" s="124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7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5" customHeight="1">
      <c r="A39" s="33"/>
      <c r="B39" s="38"/>
      <c r="C39" s="126"/>
      <c r="D39" s="127" t="s">
        <v>55</v>
      </c>
      <c r="E39" s="128"/>
      <c r="F39" s="128"/>
      <c r="G39" s="129" t="s">
        <v>56</v>
      </c>
      <c r="H39" s="130" t="s">
        <v>57</v>
      </c>
      <c r="I39" s="128"/>
      <c r="J39" s="131">
        <f>SUM(J30:J37)</f>
        <v>0</v>
      </c>
      <c r="K39" s="132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5" customHeight="1">
      <c r="B41" s="18"/>
      <c r="L41" s="18"/>
    </row>
    <row r="42" spans="1:31" s="1" customFormat="1" ht="14.5" customHeight="1">
      <c r="B42" s="18"/>
      <c r="L42" s="18"/>
    </row>
    <row r="43" spans="1:31" s="1" customFormat="1" ht="14.5" customHeight="1">
      <c r="B43" s="18"/>
      <c r="L43" s="18"/>
    </row>
    <row r="44" spans="1:31" s="1" customFormat="1" ht="14.5" customHeight="1">
      <c r="B44" s="18"/>
      <c r="L44" s="18"/>
    </row>
    <row r="45" spans="1:31" s="1" customFormat="1" ht="14.5" customHeight="1">
      <c r="B45" s="18"/>
      <c r="L45" s="18"/>
    </row>
    <row r="46" spans="1:31" s="1" customFormat="1" ht="14.5" customHeight="1">
      <c r="B46" s="18"/>
      <c r="L46" s="18"/>
    </row>
    <row r="47" spans="1:31" s="1" customFormat="1" ht="14.5" customHeight="1">
      <c r="B47" s="18"/>
      <c r="L47" s="18"/>
    </row>
    <row r="48" spans="1:31" s="1" customFormat="1" ht="14.5" customHeight="1">
      <c r="B48" s="18"/>
      <c r="L48" s="18"/>
    </row>
    <row r="49" spans="1:31" s="2" customFormat="1" ht="14.5" customHeight="1">
      <c r="B49" s="50"/>
      <c r="D49" s="133" t="s">
        <v>58</v>
      </c>
      <c r="E49" s="134"/>
      <c r="F49" s="134"/>
      <c r="G49" s="133" t="s">
        <v>59</v>
      </c>
      <c r="H49" s="134"/>
      <c r="I49" s="134"/>
      <c r="J49" s="134"/>
      <c r="K49" s="134"/>
      <c r="L49" s="50"/>
    </row>
    <row r="50" spans="1:31" ht="11">
      <c r="B50" s="18"/>
      <c r="L50" s="18"/>
    </row>
    <row r="51" spans="1:31" ht="11">
      <c r="B51" s="18"/>
      <c r="L51" s="18"/>
    </row>
    <row r="52" spans="1:31" ht="11">
      <c r="B52" s="18"/>
      <c r="L52" s="18"/>
    </row>
    <row r="53" spans="1:31" ht="11">
      <c r="B53" s="18"/>
      <c r="L53" s="18"/>
    </row>
    <row r="54" spans="1:31" ht="11">
      <c r="B54" s="18"/>
      <c r="L54" s="18"/>
    </row>
    <row r="55" spans="1:31" ht="11">
      <c r="B55" s="18"/>
      <c r="L55" s="18"/>
    </row>
    <row r="56" spans="1:31" ht="11">
      <c r="B56" s="18"/>
      <c r="L56" s="18"/>
    </row>
    <row r="57" spans="1:31" ht="11">
      <c r="B57" s="18"/>
      <c r="L57" s="18"/>
    </row>
    <row r="58" spans="1:31" ht="11">
      <c r="B58" s="18"/>
      <c r="L58" s="18"/>
    </row>
    <row r="59" spans="1:31" ht="11">
      <c r="B59" s="18"/>
      <c r="L59" s="18"/>
    </row>
    <row r="60" spans="1:31" s="2" customFormat="1" ht="13">
      <c r="A60" s="33"/>
      <c r="B60" s="38"/>
      <c r="C60" s="33"/>
      <c r="D60" s="135" t="s">
        <v>60</v>
      </c>
      <c r="E60" s="136"/>
      <c r="F60" s="137" t="s">
        <v>61</v>
      </c>
      <c r="G60" s="135" t="s">
        <v>60</v>
      </c>
      <c r="H60" s="136"/>
      <c r="I60" s="136"/>
      <c r="J60" s="138" t="s">
        <v>61</v>
      </c>
      <c r="K60" s="136"/>
      <c r="L60" s="50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</row>
    <row r="61" spans="1:31" ht="11">
      <c r="B61" s="18"/>
      <c r="L61" s="18"/>
    </row>
    <row r="62" spans="1:31" ht="11">
      <c r="B62" s="18"/>
      <c r="L62" s="18"/>
    </row>
    <row r="63" spans="1:31" ht="11">
      <c r="B63" s="18"/>
      <c r="L63" s="18"/>
    </row>
    <row r="64" spans="1:31" s="2" customFormat="1" ht="13">
      <c r="A64" s="33"/>
      <c r="B64" s="38"/>
      <c r="C64" s="33"/>
      <c r="D64" s="133" t="s">
        <v>62</v>
      </c>
      <c r="E64" s="139"/>
      <c r="F64" s="139"/>
      <c r="G64" s="133" t="s">
        <v>63</v>
      </c>
      <c r="H64" s="139"/>
      <c r="I64" s="139"/>
      <c r="J64" s="139"/>
      <c r="K64" s="139"/>
      <c r="L64" s="50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</row>
    <row r="65" spans="1:31" ht="11">
      <c r="B65" s="18"/>
      <c r="L65" s="18"/>
    </row>
    <row r="66" spans="1:31" ht="11">
      <c r="B66" s="18"/>
      <c r="L66" s="18"/>
    </row>
    <row r="67" spans="1:31" ht="11">
      <c r="B67" s="18"/>
      <c r="L67" s="18"/>
    </row>
    <row r="68" spans="1:31" ht="11">
      <c r="B68" s="18"/>
      <c r="L68" s="18"/>
    </row>
    <row r="69" spans="1:31" ht="11">
      <c r="B69" s="18"/>
      <c r="L69" s="18"/>
    </row>
    <row r="70" spans="1:31" ht="11">
      <c r="B70" s="18"/>
      <c r="L70" s="18"/>
    </row>
    <row r="71" spans="1:31" ht="11">
      <c r="B71" s="18"/>
      <c r="L71" s="18"/>
    </row>
    <row r="72" spans="1:31" ht="11">
      <c r="B72" s="18"/>
      <c r="L72" s="18"/>
    </row>
    <row r="73" spans="1:31" ht="11">
      <c r="B73" s="18"/>
      <c r="L73" s="18"/>
    </row>
    <row r="74" spans="1:31" ht="11">
      <c r="B74" s="18"/>
      <c r="L74" s="18"/>
    </row>
    <row r="75" spans="1:31" s="2" customFormat="1" ht="13">
      <c r="A75" s="33"/>
      <c r="B75" s="38"/>
      <c r="C75" s="33"/>
      <c r="D75" s="135" t="s">
        <v>60</v>
      </c>
      <c r="E75" s="136"/>
      <c r="F75" s="137" t="s">
        <v>61</v>
      </c>
      <c r="G75" s="135" t="s">
        <v>60</v>
      </c>
      <c r="H75" s="136"/>
      <c r="I75" s="136"/>
      <c r="J75" s="138" t="s">
        <v>61</v>
      </c>
      <c r="K75" s="136"/>
      <c r="L75" s="50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pans="1:31" s="2" customFormat="1" ht="14.5" customHeight="1">
      <c r="A76" s="33"/>
      <c r="B76" s="140"/>
      <c r="C76" s="141"/>
      <c r="D76" s="141"/>
      <c r="E76" s="141"/>
      <c r="F76" s="141"/>
      <c r="G76" s="141"/>
      <c r="H76" s="141"/>
      <c r="I76" s="141"/>
      <c r="J76" s="141"/>
      <c r="K76" s="141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80" spans="1:31" s="2" customFormat="1" ht="7" customHeight="1">
      <c r="A80" s="33"/>
      <c r="B80" s="142"/>
      <c r="C80" s="143"/>
      <c r="D80" s="143"/>
      <c r="E80" s="143"/>
      <c r="F80" s="143"/>
      <c r="G80" s="143"/>
      <c r="H80" s="143"/>
      <c r="I80" s="143"/>
      <c r="J80" s="143"/>
      <c r="K80" s="143"/>
      <c r="L80" s="50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pans="1:47" s="2" customFormat="1" ht="25" customHeight="1">
      <c r="A81" s="33"/>
      <c r="B81" s="34"/>
      <c r="C81" s="21" t="s">
        <v>125</v>
      </c>
      <c r="D81" s="35"/>
      <c r="E81" s="35"/>
      <c r="F81" s="35"/>
      <c r="G81" s="35"/>
      <c r="H81" s="35"/>
      <c r="I81" s="35"/>
      <c r="J81" s="35"/>
      <c r="K81" s="35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7" customHeight="1">
      <c r="A82" s="33"/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12" customHeight="1">
      <c r="A83" s="33"/>
      <c r="B83" s="34"/>
      <c r="C83" s="27" t="s">
        <v>16</v>
      </c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6.5" customHeight="1">
      <c r="A84" s="33"/>
      <c r="B84" s="34"/>
      <c r="C84" s="35"/>
      <c r="D84" s="35"/>
      <c r="E84" s="284" t="str">
        <f>E7</f>
        <v>PŘESTAVLKY - VRT</v>
      </c>
      <c r="F84" s="285"/>
      <c r="G84" s="285"/>
      <c r="H84" s="28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2" customHeight="1">
      <c r="A85" s="33"/>
      <c r="B85" s="34"/>
      <c r="C85" s="27" t="s">
        <v>118</v>
      </c>
      <c r="D85" s="35"/>
      <c r="E85" s="35"/>
      <c r="F85" s="35"/>
      <c r="G85" s="35"/>
      <c r="H85" s="35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24.75" customHeight="1">
      <c r="A86" s="33"/>
      <c r="B86" s="34"/>
      <c r="C86" s="35"/>
      <c r="D86" s="35"/>
      <c r="E86" s="236" t="str">
        <f>E9</f>
        <v>2020_02_06 - PS 03 Elektročást –  (řešena podrobně v příloze D.4)</v>
      </c>
      <c r="F86" s="286"/>
      <c r="G86" s="286"/>
      <c r="H86" s="286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7" customHeight="1">
      <c r="A87" s="33"/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12" customHeight="1">
      <c r="A88" s="33"/>
      <c r="B88" s="34"/>
      <c r="C88" s="27" t="s">
        <v>22</v>
      </c>
      <c r="D88" s="35"/>
      <c r="E88" s="35"/>
      <c r="F88" s="25" t="str">
        <f>F12</f>
        <v>Přestavlky u Čerčan</v>
      </c>
      <c r="G88" s="35"/>
      <c r="H88" s="35"/>
      <c r="I88" s="27" t="s">
        <v>24</v>
      </c>
      <c r="J88" s="65" t="str">
        <f>IF(J12="","",J12)</f>
        <v>7. 5. 2020</v>
      </c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7" customHeight="1">
      <c r="A89" s="33"/>
      <c r="B89" s="34"/>
      <c r="C89" s="35"/>
      <c r="D89" s="35"/>
      <c r="E89" s="35"/>
      <c r="F89" s="35"/>
      <c r="G89" s="35"/>
      <c r="H89" s="35"/>
      <c r="I89" s="35"/>
      <c r="J89" s="35"/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40" customHeight="1">
      <c r="A90" s="33"/>
      <c r="B90" s="34"/>
      <c r="C90" s="27" t="s">
        <v>30</v>
      </c>
      <c r="D90" s="35"/>
      <c r="E90" s="35"/>
      <c r="F90" s="25" t="str">
        <f>E15</f>
        <v>Obec Přestavlky u Čerčan</v>
      </c>
      <c r="G90" s="35"/>
      <c r="H90" s="35"/>
      <c r="I90" s="27" t="s">
        <v>37</v>
      </c>
      <c r="J90" s="31" t="str">
        <f>E21</f>
        <v>Vodohospodářský rozvoj a výstavba a.s.</v>
      </c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5" customHeight="1">
      <c r="A91" s="33"/>
      <c r="B91" s="34"/>
      <c r="C91" s="27" t="s">
        <v>35</v>
      </c>
      <c r="D91" s="35"/>
      <c r="E91" s="35"/>
      <c r="F91" s="25" t="str">
        <f>IF(E18="","",E18)</f>
        <v>Vyplň údaj</v>
      </c>
      <c r="G91" s="35"/>
      <c r="H91" s="35"/>
      <c r="I91" s="27" t="s">
        <v>41</v>
      </c>
      <c r="J91" s="31" t="str">
        <f>E24</f>
        <v>Dvořák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0.25" customHeight="1">
      <c r="A92" s="33"/>
      <c r="B92" s="34"/>
      <c r="C92" s="35"/>
      <c r="D92" s="35"/>
      <c r="E92" s="35"/>
      <c r="F92" s="35"/>
      <c r="G92" s="35"/>
      <c r="H92" s="35"/>
      <c r="I92" s="35"/>
      <c r="J92" s="35"/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29.25" customHeight="1">
      <c r="A93" s="33"/>
      <c r="B93" s="34"/>
      <c r="C93" s="144" t="s">
        <v>126</v>
      </c>
      <c r="D93" s="145"/>
      <c r="E93" s="145"/>
      <c r="F93" s="145"/>
      <c r="G93" s="145"/>
      <c r="H93" s="145"/>
      <c r="I93" s="145"/>
      <c r="J93" s="146" t="s">
        <v>127</v>
      </c>
      <c r="K93" s="14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10.25" customHeight="1">
      <c r="A94" s="33"/>
      <c r="B94" s="34"/>
      <c r="C94" s="35"/>
      <c r="D94" s="35"/>
      <c r="E94" s="35"/>
      <c r="F94" s="35"/>
      <c r="G94" s="35"/>
      <c r="H94" s="35"/>
      <c r="I94" s="35"/>
      <c r="J94" s="35"/>
      <c r="K94" s="35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22.75" customHeight="1">
      <c r="A95" s="33"/>
      <c r="B95" s="34"/>
      <c r="C95" s="147" t="s">
        <v>128</v>
      </c>
      <c r="D95" s="35"/>
      <c r="E95" s="35"/>
      <c r="F95" s="35"/>
      <c r="G95" s="35"/>
      <c r="H95" s="35"/>
      <c r="I95" s="35"/>
      <c r="J95" s="83">
        <f>J117</f>
        <v>0</v>
      </c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U95" s="15" t="s">
        <v>129</v>
      </c>
    </row>
    <row r="96" spans="1:47" s="9" customFormat="1" ht="25" customHeight="1">
      <c r="B96" s="148"/>
      <c r="C96" s="149"/>
      <c r="D96" s="150" t="s">
        <v>197</v>
      </c>
      <c r="E96" s="151"/>
      <c r="F96" s="151"/>
      <c r="G96" s="151"/>
      <c r="H96" s="151"/>
      <c r="I96" s="151"/>
      <c r="J96" s="152">
        <f>J118</f>
        <v>0</v>
      </c>
      <c r="K96" s="149"/>
      <c r="L96" s="153"/>
    </row>
    <row r="97" spans="1:31" s="10" customFormat="1" ht="20" customHeight="1">
      <c r="B97" s="154"/>
      <c r="C97" s="155"/>
      <c r="D97" s="156" t="s">
        <v>861</v>
      </c>
      <c r="E97" s="157"/>
      <c r="F97" s="157"/>
      <c r="G97" s="157"/>
      <c r="H97" s="157"/>
      <c r="I97" s="157"/>
      <c r="J97" s="158">
        <f>J119</f>
        <v>0</v>
      </c>
      <c r="K97" s="155"/>
      <c r="L97" s="159"/>
    </row>
    <row r="98" spans="1:31" s="2" customFormat="1" ht="21.75" customHeight="1">
      <c r="A98" s="33"/>
      <c r="B98" s="34"/>
      <c r="C98" s="35"/>
      <c r="D98" s="35"/>
      <c r="E98" s="35"/>
      <c r="F98" s="35"/>
      <c r="G98" s="35"/>
      <c r="H98" s="35"/>
      <c r="I98" s="35"/>
      <c r="J98" s="35"/>
      <c r="K98" s="35"/>
      <c r="L98" s="50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31" s="2" customFormat="1" ht="7" customHeight="1">
      <c r="A99" s="33"/>
      <c r="B99" s="53"/>
      <c r="C99" s="54"/>
      <c r="D99" s="54"/>
      <c r="E99" s="54"/>
      <c r="F99" s="54"/>
      <c r="G99" s="54"/>
      <c r="H99" s="54"/>
      <c r="I99" s="54"/>
      <c r="J99" s="54"/>
      <c r="K99" s="54"/>
      <c r="L99" s="50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3" spans="1:31" s="2" customFormat="1" ht="7" customHeight="1">
      <c r="A103" s="33"/>
      <c r="B103" s="55"/>
      <c r="C103" s="56"/>
      <c r="D103" s="56"/>
      <c r="E103" s="56"/>
      <c r="F103" s="56"/>
      <c r="G103" s="56"/>
      <c r="H103" s="56"/>
      <c r="I103" s="56"/>
      <c r="J103" s="56"/>
      <c r="K103" s="56"/>
      <c r="L103" s="50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31" s="2" customFormat="1" ht="25" customHeight="1">
      <c r="A104" s="33"/>
      <c r="B104" s="34"/>
      <c r="C104" s="21" t="s">
        <v>133</v>
      </c>
      <c r="D104" s="35"/>
      <c r="E104" s="35"/>
      <c r="F104" s="35"/>
      <c r="G104" s="35"/>
      <c r="H104" s="35"/>
      <c r="I104" s="35"/>
      <c r="J104" s="35"/>
      <c r="K104" s="35"/>
      <c r="L104" s="50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7" customHeight="1">
      <c r="A105" s="33"/>
      <c r="B105" s="34"/>
      <c r="C105" s="35"/>
      <c r="D105" s="35"/>
      <c r="E105" s="35"/>
      <c r="F105" s="35"/>
      <c r="G105" s="35"/>
      <c r="H105" s="35"/>
      <c r="I105" s="35"/>
      <c r="J105" s="35"/>
      <c r="K105" s="35"/>
      <c r="L105" s="50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12" customHeight="1">
      <c r="A106" s="33"/>
      <c r="B106" s="34"/>
      <c r="C106" s="27" t="s">
        <v>16</v>
      </c>
      <c r="D106" s="35"/>
      <c r="E106" s="35"/>
      <c r="F106" s="35"/>
      <c r="G106" s="35"/>
      <c r="H106" s="35"/>
      <c r="I106" s="35"/>
      <c r="J106" s="35"/>
      <c r="K106" s="35"/>
      <c r="L106" s="50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16.5" customHeight="1">
      <c r="A107" s="33"/>
      <c r="B107" s="34"/>
      <c r="C107" s="35"/>
      <c r="D107" s="35"/>
      <c r="E107" s="284" t="str">
        <f>E7</f>
        <v>PŘESTAVLKY - VRT</v>
      </c>
      <c r="F107" s="285"/>
      <c r="G107" s="285"/>
      <c r="H107" s="285"/>
      <c r="I107" s="35"/>
      <c r="J107" s="35"/>
      <c r="K107" s="35"/>
      <c r="L107" s="50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2" customHeight="1">
      <c r="A108" s="33"/>
      <c r="B108" s="34"/>
      <c r="C108" s="27" t="s">
        <v>118</v>
      </c>
      <c r="D108" s="35"/>
      <c r="E108" s="35"/>
      <c r="F108" s="35"/>
      <c r="G108" s="35"/>
      <c r="H108" s="35"/>
      <c r="I108" s="35"/>
      <c r="J108" s="35"/>
      <c r="K108" s="35"/>
      <c r="L108" s="50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24.75" customHeight="1">
      <c r="A109" s="33"/>
      <c r="B109" s="34"/>
      <c r="C109" s="35"/>
      <c r="D109" s="35"/>
      <c r="E109" s="236" t="str">
        <f>E9</f>
        <v>2020_02_06 - PS 03 Elektročást –  (řešena podrobně v příloze D.4)</v>
      </c>
      <c r="F109" s="286"/>
      <c r="G109" s="286"/>
      <c r="H109" s="286"/>
      <c r="I109" s="35"/>
      <c r="J109" s="35"/>
      <c r="K109" s="35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7" customHeight="1">
      <c r="A110" s="33"/>
      <c r="B110" s="34"/>
      <c r="C110" s="35"/>
      <c r="D110" s="35"/>
      <c r="E110" s="35"/>
      <c r="F110" s="35"/>
      <c r="G110" s="35"/>
      <c r="H110" s="35"/>
      <c r="I110" s="35"/>
      <c r="J110" s="35"/>
      <c r="K110" s="35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2" customHeight="1">
      <c r="A111" s="33"/>
      <c r="B111" s="34"/>
      <c r="C111" s="27" t="s">
        <v>22</v>
      </c>
      <c r="D111" s="35"/>
      <c r="E111" s="35"/>
      <c r="F111" s="25" t="str">
        <f>F12</f>
        <v>Přestavlky u Čerčan</v>
      </c>
      <c r="G111" s="35"/>
      <c r="H111" s="35"/>
      <c r="I111" s="27" t="s">
        <v>24</v>
      </c>
      <c r="J111" s="65" t="str">
        <f>IF(J12="","",J12)</f>
        <v>7. 5. 2020</v>
      </c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7" customHeight="1">
      <c r="A112" s="33"/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40" customHeight="1">
      <c r="A113" s="33"/>
      <c r="B113" s="34"/>
      <c r="C113" s="27" t="s">
        <v>30</v>
      </c>
      <c r="D113" s="35"/>
      <c r="E113" s="35"/>
      <c r="F113" s="25" t="str">
        <f>E15</f>
        <v>Obec Přestavlky u Čerčan</v>
      </c>
      <c r="G113" s="35"/>
      <c r="H113" s="35"/>
      <c r="I113" s="27" t="s">
        <v>37</v>
      </c>
      <c r="J113" s="31" t="str">
        <f>E21</f>
        <v>Vodohospodářský rozvoj a výstavba a.s.</v>
      </c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5.25" customHeight="1">
      <c r="A114" s="33"/>
      <c r="B114" s="34"/>
      <c r="C114" s="27" t="s">
        <v>35</v>
      </c>
      <c r="D114" s="35"/>
      <c r="E114" s="35"/>
      <c r="F114" s="25" t="str">
        <f>IF(E18="","",E18)</f>
        <v>Vyplň údaj</v>
      </c>
      <c r="G114" s="35"/>
      <c r="H114" s="35"/>
      <c r="I114" s="27" t="s">
        <v>41</v>
      </c>
      <c r="J114" s="31" t="str">
        <f>E24</f>
        <v>Dvořák</v>
      </c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0.25" customHeight="1">
      <c r="A115" s="33"/>
      <c r="B115" s="34"/>
      <c r="C115" s="35"/>
      <c r="D115" s="35"/>
      <c r="E115" s="35"/>
      <c r="F115" s="35"/>
      <c r="G115" s="35"/>
      <c r="H115" s="35"/>
      <c r="I115" s="35"/>
      <c r="J115" s="35"/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11" customFormat="1" ht="29.25" customHeight="1">
      <c r="A116" s="160"/>
      <c r="B116" s="161"/>
      <c r="C116" s="162" t="s">
        <v>134</v>
      </c>
      <c r="D116" s="163" t="s">
        <v>70</v>
      </c>
      <c r="E116" s="163" t="s">
        <v>66</v>
      </c>
      <c r="F116" s="163" t="s">
        <v>67</v>
      </c>
      <c r="G116" s="163" t="s">
        <v>135</v>
      </c>
      <c r="H116" s="163" t="s">
        <v>136</v>
      </c>
      <c r="I116" s="163" t="s">
        <v>137</v>
      </c>
      <c r="J116" s="164" t="s">
        <v>127</v>
      </c>
      <c r="K116" s="165" t="s">
        <v>138</v>
      </c>
      <c r="L116" s="166"/>
      <c r="M116" s="74" t="s">
        <v>1</v>
      </c>
      <c r="N116" s="75" t="s">
        <v>49</v>
      </c>
      <c r="O116" s="75" t="s">
        <v>139</v>
      </c>
      <c r="P116" s="75" t="s">
        <v>140</v>
      </c>
      <c r="Q116" s="75" t="s">
        <v>141</v>
      </c>
      <c r="R116" s="75" t="s">
        <v>142</v>
      </c>
      <c r="S116" s="75" t="s">
        <v>143</v>
      </c>
      <c r="T116" s="76" t="s">
        <v>144</v>
      </c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</row>
    <row r="117" spans="1:65" s="2" customFormat="1" ht="22.75" customHeight="1">
      <c r="A117" s="33"/>
      <c r="B117" s="34"/>
      <c r="C117" s="81" t="s">
        <v>145</v>
      </c>
      <c r="D117" s="35"/>
      <c r="E117" s="35"/>
      <c r="F117" s="35"/>
      <c r="G117" s="35"/>
      <c r="H117" s="35"/>
      <c r="I117" s="35"/>
      <c r="J117" s="167">
        <f>BK117</f>
        <v>0</v>
      </c>
      <c r="K117" s="35"/>
      <c r="L117" s="38"/>
      <c r="M117" s="77"/>
      <c r="N117" s="168"/>
      <c r="O117" s="78"/>
      <c r="P117" s="169">
        <f>P118</f>
        <v>0</v>
      </c>
      <c r="Q117" s="78"/>
      <c r="R117" s="169">
        <f>R118</f>
        <v>0</v>
      </c>
      <c r="S117" s="78"/>
      <c r="T117" s="170">
        <f>T118</f>
        <v>0</v>
      </c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T117" s="15" t="s">
        <v>84</v>
      </c>
      <c r="AU117" s="15" t="s">
        <v>129</v>
      </c>
      <c r="BK117" s="171">
        <f>BK118</f>
        <v>0</v>
      </c>
    </row>
    <row r="118" spans="1:65" s="12" customFormat="1" ht="26" customHeight="1">
      <c r="B118" s="172"/>
      <c r="C118" s="173"/>
      <c r="D118" s="174" t="s">
        <v>84</v>
      </c>
      <c r="E118" s="175" t="s">
        <v>321</v>
      </c>
      <c r="F118" s="175" t="s">
        <v>413</v>
      </c>
      <c r="G118" s="173"/>
      <c r="H118" s="173"/>
      <c r="I118" s="176"/>
      <c r="J118" s="177">
        <f>BK118</f>
        <v>0</v>
      </c>
      <c r="K118" s="173"/>
      <c r="L118" s="178"/>
      <c r="M118" s="179"/>
      <c r="N118" s="180"/>
      <c r="O118" s="180"/>
      <c r="P118" s="181">
        <f>P119</f>
        <v>0</v>
      </c>
      <c r="Q118" s="180"/>
      <c r="R118" s="181">
        <f>R119</f>
        <v>0</v>
      </c>
      <c r="S118" s="180"/>
      <c r="T118" s="182">
        <f>T119</f>
        <v>0</v>
      </c>
      <c r="AR118" s="183" t="s">
        <v>162</v>
      </c>
      <c r="AT118" s="184" t="s">
        <v>84</v>
      </c>
      <c r="AU118" s="184" t="s">
        <v>85</v>
      </c>
      <c r="AY118" s="183" t="s">
        <v>148</v>
      </c>
      <c r="BK118" s="185">
        <f>BK119</f>
        <v>0</v>
      </c>
    </row>
    <row r="119" spans="1:65" s="12" customFormat="1" ht="22.75" customHeight="1">
      <c r="B119" s="172"/>
      <c r="C119" s="173"/>
      <c r="D119" s="174" t="s">
        <v>84</v>
      </c>
      <c r="E119" s="186" t="s">
        <v>862</v>
      </c>
      <c r="F119" s="186" t="s">
        <v>863</v>
      </c>
      <c r="G119" s="173"/>
      <c r="H119" s="173"/>
      <c r="I119" s="176"/>
      <c r="J119" s="187">
        <f>BK119</f>
        <v>0</v>
      </c>
      <c r="K119" s="173"/>
      <c r="L119" s="178"/>
      <c r="M119" s="179"/>
      <c r="N119" s="180"/>
      <c r="O119" s="180"/>
      <c r="P119" s="181">
        <f>SUM(P120:P121)</f>
        <v>0</v>
      </c>
      <c r="Q119" s="180"/>
      <c r="R119" s="181">
        <f>SUM(R120:R121)</f>
        <v>0</v>
      </c>
      <c r="S119" s="180"/>
      <c r="T119" s="182">
        <f>SUM(T120:T121)</f>
        <v>0</v>
      </c>
      <c r="AR119" s="183" t="s">
        <v>162</v>
      </c>
      <c r="AT119" s="184" t="s">
        <v>84</v>
      </c>
      <c r="AU119" s="184" t="s">
        <v>93</v>
      </c>
      <c r="AY119" s="183" t="s">
        <v>148</v>
      </c>
      <c r="BK119" s="185">
        <f>SUM(BK120:BK121)</f>
        <v>0</v>
      </c>
    </row>
    <row r="120" spans="1:65" s="2" customFormat="1" ht="58" customHeight="1">
      <c r="A120" s="33"/>
      <c r="B120" s="34"/>
      <c r="C120" s="188" t="s">
        <v>93</v>
      </c>
      <c r="D120" s="188" t="s">
        <v>152</v>
      </c>
      <c r="E120" s="189" t="s">
        <v>864</v>
      </c>
      <c r="F120" s="190" t="s">
        <v>865</v>
      </c>
      <c r="G120" s="191" t="s">
        <v>866</v>
      </c>
      <c r="H120" s="192">
        <v>1</v>
      </c>
      <c r="I120" s="193"/>
      <c r="J120" s="194">
        <f>ROUND(I120*H120,2)</f>
        <v>0</v>
      </c>
      <c r="K120" s="195"/>
      <c r="L120" s="38"/>
      <c r="M120" s="196" t="s">
        <v>1</v>
      </c>
      <c r="N120" s="197" t="s">
        <v>50</v>
      </c>
      <c r="O120" s="70"/>
      <c r="P120" s="198">
        <f>O120*H120</f>
        <v>0</v>
      </c>
      <c r="Q120" s="198">
        <v>0</v>
      </c>
      <c r="R120" s="198">
        <f>Q120*H120</f>
        <v>0</v>
      </c>
      <c r="S120" s="198">
        <v>0</v>
      </c>
      <c r="T120" s="199">
        <f>S120*H120</f>
        <v>0</v>
      </c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R120" s="200" t="s">
        <v>93</v>
      </c>
      <c r="AT120" s="200" t="s">
        <v>152</v>
      </c>
      <c r="AU120" s="200" t="s">
        <v>95</v>
      </c>
      <c r="AY120" s="15" t="s">
        <v>148</v>
      </c>
      <c r="BE120" s="201">
        <f>IF(N120="základní",J120,0)</f>
        <v>0</v>
      </c>
      <c r="BF120" s="201">
        <f>IF(N120="snížená",J120,0)</f>
        <v>0</v>
      </c>
      <c r="BG120" s="201">
        <f>IF(N120="zákl. přenesená",J120,0)</f>
        <v>0</v>
      </c>
      <c r="BH120" s="201">
        <f>IF(N120="sníž. přenesená",J120,0)</f>
        <v>0</v>
      </c>
      <c r="BI120" s="201">
        <f>IF(N120="nulová",J120,0)</f>
        <v>0</v>
      </c>
      <c r="BJ120" s="15" t="s">
        <v>93</v>
      </c>
      <c r="BK120" s="201">
        <f>ROUND(I120*H120,2)</f>
        <v>0</v>
      </c>
      <c r="BL120" s="15" t="s">
        <v>93</v>
      </c>
      <c r="BM120" s="200" t="s">
        <v>867</v>
      </c>
    </row>
    <row r="121" spans="1:65" s="2" customFormat="1" ht="36">
      <c r="A121" s="33"/>
      <c r="B121" s="34"/>
      <c r="C121" s="35"/>
      <c r="D121" s="202" t="s">
        <v>158</v>
      </c>
      <c r="E121" s="35"/>
      <c r="F121" s="203" t="s">
        <v>865</v>
      </c>
      <c r="G121" s="35"/>
      <c r="H121" s="35"/>
      <c r="I121" s="204"/>
      <c r="J121" s="35"/>
      <c r="K121" s="35"/>
      <c r="L121" s="38"/>
      <c r="M121" s="207"/>
      <c r="N121" s="208"/>
      <c r="O121" s="209"/>
      <c r="P121" s="209"/>
      <c r="Q121" s="209"/>
      <c r="R121" s="209"/>
      <c r="S121" s="209"/>
      <c r="T121" s="210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T121" s="15" t="s">
        <v>158</v>
      </c>
      <c r="AU121" s="15" t="s">
        <v>95</v>
      </c>
    </row>
    <row r="122" spans="1:65" s="2" customFormat="1" ht="7" customHeight="1">
      <c r="A122" s="33"/>
      <c r="B122" s="53"/>
      <c r="C122" s="54"/>
      <c r="D122" s="54"/>
      <c r="E122" s="54"/>
      <c r="F122" s="54"/>
      <c r="G122" s="54"/>
      <c r="H122" s="54"/>
      <c r="I122" s="54"/>
      <c r="J122" s="54"/>
      <c r="K122" s="54"/>
      <c r="L122" s="38"/>
      <c r="M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</sheetData>
  <sheetProtection algorithmName="SHA-512" hashValue="gzYIaRUtJ1G8BC8e0Fu+aSMLCncevOaTw2wkO+gIu3NNeCKgWnI5OMTWZa7RZ/+8BuVobQBjUNqi+TchTrDzPQ==" saltValue="sxgmBu8PgZe0BeRhQoIcn/KV4zUdGqJ9M/cBGPV543dGK0p4HYHK7uboIdD4iZH20HMU8hsTLaCq6q0v1prZpA==" spinCount="100000" sheet="1" objects="1" scenarios="1" formatColumns="0" formatRows="0" autoFilter="0"/>
  <autoFilter ref="C116:K121" xr:uid="{00000000-0009-0000-0000-000007000000}"/>
  <mergeCells count="9">
    <mergeCell ref="E86:H86"/>
    <mergeCell ref="E107:H107"/>
    <mergeCell ref="E109:H109"/>
    <mergeCell ref="L2:V2"/>
    <mergeCell ref="E7:H7"/>
    <mergeCell ref="E9:H9"/>
    <mergeCell ref="E18:H18"/>
    <mergeCell ref="E27:H27"/>
    <mergeCell ref="E84:H84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16</vt:i4>
      </vt:variant>
    </vt:vector>
  </HeadingPairs>
  <TitlesOfParts>
    <vt:vector size="24" baseType="lpstr">
      <vt:lpstr>Rekapitulace stavby</vt:lpstr>
      <vt:lpstr>2020_02_0 - Soupis vedlej...</vt:lpstr>
      <vt:lpstr>2020_01_01 - S0 01  Úprav...</vt:lpstr>
      <vt:lpstr>2020_02_02 - S0 02 Oplocení</vt:lpstr>
      <vt:lpstr>2020_02_03 - S0 03 Armatu...</vt:lpstr>
      <vt:lpstr>2020_02_04 - IO 01 IO 01 ...</vt:lpstr>
      <vt:lpstr>2020_02_05 - PS 01 Strojn...</vt:lpstr>
      <vt:lpstr>2020_02_06 - PS 03 Elektr...</vt:lpstr>
      <vt:lpstr>'2020_01_01 - S0 01  Úprav...'!Názvy_tisku</vt:lpstr>
      <vt:lpstr>'2020_02_0 - Soupis vedlej...'!Názvy_tisku</vt:lpstr>
      <vt:lpstr>'2020_02_02 - S0 02 Oplocení'!Názvy_tisku</vt:lpstr>
      <vt:lpstr>'2020_02_03 - S0 03 Armatu...'!Názvy_tisku</vt:lpstr>
      <vt:lpstr>'2020_02_04 - IO 01 IO 01 ...'!Názvy_tisku</vt:lpstr>
      <vt:lpstr>'2020_02_05 - PS 01 Strojn...'!Názvy_tisku</vt:lpstr>
      <vt:lpstr>'2020_02_06 - PS 03 Elektr...'!Názvy_tisku</vt:lpstr>
      <vt:lpstr>'Rekapitulace stavby'!Názvy_tisku</vt:lpstr>
      <vt:lpstr>'2020_01_01 - S0 01  Úprav...'!Oblast_tisku</vt:lpstr>
      <vt:lpstr>'2020_02_0 - Soupis vedlej...'!Oblast_tisku</vt:lpstr>
      <vt:lpstr>'2020_02_02 - S0 02 Oplocení'!Oblast_tisku</vt:lpstr>
      <vt:lpstr>'2020_02_03 - S0 03 Armatu...'!Oblast_tisku</vt:lpstr>
      <vt:lpstr>'2020_02_04 - IO 01 IO 01 ...'!Oblast_tisku</vt:lpstr>
      <vt:lpstr>'2020_02_05 - PS 01 Strojn...'!Oblast_tisku</vt:lpstr>
      <vt:lpstr>'2020_02_06 - PS 03 Elektr...'!Oblast_tisku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DESKTOP-S576JH1\Dvorakp</dc:creator>
  <cp:lastModifiedBy>Microsoft Office User</cp:lastModifiedBy>
  <dcterms:created xsi:type="dcterms:W3CDTF">2020-07-15T10:30:47Z</dcterms:created>
  <dcterms:modified xsi:type="dcterms:W3CDTF">2021-01-19T10:24:40Z</dcterms:modified>
</cp:coreProperties>
</file>