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atri\Desktop\"/>
    </mc:Choice>
  </mc:AlternateContent>
  <bookViews>
    <workbookView xWindow="0" yWindow="0" windowWidth="0" windowHeight="0"/>
  </bookViews>
  <sheets>
    <sheet name="Rekapitulace stavby" sheetId="1" r:id="rId1"/>
    <sheet name="SO 101 - Parkoviště" sheetId="2" r:id="rId2"/>
    <sheet name="VON - Vedlejší a ostatní ...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101 - Parkoviště'!$C$124:$K$529</definedName>
    <definedName name="_xlnm.Print_Area" localSheetId="1">'SO 101 - Parkoviště'!$C$4:$J$76,'SO 101 - Parkoviště'!$C$82:$J$106,'SO 101 - Parkoviště'!$C$112:$K$529</definedName>
    <definedName name="_xlnm.Print_Titles" localSheetId="1">'SO 101 - Parkoviště'!$124:$124</definedName>
    <definedName name="_xlnm._FilterDatabase" localSheetId="2" hidden="1">'VON - Vedlejší a ostatní ...'!$C$121:$K$150</definedName>
    <definedName name="_xlnm.Print_Area" localSheetId="2">'VON - Vedlejší a ostatní ...'!$C$4:$J$76,'VON - Vedlejší a ostatní ...'!$C$82:$J$103,'VON - Vedlejší a ostatní ...'!$C$109:$K$150</definedName>
    <definedName name="_xlnm.Print_Titles" localSheetId="2">'VON - Vedlejší a ostatní ...'!$121:$121</definedName>
    <definedName name="_xlnm.Print_Area" localSheetId="3">'Seznam figur'!$C$4:$G$187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T144"/>
  <c r="R145"/>
  <c r="R144"/>
  <c r="P145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T135"/>
  <c r="R136"/>
  <c r="R135"/>
  <c r="P136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8"/>
  <c r="F116"/>
  <c r="E114"/>
  <c r="J91"/>
  <c r="F89"/>
  <c r="E87"/>
  <c r="J24"/>
  <c r="E24"/>
  <c r="J119"/>
  <c r="J23"/>
  <c r="J18"/>
  <c r="E18"/>
  <c r="F119"/>
  <c r="J17"/>
  <c r="J15"/>
  <c r="E15"/>
  <c r="F91"/>
  <c r="J14"/>
  <c r="J12"/>
  <c r="J116"/>
  <c r="E7"/>
  <c r="E85"/>
  <c i="2" r="J37"/>
  <c r="J36"/>
  <c i="1" r="AY95"/>
  <c i="2" r="J35"/>
  <c i="1" r="AX95"/>
  <c i="2" r="BI529"/>
  <c r="BH529"/>
  <c r="BG529"/>
  <c r="BF529"/>
  <c r="T529"/>
  <c r="R529"/>
  <c r="P529"/>
  <c r="BI528"/>
  <c r="BH528"/>
  <c r="BG528"/>
  <c r="BF528"/>
  <c r="T528"/>
  <c r="R528"/>
  <c r="P528"/>
  <c r="BI527"/>
  <c r="BH527"/>
  <c r="BG527"/>
  <c r="BF527"/>
  <c r="T527"/>
  <c r="R527"/>
  <c r="P527"/>
  <c r="BI523"/>
  <c r="BH523"/>
  <c r="BG523"/>
  <c r="BF523"/>
  <c r="T523"/>
  <c r="R523"/>
  <c r="P523"/>
  <c r="BI520"/>
  <c r="BH520"/>
  <c r="BG520"/>
  <c r="BF520"/>
  <c r="T520"/>
  <c r="R520"/>
  <c r="P520"/>
  <c r="BI519"/>
  <c r="BH519"/>
  <c r="BG519"/>
  <c r="BF519"/>
  <c r="T519"/>
  <c r="R519"/>
  <c r="P519"/>
  <c r="BI516"/>
  <c r="BH516"/>
  <c r="BG516"/>
  <c r="BF516"/>
  <c r="T516"/>
  <c r="R516"/>
  <c r="P516"/>
  <c r="BI513"/>
  <c r="BH513"/>
  <c r="BG513"/>
  <c r="BF513"/>
  <c r="T513"/>
  <c r="R513"/>
  <c r="P513"/>
  <c r="BI511"/>
  <c r="BH511"/>
  <c r="BG511"/>
  <c r="BF511"/>
  <c r="T511"/>
  <c r="R511"/>
  <c r="P511"/>
  <c r="BI508"/>
  <c r="BH508"/>
  <c r="BG508"/>
  <c r="BF508"/>
  <c r="T508"/>
  <c r="R508"/>
  <c r="P508"/>
  <c r="BI507"/>
  <c r="BH507"/>
  <c r="BG507"/>
  <c r="BF507"/>
  <c r="T507"/>
  <c r="R507"/>
  <c r="P507"/>
  <c r="BI505"/>
  <c r="BH505"/>
  <c r="BG505"/>
  <c r="BF505"/>
  <c r="T505"/>
  <c r="R505"/>
  <c r="P505"/>
  <c r="BI504"/>
  <c r="BH504"/>
  <c r="BG504"/>
  <c r="BF504"/>
  <c r="T504"/>
  <c r="R504"/>
  <c r="P504"/>
  <c r="BI499"/>
  <c r="BH499"/>
  <c r="BG499"/>
  <c r="BF499"/>
  <c r="T499"/>
  <c r="R499"/>
  <c r="P499"/>
  <c r="BI495"/>
  <c r="BH495"/>
  <c r="BG495"/>
  <c r="BF495"/>
  <c r="T495"/>
  <c r="R495"/>
  <c r="P495"/>
  <c r="BI491"/>
  <c r="BH491"/>
  <c r="BG491"/>
  <c r="BF491"/>
  <c r="T491"/>
  <c r="R491"/>
  <c r="P491"/>
  <c r="BI482"/>
  <c r="BH482"/>
  <c r="BG482"/>
  <c r="BF482"/>
  <c r="T482"/>
  <c r="R482"/>
  <c r="P482"/>
  <c r="BI477"/>
  <c r="BH477"/>
  <c r="BG477"/>
  <c r="BF477"/>
  <c r="T477"/>
  <c r="R477"/>
  <c r="P477"/>
  <c r="BI470"/>
  <c r="BH470"/>
  <c r="BG470"/>
  <c r="BF470"/>
  <c r="T470"/>
  <c r="R470"/>
  <c r="P470"/>
  <c r="BI465"/>
  <c r="BH465"/>
  <c r="BG465"/>
  <c r="BF465"/>
  <c r="T465"/>
  <c r="R465"/>
  <c r="P465"/>
  <c r="BI458"/>
  <c r="BH458"/>
  <c r="BG458"/>
  <c r="BF458"/>
  <c r="T458"/>
  <c r="R458"/>
  <c r="P458"/>
  <c r="BI457"/>
  <c r="BH457"/>
  <c r="BG457"/>
  <c r="BF457"/>
  <c r="T457"/>
  <c r="R457"/>
  <c r="P457"/>
  <c r="BI456"/>
  <c r="BH456"/>
  <c r="BG456"/>
  <c r="BF456"/>
  <c r="T456"/>
  <c r="R456"/>
  <c r="P456"/>
  <c r="BI452"/>
  <c r="BH452"/>
  <c r="BG452"/>
  <c r="BF452"/>
  <c r="T452"/>
  <c r="R452"/>
  <c r="P452"/>
  <c r="BI451"/>
  <c r="BH451"/>
  <c r="BG451"/>
  <c r="BF451"/>
  <c r="T451"/>
  <c r="R451"/>
  <c r="P451"/>
  <c r="BI447"/>
  <c r="BH447"/>
  <c r="BG447"/>
  <c r="BF447"/>
  <c r="T447"/>
  <c r="R447"/>
  <c r="P447"/>
  <c r="BI442"/>
  <c r="BH442"/>
  <c r="BG442"/>
  <c r="BF442"/>
  <c r="T442"/>
  <c r="R442"/>
  <c r="P442"/>
  <c r="BI438"/>
  <c r="BH438"/>
  <c r="BG438"/>
  <c r="BF438"/>
  <c r="T438"/>
  <c r="R438"/>
  <c r="P438"/>
  <c r="BI437"/>
  <c r="BH437"/>
  <c r="BG437"/>
  <c r="BF437"/>
  <c r="T437"/>
  <c r="R437"/>
  <c r="P437"/>
  <c r="BI435"/>
  <c r="BH435"/>
  <c r="BG435"/>
  <c r="BF435"/>
  <c r="T435"/>
  <c r="R435"/>
  <c r="P435"/>
  <c r="BI434"/>
  <c r="BH434"/>
  <c r="BG434"/>
  <c r="BF434"/>
  <c r="T434"/>
  <c r="R434"/>
  <c r="P434"/>
  <c r="BI433"/>
  <c r="BH433"/>
  <c r="BG433"/>
  <c r="BF433"/>
  <c r="T433"/>
  <c r="R433"/>
  <c r="P433"/>
  <c r="BI432"/>
  <c r="BH432"/>
  <c r="BG432"/>
  <c r="BF432"/>
  <c r="T432"/>
  <c r="R432"/>
  <c r="P432"/>
  <c r="BI431"/>
  <c r="BH431"/>
  <c r="BG431"/>
  <c r="BF431"/>
  <c r="T431"/>
  <c r="R431"/>
  <c r="P431"/>
  <c r="BI430"/>
  <c r="BH430"/>
  <c r="BG430"/>
  <c r="BF430"/>
  <c r="T430"/>
  <c r="R430"/>
  <c r="P430"/>
  <c r="BI416"/>
  <c r="BH416"/>
  <c r="BG416"/>
  <c r="BF416"/>
  <c r="T416"/>
  <c r="R416"/>
  <c r="P416"/>
  <c r="BI412"/>
  <c r="BH412"/>
  <c r="BG412"/>
  <c r="BF412"/>
  <c r="T412"/>
  <c r="R412"/>
  <c r="P412"/>
  <c r="BI408"/>
  <c r="BH408"/>
  <c r="BG408"/>
  <c r="BF408"/>
  <c r="T408"/>
  <c r="R408"/>
  <c r="P408"/>
  <c r="BI406"/>
  <c r="BH406"/>
  <c r="BG406"/>
  <c r="BF406"/>
  <c r="T406"/>
  <c r="R406"/>
  <c r="P406"/>
  <c r="BI400"/>
  <c r="BH400"/>
  <c r="BG400"/>
  <c r="BF400"/>
  <c r="T400"/>
  <c r="R400"/>
  <c r="P400"/>
  <c r="BI392"/>
  <c r="BH392"/>
  <c r="BG392"/>
  <c r="BF392"/>
  <c r="T392"/>
  <c r="R392"/>
  <c r="P392"/>
  <c r="BI383"/>
  <c r="BH383"/>
  <c r="BG383"/>
  <c r="BF383"/>
  <c r="T383"/>
  <c r="R383"/>
  <c r="P383"/>
  <c r="BI377"/>
  <c r="BH377"/>
  <c r="BG377"/>
  <c r="BF377"/>
  <c r="T377"/>
  <c r="R377"/>
  <c r="P377"/>
  <c r="BI371"/>
  <c r="BH371"/>
  <c r="BG371"/>
  <c r="BF371"/>
  <c r="T371"/>
  <c r="R371"/>
  <c r="P371"/>
  <c r="BI363"/>
  <c r="BH363"/>
  <c r="BG363"/>
  <c r="BF363"/>
  <c r="T363"/>
  <c r="R363"/>
  <c r="P363"/>
  <c r="BI350"/>
  <c r="BH350"/>
  <c r="BG350"/>
  <c r="BF350"/>
  <c r="T350"/>
  <c r="R350"/>
  <c r="P350"/>
  <c r="BI345"/>
  <c r="BH345"/>
  <c r="BG345"/>
  <c r="BF345"/>
  <c r="T345"/>
  <c r="R345"/>
  <c r="P345"/>
  <c r="BI343"/>
  <c r="BH343"/>
  <c r="BG343"/>
  <c r="BF343"/>
  <c r="T343"/>
  <c r="R343"/>
  <c r="P343"/>
  <c r="BI339"/>
  <c r="BH339"/>
  <c r="BG339"/>
  <c r="BF339"/>
  <c r="T339"/>
  <c r="R339"/>
  <c r="P339"/>
  <c r="BI335"/>
  <c r="BH335"/>
  <c r="BG335"/>
  <c r="BF335"/>
  <c r="T335"/>
  <c r="R335"/>
  <c r="P335"/>
  <c r="BI331"/>
  <c r="BH331"/>
  <c r="BG331"/>
  <c r="BF331"/>
  <c r="T331"/>
  <c r="R331"/>
  <c r="P331"/>
  <c r="BI327"/>
  <c r="BH327"/>
  <c r="BG327"/>
  <c r="BF327"/>
  <c r="T327"/>
  <c r="R327"/>
  <c r="P327"/>
  <c r="BI323"/>
  <c r="BH323"/>
  <c r="BG323"/>
  <c r="BF323"/>
  <c r="T323"/>
  <c r="R323"/>
  <c r="P323"/>
  <c r="BI312"/>
  <c r="BH312"/>
  <c r="BG312"/>
  <c r="BF312"/>
  <c r="T312"/>
  <c r="R312"/>
  <c r="P312"/>
  <c r="BI292"/>
  <c r="BH292"/>
  <c r="BG292"/>
  <c r="BF292"/>
  <c r="T292"/>
  <c r="R292"/>
  <c r="P292"/>
  <c r="BI288"/>
  <c r="BH288"/>
  <c r="BG288"/>
  <c r="BF288"/>
  <c r="T288"/>
  <c r="R288"/>
  <c r="P288"/>
  <c r="BI283"/>
  <c r="BH283"/>
  <c r="BG283"/>
  <c r="BF283"/>
  <c r="T283"/>
  <c r="T282"/>
  <c r="R283"/>
  <c r="R282"/>
  <c r="P283"/>
  <c r="P282"/>
  <c r="BI278"/>
  <c r="BH278"/>
  <c r="BG278"/>
  <c r="BF278"/>
  <c r="T278"/>
  <c r="R278"/>
  <c r="P278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0"/>
  <c r="BH260"/>
  <c r="BG260"/>
  <c r="BF260"/>
  <c r="T260"/>
  <c r="R260"/>
  <c r="P260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44"/>
  <c r="BH144"/>
  <c r="BG144"/>
  <c r="BF144"/>
  <c r="T144"/>
  <c r="R144"/>
  <c r="P144"/>
  <c r="BI140"/>
  <c r="BH140"/>
  <c r="BG140"/>
  <c r="BF140"/>
  <c r="T140"/>
  <c r="R140"/>
  <c r="P140"/>
  <c r="BI132"/>
  <c r="BH132"/>
  <c r="BG132"/>
  <c r="BF132"/>
  <c r="T132"/>
  <c r="R132"/>
  <c r="P132"/>
  <c r="BI128"/>
  <c r="BH128"/>
  <c r="BG128"/>
  <c r="BF128"/>
  <c r="T128"/>
  <c r="R128"/>
  <c r="P128"/>
  <c r="J121"/>
  <c r="F119"/>
  <c r="E117"/>
  <c r="J91"/>
  <c r="F89"/>
  <c r="E87"/>
  <c r="J24"/>
  <c r="E24"/>
  <c r="J122"/>
  <c r="J23"/>
  <c r="J18"/>
  <c r="E18"/>
  <c r="F92"/>
  <c r="J17"/>
  <c r="J15"/>
  <c r="E15"/>
  <c r="F121"/>
  <c r="J14"/>
  <c r="J12"/>
  <c r="J89"/>
  <c r="E7"/>
  <c r="E115"/>
  <c i="1" r="L90"/>
  <c r="AM90"/>
  <c r="AM89"/>
  <c r="L89"/>
  <c r="AM87"/>
  <c r="L87"/>
  <c r="L85"/>
  <c r="L84"/>
  <c i="2" r="J508"/>
  <c r="J371"/>
  <c r="J529"/>
  <c r="J432"/>
  <c r="BK202"/>
  <c r="BK504"/>
  <c r="J221"/>
  <c r="J416"/>
  <c r="J511"/>
  <c r="J331"/>
  <c r="BK162"/>
  <c r="J312"/>
  <c r="J276"/>
  <c r="J323"/>
  <c r="J202"/>
  <c r="BK229"/>
  <c r="J152"/>
  <c r="BK144"/>
  <c i="3" r="J145"/>
  <c r="BK127"/>
  <c r="J127"/>
  <c i="2" r="J458"/>
  <c r="J412"/>
  <c i="1" r="AS94"/>
  <c i="2" r="BK523"/>
  <c r="BK168"/>
  <c r="J435"/>
  <c r="BK343"/>
  <c r="J516"/>
  <c r="J225"/>
  <c r="BK470"/>
  <c r="BK452"/>
  <c r="J433"/>
  <c r="BK256"/>
  <c r="J345"/>
  <c r="J339"/>
  <c r="J132"/>
  <c i="3" r="F35"/>
  <c i="2" r="BK528"/>
  <c r="BK438"/>
  <c r="J288"/>
  <c r="BK508"/>
  <c r="J430"/>
  <c r="J252"/>
  <c r="BK507"/>
  <c r="BK350"/>
  <c r="BK432"/>
  <c r="J128"/>
  <c r="J456"/>
  <c r="J168"/>
  <c r="J350"/>
  <c r="BK416"/>
  <c r="BK442"/>
  <c r="BK288"/>
  <c r="BK194"/>
  <c r="BK140"/>
  <c r="BK225"/>
  <c i="3" r="BK131"/>
  <c r="J125"/>
  <c r="J132"/>
  <c i="2" r="J507"/>
  <c r="BK400"/>
  <c r="J523"/>
  <c r="J477"/>
  <c r="BK155"/>
  <c r="J505"/>
  <c r="BK519"/>
  <c r="J383"/>
  <c r="J520"/>
  <c r="J174"/>
  <c r="J158"/>
  <c r="BK451"/>
  <c r="BK241"/>
  <c r="J335"/>
  <c r="J283"/>
  <c r="J165"/>
  <c i="3" r="BK149"/>
  <c r="J149"/>
  <c r="J139"/>
  <c i="2" r="BK482"/>
  <c r="BK435"/>
  <c r="BK132"/>
  <c r="J491"/>
  <c r="BK221"/>
  <c r="J438"/>
  <c r="J504"/>
  <c r="J198"/>
  <c r="BK491"/>
  <c r="J186"/>
  <c r="J451"/>
  <c r="BK272"/>
  <c r="BK408"/>
  <c r="J194"/>
  <c r="J182"/>
  <c r="J155"/>
  <c r="J178"/>
  <c i="3" r="BK141"/>
  <c r="J147"/>
  <c r="J130"/>
  <c i="2" r="BK513"/>
  <c r="BK392"/>
  <c r="BK520"/>
  <c r="J363"/>
  <c r="J156"/>
  <c r="BK458"/>
  <c r="BK339"/>
  <c r="BK433"/>
  <c r="BK278"/>
  <c r="BK505"/>
  <c r="BK327"/>
  <c r="BK477"/>
  <c r="J437"/>
  <c r="J465"/>
  <c r="BK292"/>
  <c r="J162"/>
  <c r="J144"/>
  <c r="J167"/>
  <c r="J164"/>
  <c i="3" r="BK147"/>
  <c r="BK132"/>
  <c r="BK145"/>
  <c i="2" r="J457"/>
  <c r="BK283"/>
  <c r="J513"/>
  <c r="BK465"/>
  <c r="BK345"/>
  <c r="J528"/>
  <c r="J406"/>
  <c r="BK434"/>
  <c r="BK170"/>
  <c r="J470"/>
  <c r="BK165"/>
  <c r="J254"/>
  <c r="BK260"/>
  <c r="J400"/>
  <c r="J237"/>
  <c r="BK198"/>
  <c r="BK161"/>
  <c r="BK182"/>
  <c r="BK152"/>
  <c i="3" r="J133"/>
  <c r="BK150"/>
  <c r="J142"/>
  <c i="2" r="BK527"/>
  <c r="BK437"/>
  <c r="BK245"/>
  <c r="BK431"/>
  <c r="BK529"/>
  <c r="BK371"/>
  <c r="BK516"/>
  <c r="BK363"/>
  <c r="J495"/>
  <c r="BK252"/>
  <c i="3" r="BK129"/>
  <c r="BK136"/>
  <c r="J141"/>
  <c i="2" r="J447"/>
  <c r="J241"/>
  <c r="J442"/>
  <c r="BK323"/>
  <c r="J519"/>
  <c r="BK335"/>
  <c r="BK495"/>
  <c r="J377"/>
  <c r="J482"/>
  <c r="J170"/>
  <c r="BK156"/>
  <c r="J292"/>
  <c r="BK457"/>
  <c r="J327"/>
  <c r="BK377"/>
  <c r="J278"/>
  <c r="BK153"/>
  <c i="3" r="J131"/>
  <c r="J34"/>
  <c i="2" r="J452"/>
  <c r="J256"/>
  <c r="J499"/>
  <c r="BK331"/>
  <c r="BK511"/>
  <c r="J161"/>
  <c r="BK412"/>
  <c r="BK174"/>
  <c r="J229"/>
  <c r="BK158"/>
  <c r="J268"/>
  <c r="J392"/>
  <c r="BK447"/>
  <c r="BK312"/>
  <c r="BK383"/>
  <c r="J272"/>
  <c r="BK186"/>
  <c r="BK254"/>
  <c i="3" r="J148"/>
  <c r="J129"/>
  <c r="BK142"/>
  <c r="BK139"/>
  <c i="2" r="BK499"/>
  <c r="J260"/>
  <c r="J434"/>
  <c r="J159"/>
  <c r="BK430"/>
  <c r="BK456"/>
  <c r="J343"/>
  <c r="BK128"/>
  <c r="BK178"/>
  <c r="J245"/>
  <c r="BK167"/>
  <c i="3" r="BK130"/>
  <c r="BK125"/>
  <c r="F37"/>
  <c i="2" r="BK159"/>
  <c r="J408"/>
  <c r="J527"/>
  <c r="BK276"/>
  <c r="J431"/>
  <c r="BK164"/>
  <c r="BK406"/>
  <c r="BK268"/>
  <c r="J153"/>
  <c r="BK237"/>
  <c r="J140"/>
  <c i="3" r="BK133"/>
  <c r="BK148"/>
  <c r="J150"/>
  <c r="J136"/>
  <c i="2" l="1" r="BK127"/>
  <c r="J127"/>
  <c r="J98"/>
  <c r="T407"/>
  <c r="T518"/>
  <c r="R127"/>
  <c r="P503"/>
  <c r="P407"/>
  <c r="P518"/>
  <c r="P287"/>
  <c r="P522"/>
  <c r="P521"/>
  <c i="3" r="BK124"/>
  <c r="J124"/>
  <c r="J98"/>
  <c i="2" r="BK287"/>
  <c r="J287"/>
  <c r="J100"/>
  <c r="R503"/>
  <c i="3" r="R124"/>
  <c r="R138"/>
  <c i="2" r="T287"/>
  <c r="BK522"/>
  <c r="BK521"/>
  <c r="J521"/>
  <c r="J104"/>
  <c i="3" r="T124"/>
  <c r="P138"/>
  <c i="2" r="R287"/>
  <c r="R522"/>
  <c r="R521"/>
  <c i="3" r="BK138"/>
  <c r="J138"/>
  <c r="J100"/>
  <c r="T138"/>
  <c i="2" r="R407"/>
  <c r="R518"/>
  <c i="3" r="P146"/>
  <c i="2" r="BK407"/>
  <c r="J407"/>
  <c r="J101"/>
  <c r="T522"/>
  <c r="T521"/>
  <c i="3" r="R146"/>
  <c i="2" r="P127"/>
  <c r="P126"/>
  <c r="P125"/>
  <c i="1" r="AU95"/>
  <c i="2" r="BK503"/>
  <c r="J503"/>
  <c r="J102"/>
  <c r="BK518"/>
  <c r="J518"/>
  <c r="J103"/>
  <c i="3" r="T146"/>
  <c i="2" r="T127"/>
  <c r="T126"/>
  <c r="T125"/>
  <c r="T503"/>
  <c i="3" r="P124"/>
  <c r="P123"/>
  <c r="P122"/>
  <c i="1" r="AU96"/>
  <c i="3" r="BK146"/>
  <c r="J146"/>
  <c r="J102"/>
  <c r="BK144"/>
  <c r="J144"/>
  <c r="J101"/>
  <c i="2" r="BK282"/>
  <c r="J282"/>
  <c r="J99"/>
  <c i="3" r="BK135"/>
  <c r="J135"/>
  <c r="J99"/>
  <c r="BE132"/>
  <c r="F92"/>
  <c r="BE129"/>
  <c r="BE130"/>
  <c r="BE131"/>
  <c r="BE139"/>
  <c r="BE141"/>
  <c r="BE147"/>
  <c r="J92"/>
  <c r="F118"/>
  <c r="BE125"/>
  <c r="BE148"/>
  <c r="BE149"/>
  <c i="2" r="BK126"/>
  <c r="BK125"/>
  <c r="J125"/>
  <c r="J96"/>
  <c r="J522"/>
  <c r="J105"/>
  <c i="3" r="J89"/>
  <c r="BE145"/>
  <c r="BE150"/>
  <c r="E112"/>
  <c r="BE133"/>
  <c r="BE136"/>
  <c r="BE142"/>
  <c i="1" r="AW96"/>
  <c r="BB96"/>
  <c i="3" r="BE127"/>
  <c i="1" r="BD96"/>
  <c i="2" r="F122"/>
  <c r="BE241"/>
  <c r="E85"/>
  <c r="BE128"/>
  <c r="BE155"/>
  <c r="BE186"/>
  <c r="BE202"/>
  <c r="BE229"/>
  <c r="J119"/>
  <c r="BE132"/>
  <c r="BE162"/>
  <c r="BE167"/>
  <c r="BE178"/>
  <c r="BE245"/>
  <c r="BE331"/>
  <c r="BE343"/>
  <c r="BE156"/>
  <c r="BE168"/>
  <c r="BE256"/>
  <c r="BE339"/>
  <c r="BE412"/>
  <c r="F91"/>
  <c r="BE198"/>
  <c r="BE221"/>
  <c r="BE268"/>
  <c r="BE276"/>
  <c r="BE363"/>
  <c r="BE452"/>
  <c r="BE371"/>
  <c r="BE400"/>
  <c r="BE408"/>
  <c r="BE434"/>
  <c r="BE442"/>
  <c r="BE278"/>
  <c r="BE327"/>
  <c r="BE465"/>
  <c r="BE194"/>
  <c r="BE345"/>
  <c r="BE392"/>
  <c r="BE406"/>
  <c r="BE435"/>
  <c r="BE447"/>
  <c r="BE451"/>
  <c r="BE504"/>
  <c r="BE523"/>
  <c r="BE529"/>
  <c r="J92"/>
  <c r="BE152"/>
  <c r="BE158"/>
  <c r="BE182"/>
  <c r="BE237"/>
  <c r="BE252"/>
  <c r="BE283"/>
  <c r="BE438"/>
  <c r="BE457"/>
  <c r="BE458"/>
  <c r="BE491"/>
  <c r="BE505"/>
  <c r="BE513"/>
  <c r="BE165"/>
  <c r="BE260"/>
  <c r="BE312"/>
  <c r="BE430"/>
  <c r="BE431"/>
  <c r="BE432"/>
  <c r="BE433"/>
  <c r="BE456"/>
  <c r="BE508"/>
  <c r="BE516"/>
  <c r="BE520"/>
  <c r="BE140"/>
  <c r="BE161"/>
  <c r="BE170"/>
  <c r="BE225"/>
  <c r="BE254"/>
  <c r="BE272"/>
  <c r="BE288"/>
  <c r="BE335"/>
  <c r="BE383"/>
  <c r="BE437"/>
  <c r="BE482"/>
  <c r="BE495"/>
  <c r="BE507"/>
  <c r="BE511"/>
  <c r="BE519"/>
  <c r="BE527"/>
  <c r="BE528"/>
  <c r="BE144"/>
  <c r="BE153"/>
  <c r="BE159"/>
  <c r="BE164"/>
  <c r="BE174"/>
  <c r="BE292"/>
  <c r="BE323"/>
  <c r="BE350"/>
  <c r="BE377"/>
  <c r="BE416"/>
  <c r="BE470"/>
  <c r="BE477"/>
  <c r="BE499"/>
  <c i="3" r="F34"/>
  <c i="1" r="BA96"/>
  <c i="2" r="F35"/>
  <c i="1" r="BB95"/>
  <c r="BB94"/>
  <c r="W31"/>
  <c i="2" r="F34"/>
  <c i="1" r="BA95"/>
  <c i="2" r="F36"/>
  <c i="1" r="BC95"/>
  <c i="2" r="J34"/>
  <c i="1" r="AW95"/>
  <c i="3" r="F36"/>
  <c i="1" r="BC96"/>
  <c i="2" r="F37"/>
  <c i="1" r="BD95"/>
  <c r="BD94"/>
  <c r="W33"/>
  <c i="3" l="1" r="R123"/>
  <c r="R122"/>
  <c i="2" r="R126"/>
  <c r="R125"/>
  <c i="3" r="T123"/>
  <c r="T122"/>
  <c r="BK123"/>
  <c r="J123"/>
  <c r="J97"/>
  <c i="2" r="J126"/>
  <c r="J97"/>
  <c i="1" r="BC94"/>
  <c r="W32"/>
  <c r="AX94"/>
  <c i="2" r="J30"/>
  <c i="1" r="AG95"/>
  <c r="BA94"/>
  <c r="AW94"/>
  <c r="AK30"/>
  <c r="AU94"/>
  <c i="3" r="F33"/>
  <c i="1" r="AZ96"/>
  <c i="3" r="J33"/>
  <c i="1" r="AV96"/>
  <c r="AT96"/>
  <c i="2" r="J33"/>
  <c i="1" r="AV95"/>
  <c r="AT95"/>
  <c i="2" r="F33"/>
  <c i="1" r="AZ95"/>
  <c i="3" l="1" r="BK122"/>
  <c r="J122"/>
  <c r="J96"/>
  <c i="1" r="AN95"/>
  <c i="2" r="J39"/>
  <c i="1" r="W30"/>
  <c r="AZ94"/>
  <c r="AV94"/>
  <c r="AK29"/>
  <c r="AY94"/>
  <c i="3" l="1" r="J30"/>
  <c i="1" r="AG96"/>
  <c r="AT94"/>
  <c r="W29"/>
  <c i="3" l="1" r="J39"/>
  <c i="1" r="AG94"/>
  <c r="AK26"/>
  <c r="AN9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<sst xmlns="http://schemas.openxmlformats.org/spreadsheetml/2006/main">
  <si>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</si>
  <si>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</si>
  <si>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</si>
  <si>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</si>
  <si>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</si>
  <si>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{a306bcd5-4f84-41c3-8b2b-fd8e4c610643}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</si>
  <si>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</si>
  <si>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</si>
  <si>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</si>
  <si>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</si>
  <si>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</si>
  <si>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</si>
  <si>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</si>
  <si>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</si>
  <si>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22PS_55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</si>
  <si>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</si>
  <si>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</si>
  <si>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Milovice - parkoviště Mírová 1. etapa</t>
  </si>
  <si>
    <t>KSO:</t>
  </si>
  <si>
    <t>CC-CZ:</t>
  </si>
  <si>
    <t>Místo:</t>
  </si>
  <si>
    <t>Milovice, okres Nymburk</t>
  </si>
  <si>
    <t>Datum:</t>
  </si>
  <si>
    <t>13. 12. 2022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</si>
  <si>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</si>
  <si>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</si>
  <si>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</si>
  <si>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</si>
  <si>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</si>
  <si>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</si>
  <si>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</si>
  <si>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07837071</t>
  </si>
  <si>
    <t>IPOKa, s.r.o.</t>
  </si>
  <si>
    <t>CZ07837071</t>
  </si>
  <si>
    <t>True</t>
  </si>
  <si>
    <t>Zpracovatel:</t>
  </si>
  <si>
    <t>Poznámka:</t>
  </si>
  <si>
    <t>Rozpočet slouží výhradně a pouze pro výběr zhotovitele. Množství v položkách je předpokládané a řídí se po vzoru vyhláškou č. 169/2016 Sb. Zhotovitel je povinen zkontrolovat rozpočet a doplnit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Veškeré konstrukce se dodávají jako plně funkční celek. Položky označené D+M (dodávka + montáž) se oceňují včetně dopravy a přesunu hmot._x000d_
_x000d_
Poznámky k souborům cen Cenové soustavy ÚRS jsou uvedeny na: https://podminky.urs.cz/home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</si>
  <si>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</si>
  <si>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</si>
  <si>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</si>
  <si>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</si>
  <si>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</si>
  <si>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</si>
  <si>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</si>
  <si>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</si>
  <si>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</si>
  <si>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</si>
  <si>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</si>
  <si>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</si>
  <si>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</si>
  <si>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</si>
  <si>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</si>
  <si>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</si>
  <si>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</si>
  <si>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</si>
  <si>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</si>
  <si>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</si>
  <si>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</si>
  <si>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</si>
  <si>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</si>
  <si>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</si>
  <si>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</si>
  <si>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</si>
  <si>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</si>
  <si>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</si>
  <si>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</si>
  <si>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</si>
  <si>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</si>
  <si>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</si>
  <si>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</si>
  <si>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</si>
  <si>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</si>
  <si>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</si>
  <si>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</si>
  <si>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</si>
  <si>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</si>
  <si>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</si>
  <si>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</si>
  <si>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</si>
  <si>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</si>
  <si>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</si>
  <si>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</si>
  <si>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</si>
  <si>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Parkoviště</t>
  </si>
  <si>
    <t>STA</t>
  </si>
  <si>
    <t>1</t>
  </si>
  <si>
    <t>{0b2fcf1d-ec9b-49b5-95b6-e3fd37e65c28}</t>
  </si>
  <si>
    <t>2</t>
  </si>
  <si>
    <t>VON</t>
  </si>
  <si>
    <t xml:space="preserve">Vedlejší a ostatní náklady </t>
  </si>
  <si>
    <t>{8d9b2eb8-9dd4-4ec0-a631-96f7cbfcd74e}</t>
  </si>
  <si>
    <t>sejmutí_ornice_pl</t>
  </si>
  <si>
    <t>Plocha - sejmutí ornice tl. 150 mm</t>
  </si>
  <si>
    <t>m2</t>
  </si>
  <si>
    <t>213,96</t>
  </si>
  <si>
    <t>obsypy_obj</t>
  </si>
  <si>
    <t>Objem - vegatační úpravy - ohumusování, násypy</t>
  </si>
  <si>
    <t>m3</t>
  </si>
  <si>
    <t>44,664</t>
  </si>
  <si>
    <t>KRYCÍ LIST SOUPISU PRACÍ</t>
  </si>
  <si>
    <t>Vegetační_úpravy</t>
  </si>
  <si>
    <t xml:space="preserve">Úprava okolního pozemku </t>
  </si>
  <si>
    <t>127,61</t>
  </si>
  <si>
    <t>odkopávky_obj</t>
  </si>
  <si>
    <t>Objem - odkopávky pro zpevněné plochy (chodníky, parkovací stání)</t>
  </si>
  <si>
    <t>273,534</t>
  </si>
  <si>
    <t>ZP1_pl</t>
  </si>
  <si>
    <t>CHODNÍK - BETONOVÁ DLAŽBA tl. 60 mm</t>
  </si>
  <si>
    <t>6,08</t>
  </si>
  <si>
    <t>3</t>
  </si>
  <si>
    <t>ZP2_pl</t>
  </si>
  <si>
    <t>PARKOVACÍ STÁNÍ - BETONOVÁ DLAŽBA ZATRAVŇOVACÍ tl. 80 mm</t>
  </si>
  <si>
    <t>186,26</t>
  </si>
  <si>
    <t>Objekt:</t>
  </si>
  <si>
    <t>ZP4_pl</t>
  </si>
  <si>
    <t>PARKOVACÍ STÁNÍ, ZPOMALOVACÍ PRUH - DLAŽBA BETONOVÁ tl. 80 mm</t>
  </si>
  <si>
    <t>35,43</t>
  </si>
  <si>
    <t>SO 101 - Parkoviště</t>
  </si>
  <si>
    <t>ZP5_pl</t>
  </si>
  <si>
    <t xml:space="preserve">KOMUNIKACE - ASFALTOVÝ BETON </t>
  </si>
  <si>
    <t>329,92</t>
  </si>
  <si>
    <t>ZP6_pl</t>
  </si>
  <si>
    <t>PLOCHA PRO KONTEJNERY tl. 60 mm</t>
  </si>
  <si>
    <t>56,27</t>
  </si>
  <si>
    <t>ZP3a_pl</t>
  </si>
  <si>
    <t>BEZBARIÉROVÉ ÚPRAVY tl. 60 mm</t>
  </si>
  <si>
    <t>7,182</t>
  </si>
  <si>
    <t>ZP3b_pl</t>
  </si>
  <si>
    <t>BEZBARIÉROVÉ ÚPRAVY tl. 80 mm</t>
  </si>
  <si>
    <t>3,948</t>
  </si>
  <si>
    <t>ZP7_pl</t>
  </si>
  <si>
    <t>PŘESKLÁDÁNÍ STÁVAJÍCÍHO CHODNÍKU tl. 60 mm</t>
  </si>
  <si>
    <t>67,13</t>
  </si>
  <si>
    <t>ZP8_pl</t>
  </si>
  <si>
    <t>NÁJEZDOVÁ RAMPA - DLAŽBA BETONOVÁ tl. 80 mm</t>
  </si>
  <si>
    <t>12,31</t>
  </si>
  <si>
    <t>ZP9_pl</t>
  </si>
  <si>
    <t>UMĚLÁ VODÍCÍ LINIE tl. 60 mm</t>
  </si>
  <si>
    <t>4,12</t>
  </si>
  <si>
    <t>hl_patek_obj</t>
  </si>
  <si>
    <t xml:space="preserve">Objem - hloubení patek pro základy pro přístřešek </t>
  </si>
  <si>
    <t>0,54</t>
  </si>
  <si>
    <t xml:space="preserve">Rozpočet slouží výhradně a pouze pro výběr zhotovitele. Množství v položkách je předpokládané a řídí se po vzoru vyhláškou č. 169/2016 Sb. Zhotovitel je povinen zkontrolovat rozpočet a doplnit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Veškeré konstrukce se dodávají jako plně funkční celek. Položky označené D+M (dodávka + montáž) se oceňují včetně dopravy a přesunu hmot.  Poznámky k souborům cen Cenové soustavy ÚRS jsou uvedeny na: https://podminky.urs.cz/home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</si>
  <si>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</si>
  <si>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</si>
  <si>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</si>
  <si>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</si>
  <si>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</si>
  <si>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</si>
  <si>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</si>
  <si>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</si>
  <si>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</si>
  <si>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</si>
  <si>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</si>
  <si>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</si>
  <si>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</si>
  <si>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</si>
  <si>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</si>
  <si>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</si>
  <si>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</si>
  <si>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</si>
  <si>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</si>
  <si>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</si>
  <si>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</si>
  <si>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</si>
  <si>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</si>
  <si>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</si>
  <si>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</si>
  <si>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</si>
  <si>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</si>
  <si>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</si>
  <si>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</si>
  <si>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</si>
  <si>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</si>
  <si>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</si>
  <si>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112101101</t>
  </si>
  <si>
    <t>Odstranění stromů listnatých průměru kmene přes 100 do 300 mm</t>
  </si>
  <si>
    <t>kus</t>
  </si>
  <si>
    <t>CS ÚRS 2022 02</t>
  </si>
  <si>
    <t>4</t>
  </si>
  <si>
    <t>-918908018</t>
  </si>
  <si>
    <t>VV</t>
  </si>
  <si>
    <t>Kácení stromu - průměr 200 mm (p)</t>
  </si>
  <si>
    <t>Součet</t>
  </si>
  <si>
    <t>112101102</t>
  </si>
  <si>
    <t>Odstranění stromů listnatých průměru kmene přes 300 do 500 mm</t>
  </si>
  <si>
    <t>-2029917174</t>
  </si>
  <si>
    <t>Kácení stromu - průměr 400 mm (p)</t>
  </si>
  <si>
    <t>Mezisoučet</t>
  </si>
  <si>
    <t>Kácení stromu - průměr 500 mm (p)</t>
  </si>
  <si>
    <t>112251101</t>
  </si>
  <si>
    <t>Odstranění pařezů průměru přes 100 do 300 mm</t>
  </si>
  <si>
    <t>1173890521</t>
  </si>
  <si>
    <t>112251102</t>
  </si>
  <si>
    <t>Odstranění pařezů průměru přes 300 do 500 mm</t>
  </si>
  <si>
    <t>-5144931</t>
  </si>
  <si>
    <t>5</t>
  </si>
  <si>
    <t>162201401</t>
  </si>
  <si>
    <t>Vodorovné přemístění větví stromů listnatých do 1 km D kmene přes 100 do 300 mm</t>
  </si>
  <si>
    <t>1525761124</t>
  </si>
  <si>
    <t>6</t>
  </si>
  <si>
    <t>162301931</t>
  </si>
  <si>
    <t>Příplatek k vodorovnému přemístění větví stromů listnatých D kmene přes 100 do 300 mm ZKD 1 km</t>
  </si>
  <si>
    <t>1995740466</t>
  </si>
  <si>
    <t>2*19 'Přepočtené koeficientem množství</t>
  </si>
  <si>
    <t>7</t>
  </si>
  <si>
    <t>162201411</t>
  </si>
  <si>
    <t>Vodorovné přemístění kmenů stromů listnatých do 1 km D kmene přes 100 do 300 mm</t>
  </si>
  <si>
    <t>-860542836</t>
  </si>
  <si>
    <t>8</t>
  </si>
  <si>
    <t>162301951</t>
  </si>
  <si>
    <t>Příplatek k vodorovnému přemístění kmenů stromů listnatých D kmene přes 100 do 300 mm ZKD 1 km</t>
  </si>
  <si>
    <t>7730113</t>
  </si>
  <si>
    <t>9</t>
  </si>
  <si>
    <t>162201421</t>
  </si>
  <si>
    <t>Vodorovné přemístění pařezů do 1 km D přes 100 do 300 mm</t>
  </si>
  <si>
    <t>325157684</t>
  </si>
  <si>
    <t>10</t>
  </si>
  <si>
    <t>162301971</t>
  </si>
  <si>
    <t>Příplatek k vodorovnému přemístění pařezů D přes 100 do 300 mm ZKD 1 km</t>
  </si>
  <si>
    <t>1194471181</t>
  </si>
  <si>
    <t>11</t>
  </si>
  <si>
    <t>162201402</t>
  </si>
  <si>
    <t>Vodorovné přemístění větví stromů listnatých do 1 km D kmene přes 300 do 500 mm</t>
  </si>
  <si>
    <t>-887795094</t>
  </si>
  <si>
    <t>12</t>
  </si>
  <si>
    <t>162301932</t>
  </si>
  <si>
    <t>Příplatek k vodorovnému přemístění větví stromů listnatých D kmene přes 300 do 500 mm ZKD 1 km</t>
  </si>
  <si>
    <t>2011294584</t>
  </si>
  <si>
    <t>3*19 'Přepočtené koeficientem množství</t>
  </si>
  <si>
    <t>13</t>
  </si>
  <si>
    <t>162201412</t>
  </si>
  <si>
    <t>Vodorovné přemístění kmenů stromů listnatých do 1 km D kmene přes 300 do 500 mm</t>
  </si>
  <si>
    <t>1574149667</t>
  </si>
  <si>
    <t>14</t>
  </si>
  <si>
    <t>162301952</t>
  </si>
  <si>
    <t>Příplatek k vodorovnému přemístění kmenů stromů listnatých D kmene přes 300 do 500 mm ZKD 1 km</t>
  </si>
  <si>
    <t>-858999647</t>
  </si>
  <si>
    <t>162201422</t>
  </si>
  <si>
    <t>Vodorovné přemístění pařezů do 1 km D přes 300 do 500 mm</t>
  </si>
  <si>
    <t>-344242103</t>
  </si>
  <si>
    <t>16</t>
  </si>
  <si>
    <t>162301972</t>
  </si>
  <si>
    <t>Příplatek k vodorovnému přemístění pařezů D přes 300 do 500 mm ZKD 1 km</t>
  </si>
  <si>
    <t>-2017802011</t>
  </si>
  <si>
    <t>17</t>
  </si>
  <si>
    <t>113107242</t>
  </si>
  <si>
    <t>Odstranění podkladu živičného tl přes 50 do 100 mm strojně pl přes 200 m2</t>
  </si>
  <si>
    <t>2077463587</t>
  </si>
  <si>
    <t>Odstranění povrchu z asfaltového betonu tl. 100 mm (pl)</t>
  </si>
  <si>
    <t>385,74</t>
  </si>
  <si>
    <t>18</t>
  </si>
  <si>
    <t>113107170</t>
  </si>
  <si>
    <t>Odstranění podkladu z betonu prostého tl do 100 mm strojně pl přes 50 do 200 m2</t>
  </si>
  <si>
    <t>640258689</t>
  </si>
  <si>
    <t>Odstranění betonu tl. 100 mm (pl)</t>
  </si>
  <si>
    <t>165,98</t>
  </si>
  <si>
    <t>19</t>
  </si>
  <si>
    <t>113106121</t>
  </si>
  <si>
    <t>Rozebrání dlažeb z betonových nebo kamenných dlaždic komunikací pro pěší ručně</t>
  </si>
  <si>
    <t>1759943998</t>
  </si>
  <si>
    <t>Rozebrání stávající betonové dlažby tl. 60 mm (pl)</t>
  </si>
  <si>
    <t>131,86</t>
  </si>
  <si>
    <t>20</t>
  </si>
  <si>
    <t>113106171</t>
  </si>
  <si>
    <t>Rozebrání dlažeb vozovek ze zámkové dlažby s ložem z kameniva ručně</t>
  </si>
  <si>
    <t>-1708594243</t>
  </si>
  <si>
    <t>Rozebrání stávající betonové dlažby tl. 80 mm (pl)</t>
  </si>
  <si>
    <t>36,33</t>
  </si>
  <si>
    <t>113202111</t>
  </si>
  <si>
    <t>Vytrhání obrub krajníků obrubníků stojatých</t>
  </si>
  <si>
    <t>m</t>
  </si>
  <si>
    <t>1193693418</t>
  </si>
  <si>
    <t>Odstranění betnových obrubníků silničních - stojatých (dl)</t>
  </si>
  <si>
    <t>133,07</t>
  </si>
  <si>
    <t>Odstranění betonových obrubníků chodníkových - stojatých (dl)</t>
  </si>
  <si>
    <t>66,85</t>
  </si>
  <si>
    <t>22</t>
  </si>
  <si>
    <t>113201112</t>
  </si>
  <si>
    <t>Vytrhání obrub silničních ležatých</t>
  </si>
  <si>
    <t>1787554130</t>
  </si>
  <si>
    <t>Odstranění betnových obrubníků silničních - ležatých (dl)</t>
  </si>
  <si>
    <t>21,12</t>
  </si>
  <si>
    <t>23</t>
  </si>
  <si>
    <t>121151113</t>
  </si>
  <si>
    <t>Sejmutí ornice plochy do 500 m2 tl vrstvy do 200 mm strojně</t>
  </si>
  <si>
    <t>144967934</t>
  </si>
  <si>
    <t>Zemní práce - sejmutí ornice tl. 200 mm (pl)</t>
  </si>
  <si>
    <t>24</t>
  </si>
  <si>
    <t>122252204</t>
  </si>
  <si>
    <t>Odkopávky a prokopávky nezapažené pro silnice a dálnice v hornině třídy těžitelnosti I objem do 500 m3 strojně</t>
  </si>
  <si>
    <t>493104543</t>
  </si>
  <si>
    <t>Zemní práce - odkopávky pro zpevněné plochy - komunikace, chodník, parkovací stání (obj)</t>
  </si>
  <si>
    <t xml:space="preserve">komunikace tl. 310 mm </t>
  </si>
  <si>
    <t>(ZP5_pl)*0,31</t>
  </si>
  <si>
    <t xml:space="preserve">chodníky tl. 180 mm </t>
  </si>
  <si>
    <t>(ZP1_pl)*0,18</t>
  </si>
  <si>
    <t>(ZP3a_pl)*0,18</t>
  </si>
  <si>
    <t>(ZP6_pl)*0,18</t>
  </si>
  <si>
    <t>(ZP9_pl)*0,18</t>
  </si>
  <si>
    <t xml:space="preserve">parkovací stání tl. 370 mm </t>
  </si>
  <si>
    <t>(ZP2_pl)*0,37</t>
  </si>
  <si>
    <t>(ZP3b_pl)*0,37</t>
  </si>
  <si>
    <t>(ZP4_pl)*0,37</t>
  </si>
  <si>
    <t>(ZP8_pl)*0,37</t>
  </si>
  <si>
    <t>Zemní práce - odkopávky - výměna aktivní vrstvy tl. 500 mm - vsakovací objekt (pl * tl)</t>
  </si>
  <si>
    <t>(69,96+69,96)*0,50</t>
  </si>
  <si>
    <t>25</t>
  </si>
  <si>
    <t>133112811</t>
  </si>
  <si>
    <t>Hloubení nezapažených šachet v hornině třídy těžitelnosti I skupiny 1 a 2 plocha výkopu do 4 m2 ručně</t>
  </si>
  <si>
    <t>128273926</t>
  </si>
  <si>
    <t xml:space="preserve">Zemní práce - hloubení patek pro základy pro přístřešek (dl *  š * v * p)</t>
  </si>
  <si>
    <t>(0,30*0,30)*0,60*10</t>
  </si>
  <si>
    <t>26</t>
  </si>
  <si>
    <t>129001101</t>
  </si>
  <si>
    <t>Příplatek za ztížení odkopávky nebo prokopávky v blízkosti inženýrských sítí</t>
  </si>
  <si>
    <t>82169885</t>
  </si>
  <si>
    <t>Zemní práce - příplatek v blízkosti inženýrských sítí (předokládaný obj)</t>
  </si>
  <si>
    <t>15,00</t>
  </si>
  <si>
    <t>27</t>
  </si>
  <si>
    <t>162351103</t>
  </si>
  <si>
    <t>Vodorovné přemístění přes 50 do 500 m výkopku/sypaniny z horniny třídy těžitelnosti I skupiny 1 až 3</t>
  </si>
  <si>
    <t>1327229751</t>
  </si>
  <si>
    <t>Zemní práce - přesun na stavbě - uložení zeminy na meziskládku pro ohumusování a násypy (obj)</t>
  </si>
  <si>
    <t>(obsypy_obj)</t>
  </si>
  <si>
    <t>Zemní práce - přesun na stavbě - přesun zeminy z meziskládky pro ohumusování a násypy (obj)</t>
  </si>
  <si>
    <t>28</t>
  </si>
  <si>
    <t>171251201</t>
  </si>
  <si>
    <t>Uložení sypaniny na skládky nebo meziskládky</t>
  </si>
  <si>
    <t>419247875</t>
  </si>
  <si>
    <t>Zemní práce - uložení zeminy na meziskládku pro ohumusování a násypy (obj)</t>
  </si>
  <si>
    <t>29</t>
  </si>
  <si>
    <t>167151101</t>
  </si>
  <si>
    <t>Nakládání výkopku z hornin třídy těžitelnosti I skupiny 1 až 3 do 100 m3</t>
  </si>
  <si>
    <t>737328116</t>
  </si>
  <si>
    <t>Zemní práce - přesun na stavbě - nakládání zeminy z meziskládky pro ohumusování a násypy (obj)</t>
  </si>
  <si>
    <t>30</t>
  </si>
  <si>
    <t>162751117</t>
  </si>
  <si>
    <t>Vodorovné přemístění přes 9 000 do 10000 m výkopku/sypaniny z horniny třídy těžitelnosti I skupiny 1 až 3</t>
  </si>
  <si>
    <t>1373120420</t>
  </si>
  <si>
    <t>Zemní práce - odvoz přebytečné zeminy na skládku (obj)</t>
  </si>
  <si>
    <t>(sejmutí_ornice_pl)*0,20</t>
  </si>
  <si>
    <t>(odkopávky_obj)</t>
  </si>
  <si>
    <t>(hl_patek_obj)</t>
  </si>
  <si>
    <t>-(obsypy_obj)</t>
  </si>
  <si>
    <t>31</t>
  </si>
  <si>
    <t>162751119</t>
  </si>
  <si>
    <t>Příplatek k vodorovnému přemístění výkopku/sypaniny z horniny třídy těžitelnosti I skupiny 1 až 3 ZKD 1000 m přes 10000 m</t>
  </si>
  <si>
    <t>-2003811440</t>
  </si>
  <si>
    <t>272,202*10 'Přepočtené koeficientem množství</t>
  </si>
  <si>
    <t>32</t>
  </si>
  <si>
    <t>171201231</t>
  </si>
  <si>
    <t>Poplatek za uložení zeminy a kamení na recyklační skládce (skládkovné) kód odpadu 17 05 04</t>
  </si>
  <si>
    <t>t</t>
  </si>
  <si>
    <t>-307670595</t>
  </si>
  <si>
    <t>272,202*1,8 'Přepočtené koeficientem množství</t>
  </si>
  <si>
    <t>33</t>
  </si>
  <si>
    <t>171152501</t>
  </si>
  <si>
    <t>Zhutnění podloží z hornin soudržných nebo nesoudržných pod násypy</t>
  </si>
  <si>
    <t>-568406887</t>
  </si>
  <si>
    <t>Zemní práce - vegetační úpravy - zhutnění stávajícího podloží (předpokládaná pl)</t>
  </si>
  <si>
    <t>(Vegetační_úpravy)</t>
  </si>
  <si>
    <t>34</t>
  </si>
  <si>
    <t>175151201</t>
  </si>
  <si>
    <t>Obsypání objektu nad přilehlým původním terénem sypaninou bez prohození, uloženou do 3 m strojně</t>
  </si>
  <si>
    <t>-1702005329</t>
  </si>
  <si>
    <t xml:space="preserve">Zemní práce - vegetační úpravy - dodatečný násyp 98% PS MATERIÁL MIN. MÁLO VHODNÝ DLE ČSN 72 1002  (předpokládaný obj = pl * tl)</t>
  </si>
  <si>
    <t>(Vegetační_úpravy)*0,25</t>
  </si>
  <si>
    <t>Zemní práce - vegetační úpravy - ohumusování tl. 100 mm (předpokládaný obj = pl * tl)</t>
  </si>
  <si>
    <t>(Vegetační_úpravy)*0,10</t>
  </si>
  <si>
    <t>35</t>
  </si>
  <si>
    <t>181151322</t>
  </si>
  <si>
    <t>Plošná úprava terénu přes 500 m2 zemina skupiny 1 až 4 nerovnosti přes 100 do 150 mm ve svahu přes 1:5 do 1:2</t>
  </si>
  <si>
    <t>-1566573200</t>
  </si>
  <si>
    <t>Zemní práce - vegetační úpravy - plošná úprava (předpokládaná pl)</t>
  </si>
  <si>
    <t>36</t>
  </si>
  <si>
    <t>181411132</t>
  </si>
  <si>
    <t>Založení parkového trávníku výsevem pl do 1000 m2 ve svahu přes 1:5 do 1:2</t>
  </si>
  <si>
    <t>958060395</t>
  </si>
  <si>
    <t>Vegetační úpravy - osetí travním semenem (pl)</t>
  </si>
  <si>
    <t>40,35+50,01+29,10+8,15</t>
  </si>
  <si>
    <t>37</t>
  </si>
  <si>
    <t>M</t>
  </si>
  <si>
    <t>00572100</t>
  </si>
  <si>
    <t>osivo jetelotráva intenzivní víceletá</t>
  </si>
  <si>
    <t>kg</t>
  </si>
  <si>
    <t>-733631558</t>
  </si>
  <si>
    <t>127,61*0,02 'Přepočtené koeficientem množství</t>
  </si>
  <si>
    <t>38</t>
  </si>
  <si>
    <t>181951112</t>
  </si>
  <si>
    <t>Úprava pláně v hornině třídy těžitelnosti I skupiny 1 až 3 se zhutněním strojně</t>
  </si>
  <si>
    <t>-1734120069</t>
  </si>
  <si>
    <t>Zemní práce - úprava pláně (pl)</t>
  </si>
  <si>
    <t>(ZP1_pl)+(ZP2_pl)+(ZP3a_pl)+(ZP3b_pl)+(ZP4_pl)+(ZP5_pl)+(ZP6_pl)+(ZP7_pl)+(ZP8_pl)+(ZP9_pl)</t>
  </si>
  <si>
    <t>Zakládání</t>
  </si>
  <si>
    <t>39</t>
  </si>
  <si>
    <t>275313511</t>
  </si>
  <si>
    <t>Základové patky z betonu tř. C 12/15</t>
  </si>
  <si>
    <t>391496978</t>
  </si>
  <si>
    <t>Základy pro přístřešek (dl * š * v * p)</t>
  </si>
  <si>
    <t>Komunikace pozemní</t>
  </si>
  <si>
    <t>40</t>
  </si>
  <si>
    <t>564771111</t>
  </si>
  <si>
    <t>Podklad z kameniva hrubého drceného vel. 32-63 mm plochy přes 100 m2 tl 250 mm</t>
  </si>
  <si>
    <t>-657858175</t>
  </si>
  <si>
    <t>Vsakovací objekt - výměna aktivní vrstvy tl. 500 mm (pl * p vrstev)</t>
  </si>
  <si>
    <t>(69,96+69,96)*2</t>
  </si>
  <si>
    <t>41</t>
  </si>
  <si>
    <t>564851111</t>
  </si>
  <si>
    <t>Podklad ze štěrkodrtě ŠD plochy přes 100 m2 tl 150 mm</t>
  </si>
  <si>
    <t>-1802494548</t>
  </si>
  <si>
    <t>Souvrství zpevněné plochy - štěrkodrť ŠD tl. 150 mm (pl * p vrstev)</t>
  </si>
  <si>
    <t>CHODNÍK - BETONOVÁ DLAŽBA</t>
  </si>
  <si>
    <t>(ZP1_pl)</t>
  </si>
  <si>
    <t xml:space="preserve">PARKOVACÍ STÁNÍ - BETONOVÁ DLAŽBA ZATRAVŇOVACÍ </t>
  </si>
  <si>
    <t>(ZP2_pl)</t>
  </si>
  <si>
    <t>BEZBARIÉROVÉ ÚPRAVY</t>
  </si>
  <si>
    <t>(ZP3a_pl)</t>
  </si>
  <si>
    <t>(ZP3b_pl)</t>
  </si>
  <si>
    <t>PARKOVACÍ STÁNÍ, ZPOMALOVACÍ PRUH - DLAŽBA BETONOVÁ</t>
  </si>
  <si>
    <t>(ZP4_pl)</t>
  </si>
  <si>
    <t>(ZP5_pl)*2</t>
  </si>
  <si>
    <t>PLOCHA PRO KONTEJNERY</t>
  </si>
  <si>
    <t>(ZP6_pl)</t>
  </si>
  <si>
    <t xml:space="preserve">NÁJEZDOVÁ RAMPA - DLAŽBA BETONOVÁ </t>
  </si>
  <si>
    <t>(ZP8_pl)</t>
  </si>
  <si>
    <t xml:space="preserve">UMĚLÁ VODÍCÍ LINIE </t>
  </si>
  <si>
    <t>(ZP9_pl)</t>
  </si>
  <si>
    <t>42</t>
  </si>
  <si>
    <t>564861111</t>
  </si>
  <si>
    <t>Podklad ze štěrkodrtě ŠD plochy přes 100 m2 tl 200 mm</t>
  </si>
  <si>
    <t>716922596</t>
  </si>
  <si>
    <t>Souvrství zpevněné plochy - štěrkodrť ŠD tl. 200 mm (pl)</t>
  </si>
  <si>
    <t>43</t>
  </si>
  <si>
    <t>573111112.X1</t>
  </si>
  <si>
    <t>Postřik živičný infiltrační s posypem z asfaltu množství 0,7 kg/m2 (dle PD)</t>
  </si>
  <si>
    <t>R - položka</t>
  </si>
  <si>
    <t>-1081485865</t>
  </si>
  <si>
    <t>Souvrství zpevněné plochy - skladba: Komunikace - postřik infiltrační PI-E 0,70 kg/m2 (pl)</t>
  </si>
  <si>
    <t>(ZP5_pl)</t>
  </si>
  <si>
    <t>44</t>
  </si>
  <si>
    <t>565155121</t>
  </si>
  <si>
    <t>Asfaltový beton vrstva podkladní ACP 16 (obalované kamenivo OKS) tl 70 mm š přes 3 m</t>
  </si>
  <si>
    <t>1408120074</t>
  </si>
  <si>
    <t>Souvrství zpevněné plochy - skladba: Komunikace - asfaltový beton podkladní ACP 16+ tl. 70 mm (pl)</t>
  </si>
  <si>
    <t>45</t>
  </si>
  <si>
    <t>573231106</t>
  </si>
  <si>
    <t>Postřik živičný spojovací ze silniční emulze v množství 0,30 kg/m2</t>
  </si>
  <si>
    <t>486349384</t>
  </si>
  <si>
    <t>Souvrtví zpevněné plochy - skladba: Komunikace - postřik spojovací emulzní PS-E 0,3 kg/m2 (pl)</t>
  </si>
  <si>
    <t>46</t>
  </si>
  <si>
    <t>577134121</t>
  </si>
  <si>
    <t>Asfaltový beton vrstva obrusná ACO 11 (ABS) tř. I tl 40 mm š přes 3 m z nemodifikovaného asfaltu</t>
  </si>
  <si>
    <t>-2000793075</t>
  </si>
  <si>
    <t>Souvrství zpevněné plochy - skladba: Komunikace - asfaltový beton obrusný ACO 11 tl. 40 mm (pl)</t>
  </si>
  <si>
    <t>47</t>
  </si>
  <si>
    <t>596412212</t>
  </si>
  <si>
    <t>Kladení dlažby z vegetačních tvárnic pozemních komunikací tl 80 mm pl přes 100 do 300 m2</t>
  </si>
  <si>
    <t>-1653748676</t>
  </si>
  <si>
    <t>Zpevněné plochy - skladba: Kolmá parkovací stání - dlažba betonová zatravňovací tl. 80 mm (pl)</t>
  </si>
  <si>
    <t>48</t>
  </si>
  <si>
    <t>59245035</t>
  </si>
  <si>
    <t>dlažba plošná betonová vegetační 200x200x80mm přírodní</t>
  </si>
  <si>
    <t>-2094960234</t>
  </si>
  <si>
    <t>173,66*1,02 'Přepočtené koeficientem množství</t>
  </si>
  <si>
    <t>49</t>
  </si>
  <si>
    <t>59245036</t>
  </si>
  <si>
    <t>dlažba plošná betonová vegetační 200x200x80mm barevná</t>
  </si>
  <si>
    <t>186425002</t>
  </si>
  <si>
    <t>Navrhované vodorovné dopravní značení - V10b (dl * š * p)</t>
  </si>
  <si>
    <t>(4,50)*0,20*14</t>
  </si>
  <si>
    <t>12,6*1,02 'Přepočtené koeficientem množství</t>
  </si>
  <si>
    <t>50</t>
  </si>
  <si>
    <t>596811122</t>
  </si>
  <si>
    <t>Kladení betonové dlažby komunikací pro pěší do lože z kameniva velikosti do 0,09 m2 pl přes 100 do 300 m2</t>
  </si>
  <si>
    <t>-1230901157</t>
  </si>
  <si>
    <t>Zpevněné plochy - skladba: Chodník, plocha pro kontejnery na odpad - dlažba betonová tl. 60 mm (pl)</t>
  </si>
  <si>
    <t>Chodník - betonová dlažba</t>
  </si>
  <si>
    <t>Bezbariérové úpravy</t>
  </si>
  <si>
    <t>Plocha pro kontejnery</t>
  </si>
  <si>
    <t>Přeskládání stávajícího chodníku</t>
  </si>
  <si>
    <t>(ZP7_pl)</t>
  </si>
  <si>
    <t>Umělá vodocí linie</t>
  </si>
  <si>
    <t>51</t>
  </si>
  <si>
    <t>59245018</t>
  </si>
  <si>
    <t>dlažba tvar obdélník betonová 200x100x60mm přírodní</t>
  </si>
  <si>
    <t>-1771397705</t>
  </si>
  <si>
    <t>62,35*1,03 'Přepočtené koeficientem množství</t>
  </si>
  <si>
    <t>52</t>
  </si>
  <si>
    <t>59245006</t>
  </si>
  <si>
    <t>dlažba tvar obdélník betonová pro nevidomé 200x100x60mm barevná</t>
  </si>
  <si>
    <t>-1547159763</t>
  </si>
  <si>
    <t>Zpevněné plochy - skladba: Chodník, plocha pro kontejnery na odpad - dlažba betonová pro nevidomé tl. 60 mm - barevná (pl)</t>
  </si>
  <si>
    <t>Bezbariérové úpravy - varovný a signalizační pás</t>
  </si>
  <si>
    <t>7,182*1,03 'Přepočtené koeficientem množství</t>
  </si>
  <si>
    <t>53</t>
  </si>
  <si>
    <t>59245019.X1</t>
  </si>
  <si>
    <t>dlažba tvar obdélník betonová pro nevidomé 200x100x60mm přírodní - vodící linie (dle PD)</t>
  </si>
  <si>
    <t>291485672</t>
  </si>
  <si>
    <t xml:space="preserve">Umělá vodící linie </t>
  </si>
  <si>
    <t>4,12*1,03 'Přepočtené koeficientem množství</t>
  </si>
  <si>
    <t>54</t>
  </si>
  <si>
    <t>596212212.X1</t>
  </si>
  <si>
    <t>Kladení betonové dlažby pozemních komunikací ručně tl 80 mm pl přes 100 do 300 m2 (dle PD)</t>
  </si>
  <si>
    <t>649438433</t>
  </si>
  <si>
    <t>Zpevněné plochy - skladba: Vyhrazené stání pro IMOB - dlažba betonová tl. 80 mm (pl)</t>
  </si>
  <si>
    <t xml:space="preserve">Parkovací stání, zpomalovací práh - dlažba betonová </t>
  </si>
  <si>
    <t xml:space="preserve">Nájezdová rampa - dlažba betonová </t>
  </si>
  <si>
    <t>55</t>
  </si>
  <si>
    <t>59245020</t>
  </si>
  <si>
    <t>dlažba tvar obdélník betonová 200x100x80mm přírodní</t>
  </si>
  <si>
    <t>-1670564914</t>
  </si>
  <si>
    <t>47,74*1,03 'Přepočtené koeficientem množství</t>
  </si>
  <si>
    <t>56</t>
  </si>
  <si>
    <t>59245226</t>
  </si>
  <si>
    <t>dlažba tvar obdélník betonová pro nevidomé 200x100x80mm barevná</t>
  </si>
  <si>
    <t>-1817130900</t>
  </si>
  <si>
    <t>Zpevněné plochy - skladba: Vyhrazené stání pro IMOB - dlažba betonová pro nevidomé tl. 80 mm - barevná (pl)</t>
  </si>
  <si>
    <t>3,948*1,03 'Přepočtené koeficientem množství</t>
  </si>
  <si>
    <t>57</t>
  </si>
  <si>
    <t>596991112</t>
  </si>
  <si>
    <t>Řezání betonové, kameninové a kamenné dlažby do oblouku tl přes 60 do 80 mm</t>
  </si>
  <si>
    <t>-433629743</t>
  </si>
  <si>
    <t>Ostatní konstrukce a práce, bourání</t>
  </si>
  <si>
    <t>58</t>
  </si>
  <si>
    <t>919726123</t>
  </si>
  <si>
    <t>Geotextilie pro ochranu, separaci a filtraci netkaná měrná hm přes 300 do 500 g/m2</t>
  </si>
  <si>
    <t>-251149513</t>
  </si>
  <si>
    <t>Vsakovací objekt - výměna aktivní vrstvy - geotextilie (pl)</t>
  </si>
  <si>
    <t>90,00+90,00</t>
  </si>
  <si>
    <t>59</t>
  </si>
  <si>
    <t>919732211</t>
  </si>
  <si>
    <t>Styčná spára napojení nového živičného povrchu na stávající za tepla š 15 mm hl 25 mm s prořezáním</t>
  </si>
  <si>
    <t>-1517908483</t>
  </si>
  <si>
    <t>Proříznutí pracovní spáry a zalití pružnou asfaltovou zálivkou (nový a starý asfalt)</t>
  </si>
  <si>
    <t>13,73</t>
  </si>
  <si>
    <t>60</t>
  </si>
  <si>
    <t>916131213</t>
  </si>
  <si>
    <t>Osazení silničního obrubníku betonového stojatého s boční opěrou do lože z betonu prostého</t>
  </si>
  <si>
    <t>11017251</t>
  </si>
  <si>
    <t>Silniční betonový obrubník (dl)</t>
  </si>
  <si>
    <t>181,95</t>
  </si>
  <si>
    <t>Silniční betonová obrubník - přechodový (dl * p)</t>
  </si>
  <si>
    <t>(1,00)*6</t>
  </si>
  <si>
    <t>Silniční betonový obrubník - nájezdový (dl)</t>
  </si>
  <si>
    <t>2,00+3,00+1,50+15,00</t>
  </si>
  <si>
    <t>Silniční betonový obrubník - zapuštěná obruba (dl)</t>
  </si>
  <si>
    <t>6,00+6,14+10,17</t>
  </si>
  <si>
    <t>61</t>
  </si>
  <si>
    <t>59217031</t>
  </si>
  <si>
    <t>obrubník betonový silniční 1000x150x250mm</t>
  </si>
  <si>
    <t>-263170376</t>
  </si>
  <si>
    <t>62</t>
  </si>
  <si>
    <t>59217026</t>
  </si>
  <si>
    <t>obrubník betonový silniční 500x150x250mm</t>
  </si>
  <si>
    <t>-1730130345</t>
  </si>
  <si>
    <t>63</t>
  </si>
  <si>
    <t>59217030</t>
  </si>
  <si>
    <t>obrubník betonový silniční přechodový 1000x150x150-250mm</t>
  </si>
  <si>
    <t>-687228911</t>
  </si>
  <si>
    <t>64</t>
  </si>
  <si>
    <t>59217029</t>
  </si>
  <si>
    <t>obrubník betonový silniční nájezdový 1000x150x150mm</t>
  </si>
  <si>
    <t>2035377054</t>
  </si>
  <si>
    <t>65</t>
  </si>
  <si>
    <t>59217028</t>
  </si>
  <si>
    <t>obrubník betonový silniční nájezdový 500x150x150mm</t>
  </si>
  <si>
    <t>561606302</t>
  </si>
  <si>
    <t>66</t>
  </si>
  <si>
    <t>59217033</t>
  </si>
  <si>
    <t>obrubník betonový silniční 1000x100x300mm</t>
  </si>
  <si>
    <t>-1672860876</t>
  </si>
  <si>
    <t>22,5490196078431*1,02 'Přepočtené koeficientem množství</t>
  </si>
  <si>
    <t>67</t>
  </si>
  <si>
    <t>916231291</t>
  </si>
  <si>
    <t>Příplatek za řezání obrubníků při osazování do oblouku o poloměru do 1m</t>
  </si>
  <si>
    <t>-1231932381</t>
  </si>
  <si>
    <t>68</t>
  </si>
  <si>
    <t>916132113</t>
  </si>
  <si>
    <t>Osazení obruby z betonové přídlažby s boční opěrou do lože z betonu prostého</t>
  </si>
  <si>
    <t>-454971278</t>
  </si>
  <si>
    <t>Silniční obrubník - betonová přídlažba (dl)</t>
  </si>
  <si>
    <t>16,50+16,50+15,00</t>
  </si>
  <si>
    <t>69</t>
  </si>
  <si>
    <t>538864282</t>
  </si>
  <si>
    <t>Silniční obrubník - betonová přídlažba (dl * š)</t>
  </si>
  <si>
    <t>(16,50+16,50+15,00)*0,10</t>
  </si>
  <si>
    <t>4,8*1,05 'Přepočtené koeficientem množství</t>
  </si>
  <si>
    <t>70</t>
  </si>
  <si>
    <t>916231213</t>
  </si>
  <si>
    <t>Osazení chodníkového obrubníku betonového stojatého s boční opěrou do lože z betonu prostého</t>
  </si>
  <si>
    <t>-589854469</t>
  </si>
  <si>
    <t>Chodníkový betonový obrubník (dl)</t>
  </si>
  <si>
    <t>74,68</t>
  </si>
  <si>
    <t>71</t>
  </si>
  <si>
    <t>59217016</t>
  </si>
  <si>
    <t>obrubník betonový chodníkový 1000x80x250mm</t>
  </si>
  <si>
    <t>631659449</t>
  </si>
  <si>
    <t>72</t>
  </si>
  <si>
    <t>914511112</t>
  </si>
  <si>
    <t>Montáž sloupku dopravních značek délky do 3,5 m s betonovým základem a patkou D 60 mm</t>
  </si>
  <si>
    <t>-964369634</t>
  </si>
  <si>
    <t>Sloupek pro dopravní značky (p)</t>
  </si>
  <si>
    <t>73</t>
  </si>
  <si>
    <t>40445235</t>
  </si>
  <si>
    <t>sloupek pro dopravní značku Al D 60mm v 3,5m</t>
  </si>
  <si>
    <t>1112246263</t>
  </si>
  <si>
    <t>74</t>
  </si>
  <si>
    <t>914111111</t>
  </si>
  <si>
    <t>Montáž svislé dopravní značky do velikosti 1 m2 objímkami na sloupek nebo konzolu</t>
  </si>
  <si>
    <t>-182366330</t>
  </si>
  <si>
    <t>75</t>
  </si>
  <si>
    <t>40445651</t>
  </si>
  <si>
    <t>informativní značky zónové IZ1, IZ2, IZ8 1000x1000mm</t>
  </si>
  <si>
    <t>-1472103652</t>
  </si>
  <si>
    <t>Informativní značky zónové (p)</t>
  </si>
  <si>
    <t>IZ8a</t>
  </si>
  <si>
    <t>IZ8b</t>
  </si>
  <si>
    <t>76</t>
  </si>
  <si>
    <t>40445609</t>
  </si>
  <si>
    <t>značky upravující přednost P1, P4 900mm</t>
  </si>
  <si>
    <t>1422139958</t>
  </si>
  <si>
    <t>Značky upravující přednost (p)</t>
  </si>
  <si>
    <t>P4</t>
  </si>
  <si>
    <t>77</t>
  </si>
  <si>
    <t>40445625</t>
  </si>
  <si>
    <t>informativní značky provozní IP8, IP9, IP11-IP13 500x700mm</t>
  </si>
  <si>
    <t>-208577806</t>
  </si>
  <si>
    <t>Informativní značky provozní (p)</t>
  </si>
  <si>
    <t>IP11a</t>
  </si>
  <si>
    <t>IP12 + SYMBOL 225</t>
  </si>
  <si>
    <t>78</t>
  </si>
  <si>
    <t>40445622</t>
  </si>
  <si>
    <t>informativní značky provozní IP1-IP3, IP4b-IP7, IP10a, b 750x750mm</t>
  </si>
  <si>
    <t>1515597063</t>
  </si>
  <si>
    <t>IP4b</t>
  </si>
  <si>
    <t>79</t>
  </si>
  <si>
    <t>40445620</t>
  </si>
  <si>
    <t>zákazové, příkazové dopravní značky B1-B34, C1-15 700mm</t>
  </si>
  <si>
    <t>-26295944</t>
  </si>
  <si>
    <t>Zákazové, příkazové dopravní značky (p)</t>
  </si>
  <si>
    <t>B2</t>
  </si>
  <si>
    <t>B28</t>
  </si>
  <si>
    <t>B29</t>
  </si>
  <si>
    <t>80</t>
  </si>
  <si>
    <t>915611111</t>
  </si>
  <si>
    <t>Předznačení vodorovného liniového značení</t>
  </si>
  <si>
    <t>-2142012489</t>
  </si>
  <si>
    <t>Předznačení pro navrhované vodorovné dopravní značení (dl * p)</t>
  </si>
  <si>
    <t>(4,50)*14</t>
  </si>
  <si>
    <t>81</t>
  </si>
  <si>
    <t>915231111</t>
  </si>
  <si>
    <t>Vodorovné dopravní značení přechody pro chodce, šipky, symboly bílý plast</t>
  </si>
  <si>
    <t>-1900371237</t>
  </si>
  <si>
    <t>Navrhované dopravní značení - invalidé (pl)</t>
  </si>
  <si>
    <t>(2,50*2,50)</t>
  </si>
  <si>
    <t>82</t>
  </si>
  <si>
    <t>915321115</t>
  </si>
  <si>
    <t>Předformátované vodorovné dopravní značení vodící pás pro slabozraké</t>
  </si>
  <si>
    <t>-1077091666</t>
  </si>
  <si>
    <t>Vodící pás MP (dl)</t>
  </si>
  <si>
    <t>6,15</t>
  </si>
  <si>
    <t>997</t>
  </si>
  <si>
    <t>Přesun sutě</t>
  </si>
  <si>
    <t>83</t>
  </si>
  <si>
    <t>997221561</t>
  </si>
  <si>
    <t>Vodorovná doprava suti z kusových materiálů do 1 km</t>
  </si>
  <si>
    <t>1130400168</t>
  </si>
  <si>
    <t>84</t>
  </si>
  <si>
    <t>997221569</t>
  </si>
  <si>
    <t>Příplatek ZKD 1 km u vodorovné dopravy suti z kusových materiálů</t>
  </si>
  <si>
    <t>-1424291172</t>
  </si>
  <si>
    <t>216,148*19 'Přepočtené koeficientem množství</t>
  </si>
  <si>
    <t>85</t>
  </si>
  <si>
    <t>997221611</t>
  </si>
  <si>
    <t>Nakládání suti na dopravní prostředky pro vodorovnou dopravu</t>
  </si>
  <si>
    <t>-96323669</t>
  </si>
  <si>
    <t>86</t>
  </si>
  <si>
    <t>997221615</t>
  </si>
  <si>
    <t>Poplatek za uložení na skládce (skládkovné) stavebního odpadu betonového kód odpadu 17 01 01</t>
  </si>
  <si>
    <t>-22136512</t>
  </si>
  <si>
    <t>39,835+33,624+10,717+40,984+6,125</t>
  </si>
  <si>
    <t>87</t>
  </si>
  <si>
    <t>997221655</t>
  </si>
  <si>
    <t>Poplatek za uložení na skládce (skládkovné) zeminy a kamení kód odpadu 17 05 04</t>
  </si>
  <si>
    <t>377865378</t>
  </si>
  <si>
    <t>P</t>
  </si>
  <si>
    <t>Poznámka k položce:_x000d_
Bude fakturováno dle skutečnosti.</t>
  </si>
  <si>
    <t>88</t>
  </si>
  <si>
    <t>997221645</t>
  </si>
  <si>
    <t>Poplatek za uložení na skládce (skládkovné) odpadu asfaltového bez dehtu kód odpadu 17 03 02</t>
  </si>
  <si>
    <t>676922672</t>
  </si>
  <si>
    <t>84,863</t>
  </si>
  <si>
    <t>89</t>
  </si>
  <si>
    <t>997013847</t>
  </si>
  <si>
    <t>Poplatek za uložení na skládce (skládkovné) odpadu asfaltového s dehtem kód odpadu 17 03 01</t>
  </si>
  <si>
    <t>240774693</t>
  </si>
  <si>
    <t>Poznámka k položce:_x000d_
Bude fakturováno dle skutečnosti. Pro zjištění obsahu dehtu v asfaltu bude proveden rozbor.</t>
  </si>
  <si>
    <t>998</t>
  </si>
  <si>
    <t>Přesun hmot</t>
  </si>
  <si>
    <t>90</t>
  </si>
  <si>
    <t>998223011</t>
  </si>
  <si>
    <t>Přesun hmot pro pozemní komunikace s krytem dlážděným</t>
  </si>
  <si>
    <t>822134034</t>
  </si>
  <si>
    <t>91</t>
  </si>
  <si>
    <t>998223091</t>
  </si>
  <si>
    <t>Příplatek k přesunu hmot pro pozemní komunikace s krytem dlážděným za zvětšený přesun do 1000 m</t>
  </si>
  <si>
    <t>1170251653</t>
  </si>
  <si>
    <t>Práce a dodávky M</t>
  </si>
  <si>
    <t>46-M</t>
  </si>
  <si>
    <t>Zemní práce při extr.mont.pracích</t>
  </si>
  <si>
    <t>92</t>
  </si>
  <si>
    <t>460751121</t>
  </si>
  <si>
    <t>Osazení kabelových kanálů zapuštěných do terénu z prefabrikovaných betonových žlabů vnější šířky do 20 cm</t>
  </si>
  <si>
    <t>72279943</t>
  </si>
  <si>
    <t>Betonová kabelová chránička (dl)</t>
  </si>
  <si>
    <t>33,00</t>
  </si>
  <si>
    <t>93</t>
  </si>
  <si>
    <t>59213009</t>
  </si>
  <si>
    <t>žlab kabelový betonový k ochraně zemního drátovodného vedení 100x17x14cm</t>
  </si>
  <si>
    <t>128</t>
  </si>
  <si>
    <t>-284230994</t>
  </si>
  <si>
    <t>94</t>
  </si>
  <si>
    <t>469981111</t>
  </si>
  <si>
    <t>Přesun hmot pro pomocné stavební práce při elektromotážích</t>
  </si>
  <si>
    <t>1339405448</t>
  </si>
  <si>
    <t>95</t>
  </si>
  <si>
    <t>469981211</t>
  </si>
  <si>
    <t>Příplatek k přesunu hmot pro pomocné stavební práce při elektromotážích ZKD 1000 m</t>
  </si>
  <si>
    <t>940449896</t>
  </si>
  <si>
    <t xml:space="preserve">VON - Vedlejší a ostatní náklady 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</si>
  <si>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</si>
  <si>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</si>
  <si>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</si>
  <si>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</si>
  <si>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</si>
  <si>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</si>
  <si>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</si>
  <si>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</si>
  <si>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</si>
  <si>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</si>
  <si>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VRN1000X1</t>
  </si>
  <si>
    <t xml:space="preserve">Geodetické zaměření inženýrských sítí a stavebních objektů </t>
  </si>
  <si>
    <t>Soubor</t>
  </si>
  <si>
    <t>1024</t>
  </si>
  <si>
    <t>-2118080913</t>
  </si>
  <si>
    <t>Poznámka k položce:_x000d_
Před zahájením zemních prací je nutné zjistit přesný průběh podezmních inženýrských sítí a provést příslušná opatření k jejich ochraně (vytyčení, sondování, ruční výkopy, vyvěšení apod.)</t>
  </si>
  <si>
    <t>VRN1000X2</t>
  </si>
  <si>
    <t>Provedení rozboru asfaltu</t>
  </si>
  <si>
    <t>-1316656696</t>
  </si>
  <si>
    <t xml:space="preserve">Poznámka k položce:_x000d_
 - rozbor,zda asfalt je s obsahem dehntu nebo bez dehtu </t>
  </si>
  <si>
    <t>VRN1000X3</t>
  </si>
  <si>
    <t>Dokumentace skutečného provedení stavby</t>
  </si>
  <si>
    <t>1575427395</t>
  </si>
  <si>
    <t>VRN1000X4</t>
  </si>
  <si>
    <t>Ostatní dokumentace - zpracování a zajištění DIO</t>
  </si>
  <si>
    <t>1871750117</t>
  </si>
  <si>
    <t>VRN1000X5</t>
  </si>
  <si>
    <t>Zatěžovací zkoušky</t>
  </si>
  <si>
    <t>-1875086615</t>
  </si>
  <si>
    <t>VRN1000X6</t>
  </si>
  <si>
    <t>Geodetické práce při provádění výstavby</t>
  </si>
  <si>
    <t>623383585</t>
  </si>
  <si>
    <t>VRN1000X7</t>
  </si>
  <si>
    <t>Geodetické práce po výstavbě</t>
  </si>
  <si>
    <t>1768787798</t>
  </si>
  <si>
    <t>Poznámka k položce:_x000d_
včetně geometrického plánu</t>
  </si>
  <si>
    <t>VRN2</t>
  </si>
  <si>
    <t>Příprava staveniště</t>
  </si>
  <si>
    <t>VRN2000X1</t>
  </si>
  <si>
    <t>1119277363</t>
  </si>
  <si>
    <t xml:space="preserve">Poznámka k položce:_x000d_
_x000d_
_x000d_
</t>
  </si>
  <si>
    <t>VRN3</t>
  </si>
  <si>
    <t>Zařízení staveniště</t>
  </si>
  <si>
    <t>VRN3000X1</t>
  </si>
  <si>
    <t>Vybudování zařízení staveniště</t>
  </si>
  <si>
    <t>-1991588288</t>
  </si>
  <si>
    <t>Poznámka k položce:_x000d_
Náklady na vybavení objektů zařízení staveniště.</t>
  </si>
  <si>
    <t>VRN3000X2</t>
  </si>
  <si>
    <t>Provoz zařízení staveniště</t>
  </si>
  <si>
    <t>1819452731</t>
  </si>
  <si>
    <t>VRN3000X3</t>
  </si>
  <si>
    <t>Odstranění zařízení staveniště</t>
  </si>
  <si>
    <t>-1618773091</t>
  </si>
  <si>
    <t>Poznámka k položce:_x000d_
Náklady na odstranění zařízení staveniště a uvedení plochy zařízení staveniště do původního stavu včetně případného zatravnění.</t>
  </si>
  <si>
    <t>VRN4</t>
  </si>
  <si>
    <t>Inženýrská činnost</t>
  </si>
  <si>
    <t>VRN4000X1</t>
  </si>
  <si>
    <t>Kompletační a koordinační činnost</t>
  </si>
  <si>
    <t>-1479544237</t>
  </si>
  <si>
    <t>VRN9</t>
  </si>
  <si>
    <t>Ostatní náklady</t>
  </si>
  <si>
    <t>VRN9000X1</t>
  </si>
  <si>
    <t xml:space="preserve">Průběžné čištění přilehlých komunikací a prostoru dotčeného výstavbou </t>
  </si>
  <si>
    <t>811365936</t>
  </si>
  <si>
    <t>VRN9000X2</t>
  </si>
  <si>
    <t xml:space="preserve">Územní vlivy - opatření související se změnami a vlivem počasí </t>
  </si>
  <si>
    <t>-1645767653</t>
  </si>
  <si>
    <t>VRN9000X3</t>
  </si>
  <si>
    <t>Pořizování fotodokumentace průběhu stavby včetně zajištění fotodokumentace veškerých konstrukcí, které budou v průběhu výstavby skryty nebo zakryty. Zajištění fotodokumentace stávajícího stavu přístupových komunikací</t>
  </si>
  <si>
    <t>1326453263</t>
  </si>
  <si>
    <t>VRN9000X4</t>
  </si>
  <si>
    <t>Uvedení veškerých ploch dotčených činností zhotovitele do původního stavu včetně případného zatravnění či opravy narušených vozovek</t>
  </si>
  <si>
    <t>-1508912101</t>
  </si>
  <si>
    <t>SEZNAM FIGUR</t>
  </si>
  <si>
    <t>Výměra</t>
  </si>
  <si>
    <t xml:space="preserve"> SO 101</t>
  </si>
  <si>
    <t>Použití figury:</t>
  </si>
  <si>
    <t>křoviny_pl</t>
  </si>
  <si>
    <t xml:space="preserve">Plocha - kácení mimolesní zeleně </t>
  </si>
  <si>
    <t>Kácení mimolesní (předpokládaná pl * p)</t>
  </si>
  <si>
    <t>průměr 20 - 2ks</t>
  </si>
  <si>
    <t>(1,00)*2</t>
  </si>
  <si>
    <t>průměr 40 - 1ks</t>
  </si>
  <si>
    <t>(2,00)*1</t>
  </si>
  <si>
    <t>průměr 50 - 2 ks</t>
  </si>
  <si>
    <t>(2,25)*2</t>
  </si>
  <si>
    <t>Souvrství zpevněné plochy - skladba: Chodník, plocha pro kontejnery (pl)</t>
  </si>
  <si>
    <t>Souvrství zpevněné plochy - skladba: Kolmá parkovací stání (pl)</t>
  </si>
  <si>
    <t>69,96+69,96+46,34</t>
  </si>
  <si>
    <t>Souvrtví zpevněné plochy (pl)</t>
  </si>
  <si>
    <t>varovný pás</t>
  </si>
  <si>
    <t>(1,50*0,40)+(2,80*0,40)+(3,80*0,40)+(1,20*0,40)+(1,23*0,40)</t>
  </si>
  <si>
    <t>signalizační pás</t>
  </si>
  <si>
    <t>(1,05*0,80)+(0,95)+(1,18)</t>
  </si>
  <si>
    <t>Souvrství zpevněné plochy (pl)</t>
  </si>
  <si>
    <t>(9,87*0,40)</t>
  </si>
  <si>
    <t>Souvrství zpevněné plochy - skladba: Vyhrazené stání pro IMOB (pl)</t>
  </si>
  <si>
    <t xml:space="preserve">parkovací stání </t>
  </si>
  <si>
    <t>16,88</t>
  </si>
  <si>
    <t>zpomalovací pruh</t>
  </si>
  <si>
    <t>18,55</t>
  </si>
  <si>
    <t>Souvrství zpevněné plochy - skladba: Komunikace (pl)</t>
  </si>
  <si>
    <t>Souvrství zpevněné plochy - skladba: Chodník, plocha pro kontejnery na odpad (pl)</t>
  </si>
  <si>
    <t>35,95+20,32</t>
  </si>
  <si>
    <t>23,74+19,07+24,32</t>
  </si>
  <si>
    <t>6,05+6,26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</si>
</sst>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33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95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22PS_55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Milovice - parkoviště Mírová 1. etapa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Milovice, okres Nymburk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13. 12. 2022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IPOKa, s.r.o.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16.5" customHeight="1">
      <c r="A95" s="120" t="s">
        <v>82</v>
      </c>
      <c r="B95" s="121"/>
      <c r="C95" s="122"/>
      <c r="D95" s="123" t="s">
        <v>83</v>
      </c>
      <c r="E95" s="123"/>
      <c r="F95" s="123"/>
      <c r="G95" s="123"/>
      <c r="H95" s="123"/>
      <c r="I95" s="124"/>
      <c r="J95" s="123" t="s">
        <v>84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101 - Parkoviště'!J30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85</v>
      </c>
      <c r="AR95" s="127"/>
      <c r="AS95" s="128">
        <v>0</v>
      </c>
      <c r="AT95" s="129">
        <f>ROUND(SUM(AV95:AW95),2)</f>
        <v>0</v>
      </c>
      <c r="AU95" s="130">
        <f>'SO 101 - Parkoviště'!P125</f>
        <v>0</v>
      </c>
      <c r="AV95" s="129">
        <f>'SO 101 - Parkoviště'!J33</f>
        <v>0</v>
      </c>
      <c r="AW95" s="129">
        <f>'SO 101 - Parkoviště'!J34</f>
        <v>0</v>
      </c>
      <c r="AX95" s="129">
        <f>'SO 101 - Parkoviště'!J35</f>
        <v>0</v>
      </c>
      <c r="AY95" s="129">
        <f>'SO 101 - Parkoviště'!J36</f>
        <v>0</v>
      </c>
      <c r="AZ95" s="129">
        <f>'SO 101 - Parkoviště'!F33</f>
        <v>0</v>
      </c>
      <c r="BA95" s="129">
        <f>'SO 101 - Parkoviště'!F34</f>
        <v>0</v>
      </c>
      <c r="BB95" s="129">
        <f>'SO 101 - Parkoviště'!F35</f>
        <v>0</v>
      </c>
      <c r="BC95" s="129">
        <f>'SO 101 - Parkoviště'!F36</f>
        <v>0</v>
      </c>
      <c r="BD95" s="131">
        <f>'SO 101 - Parkoviště'!F37</f>
        <v>0</v>
      </c>
      <c r="BE95" s="7"/>
      <c r="BT95" s="132" t="s">
        <v>86</v>
      </c>
      <c r="BV95" s="132" t="s">
        <v>80</v>
      </c>
      <c r="BW95" s="132" t="s">
        <v>87</v>
      </c>
      <c r="BX95" s="132" t="s">
        <v>5</v>
      </c>
      <c r="CL95" s="132" t="s">
        <v>1</v>
      </c>
      <c r="CM95" s="132" t="s">
        <v>88</v>
      </c>
    </row>
    <row r="96" s="7" customFormat="1" ht="16.5" customHeight="1">
      <c r="A96" s="120" t="s">
        <v>82</v>
      </c>
      <c r="B96" s="121"/>
      <c r="C96" s="122"/>
      <c r="D96" s="123" t="s">
        <v>89</v>
      </c>
      <c r="E96" s="123"/>
      <c r="F96" s="123"/>
      <c r="G96" s="123"/>
      <c r="H96" s="123"/>
      <c r="I96" s="124"/>
      <c r="J96" s="123" t="s">
        <v>90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'VON - Vedlejší a ostatní 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89</v>
      </c>
      <c r="AR96" s="127"/>
      <c r="AS96" s="133">
        <v>0</v>
      </c>
      <c r="AT96" s="134">
        <f>ROUND(SUM(AV96:AW96),2)</f>
        <v>0</v>
      </c>
      <c r="AU96" s="135">
        <f>'VON - Vedlejší a ostatní ...'!P122</f>
        <v>0</v>
      </c>
      <c r="AV96" s="134">
        <f>'VON - Vedlejší a ostatní ...'!J33</f>
        <v>0</v>
      </c>
      <c r="AW96" s="134">
        <f>'VON - Vedlejší a ostatní ...'!J34</f>
        <v>0</v>
      </c>
      <c r="AX96" s="134">
        <f>'VON - Vedlejší a ostatní ...'!J35</f>
        <v>0</v>
      </c>
      <c r="AY96" s="134">
        <f>'VON - Vedlejší a ostatní ...'!J36</f>
        <v>0</v>
      </c>
      <c r="AZ96" s="134">
        <f>'VON - Vedlejší a ostatní ...'!F33</f>
        <v>0</v>
      </c>
      <c r="BA96" s="134">
        <f>'VON - Vedlejší a ostatní ...'!F34</f>
        <v>0</v>
      </c>
      <c r="BB96" s="134">
        <f>'VON - Vedlejší a ostatní ...'!F35</f>
        <v>0</v>
      </c>
      <c r="BC96" s="134">
        <f>'VON - Vedlejší a ostatní ...'!F36</f>
        <v>0</v>
      </c>
      <c r="BD96" s="136">
        <f>'VON - Vedlejší a ostatní ...'!F37</f>
        <v>0</v>
      </c>
      <c r="BE96" s="7"/>
      <c r="BT96" s="132" t="s">
        <v>86</v>
      </c>
      <c r="BV96" s="132" t="s">
        <v>80</v>
      </c>
      <c r="BW96" s="132" t="s">
        <v>91</v>
      </c>
      <c r="BX96" s="132" t="s">
        <v>5</v>
      </c>
      <c r="CL96" s="132" t="s">
        <v>1</v>
      </c>
      <c r="CM96" s="132" t="s">
        <v>88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GMRxufw+uQ84bPb0D18FQZOjY7Cw7vqjP5jYlFxt96ywQd2zME6Yy+0oywhvplW7lRsnYPlb/OIwNDIeuDg5zQ==" hashValue="213uEss6oD+EQaA1kxWK1UhH4RlR4WcZwHKGbvqqf4qIqmQna7ZHz/yDAslpD56fmjz61LcROYRYNY+0Ht6bkA==" algorithmName="SHA-512" password="CAE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101 - Parkoviště'!C2" display="/"/>
    <hyperlink ref="A96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  <c r="AZ2" s="137" t="s">
        <v>92</v>
      </c>
      <c r="BA2" s="137" t="s">
        <v>93</v>
      </c>
      <c r="BB2" s="137" t="s">
        <v>94</v>
      </c>
      <c r="BC2" s="137" t="s">
        <v>95</v>
      </c>
      <c r="BD2" s="137" t="s">
        <v>88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  <c r="AZ3" s="137" t="s">
        <v>96</v>
      </c>
      <c r="BA3" s="137" t="s">
        <v>97</v>
      </c>
      <c r="BB3" s="137" t="s">
        <v>98</v>
      </c>
      <c r="BC3" s="137" t="s">
        <v>99</v>
      </c>
      <c r="BD3" s="137" t="s">
        <v>88</v>
      </c>
    </row>
    <row r="4" s="1" customFormat="1" ht="24.96" customHeight="1">
      <c r="B4" s="21"/>
      <c r="D4" s="140" t="s">
        <v>100</v>
      </c>
      <c r="L4" s="21"/>
      <c r="M4" s="141" t="s">
        <v>10</v>
      </c>
      <c r="AT4" s="18" t="s">
        <v>4</v>
      </c>
      <c r="AZ4" s="137" t="s">
        <v>101</v>
      </c>
      <c r="BA4" s="137" t="s">
        <v>102</v>
      </c>
      <c r="BB4" s="137" t="s">
        <v>94</v>
      </c>
      <c r="BC4" s="137" t="s">
        <v>103</v>
      </c>
      <c r="BD4" s="137" t="s">
        <v>88</v>
      </c>
    </row>
    <row r="5" s="1" customFormat="1" ht="6.96" customHeight="1">
      <c r="B5" s="21"/>
      <c r="L5" s="21"/>
      <c r="AZ5" s="137" t="s">
        <v>104</v>
      </c>
      <c r="BA5" s="137" t="s">
        <v>105</v>
      </c>
      <c r="BB5" s="137" t="s">
        <v>98</v>
      </c>
      <c r="BC5" s="137" t="s">
        <v>106</v>
      </c>
      <c r="BD5" s="137" t="s">
        <v>88</v>
      </c>
    </row>
    <row r="6" s="1" customFormat="1" ht="12" customHeight="1">
      <c r="B6" s="21"/>
      <c r="D6" s="142" t="s">
        <v>16</v>
      </c>
      <c r="L6" s="21"/>
      <c r="AZ6" s="137" t="s">
        <v>107</v>
      </c>
      <c r="BA6" s="137" t="s">
        <v>108</v>
      </c>
      <c r="BB6" s="137" t="s">
        <v>94</v>
      </c>
      <c r="BC6" s="137" t="s">
        <v>109</v>
      </c>
      <c r="BD6" s="137" t="s">
        <v>110</v>
      </c>
    </row>
    <row r="7" s="1" customFormat="1" ht="16.5" customHeight="1">
      <c r="B7" s="21"/>
      <c r="E7" s="143" t="str">
        <f>'Rekapitulace stavby'!K6</f>
        <v>Milovice - parkoviště Mírová 1. etapa</v>
      </c>
      <c r="F7" s="142"/>
      <c r="G7" s="142"/>
      <c r="H7" s="142"/>
      <c r="L7" s="21"/>
      <c r="AZ7" s="137" t="s">
        <v>111</v>
      </c>
      <c r="BA7" s="137" t="s">
        <v>112</v>
      </c>
      <c r="BB7" s="137" t="s">
        <v>94</v>
      </c>
      <c r="BC7" s="137" t="s">
        <v>113</v>
      </c>
      <c r="BD7" s="137" t="s">
        <v>110</v>
      </c>
    </row>
    <row r="8" s="2" customFormat="1" ht="12" customHeight="1">
      <c r="A8" s="39"/>
      <c r="B8" s="45"/>
      <c r="C8" s="39"/>
      <c r="D8" s="142" t="s">
        <v>114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115</v>
      </c>
      <c r="BA8" s="137" t="s">
        <v>116</v>
      </c>
      <c r="BB8" s="137" t="s">
        <v>94</v>
      </c>
      <c r="BC8" s="137" t="s">
        <v>117</v>
      </c>
      <c r="BD8" s="137" t="s">
        <v>110</v>
      </c>
    </row>
    <row r="9" s="2" customFormat="1" ht="16.5" customHeight="1">
      <c r="A9" s="39"/>
      <c r="B9" s="45"/>
      <c r="C9" s="39"/>
      <c r="D9" s="39"/>
      <c r="E9" s="144" t="s">
        <v>118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119</v>
      </c>
      <c r="BA9" s="137" t="s">
        <v>120</v>
      </c>
      <c r="BB9" s="137" t="s">
        <v>94</v>
      </c>
      <c r="BC9" s="137" t="s">
        <v>121</v>
      </c>
      <c r="BD9" s="137" t="s">
        <v>110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37" t="s">
        <v>122</v>
      </c>
      <c r="BA10" s="137" t="s">
        <v>123</v>
      </c>
      <c r="BB10" s="137" t="s">
        <v>94</v>
      </c>
      <c r="BC10" s="137" t="s">
        <v>124</v>
      </c>
      <c r="BD10" s="137" t="s">
        <v>110</v>
      </c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37" t="s">
        <v>125</v>
      </c>
      <c r="BA11" s="137" t="s">
        <v>126</v>
      </c>
      <c r="BB11" s="137" t="s">
        <v>94</v>
      </c>
      <c r="BC11" s="137" t="s">
        <v>127</v>
      </c>
      <c r="BD11" s="137" t="s">
        <v>110</v>
      </c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13. 12. 2022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37" t="s">
        <v>128</v>
      </c>
      <c r="BA12" s="137" t="s">
        <v>129</v>
      </c>
      <c r="BB12" s="137" t="s">
        <v>94</v>
      </c>
      <c r="BC12" s="137" t="s">
        <v>130</v>
      </c>
      <c r="BD12" s="137" t="s">
        <v>110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37" t="s">
        <v>131</v>
      </c>
      <c r="BA13" s="137" t="s">
        <v>132</v>
      </c>
      <c r="BB13" s="137" t="s">
        <v>94</v>
      </c>
      <c r="BC13" s="137" t="s">
        <v>133</v>
      </c>
      <c r="BD13" s="137" t="s">
        <v>110</v>
      </c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37" t="s">
        <v>134</v>
      </c>
      <c r="BA14" s="137" t="s">
        <v>135</v>
      </c>
      <c r="BB14" s="137" t="s">
        <v>94</v>
      </c>
      <c r="BC14" s="137" t="s">
        <v>136</v>
      </c>
      <c r="BD14" s="137" t="s">
        <v>110</v>
      </c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37" t="s">
        <v>137</v>
      </c>
      <c r="BA15" s="137" t="s">
        <v>138</v>
      </c>
      <c r="BB15" s="137" t="s">
        <v>94</v>
      </c>
      <c r="BC15" s="137" t="s">
        <v>139</v>
      </c>
      <c r="BD15" s="137" t="s">
        <v>110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37" t="s">
        <v>140</v>
      </c>
      <c r="BA16" s="137" t="s">
        <v>141</v>
      </c>
      <c r="BB16" s="137" t="s">
        <v>98</v>
      </c>
      <c r="BC16" s="137" t="s">
        <v>142</v>
      </c>
      <c r="BD16" s="137" t="s">
        <v>88</v>
      </c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32</v>
      </c>
      <c r="F21" s="39"/>
      <c r="G21" s="39"/>
      <c r="H21" s="39"/>
      <c r="I21" s="142" t="s">
        <v>27</v>
      </c>
      <c r="J21" s="145" t="s">
        <v>33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27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19.25" customHeight="1">
      <c r="A27" s="147"/>
      <c r="B27" s="148"/>
      <c r="C27" s="147"/>
      <c r="D27" s="147"/>
      <c r="E27" s="149" t="s">
        <v>143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ROUND((SUM(BE125:BE529)),  2)</f>
        <v>0</v>
      </c>
      <c r="G33" s="39"/>
      <c r="H33" s="39"/>
      <c r="I33" s="157">
        <v>0.20999999999999999</v>
      </c>
      <c r="J33" s="156">
        <f>ROUND(((SUM(BE125:BE529))*I33),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44</v>
      </c>
      <c r="F34" s="156">
        <f>ROUND((SUM(BF125:BF529)),  2)</f>
        <v>0</v>
      </c>
      <c r="G34" s="39"/>
      <c r="H34" s="39"/>
      <c r="I34" s="157">
        <v>0.14999999999999999</v>
      </c>
      <c r="J34" s="156">
        <f>ROUND(((SUM(BF125:BF529))*I34),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ROUND((SUM(BG125:BG529)),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ROUND((SUM(BH125:BH529)),  2)</f>
        <v>0</v>
      </c>
      <c r="G36" s="39"/>
      <c r="H36" s="39"/>
      <c r="I36" s="157">
        <v>0.14999999999999999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ROUND((SUM(BI125:BI529)),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Milovice - parkoviště Mírová 1. etapa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101 - Parkoviště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Milovice, okres Nymburk</v>
      </c>
      <c r="G89" s="41"/>
      <c r="H89" s="41"/>
      <c r="I89" s="33" t="s">
        <v>22</v>
      </c>
      <c r="J89" s="80" t="str">
        <f>IF(J12="","",J12)</f>
        <v>13. 12. 2022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IPOKa,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145</v>
      </c>
      <c r="D94" s="178"/>
      <c r="E94" s="178"/>
      <c r="F94" s="178"/>
      <c r="G94" s="178"/>
      <c r="H94" s="178"/>
      <c r="I94" s="178"/>
      <c r="J94" s="179" t="s">
        <v>146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147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148</v>
      </c>
    </row>
    <row r="97" s="9" customFormat="1" ht="24.96" customHeight="1">
      <c r="A97" s="9"/>
      <c r="B97" s="181"/>
      <c r="C97" s="182"/>
      <c r="D97" s="183" t="s">
        <v>149</v>
      </c>
      <c r="E97" s="184"/>
      <c r="F97" s="184"/>
      <c r="G97" s="184"/>
      <c r="H97" s="184"/>
      <c r="I97" s="184"/>
      <c r="J97" s="185">
        <f>J126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150</v>
      </c>
      <c r="E98" s="190"/>
      <c r="F98" s="190"/>
      <c r="G98" s="190"/>
      <c r="H98" s="190"/>
      <c r="I98" s="190"/>
      <c r="J98" s="191">
        <f>J127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151</v>
      </c>
      <c r="E99" s="190"/>
      <c r="F99" s="190"/>
      <c r="G99" s="190"/>
      <c r="H99" s="190"/>
      <c r="I99" s="190"/>
      <c r="J99" s="191">
        <f>J282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152</v>
      </c>
      <c r="E100" s="190"/>
      <c r="F100" s="190"/>
      <c r="G100" s="190"/>
      <c r="H100" s="190"/>
      <c r="I100" s="190"/>
      <c r="J100" s="191">
        <f>J287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153</v>
      </c>
      <c r="E101" s="190"/>
      <c r="F101" s="190"/>
      <c r="G101" s="190"/>
      <c r="H101" s="190"/>
      <c r="I101" s="190"/>
      <c r="J101" s="191">
        <f>J407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154</v>
      </c>
      <c r="E102" s="190"/>
      <c r="F102" s="190"/>
      <c r="G102" s="190"/>
      <c r="H102" s="190"/>
      <c r="I102" s="190"/>
      <c r="J102" s="191">
        <f>J503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155</v>
      </c>
      <c r="E103" s="190"/>
      <c r="F103" s="190"/>
      <c r="G103" s="190"/>
      <c r="H103" s="190"/>
      <c r="I103" s="190"/>
      <c r="J103" s="191">
        <f>J518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1"/>
      <c r="C104" s="182"/>
      <c r="D104" s="183" t="s">
        <v>156</v>
      </c>
      <c r="E104" s="184"/>
      <c r="F104" s="184"/>
      <c r="G104" s="184"/>
      <c r="H104" s="184"/>
      <c r="I104" s="184"/>
      <c r="J104" s="185">
        <f>J521</f>
        <v>0</v>
      </c>
      <c r="K104" s="182"/>
      <c r="L104" s="18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7"/>
      <c r="C105" s="188"/>
      <c r="D105" s="189" t="s">
        <v>157</v>
      </c>
      <c r="E105" s="190"/>
      <c r="F105" s="190"/>
      <c r="G105" s="190"/>
      <c r="H105" s="190"/>
      <c r="I105" s="190"/>
      <c r="J105" s="191">
        <f>J522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158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76" t="str">
        <f>E7</f>
        <v>Milovice - parkoviště Mírová 1. etapa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114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SO 101 - Parkoviště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F12</f>
        <v>Milovice, okres Nymburk</v>
      </c>
      <c r="G119" s="41"/>
      <c r="H119" s="41"/>
      <c r="I119" s="33" t="s">
        <v>22</v>
      </c>
      <c r="J119" s="80" t="str">
        <f>IF(J12="","",J12)</f>
        <v>13. 12. 2022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24</v>
      </c>
      <c r="D121" s="41"/>
      <c r="E121" s="41"/>
      <c r="F121" s="28" t="str">
        <f>E15</f>
        <v xml:space="preserve"> </v>
      </c>
      <c r="G121" s="41"/>
      <c r="H121" s="41"/>
      <c r="I121" s="33" t="s">
        <v>30</v>
      </c>
      <c r="J121" s="37" t="str">
        <f>E21</f>
        <v>IPOKa, s.r.o.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IF(E18="","",E18)</f>
        <v>Vyplň údaj</v>
      </c>
      <c r="G122" s="41"/>
      <c r="H122" s="41"/>
      <c r="I122" s="33" t="s">
        <v>35</v>
      </c>
      <c r="J122" s="37" t="str">
        <f>E24</f>
        <v xml:space="preserve"> 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193"/>
      <c r="B124" s="194"/>
      <c r="C124" s="195" t="s">
        <v>159</v>
      </c>
      <c r="D124" s="196" t="s">
        <v>63</v>
      </c>
      <c r="E124" s="196" t="s">
        <v>59</v>
      </c>
      <c r="F124" s="196" t="s">
        <v>60</v>
      </c>
      <c r="G124" s="196" t="s">
        <v>160</v>
      </c>
      <c r="H124" s="196" t="s">
        <v>161</v>
      </c>
      <c r="I124" s="196" t="s">
        <v>162</v>
      </c>
      <c r="J124" s="196" t="s">
        <v>146</v>
      </c>
      <c r="K124" s="197" t="s">
        <v>163</v>
      </c>
      <c r="L124" s="198"/>
      <c r="M124" s="101" t="s">
        <v>1</v>
      </c>
      <c r="N124" s="102" t="s">
        <v>42</v>
      </c>
      <c r="O124" s="102" t="s">
        <v>164</v>
      </c>
      <c r="P124" s="102" t="s">
        <v>165</v>
      </c>
      <c r="Q124" s="102" t="s">
        <v>166</v>
      </c>
      <c r="R124" s="102" t="s">
        <v>167</v>
      </c>
      <c r="S124" s="102" t="s">
        <v>168</v>
      </c>
      <c r="T124" s="103" t="s">
        <v>169</v>
      </c>
      <c r="U124" s="193"/>
      <c r="V124" s="193"/>
      <c r="W124" s="193"/>
      <c r="X124" s="193"/>
      <c r="Y124" s="193"/>
      <c r="Z124" s="193"/>
      <c r="AA124" s="193"/>
      <c r="AB124" s="193"/>
      <c r="AC124" s="193"/>
      <c r="AD124" s="193"/>
      <c r="AE124" s="193"/>
    </row>
    <row r="125" s="2" customFormat="1" ht="22.8" customHeight="1">
      <c r="A125" s="39"/>
      <c r="B125" s="40"/>
      <c r="C125" s="108" t="s">
        <v>170</v>
      </c>
      <c r="D125" s="41"/>
      <c r="E125" s="41"/>
      <c r="F125" s="41"/>
      <c r="G125" s="41"/>
      <c r="H125" s="41"/>
      <c r="I125" s="41"/>
      <c r="J125" s="199">
        <f>BK125</f>
        <v>0</v>
      </c>
      <c r="K125" s="41"/>
      <c r="L125" s="45"/>
      <c r="M125" s="104"/>
      <c r="N125" s="200"/>
      <c r="O125" s="105"/>
      <c r="P125" s="201">
        <f>P126+P521</f>
        <v>0</v>
      </c>
      <c r="Q125" s="105"/>
      <c r="R125" s="201">
        <f>R126+R521</f>
        <v>162.83802865999999</v>
      </c>
      <c r="S125" s="105"/>
      <c r="T125" s="202">
        <f>T126+T521</f>
        <v>216.14804999999998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77</v>
      </c>
      <c r="AU125" s="18" t="s">
        <v>148</v>
      </c>
      <c r="BK125" s="203">
        <f>BK126+BK521</f>
        <v>0</v>
      </c>
    </row>
    <row r="126" s="12" customFormat="1" ht="25.92" customHeight="1">
      <c r="A126" s="12"/>
      <c r="B126" s="204"/>
      <c r="C126" s="205"/>
      <c r="D126" s="206" t="s">
        <v>77</v>
      </c>
      <c r="E126" s="207" t="s">
        <v>171</v>
      </c>
      <c r="F126" s="207" t="s">
        <v>172</v>
      </c>
      <c r="G126" s="205"/>
      <c r="H126" s="205"/>
      <c r="I126" s="208"/>
      <c r="J126" s="209">
        <f>BK126</f>
        <v>0</v>
      </c>
      <c r="K126" s="205"/>
      <c r="L126" s="210"/>
      <c r="M126" s="211"/>
      <c r="N126" s="212"/>
      <c r="O126" s="212"/>
      <c r="P126" s="213">
        <f>P127+P282+P287+P407+P503+P518</f>
        <v>0</v>
      </c>
      <c r="Q126" s="212"/>
      <c r="R126" s="213">
        <f>R127+R282+R287+R407+R503+R518</f>
        <v>161.81502866</v>
      </c>
      <c r="S126" s="212"/>
      <c r="T126" s="214">
        <f>T127+T282+T287+T407+T503+T518</f>
        <v>216.14804999999998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86</v>
      </c>
      <c r="AT126" s="216" t="s">
        <v>77</v>
      </c>
      <c r="AU126" s="216" t="s">
        <v>78</v>
      </c>
      <c r="AY126" s="215" t="s">
        <v>173</v>
      </c>
      <c r="BK126" s="217">
        <f>BK127+BK282+BK287+BK407+BK503+BK518</f>
        <v>0</v>
      </c>
    </row>
    <row r="127" s="12" customFormat="1" ht="22.8" customHeight="1">
      <c r="A127" s="12"/>
      <c r="B127" s="204"/>
      <c r="C127" s="205"/>
      <c r="D127" s="206" t="s">
        <v>77</v>
      </c>
      <c r="E127" s="218" t="s">
        <v>86</v>
      </c>
      <c r="F127" s="218" t="s">
        <v>174</v>
      </c>
      <c r="G127" s="205"/>
      <c r="H127" s="205"/>
      <c r="I127" s="208"/>
      <c r="J127" s="219">
        <f>BK127</f>
        <v>0</v>
      </c>
      <c r="K127" s="205"/>
      <c r="L127" s="210"/>
      <c r="M127" s="211"/>
      <c r="N127" s="212"/>
      <c r="O127" s="212"/>
      <c r="P127" s="213">
        <f>SUM(P128:P281)</f>
        <v>0</v>
      </c>
      <c r="Q127" s="212"/>
      <c r="R127" s="213">
        <f>SUM(R128:R281)</f>
        <v>0.002552</v>
      </c>
      <c r="S127" s="212"/>
      <c r="T127" s="214">
        <f>SUM(T128:T281)</f>
        <v>216.14804999999998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86</v>
      </c>
      <c r="AT127" s="216" t="s">
        <v>77</v>
      </c>
      <c r="AU127" s="216" t="s">
        <v>86</v>
      </c>
      <c r="AY127" s="215" t="s">
        <v>173</v>
      </c>
      <c r="BK127" s="217">
        <f>SUM(BK128:BK281)</f>
        <v>0</v>
      </c>
    </row>
    <row r="128" s="2" customFormat="1" ht="24.15" customHeight="1">
      <c r="A128" s="39"/>
      <c r="B128" s="40"/>
      <c r="C128" s="220" t="s">
        <v>86</v>
      </c>
      <c r="D128" s="220" t="s">
        <v>175</v>
      </c>
      <c r="E128" s="221" t="s">
        <v>176</v>
      </c>
      <c r="F128" s="222" t="s">
        <v>177</v>
      </c>
      <c r="G128" s="223" t="s">
        <v>178</v>
      </c>
      <c r="H128" s="224">
        <v>2</v>
      </c>
      <c r="I128" s="225"/>
      <c r="J128" s="226">
        <f>ROUND(I128*H128,2)</f>
        <v>0</v>
      </c>
      <c r="K128" s="222" t="s">
        <v>179</v>
      </c>
      <c r="L128" s="45"/>
      <c r="M128" s="227" t="s">
        <v>1</v>
      </c>
      <c r="N128" s="228" t="s">
        <v>43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180</v>
      </c>
      <c r="AT128" s="231" t="s">
        <v>175</v>
      </c>
      <c r="AU128" s="231" t="s">
        <v>88</v>
      </c>
      <c r="AY128" s="18" t="s">
        <v>173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86</v>
      </c>
      <c r="BK128" s="232">
        <f>ROUND(I128*H128,2)</f>
        <v>0</v>
      </c>
      <c r="BL128" s="18" t="s">
        <v>180</v>
      </c>
      <c r="BM128" s="231" t="s">
        <v>181</v>
      </c>
    </row>
    <row r="129" s="13" customFormat="1">
      <c r="A129" s="13"/>
      <c r="B129" s="233"/>
      <c r="C129" s="234"/>
      <c r="D129" s="235" t="s">
        <v>182</v>
      </c>
      <c r="E129" s="236" t="s">
        <v>1</v>
      </c>
      <c r="F129" s="237" t="s">
        <v>183</v>
      </c>
      <c r="G129" s="234"/>
      <c r="H129" s="236" t="s">
        <v>1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182</v>
      </c>
      <c r="AU129" s="243" t="s">
        <v>88</v>
      </c>
      <c r="AV129" s="13" t="s">
        <v>86</v>
      </c>
      <c r="AW129" s="13" t="s">
        <v>34</v>
      </c>
      <c r="AX129" s="13" t="s">
        <v>78</v>
      </c>
      <c r="AY129" s="243" t="s">
        <v>173</v>
      </c>
    </row>
    <row r="130" s="14" customFormat="1">
      <c r="A130" s="14"/>
      <c r="B130" s="244"/>
      <c r="C130" s="245"/>
      <c r="D130" s="235" t="s">
        <v>182</v>
      </c>
      <c r="E130" s="246" t="s">
        <v>1</v>
      </c>
      <c r="F130" s="247" t="s">
        <v>88</v>
      </c>
      <c r="G130" s="245"/>
      <c r="H130" s="248">
        <v>2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182</v>
      </c>
      <c r="AU130" s="254" t="s">
        <v>88</v>
      </c>
      <c r="AV130" s="14" t="s">
        <v>88</v>
      </c>
      <c r="AW130" s="14" t="s">
        <v>34</v>
      </c>
      <c r="AX130" s="14" t="s">
        <v>78</v>
      </c>
      <c r="AY130" s="254" t="s">
        <v>173</v>
      </c>
    </row>
    <row r="131" s="15" customFormat="1">
      <c r="A131" s="15"/>
      <c r="B131" s="255"/>
      <c r="C131" s="256"/>
      <c r="D131" s="235" t="s">
        <v>182</v>
      </c>
      <c r="E131" s="257" t="s">
        <v>1</v>
      </c>
      <c r="F131" s="258" t="s">
        <v>184</v>
      </c>
      <c r="G131" s="256"/>
      <c r="H131" s="259">
        <v>2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5" t="s">
        <v>182</v>
      </c>
      <c r="AU131" s="265" t="s">
        <v>88</v>
      </c>
      <c r="AV131" s="15" t="s">
        <v>180</v>
      </c>
      <c r="AW131" s="15" t="s">
        <v>34</v>
      </c>
      <c r="AX131" s="15" t="s">
        <v>86</v>
      </c>
      <c r="AY131" s="265" t="s">
        <v>173</v>
      </c>
    </row>
    <row r="132" s="2" customFormat="1" ht="24.15" customHeight="1">
      <c r="A132" s="39"/>
      <c r="B132" s="40"/>
      <c r="C132" s="220" t="s">
        <v>88</v>
      </c>
      <c r="D132" s="220" t="s">
        <v>175</v>
      </c>
      <c r="E132" s="221" t="s">
        <v>185</v>
      </c>
      <c r="F132" s="222" t="s">
        <v>186</v>
      </c>
      <c r="G132" s="223" t="s">
        <v>178</v>
      </c>
      <c r="H132" s="224">
        <v>3</v>
      </c>
      <c r="I132" s="225"/>
      <c r="J132" s="226">
        <f>ROUND(I132*H132,2)</f>
        <v>0</v>
      </c>
      <c r="K132" s="222" t="s">
        <v>179</v>
      </c>
      <c r="L132" s="45"/>
      <c r="M132" s="227" t="s">
        <v>1</v>
      </c>
      <c r="N132" s="228" t="s">
        <v>43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180</v>
      </c>
      <c r="AT132" s="231" t="s">
        <v>175</v>
      </c>
      <c r="AU132" s="231" t="s">
        <v>88</v>
      </c>
      <c r="AY132" s="18" t="s">
        <v>173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86</v>
      </c>
      <c r="BK132" s="232">
        <f>ROUND(I132*H132,2)</f>
        <v>0</v>
      </c>
      <c r="BL132" s="18" t="s">
        <v>180</v>
      </c>
      <c r="BM132" s="231" t="s">
        <v>187</v>
      </c>
    </row>
    <row r="133" s="13" customFormat="1">
      <c r="A133" s="13"/>
      <c r="B133" s="233"/>
      <c r="C133" s="234"/>
      <c r="D133" s="235" t="s">
        <v>182</v>
      </c>
      <c r="E133" s="236" t="s">
        <v>1</v>
      </c>
      <c r="F133" s="237" t="s">
        <v>188</v>
      </c>
      <c r="G133" s="234"/>
      <c r="H133" s="236" t="s">
        <v>1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182</v>
      </c>
      <c r="AU133" s="243" t="s">
        <v>88</v>
      </c>
      <c r="AV133" s="13" t="s">
        <v>86</v>
      </c>
      <c r="AW133" s="13" t="s">
        <v>34</v>
      </c>
      <c r="AX133" s="13" t="s">
        <v>78</v>
      </c>
      <c r="AY133" s="243" t="s">
        <v>173</v>
      </c>
    </row>
    <row r="134" s="14" customFormat="1">
      <c r="A134" s="14"/>
      <c r="B134" s="244"/>
      <c r="C134" s="245"/>
      <c r="D134" s="235" t="s">
        <v>182</v>
      </c>
      <c r="E134" s="246" t="s">
        <v>1</v>
      </c>
      <c r="F134" s="247" t="s">
        <v>86</v>
      </c>
      <c r="G134" s="245"/>
      <c r="H134" s="248">
        <v>1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182</v>
      </c>
      <c r="AU134" s="254" t="s">
        <v>88</v>
      </c>
      <c r="AV134" s="14" t="s">
        <v>88</v>
      </c>
      <c r="AW134" s="14" t="s">
        <v>34</v>
      </c>
      <c r="AX134" s="14" t="s">
        <v>78</v>
      </c>
      <c r="AY134" s="254" t="s">
        <v>173</v>
      </c>
    </row>
    <row r="135" s="16" customFormat="1">
      <c r="A135" s="16"/>
      <c r="B135" s="266"/>
      <c r="C135" s="267"/>
      <c r="D135" s="235" t="s">
        <v>182</v>
      </c>
      <c r="E135" s="268" t="s">
        <v>1</v>
      </c>
      <c r="F135" s="269" t="s">
        <v>189</v>
      </c>
      <c r="G135" s="267"/>
      <c r="H135" s="270">
        <v>1</v>
      </c>
      <c r="I135" s="271"/>
      <c r="J135" s="267"/>
      <c r="K135" s="267"/>
      <c r="L135" s="272"/>
      <c r="M135" s="273"/>
      <c r="N135" s="274"/>
      <c r="O135" s="274"/>
      <c r="P135" s="274"/>
      <c r="Q135" s="274"/>
      <c r="R135" s="274"/>
      <c r="S135" s="274"/>
      <c r="T135" s="275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76" t="s">
        <v>182</v>
      </c>
      <c r="AU135" s="276" t="s">
        <v>88</v>
      </c>
      <c r="AV135" s="16" t="s">
        <v>110</v>
      </c>
      <c r="AW135" s="16" t="s">
        <v>34</v>
      </c>
      <c r="AX135" s="16" t="s">
        <v>78</v>
      </c>
      <c r="AY135" s="276" t="s">
        <v>173</v>
      </c>
    </row>
    <row r="136" s="13" customFormat="1">
      <c r="A136" s="13"/>
      <c r="B136" s="233"/>
      <c r="C136" s="234"/>
      <c r="D136" s="235" t="s">
        <v>182</v>
      </c>
      <c r="E136" s="236" t="s">
        <v>1</v>
      </c>
      <c r="F136" s="237" t="s">
        <v>190</v>
      </c>
      <c r="G136" s="234"/>
      <c r="H136" s="236" t="s">
        <v>1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182</v>
      </c>
      <c r="AU136" s="243" t="s">
        <v>88</v>
      </c>
      <c r="AV136" s="13" t="s">
        <v>86</v>
      </c>
      <c r="AW136" s="13" t="s">
        <v>34</v>
      </c>
      <c r="AX136" s="13" t="s">
        <v>78</v>
      </c>
      <c r="AY136" s="243" t="s">
        <v>173</v>
      </c>
    </row>
    <row r="137" s="14" customFormat="1">
      <c r="A137" s="14"/>
      <c r="B137" s="244"/>
      <c r="C137" s="245"/>
      <c r="D137" s="235" t="s">
        <v>182</v>
      </c>
      <c r="E137" s="246" t="s">
        <v>1</v>
      </c>
      <c r="F137" s="247" t="s">
        <v>88</v>
      </c>
      <c r="G137" s="245"/>
      <c r="H137" s="248">
        <v>2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182</v>
      </c>
      <c r="AU137" s="254" t="s">
        <v>88</v>
      </c>
      <c r="AV137" s="14" t="s">
        <v>88</v>
      </c>
      <c r="AW137" s="14" t="s">
        <v>34</v>
      </c>
      <c r="AX137" s="14" t="s">
        <v>78</v>
      </c>
      <c r="AY137" s="254" t="s">
        <v>173</v>
      </c>
    </row>
    <row r="138" s="16" customFormat="1">
      <c r="A138" s="16"/>
      <c r="B138" s="266"/>
      <c r="C138" s="267"/>
      <c r="D138" s="235" t="s">
        <v>182</v>
      </c>
      <c r="E138" s="268" t="s">
        <v>1</v>
      </c>
      <c r="F138" s="269" t="s">
        <v>189</v>
      </c>
      <c r="G138" s="267"/>
      <c r="H138" s="270">
        <v>2</v>
      </c>
      <c r="I138" s="271"/>
      <c r="J138" s="267"/>
      <c r="K138" s="267"/>
      <c r="L138" s="272"/>
      <c r="M138" s="273"/>
      <c r="N138" s="274"/>
      <c r="O138" s="274"/>
      <c r="P138" s="274"/>
      <c r="Q138" s="274"/>
      <c r="R138" s="274"/>
      <c r="S138" s="274"/>
      <c r="T138" s="275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T138" s="276" t="s">
        <v>182</v>
      </c>
      <c r="AU138" s="276" t="s">
        <v>88</v>
      </c>
      <c r="AV138" s="16" t="s">
        <v>110</v>
      </c>
      <c r="AW138" s="16" t="s">
        <v>34</v>
      </c>
      <c r="AX138" s="16" t="s">
        <v>78</v>
      </c>
      <c r="AY138" s="276" t="s">
        <v>173</v>
      </c>
    </row>
    <row r="139" s="15" customFormat="1">
      <c r="A139" s="15"/>
      <c r="B139" s="255"/>
      <c r="C139" s="256"/>
      <c r="D139" s="235" t="s">
        <v>182</v>
      </c>
      <c r="E139" s="257" t="s">
        <v>1</v>
      </c>
      <c r="F139" s="258" t="s">
        <v>184</v>
      </c>
      <c r="G139" s="256"/>
      <c r="H139" s="259">
        <v>3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5" t="s">
        <v>182</v>
      </c>
      <c r="AU139" s="265" t="s">
        <v>88</v>
      </c>
      <c r="AV139" s="15" t="s">
        <v>180</v>
      </c>
      <c r="AW139" s="15" t="s">
        <v>34</v>
      </c>
      <c r="AX139" s="15" t="s">
        <v>86</v>
      </c>
      <c r="AY139" s="265" t="s">
        <v>173</v>
      </c>
    </row>
    <row r="140" s="2" customFormat="1" ht="21.75" customHeight="1">
      <c r="A140" s="39"/>
      <c r="B140" s="40"/>
      <c r="C140" s="220" t="s">
        <v>110</v>
      </c>
      <c r="D140" s="220" t="s">
        <v>175</v>
      </c>
      <c r="E140" s="221" t="s">
        <v>191</v>
      </c>
      <c r="F140" s="222" t="s">
        <v>192</v>
      </c>
      <c r="G140" s="223" t="s">
        <v>178</v>
      </c>
      <c r="H140" s="224">
        <v>2</v>
      </c>
      <c r="I140" s="225"/>
      <c r="J140" s="226">
        <f>ROUND(I140*H140,2)</f>
        <v>0</v>
      </c>
      <c r="K140" s="222" t="s">
        <v>179</v>
      </c>
      <c r="L140" s="45"/>
      <c r="M140" s="227" t="s">
        <v>1</v>
      </c>
      <c r="N140" s="228" t="s">
        <v>43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180</v>
      </c>
      <c r="AT140" s="231" t="s">
        <v>175</v>
      </c>
      <c r="AU140" s="231" t="s">
        <v>88</v>
      </c>
      <c r="AY140" s="18" t="s">
        <v>173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86</v>
      </c>
      <c r="BK140" s="232">
        <f>ROUND(I140*H140,2)</f>
        <v>0</v>
      </c>
      <c r="BL140" s="18" t="s">
        <v>180</v>
      </c>
      <c r="BM140" s="231" t="s">
        <v>193</v>
      </c>
    </row>
    <row r="141" s="13" customFormat="1">
      <c r="A141" s="13"/>
      <c r="B141" s="233"/>
      <c r="C141" s="234"/>
      <c r="D141" s="235" t="s">
        <v>182</v>
      </c>
      <c r="E141" s="236" t="s">
        <v>1</v>
      </c>
      <c r="F141" s="237" t="s">
        <v>183</v>
      </c>
      <c r="G141" s="234"/>
      <c r="H141" s="236" t="s">
        <v>1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182</v>
      </c>
      <c r="AU141" s="243" t="s">
        <v>88</v>
      </c>
      <c r="AV141" s="13" t="s">
        <v>86</v>
      </c>
      <c r="AW141" s="13" t="s">
        <v>34</v>
      </c>
      <c r="AX141" s="13" t="s">
        <v>78</v>
      </c>
      <c r="AY141" s="243" t="s">
        <v>173</v>
      </c>
    </row>
    <row r="142" s="14" customFormat="1">
      <c r="A142" s="14"/>
      <c r="B142" s="244"/>
      <c r="C142" s="245"/>
      <c r="D142" s="235" t="s">
        <v>182</v>
      </c>
      <c r="E142" s="246" t="s">
        <v>1</v>
      </c>
      <c r="F142" s="247" t="s">
        <v>88</v>
      </c>
      <c r="G142" s="245"/>
      <c r="H142" s="248">
        <v>2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182</v>
      </c>
      <c r="AU142" s="254" t="s">
        <v>88</v>
      </c>
      <c r="AV142" s="14" t="s">
        <v>88</v>
      </c>
      <c r="AW142" s="14" t="s">
        <v>34</v>
      </c>
      <c r="AX142" s="14" t="s">
        <v>78</v>
      </c>
      <c r="AY142" s="254" t="s">
        <v>173</v>
      </c>
    </row>
    <row r="143" s="15" customFormat="1">
      <c r="A143" s="15"/>
      <c r="B143" s="255"/>
      <c r="C143" s="256"/>
      <c r="D143" s="235" t="s">
        <v>182</v>
      </c>
      <c r="E143" s="257" t="s">
        <v>1</v>
      </c>
      <c r="F143" s="258" t="s">
        <v>184</v>
      </c>
      <c r="G143" s="256"/>
      <c r="H143" s="259">
        <v>2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5" t="s">
        <v>182</v>
      </c>
      <c r="AU143" s="265" t="s">
        <v>88</v>
      </c>
      <c r="AV143" s="15" t="s">
        <v>180</v>
      </c>
      <c r="AW143" s="15" t="s">
        <v>34</v>
      </c>
      <c r="AX143" s="15" t="s">
        <v>86</v>
      </c>
      <c r="AY143" s="265" t="s">
        <v>173</v>
      </c>
    </row>
    <row r="144" s="2" customFormat="1" ht="21.75" customHeight="1">
      <c r="A144" s="39"/>
      <c r="B144" s="40"/>
      <c r="C144" s="220" t="s">
        <v>180</v>
      </c>
      <c r="D144" s="220" t="s">
        <v>175</v>
      </c>
      <c r="E144" s="221" t="s">
        <v>194</v>
      </c>
      <c r="F144" s="222" t="s">
        <v>195</v>
      </c>
      <c r="G144" s="223" t="s">
        <v>178</v>
      </c>
      <c r="H144" s="224">
        <v>3</v>
      </c>
      <c r="I144" s="225"/>
      <c r="J144" s="226">
        <f>ROUND(I144*H144,2)</f>
        <v>0</v>
      </c>
      <c r="K144" s="222" t="s">
        <v>179</v>
      </c>
      <c r="L144" s="45"/>
      <c r="M144" s="227" t="s">
        <v>1</v>
      </c>
      <c r="N144" s="228" t="s">
        <v>43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180</v>
      </c>
      <c r="AT144" s="231" t="s">
        <v>175</v>
      </c>
      <c r="AU144" s="231" t="s">
        <v>88</v>
      </c>
      <c r="AY144" s="18" t="s">
        <v>173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86</v>
      </c>
      <c r="BK144" s="232">
        <f>ROUND(I144*H144,2)</f>
        <v>0</v>
      </c>
      <c r="BL144" s="18" t="s">
        <v>180</v>
      </c>
      <c r="BM144" s="231" t="s">
        <v>196</v>
      </c>
    </row>
    <row r="145" s="13" customFormat="1">
      <c r="A145" s="13"/>
      <c r="B145" s="233"/>
      <c r="C145" s="234"/>
      <c r="D145" s="235" t="s">
        <v>182</v>
      </c>
      <c r="E145" s="236" t="s">
        <v>1</v>
      </c>
      <c r="F145" s="237" t="s">
        <v>188</v>
      </c>
      <c r="G145" s="234"/>
      <c r="H145" s="236" t="s">
        <v>1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182</v>
      </c>
      <c r="AU145" s="243" t="s">
        <v>88</v>
      </c>
      <c r="AV145" s="13" t="s">
        <v>86</v>
      </c>
      <c r="AW145" s="13" t="s">
        <v>34</v>
      </c>
      <c r="AX145" s="13" t="s">
        <v>78</v>
      </c>
      <c r="AY145" s="243" t="s">
        <v>173</v>
      </c>
    </row>
    <row r="146" s="14" customFormat="1">
      <c r="A146" s="14"/>
      <c r="B146" s="244"/>
      <c r="C146" s="245"/>
      <c r="D146" s="235" t="s">
        <v>182</v>
      </c>
      <c r="E146" s="246" t="s">
        <v>1</v>
      </c>
      <c r="F146" s="247" t="s">
        <v>86</v>
      </c>
      <c r="G146" s="245"/>
      <c r="H146" s="248">
        <v>1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182</v>
      </c>
      <c r="AU146" s="254" t="s">
        <v>88</v>
      </c>
      <c r="AV146" s="14" t="s">
        <v>88</v>
      </c>
      <c r="AW146" s="14" t="s">
        <v>34</v>
      </c>
      <c r="AX146" s="14" t="s">
        <v>78</v>
      </c>
      <c r="AY146" s="254" t="s">
        <v>173</v>
      </c>
    </row>
    <row r="147" s="16" customFormat="1">
      <c r="A147" s="16"/>
      <c r="B147" s="266"/>
      <c r="C147" s="267"/>
      <c r="D147" s="235" t="s">
        <v>182</v>
      </c>
      <c r="E147" s="268" t="s">
        <v>1</v>
      </c>
      <c r="F147" s="269" t="s">
        <v>189</v>
      </c>
      <c r="G147" s="267"/>
      <c r="H147" s="270">
        <v>1</v>
      </c>
      <c r="I147" s="271"/>
      <c r="J147" s="267"/>
      <c r="K147" s="267"/>
      <c r="L147" s="272"/>
      <c r="M147" s="273"/>
      <c r="N147" s="274"/>
      <c r="O147" s="274"/>
      <c r="P147" s="274"/>
      <c r="Q147" s="274"/>
      <c r="R147" s="274"/>
      <c r="S147" s="274"/>
      <c r="T147" s="275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76" t="s">
        <v>182</v>
      </c>
      <c r="AU147" s="276" t="s">
        <v>88</v>
      </c>
      <c r="AV147" s="16" t="s">
        <v>110</v>
      </c>
      <c r="AW147" s="16" t="s">
        <v>34</v>
      </c>
      <c r="AX147" s="16" t="s">
        <v>78</v>
      </c>
      <c r="AY147" s="276" t="s">
        <v>173</v>
      </c>
    </row>
    <row r="148" s="13" customFormat="1">
      <c r="A148" s="13"/>
      <c r="B148" s="233"/>
      <c r="C148" s="234"/>
      <c r="D148" s="235" t="s">
        <v>182</v>
      </c>
      <c r="E148" s="236" t="s">
        <v>1</v>
      </c>
      <c r="F148" s="237" t="s">
        <v>190</v>
      </c>
      <c r="G148" s="234"/>
      <c r="H148" s="236" t="s">
        <v>1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182</v>
      </c>
      <c r="AU148" s="243" t="s">
        <v>88</v>
      </c>
      <c r="AV148" s="13" t="s">
        <v>86</v>
      </c>
      <c r="AW148" s="13" t="s">
        <v>34</v>
      </c>
      <c r="AX148" s="13" t="s">
        <v>78</v>
      </c>
      <c r="AY148" s="243" t="s">
        <v>173</v>
      </c>
    </row>
    <row r="149" s="14" customFormat="1">
      <c r="A149" s="14"/>
      <c r="B149" s="244"/>
      <c r="C149" s="245"/>
      <c r="D149" s="235" t="s">
        <v>182</v>
      </c>
      <c r="E149" s="246" t="s">
        <v>1</v>
      </c>
      <c r="F149" s="247" t="s">
        <v>88</v>
      </c>
      <c r="G149" s="245"/>
      <c r="H149" s="248">
        <v>2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182</v>
      </c>
      <c r="AU149" s="254" t="s">
        <v>88</v>
      </c>
      <c r="AV149" s="14" t="s">
        <v>88</v>
      </c>
      <c r="AW149" s="14" t="s">
        <v>34</v>
      </c>
      <c r="AX149" s="14" t="s">
        <v>78</v>
      </c>
      <c r="AY149" s="254" t="s">
        <v>173</v>
      </c>
    </row>
    <row r="150" s="16" customFormat="1">
      <c r="A150" s="16"/>
      <c r="B150" s="266"/>
      <c r="C150" s="267"/>
      <c r="D150" s="235" t="s">
        <v>182</v>
      </c>
      <c r="E150" s="268" t="s">
        <v>1</v>
      </c>
      <c r="F150" s="269" t="s">
        <v>189</v>
      </c>
      <c r="G150" s="267"/>
      <c r="H150" s="270">
        <v>2</v>
      </c>
      <c r="I150" s="271"/>
      <c r="J150" s="267"/>
      <c r="K150" s="267"/>
      <c r="L150" s="272"/>
      <c r="M150" s="273"/>
      <c r="N150" s="274"/>
      <c r="O150" s="274"/>
      <c r="P150" s="274"/>
      <c r="Q150" s="274"/>
      <c r="R150" s="274"/>
      <c r="S150" s="274"/>
      <c r="T150" s="275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76" t="s">
        <v>182</v>
      </c>
      <c r="AU150" s="276" t="s">
        <v>88</v>
      </c>
      <c r="AV150" s="16" t="s">
        <v>110</v>
      </c>
      <c r="AW150" s="16" t="s">
        <v>34</v>
      </c>
      <c r="AX150" s="16" t="s">
        <v>78</v>
      </c>
      <c r="AY150" s="276" t="s">
        <v>173</v>
      </c>
    </row>
    <row r="151" s="15" customFormat="1">
      <c r="A151" s="15"/>
      <c r="B151" s="255"/>
      <c r="C151" s="256"/>
      <c r="D151" s="235" t="s">
        <v>182</v>
      </c>
      <c r="E151" s="257" t="s">
        <v>1</v>
      </c>
      <c r="F151" s="258" t="s">
        <v>184</v>
      </c>
      <c r="G151" s="256"/>
      <c r="H151" s="259">
        <v>3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5" t="s">
        <v>182</v>
      </c>
      <c r="AU151" s="265" t="s">
        <v>88</v>
      </c>
      <c r="AV151" s="15" t="s">
        <v>180</v>
      </c>
      <c r="AW151" s="15" t="s">
        <v>34</v>
      </c>
      <c r="AX151" s="15" t="s">
        <v>86</v>
      </c>
      <c r="AY151" s="265" t="s">
        <v>173</v>
      </c>
    </row>
    <row r="152" s="2" customFormat="1" ht="24.15" customHeight="1">
      <c r="A152" s="39"/>
      <c r="B152" s="40"/>
      <c r="C152" s="220" t="s">
        <v>197</v>
      </c>
      <c r="D152" s="220" t="s">
        <v>175</v>
      </c>
      <c r="E152" s="221" t="s">
        <v>198</v>
      </c>
      <c r="F152" s="222" t="s">
        <v>199</v>
      </c>
      <c r="G152" s="223" t="s">
        <v>178</v>
      </c>
      <c r="H152" s="224">
        <v>2</v>
      </c>
      <c r="I152" s="225"/>
      <c r="J152" s="226">
        <f>ROUND(I152*H152,2)</f>
        <v>0</v>
      </c>
      <c r="K152" s="222" t="s">
        <v>179</v>
      </c>
      <c r="L152" s="45"/>
      <c r="M152" s="227" t="s">
        <v>1</v>
      </c>
      <c r="N152" s="228" t="s">
        <v>43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180</v>
      </c>
      <c r="AT152" s="231" t="s">
        <v>175</v>
      </c>
      <c r="AU152" s="231" t="s">
        <v>88</v>
      </c>
      <c r="AY152" s="18" t="s">
        <v>173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86</v>
      </c>
      <c r="BK152" s="232">
        <f>ROUND(I152*H152,2)</f>
        <v>0</v>
      </c>
      <c r="BL152" s="18" t="s">
        <v>180</v>
      </c>
      <c r="BM152" s="231" t="s">
        <v>200</v>
      </c>
    </row>
    <row r="153" s="2" customFormat="1" ht="33" customHeight="1">
      <c r="A153" s="39"/>
      <c r="B153" s="40"/>
      <c r="C153" s="220" t="s">
        <v>201</v>
      </c>
      <c r="D153" s="220" t="s">
        <v>175</v>
      </c>
      <c r="E153" s="221" t="s">
        <v>202</v>
      </c>
      <c r="F153" s="222" t="s">
        <v>203</v>
      </c>
      <c r="G153" s="223" t="s">
        <v>178</v>
      </c>
      <c r="H153" s="224">
        <v>38</v>
      </c>
      <c r="I153" s="225"/>
      <c r="J153" s="226">
        <f>ROUND(I153*H153,2)</f>
        <v>0</v>
      </c>
      <c r="K153" s="222" t="s">
        <v>179</v>
      </c>
      <c r="L153" s="45"/>
      <c r="M153" s="227" t="s">
        <v>1</v>
      </c>
      <c r="N153" s="228" t="s">
        <v>43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180</v>
      </c>
      <c r="AT153" s="231" t="s">
        <v>175</v>
      </c>
      <c r="AU153" s="231" t="s">
        <v>88</v>
      </c>
      <c r="AY153" s="18" t="s">
        <v>173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86</v>
      </c>
      <c r="BK153" s="232">
        <f>ROUND(I153*H153,2)</f>
        <v>0</v>
      </c>
      <c r="BL153" s="18" t="s">
        <v>180</v>
      </c>
      <c r="BM153" s="231" t="s">
        <v>204</v>
      </c>
    </row>
    <row r="154" s="14" customFormat="1">
      <c r="A154" s="14"/>
      <c r="B154" s="244"/>
      <c r="C154" s="245"/>
      <c r="D154" s="235" t="s">
        <v>182</v>
      </c>
      <c r="E154" s="245"/>
      <c r="F154" s="247" t="s">
        <v>205</v>
      </c>
      <c r="G154" s="245"/>
      <c r="H154" s="248">
        <v>38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182</v>
      </c>
      <c r="AU154" s="254" t="s">
        <v>88</v>
      </c>
      <c r="AV154" s="14" t="s">
        <v>88</v>
      </c>
      <c r="AW154" s="14" t="s">
        <v>4</v>
      </c>
      <c r="AX154" s="14" t="s">
        <v>86</v>
      </c>
      <c r="AY154" s="254" t="s">
        <v>173</v>
      </c>
    </row>
    <row r="155" s="2" customFormat="1" ht="24.15" customHeight="1">
      <c r="A155" s="39"/>
      <c r="B155" s="40"/>
      <c r="C155" s="220" t="s">
        <v>206</v>
      </c>
      <c r="D155" s="220" t="s">
        <v>175</v>
      </c>
      <c r="E155" s="221" t="s">
        <v>207</v>
      </c>
      <c r="F155" s="222" t="s">
        <v>208</v>
      </c>
      <c r="G155" s="223" t="s">
        <v>178</v>
      </c>
      <c r="H155" s="224">
        <v>2</v>
      </c>
      <c r="I155" s="225"/>
      <c r="J155" s="226">
        <f>ROUND(I155*H155,2)</f>
        <v>0</v>
      </c>
      <c r="K155" s="222" t="s">
        <v>179</v>
      </c>
      <c r="L155" s="45"/>
      <c r="M155" s="227" t="s">
        <v>1</v>
      </c>
      <c r="N155" s="228" t="s">
        <v>43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180</v>
      </c>
      <c r="AT155" s="231" t="s">
        <v>175</v>
      </c>
      <c r="AU155" s="231" t="s">
        <v>88</v>
      </c>
      <c r="AY155" s="18" t="s">
        <v>173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86</v>
      </c>
      <c r="BK155" s="232">
        <f>ROUND(I155*H155,2)</f>
        <v>0</v>
      </c>
      <c r="BL155" s="18" t="s">
        <v>180</v>
      </c>
      <c r="BM155" s="231" t="s">
        <v>209</v>
      </c>
    </row>
    <row r="156" s="2" customFormat="1" ht="33" customHeight="1">
      <c r="A156" s="39"/>
      <c r="B156" s="40"/>
      <c r="C156" s="220" t="s">
        <v>210</v>
      </c>
      <c r="D156" s="220" t="s">
        <v>175</v>
      </c>
      <c r="E156" s="221" t="s">
        <v>211</v>
      </c>
      <c r="F156" s="222" t="s">
        <v>212</v>
      </c>
      <c r="G156" s="223" t="s">
        <v>178</v>
      </c>
      <c r="H156" s="224">
        <v>38</v>
      </c>
      <c r="I156" s="225"/>
      <c r="J156" s="226">
        <f>ROUND(I156*H156,2)</f>
        <v>0</v>
      </c>
      <c r="K156" s="222" t="s">
        <v>179</v>
      </c>
      <c r="L156" s="45"/>
      <c r="M156" s="227" t="s">
        <v>1</v>
      </c>
      <c r="N156" s="228" t="s">
        <v>43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180</v>
      </c>
      <c r="AT156" s="231" t="s">
        <v>175</v>
      </c>
      <c r="AU156" s="231" t="s">
        <v>88</v>
      </c>
      <c r="AY156" s="18" t="s">
        <v>173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86</v>
      </c>
      <c r="BK156" s="232">
        <f>ROUND(I156*H156,2)</f>
        <v>0</v>
      </c>
      <c r="BL156" s="18" t="s">
        <v>180</v>
      </c>
      <c r="BM156" s="231" t="s">
        <v>213</v>
      </c>
    </row>
    <row r="157" s="14" customFormat="1">
      <c r="A157" s="14"/>
      <c r="B157" s="244"/>
      <c r="C157" s="245"/>
      <c r="D157" s="235" t="s">
        <v>182</v>
      </c>
      <c r="E157" s="245"/>
      <c r="F157" s="247" t="s">
        <v>205</v>
      </c>
      <c r="G157" s="245"/>
      <c r="H157" s="248">
        <v>38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182</v>
      </c>
      <c r="AU157" s="254" t="s">
        <v>88</v>
      </c>
      <c r="AV157" s="14" t="s">
        <v>88</v>
      </c>
      <c r="AW157" s="14" t="s">
        <v>4</v>
      </c>
      <c r="AX157" s="14" t="s">
        <v>86</v>
      </c>
      <c r="AY157" s="254" t="s">
        <v>173</v>
      </c>
    </row>
    <row r="158" s="2" customFormat="1" ht="24.15" customHeight="1">
      <c r="A158" s="39"/>
      <c r="B158" s="40"/>
      <c r="C158" s="220" t="s">
        <v>214</v>
      </c>
      <c r="D158" s="220" t="s">
        <v>175</v>
      </c>
      <c r="E158" s="221" t="s">
        <v>215</v>
      </c>
      <c r="F158" s="222" t="s">
        <v>216</v>
      </c>
      <c r="G158" s="223" t="s">
        <v>178</v>
      </c>
      <c r="H158" s="224">
        <v>2</v>
      </c>
      <c r="I158" s="225"/>
      <c r="J158" s="226">
        <f>ROUND(I158*H158,2)</f>
        <v>0</v>
      </c>
      <c r="K158" s="222" t="s">
        <v>179</v>
      </c>
      <c r="L158" s="45"/>
      <c r="M158" s="227" t="s">
        <v>1</v>
      </c>
      <c r="N158" s="228" t="s">
        <v>43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180</v>
      </c>
      <c r="AT158" s="231" t="s">
        <v>175</v>
      </c>
      <c r="AU158" s="231" t="s">
        <v>88</v>
      </c>
      <c r="AY158" s="18" t="s">
        <v>173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86</v>
      </c>
      <c r="BK158" s="232">
        <f>ROUND(I158*H158,2)</f>
        <v>0</v>
      </c>
      <c r="BL158" s="18" t="s">
        <v>180</v>
      </c>
      <c r="BM158" s="231" t="s">
        <v>217</v>
      </c>
    </row>
    <row r="159" s="2" customFormat="1" ht="24.15" customHeight="1">
      <c r="A159" s="39"/>
      <c r="B159" s="40"/>
      <c r="C159" s="220" t="s">
        <v>218</v>
      </c>
      <c r="D159" s="220" t="s">
        <v>175</v>
      </c>
      <c r="E159" s="221" t="s">
        <v>219</v>
      </c>
      <c r="F159" s="222" t="s">
        <v>220</v>
      </c>
      <c r="G159" s="223" t="s">
        <v>178</v>
      </c>
      <c r="H159" s="224">
        <v>38</v>
      </c>
      <c r="I159" s="225"/>
      <c r="J159" s="226">
        <f>ROUND(I159*H159,2)</f>
        <v>0</v>
      </c>
      <c r="K159" s="222" t="s">
        <v>179</v>
      </c>
      <c r="L159" s="45"/>
      <c r="M159" s="227" t="s">
        <v>1</v>
      </c>
      <c r="N159" s="228" t="s">
        <v>43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180</v>
      </c>
      <c r="AT159" s="231" t="s">
        <v>175</v>
      </c>
      <c r="AU159" s="231" t="s">
        <v>88</v>
      </c>
      <c r="AY159" s="18" t="s">
        <v>173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86</v>
      </c>
      <c r="BK159" s="232">
        <f>ROUND(I159*H159,2)</f>
        <v>0</v>
      </c>
      <c r="BL159" s="18" t="s">
        <v>180</v>
      </c>
      <c r="BM159" s="231" t="s">
        <v>221</v>
      </c>
    </row>
    <row r="160" s="14" customFormat="1">
      <c r="A160" s="14"/>
      <c r="B160" s="244"/>
      <c r="C160" s="245"/>
      <c r="D160" s="235" t="s">
        <v>182</v>
      </c>
      <c r="E160" s="245"/>
      <c r="F160" s="247" t="s">
        <v>205</v>
      </c>
      <c r="G160" s="245"/>
      <c r="H160" s="248">
        <v>38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182</v>
      </c>
      <c r="AU160" s="254" t="s">
        <v>88</v>
      </c>
      <c r="AV160" s="14" t="s">
        <v>88</v>
      </c>
      <c r="AW160" s="14" t="s">
        <v>4</v>
      </c>
      <c r="AX160" s="14" t="s">
        <v>86</v>
      </c>
      <c r="AY160" s="254" t="s">
        <v>173</v>
      </c>
    </row>
    <row r="161" s="2" customFormat="1" ht="24.15" customHeight="1">
      <c r="A161" s="39"/>
      <c r="B161" s="40"/>
      <c r="C161" s="220" t="s">
        <v>222</v>
      </c>
      <c r="D161" s="220" t="s">
        <v>175</v>
      </c>
      <c r="E161" s="221" t="s">
        <v>223</v>
      </c>
      <c r="F161" s="222" t="s">
        <v>224</v>
      </c>
      <c r="G161" s="223" t="s">
        <v>178</v>
      </c>
      <c r="H161" s="224">
        <v>3</v>
      </c>
      <c r="I161" s="225"/>
      <c r="J161" s="226">
        <f>ROUND(I161*H161,2)</f>
        <v>0</v>
      </c>
      <c r="K161" s="222" t="s">
        <v>179</v>
      </c>
      <c r="L161" s="45"/>
      <c r="M161" s="227" t="s">
        <v>1</v>
      </c>
      <c r="N161" s="228" t="s">
        <v>43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180</v>
      </c>
      <c r="AT161" s="231" t="s">
        <v>175</v>
      </c>
      <c r="AU161" s="231" t="s">
        <v>88</v>
      </c>
      <c r="AY161" s="18" t="s">
        <v>173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86</v>
      </c>
      <c r="BK161" s="232">
        <f>ROUND(I161*H161,2)</f>
        <v>0</v>
      </c>
      <c r="BL161" s="18" t="s">
        <v>180</v>
      </c>
      <c r="BM161" s="231" t="s">
        <v>225</v>
      </c>
    </row>
    <row r="162" s="2" customFormat="1" ht="33" customHeight="1">
      <c r="A162" s="39"/>
      <c r="B162" s="40"/>
      <c r="C162" s="220" t="s">
        <v>226</v>
      </c>
      <c r="D162" s="220" t="s">
        <v>175</v>
      </c>
      <c r="E162" s="221" t="s">
        <v>227</v>
      </c>
      <c r="F162" s="222" t="s">
        <v>228</v>
      </c>
      <c r="G162" s="223" t="s">
        <v>178</v>
      </c>
      <c r="H162" s="224">
        <v>57</v>
      </c>
      <c r="I162" s="225"/>
      <c r="J162" s="226">
        <f>ROUND(I162*H162,2)</f>
        <v>0</v>
      </c>
      <c r="K162" s="222" t="s">
        <v>179</v>
      </c>
      <c r="L162" s="45"/>
      <c r="M162" s="227" t="s">
        <v>1</v>
      </c>
      <c r="N162" s="228" t="s">
        <v>43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180</v>
      </c>
      <c r="AT162" s="231" t="s">
        <v>175</v>
      </c>
      <c r="AU162" s="231" t="s">
        <v>88</v>
      </c>
      <c r="AY162" s="18" t="s">
        <v>173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86</v>
      </c>
      <c r="BK162" s="232">
        <f>ROUND(I162*H162,2)</f>
        <v>0</v>
      </c>
      <c r="BL162" s="18" t="s">
        <v>180</v>
      </c>
      <c r="BM162" s="231" t="s">
        <v>229</v>
      </c>
    </row>
    <row r="163" s="14" customFormat="1">
      <c r="A163" s="14"/>
      <c r="B163" s="244"/>
      <c r="C163" s="245"/>
      <c r="D163" s="235" t="s">
        <v>182</v>
      </c>
      <c r="E163" s="245"/>
      <c r="F163" s="247" t="s">
        <v>230</v>
      </c>
      <c r="G163" s="245"/>
      <c r="H163" s="248">
        <v>57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182</v>
      </c>
      <c r="AU163" s="254" t="s">
        <v>88</v>
      </c>
      <c r="AV163" s="14" t="s">
        <v>88</v>
      </c>
      <c r="AW163" s="14" t="s">
        <v>4</v>
      </c>
      <c r="AX163" s="14" t="s">
        <v>86</v>
      </c>
      <c r="AY163" s="254" t="s">
        <v>173</v>
      </c>
    </row>
    <row r="164" s="2" customFormat="1" ht="24.15" customHeight="1">
      <c r="A164" s="39"/>
      <c r="B164" s="40"/>
      <c r="C164" s="220" t="s">
        <v>231</v>
      </c>
      <c r="D164" s="220" t="s">
        <v>175</v>
      </c>
      <c r="E164" s="221" t="s">
        <v>232</v>
      </c>
      <c r="F164" s="222" t="s">
        <v>233</v>
      </c>
      <c r="G164" s="223" t="s">
        <v>178</v>
      </c>
      <c r="H164" s="224">
        <v>3</v>
      </c>
      <c r="I164" s="225"/>
      <c r="J164" s="226">
        <f>ROUND(I164*H164,2)</f>
        <v>0</v>
      </c>
      <c r="K164" s="222" t="s">
        <v>179</v>
      </c>
      <c r="L164" s="45"/>
      <c r="M164" s="227" t="s">
        <v>1</v>
      </c>
      <c r="N164" s="228" t="s">
        <v>43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180</v>
      </c>
      <c r="AT164" s="231" t="s">
        <v>175</v>
      </c>
      <c r="AU164" s="231" t="s">
        <v>88</v>
      </c>
      <c r="AY164" s="18" t="s">
        <v>173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86</v>
      </c>
      <c r="BK164" s="232">
        <f>ROUND(I164*H164,2)</f>
        <v>0</v>
      </c>
      <c r="BL164" s="18" t="s">
        <v>180</v>
      </c>
      <c r="BM164" s="231" t="s">
        <v>234</v>
      </c>
    </row>
    <row r="165" s="2" customFormat="1" ht="33" customHeight="1">
      <c r="A165" s="39"/>
      <c r="B165" s="40"/>
      <c r="C165" s="220" t="s">
        <v>235</v>
      </c>
      <c r="D165" s="220" t="s">
        <v>175</v>
      </c>
      <c r="E165" s="221" t="s">
        <v>236</v>
      </c>
      <c r="F165" s="222" t="s">
        <v>237</v>
      </c>
      <c r="G165" s="223" t="s">
        <v>178</v>
      </c>
      <c r="H165" s="224">
        <v>57</v>
      </c>
      <c r="I165" s="225"/>
      <c r="J165" s="226">
        <f>ROUND(I165*H165,2)</f>
        <v>0</v>
      </c>
      <c r="K165" s="222" t="s">
        <v>179</v>
      </c>
      <c r="L165" s="45"/>
      <c r="M165" s="227" t="s">
        <v>1</v>
      </c>
      <c r="N165" s="228" t="s">
        <v>43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180</v>
      </c>
      <c r="AT165" s="231" t="s">
        <v>175</v>
      </c>
      <c r="AU165" s="231" t="s">
        <v>88</v>
      </c>
      <c r="AY165" s="18" t="s">
        <v>173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86</v>
      </c>
      <c r="BK165" s="232">
        <f>ROUND(I165*H165,2)</f>
        <v>0</v>
      </c>
      <c r="BL165" s="18" t="s">
        <v>180</v>
      </c>
      <c r="BM165" s="231" t="s">
        <v>238</v>
      </c>
    </row>
    <row r="166" s="14" customFormat="1">
      <c r="A166" s="14"/>
      <c r="B166" s="244"/>
      <c r="C166" s="245"/>
      <c r="D166" s="235" t="s">
        <v>182</v>
      </c>
      <c r="E166" s="245"/>
      <c r="F166" s="247" t="s">
        <v>230</v>
      </c>
      <c r="G166" s="245"/>
      <c r="H166" s="248">
        <v>57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182</v>
      </c>
      <c r="AU166" s="254" t="s">
        <v>88</v>
      </c>
      <c r="AV166" s="14" t="s">
        <v>88</v>
      </c>
      <c r="AW166" s="14" t="s">
        <v>4</v>
      </c>
      <c r="AX166" s="14" t="s">
        <v>86</v>
      </c>
      <c r="AY166" s="254" t="s">
        <v>173</v>
      </c>
    </row>
    <row r="167" s="2" customFormat="1" ht="24.15" customHeight="1">
      <c r="A167" s="39"/>
      <c r="B167" s="40"/>
      <c r="C167" s="220" t="s">
        <v>8</v>
      </c>
      <c r="D167" s="220" t="s">
        <v>175</v>
      </c>
      <c r="E167" s="221" t="s">
        <v>239</v>
      </c>
      <c r="F167" s="222" t="s">
        <v>240</v>
      </c>
      <c r="G167" s="223" t="s">
        <v>178</v>
      </c>
      <c r="H167" s="224">
        <v>3</v>
      </c>
      <c r="I167" s="225"/>
      <c r="J167" s="226">
        <f>ROUND(I167*H167,2)</f>
        <v>0</v>
      </c>
      <c r="K167" s="222" t="s">
        <v>179</v>
      </c>
      <c r="L167" s="45"/>
      <c r="M167" s="227" t="s">
        <v>1</v>
      </c>
      <c r="N167" s="228" t="s">
        <v>43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180</v>
      </c>
      <c r="AT167" s="231" t="s">
        <v>175</v>
      </c>
      <c r="AU167" s="231" t="s">
        <v>88</v>
      </c>
      <c r="AY167" s="18" t="s">
        <v>173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86</v>
      </c>
      <c r="BK167" s="232">
        <f>ROUND(I167*H167,2)</f>
        <v>0</v>
      </c>
      <c r="BL167" s="18" t="s">
        <v>180</v>
      </c>
      <c r="BM167" s="231" t="s">
        <v>241</v>
      </c>
    </row>
    <row r="168" s="2" customFormat="1" ht="24.15" customHeight="1">
      <c r="A168" s="39"/>
      <c r="B168" s="40"/>
      <c r="C168" s="220" t="s">
        <v>242</v>
      </c>
      <c r="D168" s="220" t="s">
        <v>175</v>
      </c>
      <c r="E168" s="221" t="s">
        <v>243</v>
      </c>
      <c r="F168" s="222" t="s">
        <v>244</v>
      </c>
      <c r="G168" s="223" t="s">
        <v>178</v>
      </c>
      <c r="H168" s="224">
        <v>57</v>
      </c>
      <c r="I168" s="225"/>
      <c r="J168" s="226">
        <f>ROUND(I168*H168,2)</f>
        <v>0</v>
      </c>
      <c r="K168" s="222" t="s">
        <v>179</v>
      </c>
      <c r="L168" s="45"/>
      <c r="M168" s="227" t="s">
        <v>1</v>
      </c>
      <c r="N168" s="228" t="s">
        <v>43</v>
      </c>
      <c r="O168" s="92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180</v>
      </c>
      <c r="AT168" s="231" t="s">
        <v>175</v>
      </c>
      <c r="AU168" s="231" t="s">
        <v>88</v>
      </c>
      <c r="AY168" s="18" t="s">
        <v>173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86</v>
      </c>
      <c r="BK168" s="232">
        <f>ROUND(I168*H168,2)</f>
        <v>0</v>
      </c>
      <c r="BL168" s="18" t="s">
        <v>180</v>
      </c>
      <c r="BM168" s="231" t="s">
        <v>245</v>
      </c>
    </row>
    <row r="169" s="14" customFormat="1">
      <c r="A169" s="14"/>
      <c r="B169" s="244"/>
      <c r="C169" s="245"/>
      <c r="D169" s="235" t="s">
        <v>182</v>
      </c>
      <c r="E169" s="245"/>
      <c r="F169" s="247" t="s">
        <v>230</v>
      </c>
      <c r="G169" s="245"/>
      <c r="H169" s="248">
        <v>57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182</v>
      </c>
      <c r="AU169" s="254" t="s">
        <v>88</v>
      </c>
      <c r="AV169" s="14" t="s">
        <v>88</v>
      </c>
      <c r="AW169" s="14" t="s">
        <v>4</v>
      </c>
      <c r="AX169" s="14" t="s">
        <v>86</v>
      </c>
      <c r="AY169" s="254" t="s">
        <v>173</v>
      </c>
    </row>
    <row r="170" s="2" customFormat="1" ht="24.15" customHeight="1">
      <c r="A170" s="39"/>
      <c r="B170" s="40"/>
      <c r="C170" s="220" t="s">
        <v>246</v>
      </c>
      <c r="D170" s="220" t="s">
        <v>175</v>
      </c>
      <c r="E170" s="221" t="s">
        <v>247</v>
      </c>
      <c r="F170" s="222" t="s">
        <v>248</v>
      </c>
      <c r="G170" s="223" t="s">
        <v>94</v>
      </c>
      <c r="H170" s="224">
        <v>385.74000000000001</v>
      </c>
      <c r="I170" s="225"/>
      <c r="J170" s="226">
        <f>ROUND(I170*H170,2)</f>
        <v>0</v>
      </c>
      <c r="K170" s="222" t="s">
        <v>179</v>
      </c>
      <c r="L170" s="45"/>
      <c r="M170" s="227" t="s">
        <v>1</v>
      </c>
      <c r="N170" s="228" t="s">
        <v>43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0.22</v>
      </c>
      <c r="T170" s="230">
        <f>S170*H170</f>
        <v>84.862800000000007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180</v>
      </c>
      <c r="AT170" s="231" t="s">
        <v>175</v>
      </c>
      <c r="AU170" s="231" t="s">
        <v>88</v>
      </c>
      <c r="AY170" s="18" t="s">
        <v>173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86</v>
      </c>
      <c r="BK170" s="232">
        <f>ROUND(I170*H170,2)</f>
        <v>0</v>
      </c>
      <c r="BL170" s="18" t="s">
        <v>180</v>
      </c>
      <c r="BM170" s="231" t="s">
        <v>249</v>
      </c>
    </row>
    <row r="171" s="13" customFormat="1">
      <c r="A171" s="13"/>
      <c r="B171" s="233"/>
      <c r="C171" s="234"/>
      <c r="D171" s="235" t="s">
        <v>182</v>
      </c>
      <c r="E171" s="236" t="s">
        <v>1</v>
      </c>
      <c r="F171" s="237" t="s">
        <v>250</v>
      </c>
      <c r="G171" s="234"/>
      <c r="H171" s="236" t="s">
        <v>1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182</v>
      </c>
      <c r="AU171" s="243" t="s">
        <v>88</v>
      </c>
      <c r="AV171" s="13" t="s">
        <v>86</v>
      </c>
      <c r="AW171" s="13" t="s">
        <v>34</v>
      </c>
      <c r="AX171" s="13" t="s">
        <v>78</v>
      </c>
      <c r="AY171" s="243" t="s">
        <v>173</v>
      </c>
    </row>
    <row r="172" s="14" customFormat="1">
      <c r="A172" s="14"/>
      <c r="B172" s="244"/>
      <c r="C172" s="245"/>
      <c r="D172" s="235" t="s">
        <v>182</v>
      </c>
      <c r="E172" s="246" t="s">
        <v>1</v>
      </c>
      <c r="F172" s="247" t="s">
        <v>251</v>
      </c>
      <c r="G172" s="245"/>
      <c r="H172" s="248">
        <v>385.74000000000001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182</v>
      </c>
      <c r="AU172" s="254" t="s">
        <v>88</v>
      </c>
      <c r="AV172" s="14" t="s">
        <v>88</v>
      </c>
      <c r="AW172" s="14" t="s">
        <v>34</v>
      </c>
      <c r="AX172" s="14" t="s">
        <v>78</v>
      </c>
      <c r="AY172" s="254" t="s">
        <v>173</v>
      </c>
    </row>
    <row r="173" s="15" customFormat="1">
      <c r="A173" s="15"/>
      <c r="B173" s="255"/>
      <c r="C173" s="256"/>
      <c r="D173" s="235" t="s">
        <v>182</v>
      </c>
      <c r="E173" s="257" t="s">
        <v>1</v>
      </c>
      <c r="F173" s="258" t="s">
        <v>184</v>
      </c>
      <c r="G173" s="256"/>
      <c r="H173" s="259">
        <v>385.74000000000001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5" t="s">
        <v>182</v>
      </c>
      <c r="AU173" s="265" t="s">
        <v>88</v>
      </c>
      <c r="AV173" s="15" t="s">
        <v>180</v>
      </c>
      <c r="AW173" s="15" t="s">
        <v>34</v>
      </c>
      <c r="AX173" s="15" t="s">
        <v>86</v>
      </c>
      <c r="AY173" s="265" t="s">
        <v>173</v>
      </c>
    </row>
    <row r="174" s="2" customFormat="1" ht="24.15" customHeight="1">
      <c r="A174" s="39"/>
      <c r="B174" s="40"/>
      <c r="C174" s="220" t="s">
        <v>252</v>
      </c>
      <c r="D174" s="220" t="s">
        <v>175</v>
      </c>
      <c r="E174" s="221" t="s">
        <v>253</v>
      </c>
      <c r="F174" s="222" t="s">
        <v>254</v>
      </c>
      <c r="G174" s="223" t="s">
        <v>94</v>
      </c>
      <c r="H174" s="224">
        <v>165.97999999999999</v>
      </c>
      <c r="I174" s="225"/>
      <c r="J174" s="226">
        <f>ROUND(I174*H174,2)</f>
        <v>0</v>
      </c>
      <c r="K174" s="222" t="s">
        <v>179</v>
      </c>
      <c r="L174" s="45"/>
      <c r="M174" s="227" t="s">
        <v>1</v>
      </c>
      <c r="N174" s="228" t="s">
        <v>43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0.23999999999999999</v>
      </c>
      <c r="T174" s="230">
        <f>S174*H174</f>
        <v>39.835199999999993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180</v>
      </c>
      <c r="AT174" s="231" t="s">
        <v>175</v>
      </c>
      <c r="AU174" s="231" t="s">
        <v>88</v>
      </c>
      <c r="AY174" s="18" t="s">
        <v>173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86</v>
      </c>
      <c r="BK174" s="232">
        <f>ROUND(I174*H174,2)</f>
        <v>0</v>
      </c>
      <c r="BL174" s="18" t="s">
        <v>180</v>
      </c>
      <c r="BM174" s="231" t="s">
        <v>255</v>
      </c>
    </row>
    <row r="175" s="13" customFormat="1">
      <c r="A175" s="13"/>
      <c r="B175" s="233"/>
      <c r="C175" s="234"/>
      <c r="D175" s="235" t="s">
        <v>182</v>
      </c>
      <c r="E175" s="236" t="s">
        <v>1</v>
      </c>
      <c r="F175" s="237" t="s">
        <v>256</v>
      </c>
      <c r="G175" s="234"/>
      <c r="H175" s="236" t="s">
        <v>1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182</v>
      </c>
      <c r="AU175" s="243" t="s">
        <v>88</v>
      </c>
      <c r="AV175" s="13" t="s">
        <v>86</v>
      </c>
      <c r="AW175" s="13" t="s">
        <v>34</v>
      </c>
      <c r="AX175" s="13" t="s">
        <v>78</v>
      </c>
      <c r="AY175" s="243" t="s">
        <v>173</v>
      </c>
    </row>
    <row r="176" s="14" customFormat="1">
      <c r="A176" s="14"/>
      <c r="B176" s="244"/>
      <c r="C176" s="245"/>
      <c r="D176" s="235" t="s">
        <v>182</v>
      </c>
      <c r="E176" s="246" t="s">
        <v>1</v>
      </c>
      <c r="F176" s="247" t="s">
        <v>257</v>
      </c>
      <c r="G176" s="245"/>
      <c r="H176" s="248">
        <v>165.97999999999999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182</v>
      </c>
      <c r="AU176" s="254" t="s">
        <v>88</v>
      </c>
      <c r="AV176" s="14" t="s">
        <v>88</v>
      </c>
      <c r="AW176" s="14" t="s">
        <v>34</v>
      </c>
      <c r="AX176" s="14" t="s">
        <v>78</v>
      </c>
      <c r="AY176" s="254" t="s">
        <v>173</v>
      </c>
    </row>
    <row r="177" s="15" customFormat="1">
      <c r="A177" s="15"/>
      <c r="B177" s="255"/>
      <c r="C177" s="256"/>
      <c r="D177" s="235" t="s">
        <v>182</v>
      </c>
      <c r="E177" s="257" t="s">
        <v>1</v>
      </c>
      <c r="F177" s="258" t="s">
        <v>184</v>
      </c>
      <c r="G177" s="256"/>
      <c r="H177" s="259">
        <v>165.97999999999999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5" t="s">
        <v>182</v>
      </c>
      <c r="AU177" s="265" t="s">
        <v>88</v>
      </c>
      <c r="AV177" s="15" t="s">
        <v>180</v>
      </c>
      <c r="AW177" s="15" t="s">
        <v>34</v>
      </c>
      <c r="AX177" s="15" t="s">
        <v>86</v>
      </c>
      <c r="AY177" s="265" t="s">
        <v>173</v>
      </c>
    </row>
    <row r="178" s="2" customFormat="1" ht="24.15" customHeight="1">
      <c r="A178" s="39"/>
      <c r="B178" s="40"/>
      <c r="C178" s="220" t="s">
        <v>258</v>
      </c>
      <c r="D178" s="220" t="s">
        <v>175</v>
      </c>
      <c r="E178" s="221" t="s">
        <v>259</v>
      </c>
      <c r="F178" s="222" t="s">
        <v>260</v>
      </c>
      <c r="G178" s="223" t="s">
        <v>94</v>
      </c>
      <c r="H178" s="224">
        <v>131.86000000000001</v>
      </c>
      <c r="I178" s="225"/>
      <c r="J178" s="226">
        <f>ROUND(I178*H178,2)</f>
        <v>0</v>
      </c>
      <c r="K178" s="222" t="s">
        <v>179</v>
      </c>
      <c r="L178" s="45"/>
      <c r="M178" s="227" t="s">
        <v>1</v>
      </c>
      <c r="N178" s="228" t="s">
        <v>43</v>
      </c>
      <c r="O178" s="92"/>
      <c r="P178" s="229">
        <f>O178*H178</f>
        <v>0</v>
      </c>
      <c r="Q178" s="229">
        <v>0</v>
      </c>
      <c r="R178" s="229">
        <f>Q178*H178</f>
        <v>0</v>
      </c>
      <c r="S178" s="229">
        <v>0.255</v>
      </c>
      <c r="T178" s="230">
        <f>S178*H178</f>
        <v>33.624300000000005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180</v>
      </c>
      <c r="AT178" s="231" t="s">
        <v>175</v>
      </c>
      <c r="AU178" s="231" t="s">
        <v>88</v>
      </c>
      <c r="AY178" s="18" t="s">
        <v>173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86</v>
      </c>
      <c r="BK178" s="232">
        <f>ROUND(I178*H178,2)</f>
        <v>0</v>
      </c>
      <c r="BL178" s="18" t="s">
        <v>180</v>
      </c>
      <c r="BM178" s="231" t="s">
        <v>261</v>
      </c>
    </row>
    <row r="179" s="13" customFormat="1">
      <c r="A179" s="13"/>
      <c r="B179" s="233"/>
      <c r="C179" s="234"/>
      <c r="D179" s="235" t="s">
        <v>182</v>
      </c>
      <c r="E179" s="236" t="s">
        <v>1</v>
      </c>
      <c r="F179" s="237" t="s">
        <v>262</v>
      </c>
      <c r="G179" s="234"/>
      <c r="H179" s="236" t="s">
        <v>1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182</v>
      </c>
      <c r="AU179" s="243" t="s">
        <v>88</v>
      </c>
      <c r="AV179" s="13" t="s">
        <v>86</v>
      </c>
      <c r="AW179" s="13" t="s">
        <v>34</v>
      </c>
      <c r="AX179" s="13" t="s">
        <v>78</v>
      </c>
      <c r="AY179" s="243" t="s">
        <v>173</v>
      </c>
    </row>
    <row r="180" s="14" customFormat="1">
      <c r="A180" s="14"/>
      <c r="B180" s="244"/>
      <c r="C180" s="245"/>
      <c r="D180" s="235" t="s">
        <v>182</v>
      </c>
      <c r="E180" s="246" t="s">
        <v>1</v>
      </c>
      <c r="F180" s="247" t="s">
        <v>263</v>
      </c>
      <c r="G180" s="245"/>
      <c r="H180" s="248">
        <v>131.86000000000001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182</v>
      </c>
      <c r="AU180" s="254" t="s">
        <v>88</v>
      </c>
      <c r="AV180" s="14" t="s">
        <v>88</v>
      </c>
      <c r="AW180" s="14" t="s">
        <v>34</v>
      </c>
      <c r="AX180" s="14" t="s">
        <v>78</v>
      </c>
      <c r="AY180" s="254" t="s">
        <v>173</v>
      </c>
    </row>
    <row r="181" s="15" customFormat="1">
      <c r="A181" s="15"/>
      <c r="B181" s="255"/>
      <c r="C181" s="256"/>
      <c r="D181" s="235" t="s">
        <v>182</v>
      </c>
      <c r="E181" s="257" t="s">
        <v>1</v>
      </c>
      <c r="F181" s="258" t="s">
        <v>184</v>
      </c>
      <c r="G181" s="256"/>
      <c r="H181" s="259">
        <v>131.86000000000001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5" t="s">
        <v>182</v>
      </c>
      <c r="AU181" s="265" t="s">
        <v>88</v>
      </c>
      <c r="AV181" s="15" t="s">
        <v>180</v>
      </c>
      <c r="AW181" s="15" t="s">
        <v>34</v>
      </c>
      <c r="AX181" s="15" t="s">
        <v>86</v>
      </c>
      <c r="AY181" s="265" t="s">
        <v>173</v>
      </c>
    </row>
    <row r="182" s="2" customFormat="1" ht="24.15" customHeight="1">
      <c r="A182" s="39"/>
      <c r="B182" s="40"/>
      <c r="C182" s="220" t="s">
        <v>264</v>
      </c>
      <c r="D182" s="220" t="s">
        <v>175</v>
      </c>
      <c r="E182" s="221" t="s">
        <v>265</v>
      </c>
      <c r="F182" s="222" t="s">
        <v>266</v>
      </c>
      <c r="G182" s="223" t="s">
        <v>94</v>
      </c>
      <c r="H182" s="224">
        <v>36.329999999999998</v>
      </c>
      <c r="I182" s="225"/>
      <c r="J182" s="226">
        <f>ROUND(I182*H182,2)</f>
        <v>0</v>
      </c>
      <c r="K182" s="222" t="s">
        <v>179</v>
      </c>
      <c r="L182" s="45"/>
      <c r="M182" s="227" t="s">
        <v>1</v>
      </c>
      <c r="N182" s="228" t="s">
        <v>43</v>
      </c>
      <c r="O182" s="92"/>
      <c r="P182" s="229">
        <f>O182*H182</f>
        <v>0</v>
      </c>
      <c r="Q182" s="229">
        <v>0</v>
      </c>
      <c r="R182" s="229">
        <f>Q182*H182</f>
        <v>0</v>
      </c>
      <c r="S182" s="229">
        <v>0.29499999999999998</v>
      </c>
      <c r="T182" s="230">
        <f>S182*H182</f>
        <v>10.71735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180</v>
      </c>
      <c r="AT182" s="231" t="s">
        <v>175</v>
      </c>
      <c r="AU182" s="231" t="s">
        <v>88</v>
      </c>
      <c r="AY182" s="18" t="s">
        <v>173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86</v>
      </c>
      <c r="BK182" s="232">
        <f>ROUND(I182*H182,2)</f>
        <v>0</v>
      </c>
      <c r="BL182" s="18" t="s">
        <v>180</v>
      </c>
      <c r="BM182" s="231" t="s">
        <v>267</v>
      </c>
    </row>
    <row r="183" s="13" customFormat="1">
      <c r="A183" s="13"/>
      <c r="B183" s="233"/>
      <c r="C183" s="234"/>
      <c r="D183" s="235" t="s">
        <v>182</v>
      </c>
      <c r="E183" s="236" t="s">
        <v>1</v>
      </c>
      <c r="F183" s="237" t="s">
        <v>268</v>
      </c>
      <c r="G183" s="234"/>
      <c r="H183" s="236" t="s">
        <v>1</v>
      </c>
      <c r="I183" s="238"/>
      <c r="J183" s="234"/>
      <c r="K183" s="234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182</v>
      </c>
      <c r="AU183" s="243" t="s">
        <v>88</v>
      </c>
      <c r="AV183" s="13" t="s">
        <v>86</v>
      </c>
      <c r="AW183" s="13" t="s">
        <v>34</v>
      </c>
      <c r="AX183" s="13" t="s">
        <v>78</v>
      </c>
      <c r="AY183" s="243" t="s">
        <v>173</v>
      </c>
    </row>
    <row r="184" s="14" customFormat="1">
      <c r="A184" s="14"/>
      <c r="B184" s="244"/>
      <c r="C184" s="245"/>
      <c r="D184" s="235" t="s">
        <v>182</v>
      </c>
      <c r="E184" s="246" t="s">
        <v>1</v>
      </c>
      <c r="F184" s="247" t="s">
        <v>269</v>
      </c>
      <c r="G184" s="245"/>
      <c r="H184" s="248">
        <v>36.329999999999998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182</v>
      </c>
      <c r="AU184" s="254" t="s">
        <v>88</v>
      </c>
      <c r="AV184" s="14" t="s">
        <v>88</v>
      </c>
      <c r="AW184" s="14" t="s">
        <v>34</v>
      </c>
      <c r="AX184" s="14" t="s">
        <v>78</v>
      </c>
      <c r="AY184" s="254" t="s">
        <v>173</v>
      </c>
    </row>
    <row r="185" s="15" customFormat="1">
      <c r="A185" s="15"/>
      <c r="B185" s="255"/>
      <c r="C185" s="256"/>
      <c r="D185" s="235" t="s">
        <v>182</v>
      </c>
      <c r="E185" s="257" t="s">
        <v>1</v>
      </c>
      <c r="F185" s="258" t="s">
        <v>184</v>
      </c>
      <c r="G185" s="256"/>
      <c r="H185" s="259">
        <v>36.329999999999998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5" t="s">
        <v>182</v>
      </c>
      <c r="AU185" s="265" t="s">
        <v>88</v>
      </c>
      <c r="AV185" s="15" t="s">
        <v>180</v>
      </c>
      <c r="AW185" s="15" t="s">
        <v>34</v>
      </c>
      <c r="AX185" s="15" t="s">
        <v>86</v>
      </c>
      <c r="AY185" s="265" t="s">
        <v>173</v>
      </c>
    </row>
    <row r="186" s="2" customFormat="1" ht="16.5" customHeight="1">
      <c r="A186" s="39"/>
      <c r="B186" s="40"/>
      <c r="C186" s="220" t="s">
        <v>7</v>
      </c>
      <c r="D186" s="220" t="s">
        <v>175</v>
      </c>
      <c r="E186" s="221" t="s">
        <v>270</v>
      </c>
      <c r="F186" s="222" t="s">
        <v>271</v>
      </c>
      <c r="G186" s="223" t="s">
        <v>272</v>
      </c>
      <c r="H186" s="224">
        <v>199.91999999999999</v>
      </c>
      <c r="I186" s="225"/>
      <c r="J186" s="226">
        <f>ROUND(I186*H186,2)</f>
        <v>0</v>
      </c>
      <c r="K186" s="222" t="s">
        <v>179</v>
      </c>
      <c r="L186" s="45"/>
      <c r="M186" s="227" t="s">
        <v>1</v>
      </c>
      <c r="N186" s="228" t="s">
        <v>43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0.20499999999999999</v>
      </c>
      <c r="T186" s="230">
        <f>S186*H186</f>
        <v>40.983599999999996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180</v>
      </c>
      <c r="AT186" s="231" t="s">
        <v>175</v>
      </c>
      <c r="AU186" s="231" t="s">
        <v>88</v>
      </c>
      <c r="AY186" s="18" t="s">
        <v>173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86</v>
      </c>
      <c r="BK186" s="232">
        <f>ROUND(I186*H186,2)</f>
        <v>0</v>
      </c>
      <c r="BL186" s="18" t="s">
        <v>180</v>
      </c>
      <c r="BM186" s="231" t="s">
        <v>273</v>
      </c>
    </row>
    <row r="187" s="13" customFormat="1">
      <c r="A187" s="13"/>
      <c r="B187" s="233"/>
      <c r="C187" s="234"/>
      <c r="D187" s="235" t="s">
        <v>182</v>
      </c>
      <c r="E187" s="236" t="s">
        <v>1</v>
      </c>
      <c r="F187" s="237" t="s">
        <v>274</v>
      </c>
      <c r="G187" s="234"/>
      <c r="H187" s="236" t="s">
        <v>1</v>
      </c>
      <c r="I187" s="238"/>
      <c r="J187" s="234"/>
      <c r="K187" s="234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182</v>
      </c>
      <c r="AU187" s="243" t="s">
        <v>88</v>
      </c>
      <c r="AV187" s="13" t="s">
        <v>86</v>
      </c>
      <c r="AW187" s="13" t="s">
        <v>34</v>
      </c>
      <c r="AX187" s="13" t="s">
        <v>78</v>
      </c>
      <c r="AY187" s="243" t="s">
        <v>173</v>
      </c>
    </row>
    <row r="188" s="14" customFormat="1">
      <c r="A188" s="14"/>
      <c r="B188" s="244"/>
      <c r="C188" s="245"/>
      <c r="D188" s="235" t="s">
        <v>182</v>
      </c>
      <c r="E188" s="246" t="s">
        <v>1</v>
      </c>
      <c r="F188" s="247" t="s">
        <v>275</v>
      </c>
      <c r="G188" s="245"/>
      <c r="H188" s="248">
        <v>133.06999999999999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182</v>
      </c>
      <c r="AU188" s="254" t="s">
        <v>88</v>
      </c>
      <c r="AV188" s="14" t="s">
        <v>88</v>
      </c>
      <c r="AW188" s="14" t="s">
        <v>34</v>
      </c>
      <c r="AX188" s="14" t="s">
        <v>78</v>
      </c>
      <c r="AY188" s="254" t="s">
        <v>173</v>
      </c>
    </row>
    <row r="189" s="16" customFormat="1">
      <c r="A189" s="16"/>
      <c r="B189" s="266"/>
      <c r="C189" s="267"/>
      <c r="D189" s="235" t="s">
        <v>182</v>
      </c>
      <c r="E189" s="268" t="s">
        <v>1</v>
      </c>
      <c r="F189" s="269" t="s">
        <v>189</v>
      </c>
      <c r="G189" s="267"/>
      <c r="H189" s="270">
        <v>133.06999999999999</v>
      </c>
      <c r="I189" s="271"/>
      <c r="J189" s="267"/>
      <c r="K189" s="267"/>
      <c r="L189" s="272"/>
      <c r="M189" s="273"/>
      <c r="N189" s="274"/>
      <c r="O189" s="274"/>
      <c r="P189" s="274"/>
      <c r="Q189" s="274"/>
      <c r="R189" s="274"/>
      <c r="S189" s="274"/>
      <c r="T189" s="275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276" t="s">
        <v>182</v>
      </c>
      <c r="AU189" s="276" t="s">
        <v>88</v>
      </c>
      <c r="AV189" s="16" t="s">
        <v>110</v>
      </c>
      <c r="AW189" s="16" t="s">
        <v>34</v>
      </c>
      <c r="AX189" s="16" t="s">
        <v>78</v>
      </c>
      <c r="AY189" s="276" t="s">
        <v>173</v>
      </c>
    </row>
    <row r="190" s="13" customFormat="1">
      <c r="A190" s="13"/>
      <c r="B190" s="233"/>
      <c r="C190" s="234"/>
      <c r="D190" s="235" t="s">
        <v>182</v>
      </c>
      <c r="E190" s="236" t="s">
        <v>1</v>
      </c>
      <c r="F190" s="237" t="s">
        <v>276</v>
      </c>
      <c r="G190" s="234"/>
      <c r="H190" s="236" t="s">
        <v>1</v>
      </c>
      <c r="I190" s="238"/>
      <c r="J190" s="234"/>
      <c r="K190" s="234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182</v>
      </c>
      <c r="AU190" s="243" t="s">
        <v>88</v>
      </c>
      <c r="AV190" s="13" t="s">
        <v>86</v>
      </c>
      <c r="AW190" s="13" t="s">
        <v>34</v>
      </c>
      <c r="AX190" s="13" t="s">
        <v>78</v>
      </c>
      <c r="AY190" s="243" t="s">
        <v>173</v>
      </c>
    </row>
    <row r="191" s="14" customFormat="1">
      <c r="A191" s="14"/>
      <c r="B191" s="244"/>
      <c r="C191" s="245"/>
      <c r="D191" s="235" t="s">
        <v>182</v>
      </c>
      <c r="E191" s="246" t="s">
        <v>1</v>
      </c>
      <c r="F191" s="247" t="s">
        <v>277</v>
      </c>
      <c r="G191" s="245"/>
      <c r="H191" s="248">
        <v>66.849999999999994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182</v>
      </c>
      <c r="AU191" s="254" t="s">
        <v>88</v>
      </c>
      <c r="AV191" s="14" t="s">
        <v>88</v>
      </c>
      <c r="AW191" s="14" t="s">
        <v>34</v>
      </c>
      <c r="AX191" s="14" t="s">
        <v>78</v>
      </c>
      <c r="AY191" s="254" t="s">
        <v>173</v>
      </c>
    </row>
    <row r="192" s="16" customFormat="1">
      <c r="A192" s="16"/>
      <c r="B192" s="266"/>
      <c r="C192" s="267"/>
      <c r="D192" s="235" t="s">
        <v>182</v>
      </c>
      <c r="E192" s="268" t="s">
        <v>1</v>
      </c>
      <c r="F192" s="269" t="s">
        <v>189</v>
      </c>
      <c r="G192" s="267"/>
      <c r="H192" s="270">
        <v>66.849999999999994</v>
      </c>
      <c r="I192" s="271"/>
      <c r="J192" s="267"/>
      <c r="K192" s="267"/>
      <c r="L192" s="272"/>
      <c r="M192" s="273"/>
      <c r="N192" s="274"/>
      <c r="O192" s="274"/>
      <c r="P192" s="274"/>
      <c r="Q192" s="274"/>
      <c r="R192" s="274"/>
      <c r="S192" s="274"/>
      <c r="T192" s="275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76" t="s">
        <v>182</v>
      </c>
      <c r="AU192" s="276" t="s">
        <v>88</v>
      </c>
      <c r="AV192" s="16" t="s">
        <v>110</v>
      </c>
      <c r="AW192" s="16" t="s">
        <v>34</v>
      </c>
      <c r="AX192" s="16" t="s">
        <v>78</v>
      </c>
      <c r="AY192" s="276" t="s">
        <v>173</v>
      </c>
    </row>
    <row r="193" s="15" customFormat="1">
      <c r="A193" s="15"/>
      <c r="B193" s="255"/>
      <c r="C193" s="256"/>
      <c r="D193" s="235" t="s">
        <v>182</v>
      </c>
      <c r="E193" s="257" t="s">
        <v>1</v>
      </c>
      <c r="F193" s="258" t="s">
        <v>184</v>
      </c>
      <c r="G193" s="256"/>
      <c r="H193" s="259">
        <v>199.91999999999999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5" t="s">
        <v>182</v>
      </c>
      <c r="AU193" s="265" t="s">
        <v>88</v>
      </c>
      <c r="AV193" s="15" t="s">
        <v>180</v>
      </c>
      <c r="AW193" s="15" t="s">
        <v>34</v>
      </c>
      <c r="AX193" s="15" t="s">
        <v>86</v>
      </c>
      <c r="AY193" s="265" t="s">
        <v>173</v>
      </c>
    </row>
    <row r="194" s="2" customFormat="1" ht="16.5" customHeight="1">
      <c r="A194" s="39"/>
      <c r="B194" s="40"/>
      <c r="C194" s="220" t="s">
        <v>278</v>
      </c>
      <c r="D194" s="220" t="s">
        <v>175</v>
      </c>
      <c r="E194" s="221" t="s">
        <v>279</v>
      </c>
      <c r="F194" s="222" t="s">
        <v>280</v>
      </c>
      <c r="G194" s="223" t="s">
        <v>272</v>
      </c>
      <c r="H194" s="224">
        <v>21.120000000000001</v>
      </c>
      <c r="I194" s="225"/>
      <c r="J194" s="226">
        <f>ROUND(I194*H194,2)</f>
        <v>0</v>
      </c>
      <c r="K194" s="222" t="s">
        <v>179</v>
      </c>
      <c r="L194" s="45"/>
      <c r="M194" s="227" t="s">
        <v>1</v>
      </c>
      <c r="N194" s="228" t="s">
        <v>43</v>
      </c>
      <c r="O194" s="92"/>
      <c r="P194" s="229">
        <f>O194*H194</f>
        <v>0</v>
      </c>
      <c r="Q194" s="229">
        <v>0</v>
      </c>
      <c r="R194" s="229">
        <f>Q194*H194</f>
        <v>0</v>
      </c>
      <c r="S194" s="229">
        <v>0.28999999999999998</v>
      </c>
      <c r="T194" s="230">
        <f>S194*H194</f>
        <v>6.1247999999999996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180</v>
      </c>
      <c r="AT194" s="231" t="s">
        <v>175</v>
      </c>
      <c r="AU194" s="231" t="s">
        <v>88</v>
      </c>
      <c r="AY194" s="18" t="s">
        <v>173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86</v>
      </c>
      <c r="BK194" s="232">
        <f>ROUND(I194*H194,2)</f>
        <v>0</v>
      </c>
      <c r="BL194" s="18" t="s">
        <v>180</v>
      </c>
      <c r="BM194" s="231" t="s">
        <v>281</v>
      </c>
    </row>
    <row r="195" s="13" customFormat="1">
      <c r="A195" s="13"/>
      <c r="B195" s="233"/>
      <c r="C195" s="234"/>
      <c r="D195" s="235" t="s">
        <v>182</v>
      </c>
      <c r="E195" s="236" t="s">
        <v>1</v>
      </c>
      <c r="F195" s="237" t="s">
        <v>282</v>
      </c>
      <c r="G195" s="234"/>
      <c r="H195" s="236" t="s">
        <v>1</v>
      </c>
      <c r="I195" s="238"/>
      <c r="J195" s="234"/>
      <c r="K195" s="234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182</v>
      </c>
      <c r="AU195" s="243" t="s">
        <v>88</v>
      </c>
      <c r="AV195" s="13" t="s">
        <v>86</v>
      </c>
      <c r="AW195" s="13" t="s">
        <v>34</v>
      </c>
      <c r="AX195" s="13" t="s">
        <v>78</v>
      </c>
      <c r="AY195" s="243" t="s">
        <v>173</v>
      </c>
    </row>
    <row r="196" s="14" customFormat="1">
      <c r="A196" s="14"/>
      <c r="B196" s="244"/>
      <c r="C196" s="245"/>
      <c r="D196" s="235" t="s">
        <v>182</v>
      </c>
      <c r="E196" s="246" t="s">
        <v>1</v>
      </c>
      <c r="F196" s="247" t="s">
        <v>283</v>
      </c>
      <c r="G196" s="245"/>
      <c r="H196" s="248">
        <v>21.120000000000001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182</v>
      </c>
      <c r="AU196" s="254" t="s">
        <v>88</v>
      </c>
      <c r="AV196" s="14" t="s">
        <v>88</v>
      </c>
      <c r="AW196" s="14" t="s">
        <v>34</v>
      </c>
      <c r="AX196" s="14" t="s">
        <v>78</v>
      </c>
      <c r="AY196" s="254" t="s">
        <v>173</v>
      </c>
    </row>
    <row r="197" s="15" customFormat="1">
      <c r="A197" s="15"/>
      <c r="B197" s="255"/>
      <c r="C197" s="256"/>
      <c r="D197" s="235" t="s">
        <v>182</v>
      </c>
      <c r="E197" s="257" t="s">
        <v>1</v>
      </c>
      <c r="F197" s="258" t="s">
        <v>184</v>
      </c>
      <c r="G197" s="256"/>
      <c r="H197" s="259">
        <v>21.120000000000001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5" t="s">
        <v>182</v>
      </c>
      <c r="AU197" s="265" t="s">
        <v>88</v>
      </c>
      <c r="AV197" s="15" t="s">
        <v>180</v>
      </c>
      <c r="AW197" s="15" t="s">
        <v>34</v>
      </c>
      <c r="AX197" s="15" t="s">
        <v>86</v>
      </c>
      <c r="AY197" s="265" t="s">
        <v>173</v>
      </c>
    </row>
    <row r="198" s="2" customFormat="1" ht="24.15" customHeight="1">
      <c r="A198" s="39"/>
      <c r="B198" s="40"/>
      <c r="C198" s="220" t="s">
        <v>284</v>
      </c>
      <c r="D198" s="220" t="s">
        <v>175</v>
      </c>
      <c r="E198" s="221" t="s">
        <v>285</v>
      </c>
      <c r="F198" s="222" t="s">
        <v>286</v>
      </c>
      <c r="G198" s="223" t="s">
        <v>94</v>
      </c>
      <c r="H198" s="224">
        <v>213.96000000000001</v>
      </c>
      <c r="I198" s="225"/>
      <c r="J198" s="226">
        <f>ROUND(I198*H198,2)</f>
        <v>0</v>
      </c>
      <c r="K198" s="222" t="s">
        <v>179</v>
      </c>
      <c r="L198" s="45"/>
      <c r="M198" s="227" t="s">
        <v>1</v>
      </c>
      <c r="N198" s="228" t="s">
        <v>43</v>
      </c>
      <c r="O198" s="92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180</v>
      </c>
      <c r="AT198" s="231" t="s">
        <v>175</v>
      </c>
      <c r="AU198" s="231" t="s">
        <v>88</v>
      </c>
      <c r="AY198" s="18" t="s">
        <v>173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86</v>
      </c>
      <c r="BK198" s="232">
        <f>ROUND(I198*H198,2)</f>
        <v>0</v>
      </c>
      <c r="BL198" s="18" t="s">
        <v>180</v>
      </c>
      <c r="BM198" s="231" t="s">
        <v>287</v>
      </c>
    </row>
    <row r="199" s="13" customFormat="1">
      <c r="A199" s="13"/>
      <c r="B199" s="233"/>
      <c r="C199" s="234"/>
      <c r="D199" s="235" t="s">
        <v>182</v>
      </c>
      <c r="E199" s="236" t="s">
        <v>1</v>
      </c>
      <c r="F199" s="237" t="s">
        <v>288</v>
      </c>
      <c r="G199" s="234"/>
      <c r="H199" s="236" t="s">
        <v>1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182</v>
      </c>
      <c r="AU199" s="243" t="s">
        <v>88</v>
      </c>
      <c r="AV199" s="13" t="s">
        <v>86</v>
      </c>
      <c r="AW199" s="13" t="s">
        <v>34</v>
      </c>
      <c r="AX199" s="13" t="s">
        <v>78</v>
      </c>
      <c r="AY199" s="243" t="s">
        <v>173</v>
      </c>
    </row>
    <row r="200" s="14" customFormat="1">
      <c r="A200" s="14"/>
      <c r="B200" s="244"/>
      <c r="C200" s="245"/>
      <c r="D200" s="235" t="s">
        <v>182</v>
      </c>
      <c r="E200" s="246" t="s">
        <v>1</v>
      </c>
      <c r="F200" s="247" t="s">
        <v>95</v>
      </c>
      <c r="G200" s="245"/>
      <c r="H200" s="248">
        <v>213.96000000000001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182</v>
      </c>
      <c r="AU200" s="254" t="s">
        <v>88</v>
      </c>
      <c r="AV200" s="14" t="s">
        <v>88</v>
      </c>
      <c r="AW200" s="14" t="s">
        <v>34</v>
      </c>
      <c r="AX200" s="14" t="s">
        <v>78</v>
      </c>
      <c r="AY200" s="254" t="s">
        <v>173</v>
      </c>
    </row>
    <row r="201" s="15" customFormat="1">
      <c r="A201" s="15"/>
      <c r="B201" s="255"/>
      <c r="C201" s="256"/>
      <c r="D201" s="235" t="s">
        <v>182</v>
      </c>
      <c r="E201" s="257" t="s">
        <v>92</v>
      </c>
      <c r="F201" s="258" t="s">
        <v>184</v>
      </c>
      <c r="G201" s="256"/>
      <c r="H201" s="259">
        <v>213.96000000000001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5" t="s">
        <v>182</v>
      </c>
      <c r="AU201" s="265" t="s">
        <v>88</v>
      </c>
      <c r="AV201" s="15" t="s">
        <v>180</v>
      </c>
      <c r="AW201" s="15" t="s">
        <v>34</v>
      </c>
      <c r="AX201" s="15" t="s">
        <v>86</v>
      </c>
      <c r="AY201" s="265" t="s">
        <v>173</v>
      </c>
    </row>
    <row r="202" s="2" customFormat="1" ht="37.8" customHeight="1">
      <c r="A202" s="39"/>
      <c r="B202" s="40"/>
      <c r="C202" s="220" t="s">
        <v>289</v>
      </c>
      <c r="D202" s="220" t="s">
        <v>175</v>
      </c>
      <c r="E202" s="221" t="s">
        <v>290</v>
      </c>
      <c r="F202" s="222" t="s">
        <v>291</v>
      </c>
      <c r="G202" s="223" t="s">
        <v>98</v>
      </c>
      <c r="H202" s="224">
        <v>273.53399999999999</v>
      </c>
      <c r="I202" s="225"/>
      <c r="J202" s="226">
        <f>ROUND(I202*H202,2)</f>
        <v>0</v>
      </c>
      <c r="K202" s="222" t="s">
        <v>179</v>
      </c>
      <c r="L202" s="45"/>
      <c r="M202" s="227" t="s">
        <v>1</v>
      </c>
      <c r="N202" s="228" t="s">
        <v>43</v>
      </c>
      <c r="O202" s="92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1" t="s">
        <v>180</v>
      </c>
      <c r="AT202" s="231" t="s">
        <v>175</v>
      </c>
      <c r="AU202" s="231" t="s">
        <v>88</v>
      </c>
      <c r="AY202" s="18" t="s">
        <v>173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86</v>
      </c>
      <c r="BK202" s="232">
        <f>ROUND(I202*H202,2)</f>
        <v>0</v>
      </c>
      <c r="BL202" s="18" t="s">
        <v>180</v>
      </c>
      <c r="BM202" s="231" t="s">
        <v>292</v>
      </c>
    </row>
    <row r="203" s="13" customFormat="1">
      <c r="A203" s="13"/>
      <c r="B203" s="233"/>
      <c r="C203" s="234"/>
      <c r="D203" s="235" t="s">
        <v>182</v>
      </c>
      <c r="E203" s="236" t="s">
        <v>1</v>
      </c>
      <c r="F203" s="237" t="s">
        <v>293</v>
      </c>
      <c r="G203" s="234"/>
      <c r="H203" s="236" t="s">
        <v>1</v>
      </c>
      <c r="I203" s="238"/>
      <c r="J203" s="234"/>
      <c r="K203" s="234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182</v>
      </c>
      <c r="AU203" s="243" t="s">
        <v>88</v>
      </c>
      <c r="AV203" s="13" t="s">
        <v>86</v>
      </c>
      <c r="AW203" s="13" t="s">
        <v>34</v>
      </c>
      <c r="AX203" s="13" t="s">
        <v>78</v>
      </c>
      <c r="AY203" s="243" t="s">
        <v>173</v>
      </c>
    </row>
    <row r="204" s="13" customFormat="1">
      <c r="A204" s="13"/>
      <c r="B204" s="233"/>
      <c r="C204" s="234"/>
      <c r="D204" s="235" t="s">
        <v>182</v>
      </c>
      <c r="E204" s="236" t="s">
        <v>1</v>
      </c>
      <c r="F204" s="237" t="s">
        <v>294</v>
      </c>
      <c r="G204" s="234"/>
      <c r="H204" s="236" t="s">
        <v>1</v>
      </c>
      <c r="I204" s="238"/>
      <c r="J204" s="234"/>
      <c r="K204" s="234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182</v>
      </c>
      <c r="AU204" s="243" t="s">
        <v>88</v>
      </c>
      <c r="AV204" s="13" t="s">
        <v>86</v>
      </c>
      <c r="AW204" s="13" t="s">
        <v>34</v>
      </c>
      <c r="AX204" s="13" t="s">
        <v>78</v>
      </c>
      <c r="AY204" s="243" t="s">
        <v>173</v>
      </c>
    </row>
    <row r="205" s="14" customFormat="1">
      <c r="A205" s="14"/>
      <c r="B205" s="244"/>
      <c r="C205" s="245"/>
      <c r="D205" s="235" t="s">
        <v>182</v>
      </c>
      <c r="E205" s="246" t="s">
        <v>1</v>
      </c>
      <c r="F205" s="247" t="s">
        <v>295</v>
      </c>
      <c r="G205" s="245"/>
      <c r="H205" s="248">
        <v>102.27500000000001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182</v>
      </c>
      <c r="AU205" s="254" t="s">
        <v>88</v>
      </c>
      <c r="AV205" s="14" t="s">
        <v>88</v>
      </c>
      <c r="AW205" s="14" t="s">
        <v>34</v>
      </c>
      <c r="AX205" s="14" t="s">
        <v>78</v>
      </c>
      <c r="AY205" s="254" t="s">
        <v>173</v>
      </c>
    </row>
    <row r="206" s="13" customFormat="1">
      <c r="A206" s="13"/>
      <c r="B206" s="233"/>
      <c r="C206" s="234"/>
      <c r="D206" s="235" t="s">
        <v>182</v>
      </c>
      <c r="E206" s="236" t="s">
        <v>1</v>
      </c>
      <c r="F206" s="237" t="s">
        <v>296</v>
      </c>
      <c r="G206" s="234"/>
      <c r="H206" s="236" t="s">
        <v>1</v>
      </c>
      <c r="I206" s="238"/>
      <c r="J206" s="234"/>
      <c r="K206" s="234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182</v>
      </c>
      <c r="AU206" s="243" t="s">
        <v>88</v>
      </c>
      <c r="AV206" s="13" t="s">
        <v>86</v>
      </c>
      <c r="AW206" s="13" t="s">
        <v>34</v>
      </c>
      <c r="AX206" s="13" t="s">
        <v>78</v>
      </c>
      <c r="AY206" s="243" t="s">
        <v>173</v>
      </c>
    </row>
    <row r="207" s="14" customFormat="1">
      <c r="A207" s="14"/>
      <c r="B207" s="244"/>
      <c r="C207" s="245"/>
      <c r="D207" s="235" t="s">
        <v>182</v>
      </c>
      <c r="E207" s="246" t="s">
        <v>1</v>
      </c>
      <c r="F207" s="247" t="s">
        <v>297</v>
      </c>
      <c r="G207" s="245"/>
      <c r="H207" s="248">
        <v>1.0940000000000001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182</v>
      </c>
      <c r="AU207" s="254" t="s">
        <v>88</v>
      </c>
      <c r="AV207" s="14" t="s">
        <v>88</v>
      </c>
      <c r="AW207" s="14" t="s">
        <v>34</v>
      </c>
      <c r="AX207" s="14" t="s">
        <v>78</v>
      </c>
      <c r="AY207" s="254" t="s">
        <v>173</v>
      </c>
    </row>
    <row r="208" s="14" customFormat="1">
      <c r="A208" s="14"/>
      <c r="B208" s="244"/>
      <c r="C208" s="245"/>
      <c r="D208" s="235" t="s">
        <v>182</v>
      </c>
      <c r="E208" s="246" t="s">
        <v>1</v>
      </c>
      <c r="F208" s="247" t="s">
        <v>298</v>
      </c>
      <c r="G208" s="245"/>
      <c r="H208" s="248">
        <v>1.2929999999999999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182</v>
      </c>
      <c r="AU208" s="254" t="s">
        <v>88</v>
      </c>
      <c r="AV208" s="14" t="s">
        <v>88</v>
      </c>
      <c r="AW208" s="14" t="s">
        <v>34</v>
      </c>
      <c r="AX208" s="14" t="s">
        <v>78</v>
      </c>
      <c r="AY208" s="254" t="s">
        <v>173</v>
      </c>
    </row>
    <row r="209" s="14" customFormat="1">
      <c r="A209" s="14"/>
      <c r="B209" s="244"/>
      <c r="C209" s="245"/>
      <c r="D209" s="235" t="s">
        <v>182</v>
      </c>
      <c r="E209" s="246" t="s">
        <v>1</v>
      </c>
      <c r="F209" s="247" t="s">
        <v>299</v>
      </c>
      <c r="G209" s="245"/>
      <c r="H209" s="248">
        <v>10.129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182</v>
      </c>
      <c r="AU209" s="254" t="s">
        <v>88</v>
      </c>
      <c r="AV209" s="14" t="s">
        <v>88</v>
      </c>
      <c r="AW209" s="14" t="s">
        <v>34</v>
      </c>
      <c r="AX209" s="14" t="s">
        <v>78</v>
      </c>
      <c r="AY209" s="254" t="s">
        <v>173</v>
      </c>
    </row>
    <row r="210" s="14" customFormat="1">
      <c r="A210" s="14"/>
      <c r="B210" s="244"/>
      <c r="C210" s="245"/>
      <c r="D210" s="235" t="s">
        <v>182</v>
      </c>
      <c r="E210" s="246" t="s">
        <v>1</v>
      </c>
      <c r="F210" s="247" t="s">
        <v>300</v>
      </c>
      <c r="G210" s="245"/>
      <c r="H210" s="248">
        <v>0.74199999999999999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182</v>
      </c>
      <c r="AU210" s="254" t="s">
        <v>88</v>
      </c>
      <c r="AV210" s="14" t="s">
        <v>88</v>
      </c>
      <c r="AW210" s="14" t="s">
        <v>34</v>
      </c>
      <c r="AX210" s="14" t="s">
        <v>78</v>
      </c>
      <c r="AY210" s="254" t="s">
        <v>173</v>
      </c>
    </row>
    <row r="211" s="13" customFormat="1">
      <c r="A211" s="13"/>
      <c r="B211" s="233"/>
      <c r="C211" s="234"/>
      <c r="D211" s="235" t="s">
        <v>182</v>
      </c>
      <c r="E211" s="236" t="s">
        <v>1</v>
      </c>
      <c r="F211" s="237" t="s">
        <v>301</v>
      </c>
      <c r="G211" s="234"/>
      <c r="H211" s="236" t="s">
        <v>1</v>
      </c>
      <c r="I211" s="238"/>
      <c r="J211" s="234"/>
      <c r="K211" s="234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182</v>
      </c>
      <c r="AU211" s="243" t="s">
        <v>88</v>
      </c>
      <c r="AV211" s="13" t="s">
        <v>86</v>
      </c>
      <c r="AW211" s="13" t="s">
        <v>34</v>
      </c>
      <c r="AX211" s="13" t="s">
        <v>78</v>
      </c>
      <c r="AY211" s="243" t="s">
        <v>173</v>
      </c>
    </row>
    <row r="212" s="14" customFormat="1">
      <c r="A212" s="14"/>
      <c r="B212" s="244"/>
      <c r="C212" s="245"/>
      <c r="D212" s="235" t="s">
        <v>182</v>
      </c>
      <c r="E212" s="246" t="s">
        <v>1</v>
      </c>
      <c r="F212" s="247" t="s">
        <v>302</v>
      </c>
      <c r="G212" s="245"/>
      <c r="H212" s="248">
        <v>68.915999999999997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182</v>
      </c>
      <c r="AU212" s="254" t="s">
        <v>88</v>
      </c>
      <c r="AV212" s="14" t="s">
        <v>88</v>
      </c>
      <c r="AW212" s="14" t="s">
        <v>34</v>
      </c>
      <c r="AX212" s="14" t="s">
        <v>78</v>
      </c>
      <c r="AY212" s="254" t="s">
        <v>173</v>
      </c>
    </row>
    <row r="213" s="14" customFormat="1">
      <c r="A213" s="14"/>
      <c r="B213" s="244"/>
      <c r="C213" s="245"/>
      <c r="D213" s="235" t="s">
        <v>182</v>
      </c>
      <c r="E213" s="246" t="s">
        <v>1</v>
      </c>
      <c r="F213" s="247" t="s">
        <v>303</v>
      </c>
      <c r="G213" s="245"/>
      <c r="H213" s="248">
        <v>1.4610000000000001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182</v>
      </c>
      <c r="AU213" s="254" t="s">
        <v>88</v>
      </c>
      <c r="AV213" s="14" t="s">
        <v>88</v>
      </c>
      <c r="AW213" s="14" t="s">
        <v>34</v>
      </c>
      <c r="AX213" s="14" t="s">
        <v>78</v>
      </c>
      <c r="AY213" s="254" t="s">
        <v>173</v>
      </c>
    </row>
    <row r="214" s="14" customFormat="1">
      <c r="A214" s="14"/>
      <c r="B214" s="244"/>
      <c r="C214" s="245"/>
      <c r="D214" s="235" t="s">
        <v>182</v>
      </c>
      <c r="E214" s="246" t="s">
        <v>1</v>
      </c>
      <c r="F214" s="247" t="s">
        <v>304</v>
      </c>
      <c r="G214" s="245"/>
      <c r="H214" s="248">
        <v>13.109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182</v>
      </c>
      <c r="AU214" s="254" t="s">
        <v>88</v>
      </c>
      <c r="AV214" s="14" t="s">
        <v>88</v>
      </c>
      <c r="AW214" s="14" t="s">
        <v>34</v>
      </c>
      <c r="AX214" s="14" t="s">
        <v>78</v>
      </c>
      <c r="AY214" s="254" t="s">
        <v>173</v>
      </c>
    </row>
    <row r="215" s="14" customFormat="1">
      <c r="A215" s="14"/>
      <c r="B215" s="244"/>
      <c r="C215" s="245"/>
      <c r="D215" s="235" t="s">
        <v>182</v>
      </c>
      <c r="E215" s="246" t="s">
        <v>1</v>
      </c>
      <c r="F215" s="247" t="s">
        <v>305</v>
      </c>
      <c r="G215" s="245"/>
      <c r="H215" s="248">
        <v>4.5549999999999997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182</v>
      </c>
      <c r="AU215" s="254" t="s">
        <v>88</v>
      </c>
      <c r="AV215" s="14" t="s">
        <v>88</v>
      </c>
      <c r="AW215" s="14" t="s">
        <v>34</v>
      </c>
      <c r="AX215" s="14" t="s">
        <v>78</v>
      </c>
      <c r="AY215" s="254" t="s">
        <v>173</v>
      </c>
    </row>
    <row r="216" s="16" customFormat="1">
      <c r="A216" s="16"/>
      <c r="B216" s="266"/>
      <c r="C216" s="267"/>
      <c r="D216" s="235" t="s">
        <v>182</v>
      </c>
      <c r="E216" s="268" t="s">
        <v>1</v>
      </c>
      <c r="F216" s="269" t="s">
        <v>189</v>
      </c>
      <c r="G216" s="267"/>
      <c r="H216" s="270">
        <v>203.57400000000004</v>
      </c>
      <c r="I216" s="271"/>
      <c r="J216" s="267"/>
      <c r="K216" s="267"/>
      <c r="L216" s="272"/>
      <c r="M216" s="273"/>
      <c r="N216" s="274"/>
      <c r="O216" s="274"/>
      <c r="P216" s="274"/>
      <c r="Q216" s="274"/>
      <c r="R216" s="274"/>
      <c r="S216" s="274"/>
      <c r="T216" s="275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T216" s="276" t="s">
        <v>182</v>
      </c>
      <c r="AU216" s="276" t="s">
        <v>88</v>
      </c>
      <c r="AV216" s="16" t="s">
        <v>110</v>
      </c>
      <c r="AW216" s="16" t="s">
        <v>34</v>
      </c>
      <c r="AX216" s="16" t="s">
        <v>78</v>
      </c>
      <c r="AY216" s="276" t="s">
        <v>173</v>
      </c>
    </row>
    <row r="217" s="13" customFormat="1">
      <c r="A217" s="13"/>
      <c r="B217" s="233"/>
      <c r="C217" s="234"/>
      <c r="D217" s="235" t="s">
        <v>182</v>
      </c>
      <c r="E217" s="236" t="s">
        <v>1</v>
      </c>
      <c r="F217" s="237" t="s">
        <v>306</v>
      </c>
      <c r="G217" s="234"/>
      <c r="H217" s="236" t="s">
        <v>1</v>
      </c>
      <c r="I217" s="238"/>
      <c r="J217" s="234"/>
      <c r="K217" s="234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182</v>
      </c>
      <c r="AU217" s="243" t="s">
        <v>88</v>
      </c>
      <c r="AV217" s="13" t="s">
        <v>86</v>
      </c>
      <c r="AW217" s="13" t="s">
        <v>34</v>
      </c>
      <c r="AX217" s="13" t="s">
        <v>78</v>
      </c>
      <c r="AY217" s="243" t="s">
        <v>173</v>
      </c>
    </row>
    <row r="218" s="14" customFormat="1">
      <c r="A218" s="14"/>
      <c r="B218" s="244"/>
      <c r="C218" s="245"/>
      <c r="D218" s="235" t="s">
        <v>182</v>
      </c>
      <c r="E218" s="246" t="s">
        <v>1</v>
      </c>
      <c r="F218" s="247" t="s">
        <v>307</v>
      </c>
      <c r="G218" s="245"/>
      <c r="H218" s="248">
        <v>69.959999999999994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182</v>
      </c>
      <c r="AU218" s="254" t="s">
        <v>88</v>
      </c>
      <c r="AV218" s="14" t="s">
        <v>88</v>
      </c>
      <c r="AW218" s="14" t="s">
        <v>34</v>
      </c>
      <c r="AX218" s="14" t="s">
        <v>78</v>
      </c>
      <c r="AY218" s="254" t="s">
        <v>173</v>
      </c>
    </row>
    <row r="219" s="16" customFormat="1">
      <c r="A219" s="16"/>
      <c r="B219" s="266"/>
      <c r="C219" s="267"/>
      <c r="D219" s="235" t="s">
        <v>182</v>
      </c>
      <c r="E219" s="268" t="s">
        <v>1</v>
      </c>
      <c r="F219" s="269" t="s">
        <v>189</v>
      </c>
      <c r="G219" s="267"/>
      <c r="H219" s="270">
        <v>69.959999999999994</v>
      </c>
      <c r="I219" s="271"/>
      <c r="J219" s="267"/>
      <c r="K219" s="267"/>
      <c r="L219" s="272"/>
      <c r="M219" s="273"/>
      <c r="N219" s="274"/>
      <c r="O219" s="274"/>
      <c r="P219" s="274"/>
      <c r="Q219" s="274"/>
      <c r="R219" s="274"/>
      <c r="S219" s="274"/>
      <c r="T219" s="275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76" t="s">
        <v>182</v>
      </c>
      <c r="AU219" s="276" t="s">
        <v>88</v>
      </c>
      <c r="AV219" s="16" t="s">
        <v>110</v>
      </c>
      <c r="AW219" s="16" t="s">
        <v>34</v>
      </c>
      <c r="AX219" s="16" t="s">
        <v>78</v>
      </c>
      <c r="AY219" s="276" t="s">
        <v>173</v>
      </c>
    </row>
    <row r="220" s="15" customFormat="1">
      <c r="A220" s="15"/>
      <c r="B220" s="255"/>
      <c r="C220" s="256"/>
      <c r="D220" s="235" t="s">
        <v>182</v>
      </c>
      <c r="E220" s="257" t="s">
        <v>104</v>
      </c>
      <c r="F220" s="258" t="s">
        <v>184</v>
      </c>
      <c r="G220" s="256"/>
      <c r="H220" s="259">
        <v>273.53400000000005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5" t="s">
        <v>182</v>
      </c>
      <c r="AU220" s="265" t="s">
        <v>88</v>
      </c>
      <c r="AV220" s="15" t="s">
        <v>180</v>
      </c>
      <c r="AW220" s="15" t="s">
        <v>34</v>
      </c>
      <c r="AX220" s="15" t="s">
        <v>86</v>
      </c>
      <c r="AY220" s="265" t="s">
        <v>173</v>
      </c>
    </row>
    <row r="221" s="2" customFormat="1" ht="33" customHeight="1">
      <c r="A221" s="39"/>
      <c r="B221" s="40"/>
      <c r="C221" s="220" t="s">
        <v>308</v>
      </c>
      <c r="D221" s="220" t="s">
        <v>175</v>
      </c>
      <c r="E221" s="221" t="s">
        <v>309</v>
      </c>
      <c r="F221" s="222" t="s">
        <v>310</v>
      </c>
      <c r="G221" s="223" t="s">
        <v>98</v>
      </c>
      <c r="H221" s="224">
        <v>0.54000000000000004</v>
      </c>
      <c r="I221" s="225"/>
      <c r="J221" s="226">
        <f>ROUND(I221*H221,2)</f>
        <v>0</v>
      </c>
      <c r="K221" s="222" t="s">
        <v>179</v>
      </c>
      <c r="L221" s="45"/>
      <c r="M221" s="227" t="s">
        <v>1</v>
      </c>
      <c r="N221" s="228" t="s">
        <v>43</v>
      </c>
      <c r="O221" s="92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180</v>
      </c>
      <c r="AT221" s="231" t="s">
        <v>175</v>
      </c>
      <c r="AU221" s="231" t="s">
        <v>88</v>
      </c>
      <c r="AY221" s="18" t="s">
        <v>173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86</v>
      </c>
      <c r="BK221" s="232">
        <f>ROUND(I221*H221,2)</f>
        <v>0</v>
      </c>
      <c r="BL221" s="18" t="s">
        <v>180</v>
      </c>
      <c r="BM221" s="231" t="s">
        <v>311</v>
      </c>
    </row>
    <row r="222" s="13" customFormat="1">
      <c r="A222" s="13"/>
      <c r="B222" s="233"/>
      <c r="C222" s="234"/>
      <c r="D222" s="235" t="s">
        <v>182</v>
      </c>
      <c r="E222" s="236" t="s">
        <v>1</v>
      </c>
      <c r="F222" s="237" t="s">
        <v>312</v>
      </c>
      <c r="G222" s="234"/>
      <c r="H222" s="236" t="s">
        <v>1</v>
      </c>
      <c r="I222" s="238"/>
      <c r="J222" s="234"/>
      <c r="K222" s="234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182</v>
      </c>
      <c r="AU222" s="243" t="s">
        <v>88</v>
      </c>
      <c r="AV222" s="13" t="s">
        <v>86</v>
      </c>
      <c r="AW222" s="13" t="s">
        <v>34</v>
      </c>
      <c r="AX222" s="13" t="s">
        <v>78</v>
      </c>
      <c r="AY222" s="243" t="s">
        <v>173</v>
      </c>
    </row>
    <row r="223" s="14" customFormat="1">
      <c r="A223" s="14"/>
      <c r="B223" s="244"/>
      <c r="C223" s="245"/>
      <c r="D223" s="235" t="s">
        <v>182</v>
      </c>
      <c r="E223" s="246" t="s">
        <v>1</v>
      </c>
      <c r="F223" s="247" t="s">
        <v>313</v>
      </c>
      <c r="G223" s="245"/>
      <c r="H223" s="248">
        <v>0.54000000000000004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182</v>
      </c>
      <c r="AU223" s="254" t="s">
        <v>88</v>
      </c>
      <c r="AV223" s="14" t="s">
        <v>88</v>
      </c>
      <c r="AW223" s="14" t="s">
        <v>34</v>
      </c>
      <c r="AX223" s="14" t="s">
        <v>78</v>
      </c>
      <c r="AY223" s="254" t="s">
        <v>173</v>
      </c>
    </row>
    <row r="224" s="15" customFormat="1">
      <c r="A224" s="15"/>
      <c r="B224" s="255"/>
      <c r="C224" s="256"/>
      <c r="D224" s="235" t="s">
        <v>182</v>
      </c>
      <c r="E224" s="257" t="s">
        <v>140</v>
      </c>
      <c r="F224" s="258" t="s">
        <v>184</v>
      </c>
      <c r="G224" s="256"/>
      <c r="H224" s="259">
        <v>0.54000000000000004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5" t="s">
        <v>182</v>
      </c>
      <c r="AU224" s="265" t="s">
        <v>88</v>
      </c>
      <c r="AV224" s="15" t="s">
        <v>180</v>
      </c>
      <c r="AW224" s="15" t="s">
        <v>34</v>
      </c>
      <c r="AX224" s="15" t="s">
        <v>86</v>
      </c>
      <c r="AY224" s="265" t="s">
        <v>173</v>
      </c>
    </row>
    <row r="225" s="2" customFormat="1" ht="24.15" customHeight="1">
      <c r="A225" s="39"/>
      <c r="B225" s="40"/>
      <c r="C225" s="220" t="s">
        <v>314</v>
      </c>
      <c r="D225" s="220" t="s">
        <v>175</v>
      </c>
      <c r="E225" s="221" t="s">
        <v>315</v>
      </c>
      <c r="F225" s="222" t="s">
        <v>316</v>
      </c>
      <c r="G225" s="223" t="s">
        <v>98</v>
      </c>
      <c r="H225" s="224">
        <v>15</v>
      </c>
      <c r="I225" s="225"/>
      <c r="J225" s="226">
        <f>ROUND(I225*H225,2)</f>
        <v>0</v>
      </c>
      <c r="K225" s="222" t="s">
        <v>179</v>
      </c>
      <c r="L225" s="45"/>
      <c r="M225" s="227" t="s">
        <v>1</v>
      </c>
      <c r="N225" s="228" t="s">
        <v>43</v>
      </c>
      <c r="O225" s="92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180</v>
      </c>
      <c r="AT225" s="231" t="s">
        <v>175</v>
      </c>
      <c r="AU225" s="231" t="s">
        <v>88</v>
      </c>
      <c r="AY225" s="18" t="s">
        <v>173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86</v>
      </c>
      <c r="BK225" s="232">
        <f>ROUND(I225*H225,2)</f>
        <v>0</v>
      </c>
      <c r="BL225" s="18" t="s">
        <v>180</v>
      </c>
      <c r="BM225" s="231" t="s">
        <v>317</v>
      </c>
    </row>
    <row r="226" s="13" customFormat="1">
      <c r="A226" s="13"/>
      <c r="B226" s="233"/>
      <c r="C226" s="234"/>
      <c r="D226" s="235" t="s">
        <v>182</v>
      </c>
      <c r="E226" s="236" t="s">
        <v>1</v>
      </c>
      <c r="F226" s="237" t="s">
        <v>318</v>
      </c>
      <c r="G226" s="234"/>
      <c r="H226" s="236" t="s">
        <v>1</v>
      </c>
      <c r="I226" s="238"/>
      <c r="J226" s="234"/>
      <c r="K226" s="234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182</v>
      </c>
      <c r="AU226" s="243" t="s">
        <v>88</v>
      </c>
      <c r="AV226" s="13" t="s">
        <v>86</v>
      </c>
      <c r="AW226" s="13" t="s">
        <v>34</v>
      </c>
      <c r="AX226" s="13" t="s">
        <v>78</v>
      </c>
      <c r="AY226" s="243" t="s">
        <v>173</v>
      </c>
    </row>
    <row r="227" s="14" customFormat="1">
      <c r="A227" s="14"/>
      <c r="B227" s="244"/>
      <c r="C227" s="245"/>
      <c r="D227" s="235" t="s">
        <v>182</v>
      </c>
      <c r="E227" s="246" t="s">
        <v>1</v>
      </c>
      <c r="F227" s="247" t="s">
        <v>319</v>
      </c>
      <c r="G227" s="245"/>
      <c r="H227" s="248">
        <v>15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182</v>
      </c>
      <c r="AU227" s="254" t="s">
        <v>88</v>
      </c>
      <c r="AV227" s="14" t="s">
        <v>88</v>
      </c>
      <c r="AW227" s="14" t="s">
        <v>34</v>
      </c>
      <c r="AX227" s="14" t="s">
        <v>78</v>
      </c>
      <c r="AY227" s="254" t="s">
        <v>173</v>
      </c>
    </row>
    <row r="228" s="15" customFormat="1">
      <c r="A228" s="15"/>
      <c r="B228" s="255"/>
      <c r="C228" s="256"/>
      <c r="D228" s="235" t="s">
        <v>182</v>
      </c>
      <c r="E228" s="257" t="s">
        <v>1</v>
      </c>
      <c r="F228" s="258" t="s">
        <v>184</v>
      </c>
      <c r="G228" s="256"/>
      <c r="H228" s="259">
        <v>15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5" t="s">
        <v>182</v>
      </c>
      <c r="AU228" s="265" t="s">
        <v>88</v>
      </c>
      <c r="AV228" s="15" t="s">
        <v>180</v>
      </c>
      <c r="AW228" s="15" t="s">
        <v>34</v>
      </c>
      <c r="AX228" s="15" t="s">
        <v>86</v>
      </c>
      <c r="AY228" s="265" t="s">
        <v>173</v>
      </c>
    </row>
    <row r="229" s="2" customFormat="1" ht="37.8" customHeight="1">
      <c r="A229" s="39"/>
      <c r="B229" s="40"/>
      <c r="C229" s="220" t="s">
        <v>320</v>
      </c>
      <c r="D229" s="220" t="s">
        <v>175</v>
      </c>
      <c r="E229" s="221" t="s">
        <v>321</v>
      </c>
      <c r="F229" s="222" t="s">
        <v>322</v>
      </c>
      <c r="G229" s="223" t="s">
        <v>98</v>
      </c>
      <c r="H229" s="224">
        <v>89.328000000000003</v>
      </c>
      <c r="I229" s="225"/>
      <c r="J229" s="226">
        <f>ROUND(I229*H229,2)</f>
        <v>0</v>
      </c>
      <c r="K229" s="222" t="s">
        <v>179</v>
      </c>
      <c r="L229" s="45"/>
      <c r="M229" s="227" t="s">
        <v>1</v>
      </c>
      <c r="N229" s="228" t="s">
        <v>43</v>
      </c>
      <c r="O229" s="92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180</v>
      </c>
      <c r="AT229" s="231" t="s">
        <v>175</v>
      </c>
      <c r="AU229" s="231" t="s">
        <v>88</v>
      </c>
      <c r="AY229" s="18" t="s">
        <v>173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86</v>
      </c>
      <c r="BK229" s="232">
        <f>ROUND(I229*H229,2)</f>
        <v>0</v>
      </c>
      <c r="BL229" s="18" t="s">
        <v>180</v>
      </c>
      <c r="BM229" s="231" t="s">
        <v>323</v>
      </c>
    </row>
    <row r="230" s="13" customFormat="1">
      <c r="A230" s="13"/>
      <c r="B230" s="233"/>
      <c r="C230" s="234"/>
      <c r="D230" s="235" t="s">
        <v>182</v>
      </c>
      <c r="E230" s="236" t="s">
        <v>1</v>
      </c>
      <c r="F230" s="237" t="s">
        <v>324</v>
      </c>
      <c r="G230" s="234"/>
      <c r="H230" s="236" t="s">
        <v>1</v>
      </c>
      <c r="I230" s="238"/>
      <c r="J230" s="234"/>
      <c r="K230" s="234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182</v>
      </c>
      <c r="AU230" s="243" t="s">
        <v>88</v>
      </c>
      <c r="AV230" s="13" t="s">
        <v>86</v>
      </c>
      <c r="AW230" s="13" t="s">
        <v>34</v>
      </c>
      <c r="AX230" s="13" t="s">
        <v>78</v>
      </c>
      <c r="AY230" s="243" t="s">
        <v>173</v>
      </c>
    </row>
    <row r="231" s="14" customFormat="1">
      <c r="A231" s="14"/>
      <c r="B231" s="244"/>
      <c r="C231" s="245"/>
      <c r="D231" s="235" t="s">
        <v>182</v>
      </c>
      <c r="E231" s="246" t="s">
        <v>1</v>
      </c>
      <c r="F231" s="247" t="s">
        <v>325</v>
      </c>
      <c r="G231" s="245"/>
      <c r="H231" s="248">
        <v>44.664000000000001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182</v>
      </c>
      <c r="AU231" s="254" t="s">
        <v>88</v>
      </c>
      <c r="AV231" s="14" t="s">
        <v>88</v>
      </c>
      <c r="AW231" s="14" t="s">
        <v>34</v>
      </c>
      <c r="AX231" s="14" t="s">
        <v>78</v>
      </c>
      <c r="AY231" s="254" t="s">
        <v>173</v>
      </c>
    </row>
    <row r="232" s="16" customFormat="1">
      <c r="A232" s="16"/>
      <c r="B232" s="266"/>
      <c r="C232" s="267"/>
      <c r="D232" s="235" t="s">
        <v>182</v>
      </c>
      <c r="E232" s="268" t="s">
        <v>1</v>
      </c>
      <c r="F232" s="269" t="s">
        <v>189</v>
      </c>
      <c r="G232" s="267"/>
      <c r="H232" s="270">
        <v>44.664000000000001</v>
      </c>
      <c r="I232" s="271"/>
      <c r="J232" s="267"/>
      <c r="K232" s="267"/>
      <c r="L232" s="272"/>
      <c r="M232" s="273"/>
      <c r="N232" s="274"/>
      <c r="O232" s="274"/>
      <c r="P232" s="274"/>
      <c r="Q232" s="274"/>
      <c r="R232" s="274"/>
      <c r="S232" s="274"/>
      <c r="T232" s="275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T232" s="276" t="s">
        <v>182</v>
      </c>
      <c r="AU232" s="276" t="s">
        <v>88</v>
      </c>
      <c r="AV232" s="16" t="s">
        <v>110</v>
      </c>
      <c r="AW232" s="16" t="s">
        <v>34</v>
      </c>
      <c r="AX232" s="16" t="s">
        <v>78</v>
      </c>
      <c r="AY232" s="276" t="s">
        <v>173</v>
      </c>
    </row>
    <row r="233" s="13" customFormat="1">
      <c r="A233" s="13"/>
      <c r="B233" s="233"/>
      <c r="C233" s="234"/>
      <c r="D233" s="235" t="s">
        <v>182</v>
      </c>
      <c r="E233" s="236" t="s">
        <v>1</v>
      </c>
      <c r="F233" s="237" t="s">
        <v>326</v>
      </c>
      <c r="G233" s="234"/>
      <c r="H233" s="236" t="s">
        <v>1</v>
      </c>
      <c r="I233" s="238"/>
      <c r="J233" s="234"/>
      <c r="K233" s="234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182</v>
      </c>
      <c r="AU233" s="243" t="s">
        <v>88</v>
      </c>
      <c r="AV233" s="13" t="s">
        <v>86</v>
      </c>
      <c r="AW233" s="13" t="s">
        <v>34</v>
      </c>
      <c r="AX233" s="13" t="s">
        <v>78</v>
      </c>
      <c r="AY233" s="243" t="s">
        <v>173</v>
      </c>
    </row>
    <row r="234" s="14" customFormat="1">
      <c r="A234" s="14"/>
      <c r="B234" s="244"/>
      <c r="C234" s="245"/>
      <c r="D234" s="235" t="s">
        <v>182</v>
      </c>
      <c r="E234" s="246" t="s">
        <v>1</v>
      </c>
      <c r="F234" s="247" t="s">
        <v>325</v>
      </c>
      <c r="G234" s="245"/>
      <c r="H234" s="248">
        <v>44.664000000000001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182</v>
      </c>
      <c r="AU234" s="254" t="s">
        <v>88</v>
      </c>
      <c r="AV234" s="14" t="s">
        <v>88</v>
      </c>
      <c r="AW234" s="14" t="s">
        <v>34</v>
      </c>
      <c r="AX234" s="14" t="s">
        <v>78</v>
      </c>
      <c r="AY234" s="254" t="s">
        <v>173</v>
      </c>
    </row>
    <row r="235" s="16" customFormat="1">
      <c r="A235" s="16"/>
      <c r="B235" s="266"/>
      <c r="C235" s="267"/>
      <c r="D235" s="235" t="s">
        <v>182</v>
      </c>
      <c r="E235" s="268" t="s">
        <v>1</v>
      </c>
      <c r="F235" s="269" t="s">
        <v>189</v>
      </c>
      <c r="G235" s="267"/>
      <c r="H235" s="270">
        <v>44.664000000000001</v>
      </c>
      <c r="I235" s="271"/>
      <c r="J235" s="267"/>
      <c r="K235" s="267"/>
      <c r="L235" s="272"/>
      <c r="M235" s="273"/>
      <c r="N235" s="274"/>
      <c r="O235" s="274"/>
      <c r="P235" s="274"/>
      <c r="Q235" s="274"/>
      <c r="R235" s="274"/>
      <c r="S235" s="274"/>
      <c r="T235" s="275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T235" s="276" t="s">
        <v>182</v>
      </c>
      <c r="AU235" s="276" t="s">
        <v>88</v>
      </c>
      <c r="AV235" s="16" t="s">
        <v>110</v>
      </c>
      <c r="AW235" s="16" t="s">
        <v>34</v>
      </c>
      <c r="AX235" s="16" t="s">
        <v>78</v>
      </c>
      <c r="AY235" s="276" t="s">
        <v>173</v>
      </c>
    </row>
    <row r="236" s="15" customFormat="1">
      <c r="A236" s="15"/>
      <c r="B236" s="255"/>
      <c r="C236" s="256"/>
      <c r="D236" s="235" t="s">
        <v>182</v>
      </c>
      <c r="E236" s="257" t="s">
        <v>1</v>
      </c>
      <c r="F236" s="258" t="s">
        <v>184</v>
      </c>
      <c r="G236" s="256"/>
      <c r="H236" s="259">
        <v>89.328000000000003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5" t="s">
        <v>182</v>
      </c>
      <c r="AU236" s="265" t="s">
        <v>88</v>
      </c>
      <c r="AV236" s="15" t="s">
        <v>180</v>
      </c>
      <c r="AW236" s="15" t="s">
        <v>34</v>
      </c>
      <c r="AX236" s="15" t="s">
        <v>86</v>
      </c>
      <c r="AY236" s="265" t="s">
        <v>173</v>
      </c>
    </row>
    <row r="237" s="2" customFormat="1" ht="16.5" customHeight="1">
      <c r="A237" s="39"/>
      <c r="B237" s="40"/>
      <c r="C237" s="220" t="s">
        <v>327</v>
      </c>
      <c r="D237" s="220" t="s">
        <v>175</v>
      </c>
      <c r="E237" s="221" t="s">
        <v>328</v>
      </c>
      <c r="F237" s="222" t="s">
        <v>329</v>
      </c>
      <c r="G237" s="223" t="s">
        <v>98</v>
      </c>
      <c r="H237" s="224">
        <v>44.664000000000001</v>
      </c>
      <c r="I237" s="225"/>
      <c r="J237" s="226">
        <f>ROUND(I237*H237,2)</f>
        <v>0</v>
      </c>
      <c r="K237" s="222" t="s">
        <v>179</v>
      </c>
      <c r="L237" s="45"/>
      <c r="M237" s="227" t="s">
        <v>1</v>
      </c>
      <c r="N237" s="228" t="s">
        <v>43</v>
      </c>
      <c r="O237" s="92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1" t="s">
        <v>180</v>
      </c>
      <c r="AT237" s="231" t="s">
        <v>175</v>
      </c>
      <c r="AU237" s="231" t="s">
        <v>88</v>
      </c>
      <c r="AY237" s="18" t="s">
        <v>173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86</v>
      </c>
      <c r="BK237" s="232">
        <f>ROUND(I237*H237,2)</f>
        <v>0</v>
      </c>
      <c r="BL237" s="18" t="s">
        <v>180</v>
      </c>
      <c r="BM237" s="231" t="s">
        <v>330</v>
      </c>
    </row>
    <row r="238" s="13" customFormat="1">
      <c r="A238" s="13"/>
      <c r="B238" s="233"/>
      <c r="C238" s="234"/>
      <c r="D238" s="235" t="s">
        <v>182</v>
      </c>
      <c r="E238" s="236" t="s">
        <v>1</v>
      </c>
      <c r="F238" s="237" t="s">
        <v>331</v>
      </c>
      <c r="G238" s="234"/>
      <c r="H238" s="236" t="s">
        <v>1</v>
      </c>
      <c r="I238" s="238"/>
      <c r="J238" s="234"/>
      <c r="K238" s="234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182</v>
      </c>
      <c r="AU238" s="243" t="s">
        <v>88</v>
      </c>
      <c r="AV238" s="13" t="s">
        <v>86</v>
      </c>
      <c r="AW238" s="13" t="s">
        <v>34</v>
      </c>
      <c r="AX238" s="13" t="s">
        <v>78</v>
      </c>
      <c r="AY238" s="243" t="s">
        <v>173</v>
      </c>
    </row>
    <row r="239" s="14" customFormat="1">
      <c r="A239" s="14"/>
      <c r="B239" s="244"/>
      <c r="C239" s="245"/>
      <c r="D239" s="235" t="s">
        <v>182</v>
      </c>
      <c r="E239" s="246" t="s">
        <v>1</v>
      </c>
      <c r="F239" s="247" t="s">
        <v>325</v>
      </c>
      <c r="G239" s="245"/>
      <c r="H239" s="248">
        <v>44.664000000000001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182</v>
      </c>
      <c r="AU239" s="254" t="s">
        <v>88</v>
      </c>
      <c r="AV239" s="14" t="s">
        <v>88</v>
      </c>
      <c r="AW239" s="14" t="s">
        <v>34</v>
      </c>
      <c r="AX239" s="14" t="s">
        <v>78</v>
      </c>
      <c r="AY239" s="254" t="s">
        <v>173</v>
      </c>
    </row>
    <row r="240" s="15" customFormat="1">
      <c r="A240" s="15"/>
      <c r="B240" s="255"/>
      <c r="C240" s="256"/>
      <c r="D240" s="235" t="s">
        <v>182</v>
      </c>
      <c r="E240" s="257" t="s">
        <v>1</v>
      </c>
      <c r="F240" s="258" t="s">
        <v>184</v>
      </c>
      <c r="G240" s="256"/>
      <c r="H240" s="259">
        <v>44.664000000000001</v>
      </c>
      <c r="I240" s="260"/>
      <c r="J240" s="256"/>
      <c r="K240" s="256"/>
      <c r="L240" s="261"/>
      <c r="M240" s="262"/>
      <c r="N240" s="263"/>
      <c r="O240" s="263"/>
      <c r="P240" s="263"/>
      <c r="Q240" s="263"/>
      <c r="R240" s="263"/>
      <c r="S240" s="263"/>
      <c r="T240" s="264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5" t="s">
        <v>182</v>
      </c>
      <c r="AU240" s="265" t="s">
        <v>88</v>
      </c>
      <c r="AV240" s="15" t="s">
        <v>180</v>
      </c>
      <c r="AW240" s="15" t="s">
        <v>34</v>
      </c>
      <c r="AX240" s="15" t="s">
        <v>86</v>
      </c>
      <c r="AY240" s="265" t="s">
        <v>173</v>
      </c>
    </row>
    <row r="241" s="2" customFormat="1" ht="24.15" customHeight="1">
      <c r="A241" s="39"/>
      <c r="B241" s="40"/>
      <c r="C241" s="220" t="s">
        <v>332</v>
      </c>
      <c r="D241" s="220" t="s">
        <v>175</v>
      </c>
      <c r="E241" s="221" t="s">
        <v>333</v>
      </c>
      <c r="F241" s="222" t="s">
        <v>334</v>
      </c>
      <c r="G241" s="223" t="s">
        <v>98</v>
      </c>
      <c r="H241" s="224">
        <v>44.664000000000001</v>
      </c>
      <c r="I241" s="225"/>
      <c r="J241" s="226">
        <f>ROUND(I241*H241,2)</f>
        <v>0</v>
      </c>
      <c r="K241" s="222" t="s">
        <v>179</v>
      </c>
      <c r="L241" s="45"/>
      <c r="M241" s="227" t="s">
        <v>1</v>
      </c>
      <c r="N241" s="228" t="s">
        <v>43</v>
      </c>
      <c r="O241" s="92"/>
      <c r="P241" s="229">
        <f>O241*H241</f>
        <v>0</v>
      </c>
      <c r="Q241" s="229">
        <v>0</v>
      </c>
      <c r="R241" s="229">
        <f>Q241*H241</f>
        <v>0</v>
      </c>
      <c r="S241" s="229">
        <v>0</v>
      </c>
      <c r="T241" s="23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1" t="s">
        <v>180</v>
      </c>
      <c r="AT241" s="231" t="s">
        <v>175</v>
      </c>
      <c r="AU241" s="231" t="s">
        <v>88</v>
      </c>
      <c r="AY241" s="18" t="s">
        <v>173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86</v>
      </c>
      <c r="BK241" s="232">
        <f>ROUND(I241*H241,2)</f>
        <v>0</v>
      </c>
      <c r="BL241" s="18" t="s">
        <v>180</v>
      </c>
      <c r="BM241" s="231" t="s">
        <v>335</v>
      </c>
    </row>
    <row r="242" s="13" customFormat="1">
      <c r="A242" s="13"/>
      <c r="B242" s="233"/>
      <c r="C242" s="234"/>
      <c r="D242" s="235" t="s">
        <v>182</v>
      </c>
      <c r="E242" s="236" t="s">
        <v>1</v>
      </c>
      <c r="F242" s="237" t="s">
        <v>336</v>
      </c>
      <c r="G242" s="234"/>
      <c r="H242" s="236" t="s">
        <v>1</v>
      </c>
      <c r="I242" s="238"/>
      <c r="J242" s="234"/>
      <c r="K242" s="234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182</v>
      </c>
      <c r="AU242" s="243" t="s">
        <v>88</v>
      </c>
      <c r="AV242" s="13" t="s">
        <v>86</v>
      </c>
      <c r="AW242" s="13" t="s">
        <v>34</v>
      </c>
      <c r="AX242" s="13" t="s">
        <v>78</v>
      </c>
      <c r="AY242" s="243" t="s">
        <v>173</v>
      </c>
    </row>
    <row r="243" s="14" customFormat="1">
      <c r="A243" s="14"/>
      <c r="B243" s="244"/>
      <c r="C243" s="245"/>
      <c r="D243" s="235" t="s">
        <v>182</v>
      </c>
      <c r="E243" s="246" t="s">
        <v>1</v>
      </c>
      <c r="F243" s="247" t="s">
        <v>325</v>
      </c>
      <c r="G243" s="245"/>
      <c r="H243" s="248">
        <v>44.664000000000001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182</v>
      </c>
      <c r="AU243" s="254" t="s">
        <v>88</v>
      </c>
      <c r="AV243" s="14" t="s">
        <v>88</v>
      </c>
      <c r="AW243" s="14" t="s">
        <v>34</v>
      </c>
      <c r="AX243" s="14" t="s">
        <v>78</v>
      </c>
      <c r="AY243" s="254" t="s">
        <v>173</v>
      </c>
    </row>
    <row r="244" s="15" customFormat="1">
      <c r="A244" s="15"/>
      <c r="B244" s="255"/>
      <c r="C244" s="256"/>
      <c r="D244" s="235" t="s">
        <v>182</v>
      </c>
      <c r="E244" s="257" t="s">
        <v>1</v>
      </c>
      <c r="F244" s="258" t="s">
        <v>184</v>
      </c>
      <c r="G244" s="256"/>
      <c r="H244" s="259">
        <v>44.664000000000001</v>
      </c>
      <c r="I244" s="260"/>
      <c r="J244" s="256"/>
      <c r="K244" s="256"/>
      <c r="L244" s="261"/>
      <c r="M244" s="262"/>
      <c r="N244" s="263"/>
      <c r="O244" s="263"/>
      <c r="P244" s="263"/>
      <c r="Q244" s="263"/>
      <c r="R244" s="263"/>
      <c r="S244" s="263"/>
      <c r="T244" s="264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5" t="s">
        <v>182</v>
      </c>
      <c r="AU244" s="265" t="s">
        <v>88</v>
      </c>
      <c r="AV244" s="15" t="s">
        <v>180</v>
      </c>
      <c r="AW244" s="15" t="s">
        <v>34</v>
      </c>
      <c r="AX244" s="15" t="s">
        <v>86</v>
      </c>
      <c r="AY244" s="265" t="s">
        <v>173</v>
      </c>
    </row>
    <row r="245" s="2" customFormat="1" ht="37.8" customHeight="1">
      <c r="A245" s="39"/>
      <c r="B245" s="40"/>
      <c r="C245" s="220" t="s">
        <v>337</v>
      </c>
      <c r="D245" s="220" t="s">
        <v>175</v>
      </c>
      <c r="E245" s="221" t="s">
        <v>338</v>
      </c>
      <c r="F245" s="222" t="s">
        <v>339</v>
      </c>
      <c r="G245" s="223" t="s">
        <v>98</v>
      </c>
      <c r="H245" s="224">
        <v>272.202</v>
      </c>
      <c r="I245" s="225"/>
      <c r="J245" s="226">
        <f>ROUND(I245*H245,2)</f>
        <v>0</v>
      </c>
      <c r="K245" s="222" t="s">
        <v>179</v>
      </c>
      <c r="L245" s="45"/>
      <c r="M245" s="227" t="s">
        <v>1</v>
      </c>
      <c r="N245" s="228" t="s">
        <v>43</v>
      </c>
      <c r="O245" s="92"/>
      <c r="P245" s="229">
        <f>O245*H245</f>
        <v>0</v>
      </c>
      <c r="Q245" s="229">
        <v>0</v>
      </c>
      <c r="R245" s="229">
        <f>Q245*H245</f>
        <v>0</v>
      </c>
      <c r="S245" s="229">
        <v>0</v>
      </c>
      <c r="T245" s="23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1" t="s">
        <v>180</v>
      </c>
      <c r="AT245" s="231" t="s">
        <v>175</v>
      </c>
      <c r="AU245" s="231" t="s">
        <v>88</v>
      </c>
      <c r="AY245" s="18" t="s">
        <v>173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86</v>
      </c>
      <c r="BK245" s="232">
        <f>ROUND(I245*H245,2)</f>
        <v>0</v>
      </c>
      <c r="BL245" s="18" t="s">
        <v>180</v>
      </c>
      <c r="BM245" s="231" t="s">
        <v>340</v>
      </c>
    </row>
    <row r="246" s="13" customFormat="1">
      <c r="A246" s="13"/>
      <c r="B246" s="233"/>
      <c r="C246" s="234"/>
      <c r="D246" s="235" t="s">
        <v>182</v>
      </c>
      <c r="E246" s="236" t="s">
        <v>1</v>
      </c>
      <c r="F246" s="237" t="s">
        <v>341</v>
      </c>
      <c r="G246" s="234"/>
      <c r="H246" s="236" t="s">
        <v>1</v>
      </c>
      <c r="I246" s="238"/>
      <c r="J246" s="234"/>
      <c r="K246" s="234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182</v>
      </c>
      <c r="AU246" s="243" t="s">
        <v>88</v>
      </c>
      <c r="AV246" s="13" t="s">
        <v>86</v>
      </c>
      <c r="AW246" s="13" t="s">
        <v>34</v>
      </c>
      <c r="AX246" s="13" t="s">
        <v>78</v>
      </c>
      <c r="AY246" s="243" t="s">
        <v>173</v>
      </c>
    </row>
    <row r="247" s="14" customFormat="1">
      <c r="A247" s="14"/>
      <c r="B247" s="244"/>
      <c r="C247" s="245"/>
      <c r="D247" s="235" t="s">
        <v>182</v>
      </c>
      <c r="E247" s="246" t="s">
        <v>1</v>
      </c>
      <c r="F247" s="247" t="s">
        <v>342</v>
      </c>
      <c r="G247" s="245"/>
      <c r="H247" s="248">
        <v>42.792000000000002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182</v>
      </c>
      <c r="AU247" s="254" t="s">
        <v>88</v>
      </c>
      <c r="AV247" s="14" t="s">
        <v>88</v>
      </c>
      <c r="AW247" s="14" t="s">
        <v>34</v>
      </c>
      <c r="AX247" s="14" t="s">
        <v>78</v>
      </c>
      <c r="AY247" s="254" t="s">
        <v>173</v>
      </c>
    </row>
    <row r="248" s="14" customFormat="1">
      <c r="A248" s="14"/>
      <c r="B248" s="244"/>
      <c r="C248" s="245"/>
      <c r="D248" s="235" t="s">
        <v>182</v>
      </c>
      <c r="E248" s="246" t="s">
        <v>1</v>
      </c>
      <c r="F248" s="247" t="s">
        <v>343</v>
      </c>
      <c r="G248" s="245"/>
      <c r="H248" s="248">
        <v>273.53399999999999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182</v>
      </c>
      <c r="AU248" s="254" t="s">
        <v>88</v>
      </c>
      <c r="AV248" s="14" t="s">
        <v>88</v>
      </c>
      <c r="AW248" s="14" t="s">
        <v>34</v>
      </c>
      <c r="AX248" s="14" t="s">
        <v>78</v>
      </c>
      <c r="AY248" s="254" t="s">
        <v>173</v>
      </c>
    </row>
    <row r="249" s="14" customFormat="1">
      <c r="A249" s="14"/>
      <c r="B249" s="244"/>
      <c r="C249" s="245"/>
      <c r="D249" s="235" t="s">
        <v>182</v>
      </c>
      <c r="E249" s="246" t="s">
        <v>1</v>
      </c>
      <c r="F249" s="247" t="s">
        <v>344</v>
      </c>
      <c r="G249" s="245"/>
      <c r="H249" s="248">
        <v>0.54000000000000004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182</v>
      </c>
      <c r="AU249" s="254" t="s">
        <v>88</v>
      </c>
      <c r="AV249" s="14" t="s">
        <v>88</v>
      </c>
      <c r="AW249" s="14" t="s">
        <v>34</v>
      </c>
      <c r="AX249" s="14" t="s">
        <v>78</v>
      </c>
      <c r="AY249" s="254" t="s">
        <v>173</v>
      </c>
    </row>
    <row r="250" s="14" customFormat="1">
      <c r="A250" s="14"/>
      <c r="B250" s="244"/>
      <c r="C250" s="245"/>
      <c r="D250" s="235" t="s">
        <v>182</v>
      </c>
      <c r="E250" s="246" t="s">
        <v>1</v>
      </c>
      <c r="F250" s="247" t="s">
        <v>345</v>
      </c>
      <c r="G250" s="245"/>
      <c r="H250" s="248">
        <v>-44.664000000000001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182</v>
      </c>
      <c r="AU250" s="254" t="s">
        <v>88</v>
      </c>
      <c r="AV250" s="14" t="s">
        <v>88</v>
      </c>
      <c r="AW250" s="14" t="s">
        <v>34</v>
      </c>
      <c r="AX250" s="14" t="s">
        <v>78</v>
      </c>
      <c r="AY250" s="254" t="s">
        <v>173</v>
      </c>
    </row>
    <row r="251" s="15" customFormat="1">
      <c r="A251" s="15"/>
      <c r="B251" s="255"/>
      <c r="C251" s="256"/>
      <c r="D251" s="235" t="s">
        <v>182</v>
      </c>
      <c r="E251" s="257" t="s">
        <v>1</v>
      </c>
      <c r="F251" s="258" t="s">
        <v>184</v>
      </c>
      <c r="G251" s="256"/>
      <c r="H251" s="259">
        <v>272.202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5" t="s">
        <v>182</v>
      </c>
      <c r="AU251" s="265" t="s">
        <v>88</v>
      </c>
      <c r="AV251" s="15" t="s">
        <v>180</v>
      </c>
      <c r="AW251" s="15" t="s">
        <v>34</v>
      </c>
      <c r="AX251" s="15" t="s">
        <v>86</v>
      </c>
      <c r="AY251" s="265" t="s">
        <v>173</v>
      </c>
    </row>
    <row r="252" s="2" customFormat="1" ht="37.8" customHeight="1">
      <c r="A252" s="39"/>
      <c r="B252" s="40"/>
      <c r="C252" s="220" t="s">
        <v>346</v>
      </c>
      <c r="D252" s="220" t="s">
        <v>175</v>
      </c>
      <c r="E252" s="221" t="s">
        <v>347</v>
      </c>
      <c r="F252" s="222" t="s">
        <v>348</v>
      </c>
      <c r="G252" s="223" t="s">
        <v>98</v>
      </c>
      <c r="H252" s="224">
        <v>2722.02</v>
      </c>
      <c r="I252" s="225"/>
      <c r="J252" s="226">
        <f>ROUND(I252*H252,2)</f>
        <v>0</v>
      </c>
      <c r="K252" s="222" t="s">
        <v>179</v>
      </c>
      <c r="L252" s="45"/>
      <c r="M252" s="227" t="s">
        <v>1</v>
      </c>
      <c r="N252" s="228" t="s">
        <v>43</v>
      </c>
      <c r="O252" s="92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1" t="s">
        <v>180</v>
      </c>
      <c r="AT252" s="231" t="s">
        <v>175</v>
      </c>
      <c r="AU252" s="231" t="s">
        <v>88</v>
      </c>
      <c r="AY252" s="18" t="s">
        <v>173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86</v>
      </c>
      <c r="BK252" s="232">
        <f>ROUND(I252*H252,2)</f>
        <v>0</v>
      </c>
      <c r="BL252" s="18" t="s">
        <v>180</v>
      </c>
      <c r="BM252" s="231" t="s">
        <v>349</v>
      </c>
    </row>
    <row r="253" s="14" customFormat="1">
      <c r="A253" s="14"/>
      <c r="B253" s="244"/>
      <c r="C253" s="245"/>
      <c r="D253" s="235" t="s">
        <v>182</v>
      </c>
      <c r="E253" s="245"/>
      <c r="F253" s="247" t="s">
        <v>350</v>
      </c>
      <c r="G253" s="245"/>
      <c r="H253" s="248">
        <v>2722.02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182</v>
      </c>
      <c r="AU253" s="254" t="s">
        <v>88</v>
      </c>
      <c r="AV253" s="14" t="s">
        <v>88</v>
      </c>
      <c r="AW253" s="14" t="s">
        <v>4</v>
      </c>
      <c r="AX253" s="14" t="s">
        <v>86</v>
      </c>
      <c r="AY253" s="254" t="s">
        <v>173</v>
      </c>
    </row>
    <row r="254" s="2" customFormat="1" ht="33" customHeight="1">
      <c r="A254" s="39"/>
      <c r="B254" s="40"/>
      <c r="C254" s="220" t="s">
        <v>351</v>
      </c>
      <c r="D254" s="220" t="s">
        <v>175</v>
      </c>
      <c r="E254" s="221" t="s">
        <v>352</v>
      </c>
      <c r="F254" s="222" t="s">
        <v>353</v>
      </c>
      <c r="G254" s="223" t="s">
        <v>354</v>
      </c>
      <c r="H254" s="224">
        <v>489.964</v>
      </c>
      <c r="I254" s="225"/>
      <c r="J254" s="226">
        <f>ROUND(I254*H254,2)</f>
        <v>0</v>
      </c>
      <c r="K254" s="222" t="s">
        <v>179</v>
      </c>
      <c r="L254" s="45"/>
      <c r="M254" s="227" t="s">
        <v>1</v>
      </c>
      <c r="N254" s="228" t="s">
        <v>43</v>
      </c>
      <c r="O254" s="92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180</v>
      </c>
      <c r="AT254" s="231" t="s">
        <v>175</v>
      </c>
      <c r="AU254" s="231" t="s">
        <v>88</v>
      </c>
      <c r="AY254" s="18" t="s">
        <v>173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86</v>
      </c>
      <c r="BK254" s="232">
        <f>ROUND(I254*H254,2)</f>
        <v>0</v>
      </c>
      <c r="BL254" s="18" t="s">
        <v>180</v>
      </c>
      <c r="BM254" s="231" t="s">
        <v>355</v>
      </c>
    </row>
    <row r="255" s="14" customFormat="1">
      <c r="A255" s="14"/>
      <c r="B255" s="244"/>
      <c r="C255" s="245"/>
      <c r="D255" s="235" t="s">
        <v>182</v>
      </c>
      <c r="E255" s="245"/>
      <c r="F255" s="247" t="s">
        <v>356</v>
      </c>
      <c r="G255" s="245"/>
      <c r="H255" s="248">
        <v>489.964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4" t="s">
        <v>182</v>
      </c>
      <c r="AU255" s="254" t="s">
        <v>88</v>
      </c>
      <c r="AV255" s="14" t="s">
        <v>88</v>
      </c>
      <c r="AW255" s="14" t="s">
        <v>4</v>
      </c>
      <c r="AX255" s="14" t="s">
        <v>86</v>
      </c>
      <c r="AY255" s="254" t="s">
        <v>173</v>
      </c>
    </row>
    <row r="256" s="2" customFormat="1" ht="24.15" customHeight="1">
      <c r="A256" s="39"/>
      <c r="B256" s="40"/>
      <c r="C256" s="220" t="s">
        <v>357</v>
      </c>
      <c r="D256" s="220" t="s">
        <v>175</v>
      </c>
      <c r="E256" s="221" t="s">
        <v>358</v>
      </c>
      <c r="F256" s="222" t="s">
        <v>359</v>
      </c>
      <c r="G256" s="223" t="s">
        <v>94</v>
      </c>
      <c r="H256" s="224">
        <v>127.61</v>
      </c>
      <c r="I256" s="225"/>
      <c r="J256" s="226">
        <f>ROUND(I256*H256,2)</f>
        <v>0</v>
      </c>
      <c r="K256" s="222" t="s">
        <v>179</v>
      </c>
      <c r="L256" s="45"/>
      <c r="M256" s="227" t="s">
        <v>1</v>
      </c>
      <c r="N256" s="228" t="s">
        <v>43</v>
      </c>
      <c r="O256" s="92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180</v>
      </c>
      <c r="AT256" s="231" t="s">
        <v>175</v>
      </c>
      <c r="AU256" s="231" t="s">
        <v>88</v>
      </c>
      <c r="AY256" s="18" t="s">
        <v>173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86</v>
      </c>
      <c r="BK256" s="232">
        <f>ROUND(I256*H256,2)</f>
        <v>0</v>
      </c>
      <c r="BL256" s="18" t="s">
        <v>180</v>
      </c>
      <c r="BM256" s="231" t="s">
        <v>360</v>
      </c>
    </row>
    <row r="257" s="13" customFormat="1">
      <c r="A257" s="13"/>
      <c r="B257" s="233"/>
      <c r="C257" s="234"/>
      <c r="D257" s="235" t="s">
        <v>182</v>
      </c>
      <c r="E257" s="236" t="s">
        <v>1</v>
      </c>
      <c r="F257" s="237" t="s">
        <v>361</v>
      </c>
      <c r="G257" s="234"/>
      <c r="H257" s="236" t="s">
        <v>1</v>
      </c>
      <c r="I257" s="238"/>
      <c r="J257" s="234"/>
      <c r="K257" s="234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182</v>
      </c>
      <c r="AU257" s="243" t="s">
        <v>88</v>
      </c>
      <c r="AV257" s="13" t="s">
        <v>86</v>
      </c>
      <c r="AW257" s="13" t="s">
        <v>34</v>
      </c>
      <c r="AX257" s="13" t="s">
        <v>78</v>
      </c>
      <c r="AY257" s="243" t="s">
        <v>173</v>
      </c>
    </row>
    <row r="258" s="14" customFormat="1">
      <c r="A258" s="14"/>
      <c r="B258" s="244"/>
      <c r="C258" s="245"/>
      <c r="D258" s="235" t="s">
        <v>182</v>
      </c>
      <c r="E258" s="246" t="s">
        <v>1</v>
      </c>
      <c r="F258" s="247" t="s">
        <v>362</v>
      </c>
      <c r="G258" s="245"/>
      <c r="H258" s="248">
        <v>127.61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182</v>
      </c>
      <c r="AU258" s="254" t="s">
        <v>88</v>
      </c>
      <c r="AV258" s="14" t="s">
        <v>88</v>
      </c>
      <c r="AW258" s="14" t="s">
        <v>34</v>
      </c>
      <c r="AX258" s="14" t="s">
        <v>78</v>
      </c>
      <c r="AY258" s="254" t="s">
        <v>173</v>
      </c>
    </row>
    <row r="259" s="15" customFormat="1">
      <c r="A259" s="15"/>
      <c r="B259" s="255"/>
      <c r="C259" s="256"/>
      <c r="D259" s="235" t="s">
        <v>182</v>
      </c>
      <c r="E259" s="257" t="s">
        <v>1</v>
      </c>
      <c r="F259" s="258" t="s">
        <v>184</v>
      </c>
      <c r="G259" s="256"/>
      <c r="H259" s="259">
        <v>127.61</v>
      </c>
      <c r="I259" s="260"/>
      <c r="J259" s="256"/>
      <c r="K259" s="256"/>
      <c r="L259" s="261"/>
      <c r="M259" s="262"/>
      <c r="N259" s="263"/>
      <c r="O259" s="263"/>
      <c r="P259" s="263"/>
      <c r="Q259" s="263"/>
      <c r="R259" s="263"/>
      <c r="S259" s="263"/>
      <c r="T259" s="264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5" t="s">
        <v>182</v>
      </c>
      <c r="AU259" s="265" t="s">
        <v>88</v>
      </c>
      <c r="AV259" s="15" t="s">
        <v>180</v>
      </c>
      <c r="AW259" s="15" t="s">
        <v>34</v>
      </c>
      <c r="AX259" s="15" t="s">
        <v>86</v>
      </c>
      <c r="AY259" s="265" t="s">
        <v>173</v>
      </c>
    </row>
    <row r="260" s="2" customFormat="1" ht="33" customHeight="1">
      <c r="A260" s="39"/>
      <c r="B260" s="40"/>
      <c r="C260" s="220" t="s">
        <v>363</v>
      </c>
      <c r="D260" s="220" t="s">
        <v>175</v>
      </c>
      <c r="E260" s="221" t="s">
        <v>364</v>
      </c>
      <c r="F260" s="222" t="s">
        <v>365</v>
      </c>
      <c r="G260" s="223" t="s">
        <v>98</v>
      </c>
      <c r="H260" s="224">
        <v>44.664000000000001</v>
      </c>
      <c r="I260" s="225"/>
      <c r="J260" s="226">
        <f>ROUND(I260*H260,2)</f>
        <v>0</v>
      </c>
      <c r="K260" s="222" t="s">
        <v>179</v>
      </c>
      <c r="L260" s="45"/>
      <c r="M260" s="227" t="s">
        <v>1</v>
      </c>
      <c r="N260" s="228" t="s">
        <v>43</v>
      </c>
      <c r="O260" s="92"/>
      <c r="P260" s="229">
        <f>O260*H260</f>
        <v>0</v>
      </c>
      <c r="Q260" s="229">
        <v>0</v>
      </c>
      <c r="R260" s="229">
        <f>Q260*H260</f>
        <v>0</v>
      </c>
      <c r="S260" s="229">
        <v>0</v>
      </c>
      <c r="T260" s="23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1" t="s">
        <v>180</v>
      </c>
      <c r="AT260" s="231" t="s">
        <v>175</v>
      </c>
      <c r="AU260" s="231" t="s">
        <v>88</v>
      </c>
      <c r="AY260" s="18" t="s">
        <v>173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86</v>
      </c>
      <c r="BK260" s="232">
        <f>ROUND(I260*H260,2)</f>
        <v>0</v>
      </c>
      <c r="BL260" s="18" t="s">
        <v>180</v>
      </c>
      <c r="BM260" s="231" t="s">
        <v>366</v>
      </c>
    </row>
    <row r="261" s="13" customFormat="1">
      <c r="A261" s="13"/>
      <c r="B261" s="233"/>
      <c r="C261" s="234"/>
      <c r="D261" s="235" t="s">
        <v>182</v>
      </c>
      <c r="E261" s="236" t="s">
        <v>1</v>
      </c>
      <c r="F261" s="237" t="s">
        <v>367</v>
      </c>
      <c r="G261" s="234"/>
      <c r="H261" s="236" t="s">
        <v>1</v>
      </c>
      <c r="I261" s="238"/>
      <c r="J261" s="234"/>
      <c r="K261" s="234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182</v>
      </c>
      <c r="AU261" s="243" t="s">
        <v>88</v>
      </c>
      <c r="AV261" s="13" t="s">
        <v>86</v>
      </c>
      <c r="AW261" s="13" t="s">
        <v>34</v>
      </c>
      <c r="AX261" s="13" t="s">
        <v>78</v>
      </c>
      <c r="AY261" s="243" t="s">
        <v>173</v>
      </c>
    </row>
    <row r="262" s="14" customFormat="1">
      <c r="A262" s="14"/>
      <c r="B262" s="244"/>
      <c r="C262" s="245"/>
      <c r="D262" s="235" t="s">
        <v>182</v>
      </c>
      <c r="E262" s="246" t="s">
        <v>1</v>
      </c>
      <c r="F262" s="247" t="s">
        <v>368</v>
      </c>
      <c r="G262" s="245"/>
      <c r="H262" s="248">
        <v>31.902999999999999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182</v>
      </c>
      <c r="AU262" s="254" t="s">
        <v>88</v>
      </c>
      <c r="AV262" s="14" t="s">
        <v>88</v>
      </c>
      <c r="AW262" s="14" t="s">
        <v>34</v>
      </c>
      <c r="AX262" s="14" t="s">
        <v>78</v>
      </c>
      <c r="AY262" s="254" t="s">
        <v>173</v>
      </c>
    </row>
    <row r="263" s="16" customFormat="1">
      <c r="A263" s="16"/>
      <c r="B263" s="266"/>
      <c r="C263" s="267"/>
      <c r="D263" s="235" t="s">
        <v>182</v>
      </c>
      <c r="E263" s="268" t="s">
        <v>1</v>
      </c>
      <c r="F263" s="269" t="s">
        <v>189</v>
      </c>
      <c r="G263" s="267"/>
      <c r="H263" s="270">
        <v>31.902999999999999</v>
      </c>
      <c r="I263" s="271"/>
      <c r="J263" s="267"/>
      <c r="K263" s="267"/>
      <c r="L263" s="272"/>
      <c r="M263" s="273"/>
      <c r="N263" s="274"/>
      <c r="O263" s="274"/>
      <c r="P263" s="274"/>
      <c r="Q263" s="274"/>
      <c r="R263" s="274"/>
      <c r="S263" s="274"/>
      <c r="T263" s="275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T263" s="276" t="s">
        <v>182</v>
      </c>
      <c r="AU263" s="276" t="s">
        <v>88</v>
      </c>
      <c r="AV263" s="16" t="s">
        <v>110</v>
      </c>
      <c r="AW263" s="16" t="s">
        <v>34</v>
      </c>
      <c r="AX263" s="16" t="s">
        <v>78</v>
      </c>
      <c r="AY263" s="276" t="s">
        <v>173</v>
      </c>
    </row>
    <row r="264" s="13" customFormat="1">
      <c r="A264" s="13"/>
      <c r="B264" s="233"/>
      <c r="C264" s="234"/>
      <c r="D264" s="235" t="s">
        <v>182</v>
      </c>
      <c r="E264" s="236" t="s">
        <v>1</v>
      </c>
      <c r="F264" s="237" t="s">
        <v>369</v>
      </c>
      <c r="G264" s="234"/>
      <c r="H264" s="236" t="s">
        <v>1</v>
      </c>
      <c r="I264" s="238"/>
      <c r="J264" s="234"/>
      <c r="K264" s="234"/>
      <c r="L264" s="239"/>
      <c r="M264" s="240"/>
      <c r="N264" s="241"/>
      <c r="O264" s="241"/>
      <c r="P264" s="241"/>
      <c r="Q264" s="241"/>
      <c r="R264" s="241"/>
      <c r="S264" s="241"/>
      <c r="T264" s="24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3" t="s">
        <v>182</v>
      </c>
      <c r="AU264" s="243" t="s">
        <v>88</v>
      </c>
      <c r="AV264" s="13" t="s">
        <v>86</v>
      </c>
      <c r="AW264" s="13" t="s">
        <v>34</v>
      </c>
      <c r="AX264" s="13" t="s">
        <v>78</v>
      </c>
      <c r="AY264" s="243" t="s">
        <v>173</v>
      </c>
    </row>
    <row r="265" s="14" customFormat="1">
      <c r="A265" s="14"/>
      <c r="B265" s="244"/>
      <c r="C265" s="245"/>
      <c r="D265" s="235" t="s">
        <v>182</v>
      </c>
      <c r="E265" s="246" t="s">
        <v>1</v>
      </c>
      <c r="F265" s="247" t="s">
        <v>370</v>
      </c>
      <c r="G265" s="245"/>
      <c r="H265" s="248">
        <v>12.760999999999999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182</v>
      </c>
      <c r="AU265" s="254" t="s">
        <v>88</v>
      </c>
      <c r="AV265" s="14" t="s">
        <v>88</v>
      </c>
      <c r="AW265" s="14" t="s">
        <v>34</v>
      </c>
      <c r="AX265" s="14" t="s">
        <v>78</v>
      </c>
      <c r="AY265" s="254" t="s">
        <v>173</v>
      </c>
    </row>
    <row r="266" s="16" customFormat="1">
      <c r="A266" s="16"/>
      <c r="B266" s="266"/>
      <c r="C266" s="267"/>
      <c r="D266" s="235" t="s">
        <v>182</v>
      </c>
      <c r="E266" s="268" t="s">
        <v>1</v>
      </c>
      <c r="F266" s="269" t="s">
        <v>189</v>
      </c>
      <c r="G266" s="267"/>
      <c r="H266" s="270">
        <v>12.760999999999999</v>
      </c>
      <c r="I266" s="271"/>
      <c r="J266" s="267"/>
      <c r="K266" s="267"/>
      <c r="L266" s="272"/>
      <c r="M266" s="273"/>
      <c r="N266" s="274"/>
      <c r="O266" s="274"/>
      <c r="P266" s="274"/>
      <c r="Q266" s="274"/>
      <c r="R266" s="274"/>
      <c r="S266" s="274"/>
      <c r="T266" s="275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T266" s="276" t="s">
        <v>182</v>
      </c>
      <c r="AU266" s="276" t="s">
        <v>88</v>
      </c>
      <c r="AV266" s="16" t="s">
        <v>110</v>
      </c>
      <c r="AW266" s="16" t="s">
        <v>34</v>
      </c>
      <c r="AX266" s="16" t="s">
        <v>78</v>
      </c>
      <c r="AY266" s="276" t="s">
        <v>173</v>
      </c>
    </row>
    <row r="267" s="15" customFormat="1">
      <c r="A267" s="15"/>
      <c r="B267" s="255"/>
      <c r="C267" s="256"/>
      <c r="D267" s="235" t="s">
        <v>182</v>
      </c>
      <c r="E267" s="257" t="s">
        <v>96</v>
      </c>
      <c r="F267" s="258" t="s">
        <v>184</v>
      </c>
      <c r="G267" s="256"/>
      <c r="H267" s="259">
        <v>44.664000000000001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5" t="s">
        <v>182</v>
      </c>
      <c r="AU267" s="265" t="s">
        <v>88</v>
      </c>
      <c r="AV267" s="15" t="s">
        <v>180</v>
      </c>
      <c r="AW267" s="15" t="s">
        <v>34</v>
      </c>
      <c r="AX267" s="15" t="s">
        <v>86</v>
      </c>
      <c r="AY267" s="265" t="s">
        <v>173</v>
      </c>
    </row>
    <row r="268" s="2" customFormat="1" ht="37.8" customHeight="1">
      <c r="A268" s="39"/>
      <c r="B268" s="40"/>
      <c r="C268" s="220" t="s">
        <v>371</v>
      </c>
      <c r="D268" s="220" t="s">
        <v>175</v>
      </c>
      <c r="E268" s="221" t="s">
        <v>372</v>
      </c>
      <c r="F268" s="222" t="s">
        <v>373</v>
      </c>
      <c r="G268" s="223" t="s">
        <v>94</v>
      </c>
      <c r="H268" s="224">
        <v>127.61</v>
      </c>
      <c r="I268" s="225"/>
      <c r="J268" s="226">
        <f>ROUND(I268*H268,2)</f>
        <v>0</v>
      </c>
      <c r="K268" s="222" t="s">
        <v>179</v>
      </c>
      <c r="L268" s="45"/>
      <c r="M268" s="227" t="s">
        <v>1</v>
      </c>
      <c r="N268" s="228" t="s">
        <v>43</v>
      </c>
      <c r="O268" s="92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180</v>
      </c>
      <c r="AT268" s="231" t="s">
        <v>175</v>
      </c>
      <c r="AU268" s="231" t="s">
        <v>88</v>
      </c>
      <c r="AY268" s="18" t="s">
        <v>173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86</v>
      </c>
      <c r="BK268" s="232">
        <f>ROUND(I268*H268,2)</f>
        <v>0</v>
      </c>
      <c r="BL268" s="18" t="s">
        <v>180</v>
      </c>
      <c r="BM268" s="231" t="s">
        <v>374</v>
      </c>
    </row>
    <row r="269" s="13" customFormat="1">
      <c r="A269" s="13"/>
      <c r="B269" s="233"/>
      <c r="C269" s="234"/>
      <c r="D269" s="235" t="s">
        <v>182</v>
      </c>
      <c r="E269" s="236" t="s">
        <v>1</v>
      </c>
      <c r="F269" s="237" t="s">
        <v>375</v>
      </c>
      <c r="G269" s="234"/>
      <c r="H269" s="236" t="s">
        <v>1</v>
      </c>
      <c r="I269" s="238"/>
      <c r="J269" s="234"/>
      <c r="K269" s="234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182</v>
      </c>
      <c r="AU269" s="243" t="s">
        <v>88</v>
      </c>
      <c r="AV269" s="13" t="s">
        <v>86</v>
      </c>
      <c r="AW269" s="13" t="s">
        <v>34</v>
      </c>
      <c r="AX269" s="13" t="s">
        <v>78</v>
      </c>
      <c r="AY269" s="243" t="s">
        <v>173</v>
      </c>
    </row>
    <row r="270" s="14" customFormat="1">
      <c r="A270" s="14"/>
      <c r="B270" s="244"/>
      <c r="C270" s="245"/>
      <c r="D270" s="235" t="s">
        <v>182</v>
      </c>
      <c r="E270" s="246" t="s">
        <v>1</v>
      </c>
      <c r="F270" s="247" t="s">
        <v>362</v>
      </c>
      <c r="G270" s="245"/>
      <c r="H270" s="248">
        <v>127.61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4" t="s">
        <v>182</v>
      </c>
      <c r="AU270" s="254" t="s">
        <v>88</v>
      </c>
      <c r="AV270" s="14" t="s">
        <v>88</v>
      </c>
      <c r="AW270" s="14" t="s">
        <v>34</v>
      </c>
      <c r="AX270" s="14" t="s">
        <v>78</v>
      </c>
      <c r="AY270" s="254" t="s">
        <v>173</v>
      </c>
    </row>
    <row r="271" s="15" customFormat="1">
      <c r="A271" s="15"/>
      <c r="B271" s="255"/>
      <c r="C271" s="256"/>
      <c r="D271" s="235" t="s">
        <v>182</v>
      </c>
      <c r="E271" s="257" t="s">
        <v>1</v>
      </c>
      <c r="F271" s="258" t="s">
        <v>184</v>
      </c>
      <c r="G271" s="256"/>
      <c r="H271" s="259">
        <v>127.61</v>
      </c>
      <c r="I271" s="260"/>
      <c r="J271" s="256"/>
      <c r="K271" s="256"/>
      <c r="L271" s="261"/>
      <c r="M271" s="262"/>
      <c r="N271" s="263"/>
      <c r="O271" s="263"/>
      <c r="P271" s="263"/>
      <c r="Q271" s="263"/>
      <c r="R271" s="263"/>
      <c r="S271" s="263"/>
      <c r="T271" s="26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5" t="s">
        <v>182</v>
      </c>
      <c r="AU271" s="265" t="s">
        <v>88</v>
      </c>
      <c r="AV271" s="15" t="s">
        <v>180</v>
      </c>
      <c r="AW271" s="15" t="s">
        <v>34</v>
      </c>
      <c r="AX271" s="15" t="s">
        <v>86</v>
      </c>
      <c r="AY271" s="265" t="s">
        <v>173</v>
      </c>
    </row>
    <row r="272" s="2" customFormat="1" ht="24.15" customHeight="1">
      <c r="A272" s="39"/>
      <c r="B272" s="40"/>
      <c r="C272" s="220" t="s">
        <v>376</v>
      </c>
      <c r="D272" s="220" t="s">
        <v>175</v>
      </c>
      <c r="E272" s="221" t="s">
        <v>377</v>
      </c>
      <c r="F272" s="222" t="s">
        <v>378</v>
      </c>
      <c r="G272" s="223" t="s">
        <v>94</v>
      </c>
      <c r="H272" s="224">
        <v>127.61</v>
      </c>
      <c r="I272" s="225"/>
      <c r="J272" s="226">
        <f>ROUND(I272*H272,2)</f>
        <v>0</v>
      </c>
      <c r="K272" s="222" t="s">
        <v>179</v>
      </c>
      <c r="L272" s="45"/>
      <c r="M272" s="227" t="s">
        <v>1</v>
      </c>
      <c r="N272" s="228" t="s">
        <v>43</v>
      </c>
      <c r="O272" s="92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180</v>
      </c>
      <c r="AT272" s="231" t="s">
        <v>175</v>
      </c>
      <c r="AU272" s="231" t="s">
        <v>88</v>
      </c>
      <c r="AY272" s="18" t="s">
        <v>173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86</v>
      </c>
      <c r="BK272" s="232">
        <f>ROUND(I272*H272,2)</f>
        <v>0</v>
      </c>
      <c r="BL272" s="18" t="s">
        <v>180</v>
      </c>
      <c r="BM272" s="231" t="s">
        <v>379</v>
      </c>
    </row>
    <row r="273" s="13" customFormat="1">
      <c r="A273" s="13"/>
      <c r="B273" s="233"/>
      <c r="C273" s="234"/>
      <c r="D273" s="235" t="s">
        <v>182</v>
      </c>
      <c r="E273" s="236" t="s">
        <v>1</v>
      </c>
      <c r="F273" s="237" t="s">
        <v>380</v>
      </c>
      <c r="G273" s="234"/>
      <c r="H273" s="236" t="s">
        <v>1</v>
      </c>
      <c r="I273" s="238"/>
      <c r="J273" s="234"/>
      <c r="K273" s="234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182</v>
      </c>
      <c r="AU273" s="243" t="s">
        <v>88</v>
      </c>
      <c r="AV273" s="13" t="s">
        <v>86</v>
      </c>
      <c r="AW273" s="13" t="s">
        <v>34</v>
      </c>
      <c r="AX273" s="13" t="s">
        <v>78</v>
      </c>
      <c r="AY273" s="243" t="s">
        <v>173</v>
      </c>
    </row>
    <row r="274" s="14" customFormat="1">
      <c r="A274" s="14"/>
      <c r="B274" s="244"/>
      <c r="C274" s="245"/>
      <c r="D274" s="235" t="s">
        <v>182</v>
      </c>
      <c r="E274" s="246" t="s">
        <v>1</v>
      </c>
      <c r="F274" s="247" t="s">
        <v>381</v>
      </c>
      <c r="G274" s="245"/>
      <c r="H274" s="248">
        <v>127.61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182</v>
      </c>
      <c r="AU274" s="254" t="s">
        <v>88</v>
      </c>
      <c r="AV274" s="14" t="s">
        <v>88</v>
      </c>
      <c r="AW274" s="14" t="s">
        <v>34</v>
      </c>
      <c r="AX274" s="14" t="s">
        <v>78</v>
      </c>
      <c r="AY274" s="254" t="s">
        <v>173</v>
      </c>
    </row>
    <row r="275" s="15" customFormat="1">
      <c r="A275" s="15"/>
      <c r="B275" s="255"/>
      <c r="C275" s="256"/>
      <c r="D275" s="235" t="s">
        <v>182</v>
      </c>
      <c r="E275" s="257" t="s">
        <v>101</v>
      </c>
      <c r="F275" s="258" t="s">
        <v>184</v>
      </c>
      <c r="G275" s="256"/>
      <c r="H275" s="259">
        <v>127.61</v>
      </c>
      <c r="I275" s="260"/>
      <c r="J275" s="256"/>
      <c r="K275" s="256"/>
      <c r="L275" s="261"/>
      <c r="M275" s="262"/>
      <c r="N275" s="263"/>
      <c r="O275" s="263"/>
      <c r="P275" s="263"/>
      <c r="Q275" s="263"/>
      <c r="R275" s="263"/>
      <c r="S275" s="263"/>
      <c r="T275" s="264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5" t="s">
        <v>182</v>
      </c>
      <c r="AU275" s="265" t="s">
        <v>88</v>
      </c>
      <c r="AV275" s="15" t="s">
        <v>180</v>
      </c>
      <c r="AW275" s="15" t="s">
        <v>34</v>
      </c>
      <c r="AX275" s="15" t="s">
        <v>86</v>
      </c>
      <c r="AY275" s="265" t="s">
        <v>173</v>
      </c>
    </row>
    <row r="276" s="2" customFormat="1" ht="16.5" customHeight="1">
      <c r="A276" s="39"/>
      <c r="B276" s="40"/>
      <c r="C276" s="277" t="s">
        <v>382</v>
      </c>
      <c r="D276" s="277" t="s">
        <v>383</v>
      </c>
      <c r="E276" s="278" t="s">
        <v>384</v>
      </c>
      <c r="F276" s="279" t="s">
        <v>385</v>
      </c>
      <c r="G276" s="280" t="s">
        <v>386</v>
      </c>
      <c r="H276" s="281">
        <v>2.552</v>
      </c>
      <c r="I276" s="282"/>
      <c r="J276" s="283">
        <f>ROUND(I276*H276,2)</f>
        <v>0</v>
      </c>
      <c r="K276" s="279" t="s">
        <v>179</v>
      </c>
      <c r="L276" s="284"/>
      <c r="M276" s="285" t="s">
        <v>1</v>
      </c>
      <c r="N276" s="286" t="s">
        <v>43</v>
      </c>
      <c r="O276" s="92"/>
      <c r="P276" s="229">
        <f>O276*H276</f>
        <v>0</v>
      </c>
      <c r="Q276" s="229">
        <v>0.001</v>
      </c>
      <c r="R276" s="229">
        <f>Q276*H276</f>
        <v>0.002552</v>
      </c>
      <c r="S276" s="229">
        <v>0</v>
      </c>
      <c r="T276" s="23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1" t="s">
        <v>210</v>
      </c>
      <c r="AT276" s="231" t="s">
        <v>383</v>
      </c>
      <c r="AU276" s="231" t="s">
        <v>88</v>
      </c>
      <c r="AY276" s="18" t="s">
        <v>173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86</v>
      </c>
      <c r="BK276" s="232">
        <f>ROUND(I276*H276,2)</f>
        <v>0</v>
      </c>
      <c r="BL276" s="18" t="s">
        <v>180</v>
      </c>
      <c r="BM276" s="231" t="s">
        <v>387</v>
      </c>
    </row>
    <row r="277" s="14" customFormat="1">
      <c r="A277" s="14"/>
      <c r="B277" s="244"/>
      <c r="C277" s="245"/>
      <c r="D277" s="235" t="s">
        <v>182</v>
      </c>
      <c r="E277" s="245"/>
      <c r="F277" s="247" t="s">
        <v>388</v>
      </c>
      <c r="G277" s="245"/>
      <c r="H277" s="248">
        <v>2.552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4" t="s">
        <v>182</v>
      </c>
      <c r="AU277" s="254" t="s">
        <v>88</v>
      </c>
      <c r="AV277" s="14" t="s">
        <v>88</v>
      </c>
      <c r="AW277" s="14" t="s">
        <v>4</v>
      </c>
      <c r="AX277" s="14" t="s">
        <v>86</v>
      </c>
      <c r="AY277" s="254" t="s">
        <v>173</v>
      </c>
    </row>
    <row r="278" s="2" customFormat="1" ht="24.15" customHeight="1">
      <c r="A278" s="39"/>
      <c r="B278" s="40"/>
      <c r="C278" s="220" t="s">
        <v>389</v>
      </c>
      <c r="D278" s="220" t="s">
        <v>175</v>
      </c>
      <c r="E278" s="221" t="s">
        <v>390</v>
      </c>
      <c r="F278" s="222" t="s">
        <v>391</v>
      </c>
      <c r="G278" s="223" t="s">
        <v>94</v>
      </c>
      <c r="H278" s="224">
        <v>708.64999999999998</v>
      </c>
      <c r="I278" s="225"/>
      <c r="J278" s="226">
        <f>ROUND(I278*H278,2)</f>
        <v>0</v>
      </c>
      <c r="K278" s="222" t="s">
        <v>179</v>
      </c>
      <c r="L278" s="45"/>
      <c r="M278" s="227" t="s">
        <v>1</v>
      </c>
      <c r="N278" s="228" t="s">
        <v>43</v>
      </c>
      <c r="O278" s="92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1" t="s">
        <v>180</v>
      </c>
      <c r="AT278" s="231" t="s">
        <v>175</v>
      </c>
      <c r="AU278" s="231" t="s">
        <v>88</v>
      </c>
      <c r="AY278" s="18" t="s">
        <v>173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86</v>
      </c>
      <c r="BK278" s="232">
        <f>ROUND(I278*H278,2)</f>
        <v>0</v>
      </c>
      <c r="BL278" s="18" t="s">
        <v>180</v>
      </c>
      <c r="BM278" s="231" t="s">
        <v>392</v>
      </c>
    </row>
    <row r="279" s="13" customFormat="1">
      <c r="A279" s="13"/>
      <c r="B279" s="233"/>
      <c r="C279" s="234"/>
      <c r="D279" s="235" t="s">
        <v>182</v>
      </c>
      <c r="E279" s="236" t="s">
        <v>1</v>
      </c>
      <c r="F279" s="237" t="s">
        <v>393</v>
      </c>
      <c r="G279" s="234"/>
      <c r="H279" s="236" t="s">
        <v>1</v>
      </c>
      <c r="I279" s="238"/>
      <c r="J279" s="234"/>
      <c r="K279" s="234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182</v>
      </c>
      <c r="AU279" s="243" t="s">
        <v>88</v>
      </c>
      <c r="AV279" s="13" t="s">
        <v>86</v>
      </c>
      <c r="AW279" s="13" t="s">
        <v>34</v>
      </c>
      <c r="AX279" s="13" t="s">
        <v>78</v>
      </c>
      <c r="AY279" s="243" t="s">
        <v>173</v>
      </c>
    </row>
    <row r="280" s="14" customFormat="1">
      <c r="A280" s="14"/>
      <c r="B280" s="244"/>
      <c r="C280" s="245"/>
      <c r="D280" s="235" t="s">
        <v>182</v>
      </c>
      <c r="E280" s="246" t="s">
        <v>1</v>
      </c>
      <c r="F280" s="247" t="s">
        <v>394</v>
      </c>
      <c r="G280" s="245"/>
      <c r="H280" s="248">
        <v>708.64999999999998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4" t="s">
        <v>182</v>
      </c>
      <c r="AU280" s="254" t="s">
        <v>88</v>
      </c>
      <c r="AV280" s="14" t="s">
        <v>88</v>
      </c>
      <c r="AW280" s="14" t="s">
        <v>34</v>
      </c>
      <c r="AX280" s="14" t="s">
        <v>78</v>
      </c>
      <c r="AY280" s="254" t="s">
        <v>173</v>
      </c>
    </row>
    <row r="281" s="15" customFormat="1">
      <c r="A281" s="15"/>
      <c r="B281" s="255"/>
      <c r="C281" s="256"/>
      <c r="D281" s="235" t="s">
        <v>182</v>
      </c>
      <c r="E281" s="257" t="s">
        <v>1</v>
      </c>
      <c r="F281" s="258" t="s">
        <v>184</v>
      </c>
      <c r="G281" s="256"/>
      <c r="H281" s="259">
        <v>708.64999999999998</v>
      </c>
      <c r="I281" s="260"/>
      <c r="J281" s="256"/>
      <c r="K281" s="256"/>
      <c r="L281" s="261"/>
      <c r="M281" s="262"/>
      <c r="N281" s="263"/>
      <c r="O281" s="263"/>
      <c r="P281" s="263"/>
      <c r="Q281" s="263"/>
      <c r="R281" s="263"/>
      <c r="S281" s="263"/>
      <c r="T281" s="264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65" t="s">
        <v>182</v>
      </c>
      <c r="AU281" s="265" t="s">
        <v>88</v>
      </c>
      <c r="AV281" s="15" t="s">
        <v>180</v>
      </c>
      <c r="AW281" s="15" t="s">
        <v>34</v>
      </c>
      <c r="AX281" s="15" t="s">
        <v>86</v>
      </c>
      <c r="AY281" s="265" t="s">
        <v>173</v>
      </c>
    </row>
    <row r="282" s="12" customFormat="1" ht="22.8" customHeight="1">
      <c r="A282" s="12"/>
      <c r="B282" s="204"/>
      <c r="C282" s="205"/>
      <c r="D282" s="206" t="s">
        <v>77</v>
      </c>
      <c r="E282" s="218" t="s">
        <v>88</v>
      </c>
      <c r="F282" s="218" t="s">
        <v>395</v>
      </c>
      <c r="G282" s="205"/>
      <c r="H282" s="205"/>
      <c r="I282" s="208"/>
      <c r="J282" s="219">
        <f>BK282</f>
        <v>0</v>
      </c>
      <c r="K282" s="205"/>
      <c r="L282" s="210"/>
      <c r="M282" s="211"/>
      <c r="N282" s="212"/>
      <c r="O282" s="212"/>
      <c r="P282" s="213">
        <f>SUM(P283:P286)</f>
        <v>0</v>
      </c>
      <c r="Q282" s="212"/>
      <c r="R282" s="213">
        <f>SUM(R283:R286)</f>
        <v>1.2425508000000001</v>
      </c>
      <c r="S282" s="212"/>
      <c r="T282" s="214">
        <f>SUM(T283:T286)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5" t="s">
        <v>86</v>
      </c>
      <c r="AT282" s="216" t="s">
        <v>77</v>
      </c>
      <c r="AU282" s="216" t="s">
        <v>86</v>
      </c>
      <c r="AY282" s="215" t="s">
        <v>173</v>
      </c>
      <c r="BK282" s="217">
        <f>SUM(BK283:BK286)</f>
        <v>0</v>
      </c>
    </row>
    <row r="283" s="2" customFormat="1" ht="16.5" customHeight="1">
      <c r="A283" s="39"/>
      <c r="B283" s="40"/>
      <c r="C283" s="220" t="s">
        <v>396</v>
      </c>
      <c r="D283" s="220" t="s">
        <v>175</v>
      </c>
      <c r="E283" s="221" t="s">
        <v>397</v>
      </c>
      <c r="F283" s="222" t="s">
        <v>398</v>
      </c>
      <c r="G283" s="223" t="s">
        <v>98</v>
      </c>
      <c r="H283" s="224">
        <v>0.54000000000000004</v>
      </c>
      <c r="I283" s="225"/>
      <c r="J283" s="226">
        <f>ROUND(I283*H283,2)</f>
        <v>0</v>
      </c>
      <c r="K283" s="222" t="s">
        <v>179</v>
      </c>
      <c r="L283" s="45"/>
      <c r="M283" s="227" t="s">
        <v>1</v>
      </c>
      <c r="N283" s="228" t="s">
        <v>43</v>
      </c>
      <c r="O283" s="92"/>
      <c r="P283" s="229">
        <f>O283*H283</f>
        <v>0</v>
      </c>
      <c r="Q283" s="229">
        <v>2.3010199999999998</v>
      </c>
      <c r="R283" s="229">
        <f>Q283*H283</f>
        <v>1.2425508000000001</v>
      </c>
      <c r="S283" s="229">
        <v>0</v>
      </c>
      <c r="T283" s="23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1" t="s">
        <v>180</v>
      </c>
      <c r="AT283" s="231" t="s">
        <v>175</v>
      </c>
      <c r="AU283" s="231" t="s">
        <v>88</v>
      </c>
      <c r="AY283" s="18" t="s">
        <v>173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86</v>
      </c>
      <c r="BK283" s="232">
        <f>ROUND(I283*H283,2)</f>
        <v>0</v>
      </c>
      <c r="BL283" s="18" t="s">
        <v>180</v>
      </c>
      <c r="BM283" s="231" t="s">
        <v>399</v>
      </c>
    </row>
    <row r="284" s="13" customFormat="1">
      <c r="A284" s="13"/>
      <c r="B284" s="233"/>
      <c r="C284" s="234"/>
      <c r="D284" s="235" t="s">
        <v>182</v>
      </c>
      <c r="E284" s="236" t="s">
        <v>1</v>
      </c>
      <c r="F284" s="237" t="s">
        <v>400</v>
      </c>
      <c r="G284" s="234"/>
      <c r="H284" s="236" t="s">
        <v>1</v>
      </c>
      <c r="I284" s="238"/>
      <c r="J284" s="234"/>
      <c r="K284" s="234"/>
      <c r="L284" s="239"/>
      <c r="M284" s="240"/>
      <c r="N284" s="241"/>
      <c r="O284" s="241"/>
      <c r="P284" s="241"/>
      <c r="Q284" s="241"/>
      <c r="R284" s="241"/>
      <c r="S284" s="241"/>
      <c r="T284" s="24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3" t="s">
        <v>182</v>
      </c>
      <c r="AU284" s="243" t="s">
        <v>88</v>
      </c>
      <c r="AV284" s="13" t="s">
        <v>86</v>
      </c>
      <c r="AW284" s="13" t="s">
        <v>34</v>
      </c>
      <c r="AX284" s="13" t="s">
        <v>78</v>
      </c>
      <c r="AY284" s="243" t="s">
        <v>173</v>
      </c>
    </row>
    <row r="285" s="14" customFormat="1">
      <c r="A285" s="14"/>
      <c r="B285" s="244"/>
      <c r="C285" s="245"/>
      <c r="D285" s="235" t="s">
        <v>182</v>
      </c>
      <c r="E285" s="246" t="s">
        <v>1</v>
      </c>
      <c r="F285" s="247" t="s">
        <v>313</v>
      </c>
      <c r="G285" s="245"/>
      <c r="H285" s="248">
        <v>0.54000000000000004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182</v>
      </c>
      <c r="AU285" s="254" t="s">
        <v>88</v>
      </c>
      <c r="AV285" s="14" t="s">
        <v>88</v>
      </c>
      <c r="AW285" s="14" t="s">
        <v>34</v>
      </c>
      <c r="AX285" s="14" t="s">
        <v>78</v>
      </c>
      <c r="AY285" s="254" t="s">
        <v>173</v>
      </c>
    </row>
    <row r="286" s="15" customFormat="1">
      <c r="A286" s="15"/>
      <c r="B286" s="255"/>
      <c r="C286" s="256"/>
      <c r="D286" s="235" t="s">
        <v>182</v>
      </c>
      <c r="E286" s="257" t="s">
        <v>1</v>
      </c>
      <c r="F286" s="258" t="s">
        <v>184</v>
      </c>
      <c r="G286" s="256"/>
      <c r="H286" s="259">
        <v>0.54000000000000004</v>
      </c>
      <c r="I286" s="260"/>
      <c r="J286" s="256"/>
      <c r="K286" s="256"/>
      <c r="L286" s="261"/>
      <c r="M286" s="262"/>
      <c r="N286" s="263"/>
      <c r="O286" s="263"/>
      <c r="P286" s="263"/>
      <c r="Q286" s="263"/>
      <c r="R286" s="263"/>
      <c r="S286" s="263"/>
      <c r="T286" s="264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5" t="s">
        <v>182</v>
      </c>
      <c r="AU286" s="265" t="s">
        <v>88</v>
      </c>
      <c r="AV286" s="15" t="s">
        <v>180</v>
      </c>
      <c r="AW286" s="15" t="s">
        <v>34</v>
      </c>
      <c r="AX286" s="15" t="s">
        <v>86</v>
      </c>
      <c r="AY286" s="265" t="s">
        <v>173</v>
      </c>
    </row>
    <row r="287" s="12" customFormat="1" ht="22.8" customHeight="1">
      <c r="A287" s="12"/>
      <c r="B287" s="204"/>
      <c r="C287" s="205"/>
      <c r="D287" s="206" t="s">
        <v>77</v>
      </c>
      <c r="E287" s="218" t="s">
        <v>197</v>
      </c>
      <c r="F287" s="218" t="s">
        <v>401</v>
      </c>
      <c r="G287" s="205"/>
      <c r="H287" s="205"/>
      <c r="I287" s="208"/>
      <c r="J287" s="219">
        <f>BK287</f>
        <v>0</v>
      </c>
      <c r="K287" s="205"/>
      <c r="L287" s="210"/>
      <c r="M287" s="211"/>
      <c r="N287" s="212"/>
      <c r="O287" s="212"/>
      <c r="P287" s="213">
        <f>SUM(P288:P406)</f>
        <v>0</v>
      </c>
      <c r="Q287" s="212"/>
      <c r="R287" s="213">
        <f>SUM(R288:R406)</f>
        <v>85.093475560000002</v>
      </c>
      <c r="S287" s="212"/>
      <c r="T287" s="214">
        <f>SUM(T288:T406)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15" t="s">
        <v>86</v>
      </c>
      <c r="AT287" s="216" t="s">
        <v>77</v>
      </c>
      <c r="AU287" s="216" t="s">
        <v>86</v>
      </c>
      <c r="AY287" s="215" t="s">
        <v>173</v>
      </c>
      <c r="BK287" s="217">
        <f>SUM(BK288:BK406)</f>
        <v>0</v>
      </c>
    </row>
    <row r="288" s="2" customFormat="1" ht="24.15" customHeight="1">
      <c r="A288" s="39"/>
      <c r="B288" s="40"/>
      <c r="C288" s="220" t="s">
        <v>402</v>
      </c>
      <c r="D288" s="220" t="s">
        <v>175</v>
      </c>
      <c r="E288" s="221" t="s">
        <v>403</v>
      </c>
      <c r="F288" s="222" t="s">
        <v>404</v>
      </c>
      <c r="G288" s="223" t="s">
        <v>94</v>
      </c>
      <c r="H288" s="224">
        <v>279.83999999999997</v>
      </c>
      <c r="I288" s="225"/>
      <c r="J288" s="226">
        <f>ROUND(I288*H288,2)</f>
        <v>0</v>
      </c>
      <c r="K288" s="222" t="s">
        <v>179</v>
      </c>
      <c r="L288" s="45"/>
      <c r="M288" s="227" t="s">
        <v>1</v>
      </c>
      <c r="N288" s="228" t="s">
        <v>43</v>
      </c>
      <c r="O288" s="92"/>
      <c r="P288" s="229">
        <f>O288*H288</f>
        <v>0</v>
      </c>
      <c r="Q288" s="229">
        <v>0</v>
      </c>
      <c r="R288" s="229">
        <f>Q288*H288</f>
        <v>0</v>
      </c>
      <c r="S288" s="229">
        <v>0</v>
      </c>
      <c r="T288" s="23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1" t="s">
        <v>180</v>
      </c>
      <c r="AT288" s="231" t="s">
        <v>175</v>
      </c>
      <c r="AU288" s="231" t="s">
        <v>88</v>
      </c>
      <c r="AY288" s="18" t="s">
        <v>173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86</v>
      </c>
      <c r="BK288" s="232">
        <f>ROUND(I288*H288,2)</f>
        <v>0</v>
      </c>
      <c r="BL288" s="18" t="s">
        <v>180</v>
      </c>
      <c r="BM288" s="231" t="s">
        <v>405</v>
      </c>
    </row>
    <row r="289" s="13" customFormat="1">
      <c r="A289" s="13"/>
      <c r="B289" s="233"/>
      <c r="C289" s="234"/>
      <c r="D289" s="235" t="s">
        <v>182</v>
      </c>
      <c r="E289" s="236" t="s">
        <v>1</v>
      </c>
      <c r="F289" s="237" t="s">
        <v>406</v>
      </c>
      <c r="G289" s="234"/>
      <c r="H289" s="236" t="s">
        <v>1</v>
      </c>
      <c r="I289" s="238"/>
      <c r="J289" s="234"/>
      <c r="K289" s="234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182</v>
      </c>
      <c r="AU289" s="243" t="s">
        <v>88</v>
      </c>
      <c r="AV289" s="13" t="s">
        <v>86</v>
      </c>
      <c r="AW289" s="13" t="s">
        <v>34</v>
      </c>
      <c r="AX289" s="13" t="s">
        <v>78</v>
      </c>
      <c r="AY289" s="243" t="s">
        <v>173</v>
      </c>
    </row>
    <row r="290" s="14" customFormat="1">
      <c r="A290" s="14"/>
      <c r="B290" s="244"/>
      <c r="C290" s="245"/>
      <c r="D290" s="235" t="s">
        <v>182</v>
      </c>
      <c r="E290" s="246" t="s">
        <v>1</v>
      </c>
      <c r="F290" s="247" t="s">
        <v>407</v>
      </c>
      <c r="G290" s="245"/>
      <c r="H290" s="248">
        <v>279.83999999999997</v>
      </c>
      <c r="I290" s="249"/>
      <c r="J290" s="245"/>
      <c r="K290" s="245"/>
      <c r="L290" s="250"/>
      <c r="M290" s="251"/>
      <c r="N290" s="252"/>
      <c r="O290" s="252"/>
      <c r="P290" s="252"/>
      <c r="Q290" s="252"/>
      <c r="R290" s="252"/>
      <c r="S290" s="252"/>
      <c r="T290" s="25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4" t="s">
        <v>182</v>
      </c>
      <c r="AU290" s="254" t="s">
        <v>88</v>
      </c>
      <c r="AV290" s="14" t="s">
        <v>88</v>
      </c>
      <c r="AW290" s="14" t="s">
        <v>34</v>
      </c>
      <c r="AX290" s="14" t="s">
        <v>78</v>
      </c>
      <c r="AY290" s="254" t="s">
        <v>173</v>
      </c>
    </row>
    <row r="291" s="15" customFormat="1">
      <c r="A291" s="15"/>
      <c r="B291" s="255"/>
      <c r="C291" s="256"/>
      <c r="D291" s="235" t="s">
        <v>182</v>
      </c>
      <c r="E291" s="257" t="s">
        <v>1</v>
      </c>
      <c r="F291" s="258" t="s">
        <v>184</v>
      </c>
      <c r="G291" s="256"/>
      <c r="H291" s="259">
        <v>279.83999999999997</v>
      </c>
      <c r="I291" s="260"/>
      <c r="J291" s="256"/>
      <c r="K291" s="256"/>
      <c r="L291" s="261"/>
      <c r="M291" s="262"/>
      <c r="N291" s="263"/>
      <c r="O291" s="263"/>
      <c r="P291" s="263"/>
      <c r="Q291" s="263"/>
      <c r="R291" s="263"/>
      <c r="S291" s="263"/>
      <c r="T291" s="264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65" t="s">
        <v>182</v>
      </c>
      <c r="AU291" s="265" t="s">
        <v>88</v>
      </c>
      <c r="AV291" s="15" t="s">
        <v>180</v>
      </c>
      <c r="AW291" s="15" t="s">
        <v>34</v>
      </c>
      <c r="AX291" s="15" t="s">
        <v>86</v>
      </c>
      <c r="AY291" s="265" t="s">
        <v>173</v>
      </c>
    </row>
    <row r="292" s="2" customFormat="1" ht="24.15" customHeight="1">
      <c r="A292" s="39"/>
      <c r="B292" s="40"/>
      <c r="C292" s="220" t="s">
        <v>408</v>
      </c>
      <c r="D292" s="220" t="s">
        <v>175</v>
      </c>
      <c r="E292" s="221" t="s">
        <v>409</v>
      </c>
      <c r="F292" s="222" t="s">
        <v>410</v>
      </c>
      <c r="G292" s="223" t="s">
        <v>94</v>
      </c>
      <c r="H292" s="224">
        <v>971.44000000000005</v>
      </c>
      <c r="I292" s="225"/>
      <c r="J292" s="226">
        <f>ROUND(I292*H292,2)</f>
        <v>0</v>
      </c>
      <c r="K292" s="222" t="s">
        <v>179</v>
      </c>
      <c r="L292" s="45"/>
      <c r="M292" s="227" t="s">
        <v>1</v>
      </c>
      <c r="N292" s="228" t="s">
        <v>43</v>
      </c>
      <c r="O292" s="92"/>
      <c r="P292" s="229">
        <f>O292*H292</f>
        <v>0</v>
      </c>
      <c r="Q292" s="229">
        <v>0</v>
      </c>
      <c r="R292" s="229">
        <f>Q292*H292</f>
        <v>0</v>
      </c>
      <c r="S292" s="229">
        <v>0</v>
      </c>
      <c r="T292" s="23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1" t="s">
        <v>180</v>
      </c>
      <c r="AT292" s="231" t="s">
        <v>175</v>
      </c>
      <c r="AU292" s="231" t="s">
        <v>88</v>
      </c>
      <c r="AY292" s="18" t="s">
        <v>173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8" t="s">
        <v>86</v>
      </c>
      <c r="BK292" s="232">
        <f>ROUND(I292*H292,2)</f>
        <v>0</v>
      </c>
      <c r="BL292" s="18" t="s">
        <v>180</v>
      </c>
      <c r="BM292" s="231" t="s">
        <v>411</v>
      </c>
    </row>
    <row r="293" s="13" customFormat="1">
      <c r="A293" s="13"/>
      <c r="B293" s="233"/>
      <c r="C293" s="234"/>
      <c r="D293" s="235" t="s">
        <v>182</v>
      </c>
      <c r="E293" s="236" t="s">
        <v>1</v>
      </c>
      <c r="F293" s="237" t="s">
        <v>412</v>
      </c>
      <c r="G293" s="234"/>
      <c r="H293" s="236" t="s">
        <v>1</v>
      </c>
      <c r="I293" s="238"/>
      <c r="J293" s="234"/>
      <c r="K293" s="234"/>
      <c r="L293" s="239"/>
      <c r="M293" s="240"/>
      <c r="N293" s="241"/>
      <c r="O293" s="241"/>
      <c r="P293" s="241"/>
      <c r="Q293" s="241"/>
      <c r="R293" s="241"/>
      <c r="S293" s="241"/>
      <c r="T293" s="24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3" t="s">
        <v>182</v>
      </c>
      <c r="AU293" s="243" t="s">
        <v>88</v>
      </c>
      <c r="AV293" s="13" t="s">
        <v>86</v>
      </c>
      <c r="AW293" s="13" t="s">
        <v>34</v>
      </c>
      <c r="AX293" s="13" t="s">
        <v>78</v>
      </c>
      <c r="AY293" s="243" t="s">
        <v>173</v>
      </c>
    </row>
    <row r="294" s="13" customFormat="1">
      <c r="A294" s="13"/>
      <c r="B294" s="233"/>
      <c r="C294" s="234"/>
      <c r="D294" s="235" t="s">
        <v>182</v>
      </c>
      <c r="E294" s="236" t="s">
        <v>1</v>
      </c>
      <c r="F294" s="237" t="s">
        <v>413</v>
      </c>
      <c r="G294" s="234"/>
      <c r="H294" s="236" t="s">
        <v>1</v>
      </c>
      <c r="I294" s="238"/>
      <c r="J294" s="234"/>
      <c r="K294" s="234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182</v>
      </c>
      <c r="AU294" s="243" t="s">
        <v>88</v>
      </c>
      <c r="AV294" s="13" t="s">
        <v>86</v>
      </c>
      <c r="AW294" s="13" t="s">
        <v>34</v>
      </c>
      <c r="AX294" s="13" t="s">
        <v>78</v>
      </c>
      <c r="AY294" s="243" t="s">
        <v>173</v>
      </c>
    </row>
    <row r="295" s="14" customFormat="1">
      <c r="A295" s="14"/>
      <c r="B295" s="244"/>
      <c r="C295" s="245"/>
      <c r="D295" s="235" t="s">
        <v>182</v>
      </c>
      <c r="E295" s="246" t="s">
        <v>1</v>
      </c>
      <c r="F295" s="247" t="s">
        <v>414</v>
      </c>
      <c r="G295" s="245"/>
      <c r="H295" s="248">
        <v>6.0800000000000001</v>
      </c>
      <c r="I295" s="249"/>
      <c r="J295" s="245"/>
      <c r="K295" s="245"/>
      <c r="L295" s="250"/>
      <c r="M295" s="251"/>
      <c r="N295" s="252"/>
      <c r="O295" s="252"/>
      <c r="P295" s="252"/>
      <c r="Q295" s="252"/>
      <c r="R295" s="252"/>
      <c r="S295" s="252"/>
      <c r="T295" s="25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4" t="s">
        <v>182</v>
      </c>
      <c r="AU295" s="254" t="s">
        <v>88</v>
      </c>
      <c r="AV295" s="14" t="s">
        <v>88</v>
      </c>
      <c r="AW295" s="14" t="s">
        <v>34</v>
      </c>
      <c r="AX295" s="14" t="s">
        <v>78</v>
      </c>
      <c r="AY295" s="254" t="s">
        <v>173</v>
      </c>
    </row>
    <row r="296" s="13" customFormat="1">
      <c r="A296" s="13"/>
      <c r="B296" s="233"/>
      <c r="C296" s="234"/>
      <c r="D296" s="235" t="s">
        <v>182</v>
      </c>
      <c r="E296" s="236" t="s">
        <v>1</v>
      </c>
      <c r="F296" s="237" t="s">
        <v>415</v>
      </c>
      <c r="G296" s="234"/>
      <c r="H296" s="236" t="s">
        <v>1</v>
      </c>
      <c r="I296" s="238"/>
      <c r="J296" s="234"/>
      <c r="K296" s="234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182</v>
      </c>
      <c r="AU296" s="243" t="s">
        <v>88</v>
      </c>
      <c r="AV296" s="13" t="s">
        <v>86</v>
      </c>
      <c r="AW296" s="13" t="s">
        <v>34</v>
      </c>
      <c r="AX296" s="13" t="s">
        <v>78</v>
      </c>
      <c r="AY296" s="243" t="s">
        <v>173</v>
      </c>
    </row>
    <row r="297" s="14" customFormat="1">
      <c r="A297" s="14"/>
      <c r="B297" s="244"/>
      <c r="C297" s="245"/>
      <c r="D297" s="235" t="s">
        <v>182</v>
      </c>
      <c r="E297" s="246" t="s">
        <v>1</v>
      </c>
      <c r="F297" s="247" t="s">
        <v>416</v>
      </c>
      <c r="G297" s="245"/>
      <c r="H297" s="248">
        <v>186.25999999999999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182</v>
      </c>
      <c r="AU297" s="254" t="s">
        <v>88</v>
      </c>
      <c r="AV297" s="14" t="s">
        <v>88</v>
      </c>
      <c r="AW297" s="14" t="s">
        <v>34</v>
      </c>
      <c r="AX297" s="14" t="s">
        <v>78</v>
      </c>
      <c r="AY297" s="254" t="s">
        <v>173</v>
      </c>
    </row>
    <row r="298" s="13" customFormat="1">
      <c r="A298" s="13"/>
      <c r="B298" s="233"/>
      <c r="C298" s="234"/>
      <c r="D298" s="235" t="s">
        <v>182</v>
      </c>
      <c r="E298" s="236" t="s">
        <v>1</v>
      </c>
      <c r="F298" s="237" t="s">
        <v>417</v>
      </c>
      <c r="G298" s="234"/>
      <c r="H298" s="236" t="s">
        <v>1</v>
      </c>
      <c r="I298" s="238"/>
      <c r="J298" s="234"/>
      <c r="K298" s="234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182</v>
      </c>
      <c r="AU298" s="243" t="s">
        <v>88</v>
      </c>
      <c r="AV298" s="13" t="s">
        <v>86</v>
      </c>
      <c r="AW298" s="13" t="s">
        <v>34</v>
      </c>
      <c r="AX298" s="13" t="s">
        <v>78</v>
      </c>
      <c r="AY298" s="243" t="s">
        <v>173</v>
      </c>
    </row>
    <row r="299" s="14" customFormat="1">
      <c r="A299" s="14"/>
      <c r="B299" s="244"/>
      <c r="C299" s="245"/>
      <c r="D299" s="235" t="s">
        <v>182</v>
      </c>
      <c r="E299" s="246" t="s">
        <v>1</v>
      </c>
      <c r="F299" s="247" t="s">
        <v>418</v>
      </c>
      <c r="G299" s="245"/>
      <c r="H299" s="248">
        <v>7.1820000000000004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4" t="s">
        <v>182</v>
      </c>
      <c r="AU299" s="254" t="s">
        <v>88</v>
      </c>
      <c r="AV299" s="14" t="s">
        <v>88</v>
      </c>
      <c r="AW299" s="14" t="s">
        <v>34</v>
      </c>
      <c r="AX299" s="14" t="s">
        <v>78</v>
      </c>
      <c r="AY299" s="254" t="s">
        <v>173</v>
      </c>
    </row>
    <row r="300" s="14" customFormat="1">
      <c r="A300" s="14"/>
      <c r="B300" s="244"/>
      <c r="C300" s="245"/>
      <c r="D300" s="235" t="s">
        <v>182</v>
      </c>
      <c r="E300" s="246" t="s">
        <v>1</v>
      </c>
      <c r="F300" s="247" t="s">
        <v>419</v>
      </c>
      <c r="G300" s="245"/>
      <c r="H300" s="248">
        <v>3.948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4" t="s">
        <v>182</v>
      </c>
      <c r="AU300" s="254" t="s">
        <v>88</v>
      </c>
      <c r="AV300" s="14" t="s">
        <v>88</v>
      </c>
      <c r="AW300" s="14" t="s">
        <v>34</v>
      </c>
      <c r="AX300" s="14" t="s">
        <v>78</v>
      </c>
      <c r="AY300" s="254" t="s">
        <v>173</v>
      </c>
    </row>
    <row r="301" s="13" customFormat="1">
      <c r="A301" s="13"/>
      <c r="B301" s="233"/>
      <c r="C301" s="234"/>
      <c r="D301" s="235" t="s">
        <v>182</v>
      </c>
      <c r="E301" s="236" t="s">
        <v>1</v>
      </c>
      <c r="F301" s="237" t="s">
        <v>420</v>
      </c>
      <c r="G301" s="234"/>
      <c r="H301" s="236" t="s">
        <v>1</v>
      </c>
      <c r="I301" s="238"/>
      <c r="J301" s="234"/>
      <c r="K301" s="234"/>
      <c r="L301" s="239"/>
      <c r="M301" s="240"/>
      <c r="N301" s="241"/>
      <c r="O301" s="241"/>
      <c r="P301" s="241"/>
      <c r="Q301" s="241"/>
      <c r="R301" s="241"/>
      <c r="S301" s="241"/>
      <c r="T301" s="24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3" t="s">
        <v>182</v>
      </c>
      <c r="AU301" s="243" t="s">
        <v>88</v>
      </c>
      <c r="AV301" s="13" t="s">
        <v>86</v>
      </c>
      <c r="AW301" s="13" t="s">
        <v>34</v>
      </c>
      <c r="AX301" s="13" t="s">
        <v>78</v>
      </c>
      <c r="AY301" s="243" t="s">
        <v>173</v>
      </c>
    </row>
    <row r="302" s="14" customFormat="1">
      <c r="A302" s="14"/>
      <c r="B302" s="244"/>
      <c r="C302" s="245"/>
      <c r="D302" s="235" t="s">
        <v>182</v>
      </c>
      <c r="E302" s="246" t="s">
        <v>1</v>
      </c>
      <c r="F302" s="247" t="s">
        <v>421</v>
      </c>
      <c r="G302" s="245"/>
      <c r="H302" s="248">
        <v>35.43</v>
      </c>
      <c r="I302" s="249"/>
      <c r="J302" s="245"/>
      <c r="K302" s="245"/>
      <c r="L302" s="250"/>
      <c r="M302" s="251"/>
      <c r="N302" s="252"/>
      <c r="O302" s="252"/>
      <c r="P302" s="252"/>
      <c r="Q302" s="252"/>
      <c r="R302" s="252"/>
      <c r="S302" s="252"/>
      <c r="T302" s="25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4" t="s">
        <v>182</v>
      </c>
      <c r="AU302" s="254" t="s">
        <v>88</v>
      </c>
      <c r="AV302" s="14" t="s">
        <v>88</v>
      </c>
      <c r="AW302" s="14" t="s">
        <v>34</v>
      </c>
      <c r="AX302" s="14" t="s">
        <v>78</v>
      </c>
      <c r="AY302" s="254" t="s">
        <v>173</v>
      </c>
    </row>
    <row r="303" s="13" customFormat="1">
      <c r="A303" s="13"/>
      <c r="B303" s="233"/>
      <c r="C303" s="234"/>
      <c r="D303" s="235" t="s">
        <v>182</v>
      </c>
      <c r="E303" s="236" t="s">
        <v>1</v>
      </c>
      <c r="F303" s="237" t="s">
        <v>120</v>
      </c>
      <c r="G303" s="234"/>
      <c r="H303" s="236" t="s">
        <v>1</v>
      </c>
      <c r="I303" s="238"/>
      <c r="J303" s="234"/>
      <c r="K303" s="234"/>
      <c r="L303" s="239"/>
      <c r="M303" s="240"/>
      <c r="N303" s="241"/>
      <c r="O303" s="241"/>
      <c r="P303" s="241"/>
      <c r="Q303" s="241"/>
      <c r="R303" s="241"/>
      <c r="S303" s="241"/>
      <c r="T303" s="24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3" t="s">
        <v>182</v>
      </c>
      <c r="AU303" s="243" t="s">
        <v>88</v>
      </c>
      <c r="AV303" s="13" t="s">
        <v>86</v>
      </c>
      <c r="AW303" s="13" t="s">
        <v>34</v>
      </c>
      <c r="AX303" s="13" t="s">
        <v>78</v>
      </c>
      <c r="AY303" s="243" t="s">
        <v>173</v>
      </c>
    </row>
    <row r="304" s="14" customFormat="1">
      <c r="A304" s="14"/>
      <c r="B304" s="244"/>
      <c r="C304" s="245"/>
      <c r="D304" s="235" t="s">
        <v>182</v>
      </c>
      <c r="E304" s="246" t="s">
        <v>1</v>
      </c>
      <c r="F304" s="247" t="s">
        <v>422</v>
      </c>
      <c r="G304" s="245"/>
      <c r="H304" s="248">
        <v>659.84000000000003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182</v>
      </c>
      <c r="AU304" s="254" t="s">
        <v>88</v>
      </c>
      <c r="AV304" s="14" t="s">
        <v>88</v>
      </c>
      <c r="AW304" s="14" t="s">
        <v>34</v>
      </c>
      <c r="AX304" s="14" t="s">
        <v>78</v>
      </c>
      <c r="AY304" s="254" t="s">
        <v>173</v>
      </c>
    </row>
    <row r="305" s="13" customFormat="1">
      <c r="A305" s="13"/>
      <c r="B305" s="233"/>
      <c r="C305" s="234"/>
      <c r="D305" s="235" t="s">
        <v>182</v>
      </c>
      <c r="E305" s="236" t="s">
        <v>1</v>
      </c>
      <c r="F305" s="237" t="s">
        <v>423</v>
      </c>
      <c r="G305" s="234"/>
      <c r="H305" s="236" t="s">
        <v>1</v>
      </c>
      <c r="I305" s="238"/>
      <c r="J305" s="234"/>
      <c r="K305" s="234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182</v>
      </c>
      <c r="AU305" s="243" t="s">
        <v>88</v>
      </c>
      <c r="AV305" s="13" t="s">
        <v>86</v>
      </c>
      <c r="AW305" s="13" t="s">
        <v>34</v>
      </c>
      <c r="AX305" s="13" t="s">
        <v>78</v>
      </c>
      <c r="AY305" s="243" t="s">
        <v>173</v>
      </c>
    </row>
    <row r="306" s="14" customFormat="1">
      <c r="A306" s="14"/>
      <c r="B306" s="244"/>
      <c r="C306" s="245"/>
      <c r="D306" s="235" t="s">
        <v>182</v>
      </c>
      <c r="E306" s="246" t="s">
        <v>1</v>
      </c>
      <c r="F306" s="247" t="s">
        <v>424</v>
      </c>
      <c r="G306" s="245"/>
      <c r="H306" s="248">
        <v>56.270000000000003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4" t="s">
        <v>182</v>
      </c>
      <c r="AU306" s="254" t="s">
        <v>88</v>
      </c>
      <c r="AV306" s="14" t="s">
        <v>88</v>
      </c>
      <c r="AW306" s="14" t="s">
        <v>34</v>
      </c>
      <c r="AX306" s="14" t="s">
        <v>78</v>
      </c>
      <c r="AY306" s="254" t="s">
        <v>173</v>
      </c>
    </row>
    <row r="307" s="13" customFormat="1">
      <c r="A307" s="13"/>
      <c r="B307" s="233"/>
      <c r="C307" s="234"/>
      <c r="D307" s="235" t="s">
        <v>182</v>
      </c>
      <c r="E307" s="236" t="s">
        <v>1</v>
      </c>
      <c r="F307" s="237" t="s">
        <v>425</v>
      </c>
      <c r="G307" s="234"/>
      <c r="H307" s="236" t="s">
        <v>1</v>
      </c>
      <c r="I307" s="238"/>
      <c r="J307" s="234"/>
      <c r="K307" s="234"/>
      <c r="L307" s="239"/>
      <c r="M307" s="240"/>
      <c r="N307" s="241"/>
      <c r="O307" s="241"/>
      <c r="P307" s="241"/>
      <c r="Q307" s="241"/>
      <c r="R307" s="241"/>
      <c r="S307" s="241"/>
      <c r="T307" s="24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3" t="s">
        <v>182</v>
      </c>
      <c r="AU307" s="243" t="s">
        <v>88</v>
      </c>
      <c r="AV307" s="13" t="s">
        <v>86</v>
      </c>
      <c r="AW307" s="13" t="s">
        <v>34</v>
      </c>
      <c r="AX307" s="13" t="s">
        <v>78</v>
      </c>
      <c r="AY307" s="243" t="s">
        <v>173</v>
      </c>
    </row>
    <row r="308" s="14" customFormat="1">
      <c r="A308" s="14"/>
      <c r="B308" s="244"/>
      <c r="C308" s="245"/>
      <c r="D308" s="235" t="s">
        <v>182</v>
      </c>
      <c r="E308" s="246" t="s">
        <v>1</v>
      </c>
      <c r="F308" s="247" t="s">
        <v>426</v>
      </c>
      <c r="G308" s="245"/>
      <c r="H308" s="248">
        <v>12.310000000000001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182</v>
      </c>
      <c r="AU308" s="254" t="s">
        <v>88</v>
      </c>
      <c r="AV308" s="14" t="s">
        <v>88</v>
      </c>
      <c r="AW308" s="14" t="s">
        <v>34</v>
      </c>
      <c r="AX308" s="14" t="s">
        <v>78</v>
      </c>
      <c r="AY308" s="254" t="s">
        <v>173</v>
      </c>
    </row>
    <row r="309" s="13" customFormat="1">
      <c r="A309" s="13"/>
      <c r="B309" s="233"/>
      <c r="C309" s="234"/>
      <c r="D309" s="235" t="s">
        <v>182</v>
      </c>
      <c r="E309" s="236" t="s">
        <v>1</v>
      </c>
      <c r="F309" s="237" t="s">
        <v>427</v>
      </c>
      <c r="G309" s="234"/>
      <c r="H309" s="236" t="s">
        <v>1</v>
      </c>
      <c r="I309" s="238"/>
      <c r="J309" s="234"/>
      <c r="K309" s="234"/>
      <c r="L309" s="239"/>
      <c r="M309" s="240"/>
      <c r="N309" s="241"/>
      <c r="O309" s="241"/>
      <c r="P309" s="241"/>
      <c r="Q309" s="241"/>
      <c r="R309" s="241"/>
      <c r="S309" s="241"/>
      <c r="T309" s="24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3" t="s">
        <v>182</v>
      </c>
      <c r="AU309" s="243" t="s">
        <v>88</v>
      </c>
      <c r="AV309" s="13" t="s">
        <v>86</v>
      </c>
      <c r="AW309" s="13" t="s">
        <v>34</v>
      </c>
      <c r="AX309" s="13" t="s">
        <v>78</v>
      </c>
      <c r="AY309" s="243" t="s">
        <v>173</v>
      </c>
    </row>
    <row r="310" s="14" customFormat="1">
      <c r="A310" s="14"/>
      <c r="B310" s="244"/>
      <c r="C310" s="245"/>
      <c r="D310" s="235" t="s">
        <v>182</v>
      </c>
      <c r="E310" s="246" t="s">
        <v>1</v>
      </c>
      <c r="F310" s="247" t="s">
        <v>428</v>
      </c>
      <c r="G310" s="245"/>
      <c r="H310" s="248">
        <v>4.1200000000000001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4" t="s">
        <v>182</v>
      </c>
      <c r="AU310" s="254" t="s">
        <v>88</v>
      </c>
      <c r="AV310" s="14" t="s">
        <v>88</v>
      </c>
      <c r="AW310" s="14" t="s">
        <v>34</v>
      </c>
      <c r="AX310" s="14" t="s">
        <v>78</v>
      </c>
      <c r="AY310" s="254" t="s">
        <v>173</v>
      </c>
    </row>
    <row r="311" s="15" customFormat="1">
      <c r="A311" s="15"/>
      <c r="B311" s="255"/>
      <c r="C311" s="256"/>
      <c r="D311" s="235" t="s">
        <v>182</v>
      </c>
      <c r="E311" s="257" t="s">
        <v>1</v>
      </c>
      <c r="F311" s="258" t="s">
        <v>184</v>
      </c>
      <c r="G311" s="256"/>
      <c r="H311" s="259">
        <v>971.44000000000005</v>
      </c>
      <c r="I311" s="260"/>
      <c r="J311" s="256"/>
      <c r="K311" s="256"/>
      <c r="L311" s="261"/>
      <c r="M311" s="262"/>
      <c r="N311" s="263"/>
      <c r="O311" s="263"/>
      <c r="P311" s="263"/>
      <c r="Q311" s="263"/>
      <c r="R311" s="263"/>
      <c r="S311" s="263"/>
      <c r="T311" s="26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5" t="s">
        <v>182</v>
      </c>
      <c r="AU311" s="265" t="s">
        <v>88</v>
      </c>
      <c r="AV311" s="15" t="s">
        <v>180</v>
      </c>
      <c r="AW311" s="15" t="s">
        <v>34</v>
      </c>
      <c r="AX311" s="15" t="s">
        <v>86</v>
      </c>
      <c r="AY311" s="265" t="s">
        <v>173</v>
      </c>
    </row>
    <row r="312" s="2" customFormat="1" ht="24.15" customHeight="1">
      <c r="A312" s="39"/>
      <c r="B312" s="40"/>
      <c r="C312" s="220" t="s">
        <v>429</v>
      </c>
      <c r="D312" s="220" t="s">
        <v>175</v>
      </c>
      <c r="E312" s="221" t="s">
        <v>430</v>
      </c>
      <c r="F312" s="222" t="s">
        <v>431</v>
      </c>
      <c r="G312" s="223" t="s">
        <v>94</v>
      </c>
      <c r="H312" s="224">
        <v>237.94800000000001</v>
      </c>
      <c r="I312" s="225"/>
      <c r="J312" s="226">
        <f>ROUND(I312*H312,2)</f>
        <v>0</v>
      </c>
      <c r="K312" s="222" t="s">
        <v>179</v>
      </c>
      <c r="L312" s="45"/>
      <c r="M312" s="227" t="s">
        <v>1</v>
      </c>
      <c r="N312" s="228" t="s">
        <v>43</v>
      </c>
      <c r="O312" s="92"/>
      <c r="P312" s="229">
        <f>O312*H312</f>
        <v>0</v>
      </c>
      <c r="Q312" s="229">
        <v>0</v>
      </c>
      <c r="R312" s="229">
        <f>Q312*H312</f>
        <v>0</v>
      </c>
      <c r="S312" s="229">
        <v>0</v>
      </c>
      <c r="T312" s="23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1" t="s">
        <v>180</v>
      </c>
      <c r="AT312" s="231" t="s">
        <v>175</v>
      </c>
      <c r="AU312" s="231" t="s">
        <v>88</v>
      </c>
      <c r="AY312" s="18" t="s">
        <v>173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8" t="s">
        <v>86</v>
      </c>
      <c r="BK312" s="232">
        <f>ROUND(I312*H312,2)</f>
        <v>0</v>
      </c>
      <c r="BL312" s="18" t="s">
        <v>180</v>
      </c>
      <c r="BM312" s="231" t="s">
        <v>432</v>
      </c>
    </row>
    <row r="313" s="13" customFormat="1">
      <c r="A313" s="13"/>
      <c r="B313" s="233"/>
      <c r="C313" s="234"/>
      <c r="D313" s="235" t="s">
        <v>182</v>
      </c>
      <c r="E313" s="236" t="s">
        <v>1</v>
      </c>
      <c r="F313" s="237" t="s">
        <v>433</v>
      </c>
      <c r="G313" s="234"/>
      <c r="H313" s="236" t="s">
        <v>1</v>
      </c>
      <c r="I313" s="238"/>
      <c r="J313" s="234"/>
      <c r="K313" s="234"/>
      <c r="L313" s="239"/>
      <c r="M313" s="240"/>
      <c r="N313" s="241"/>
      <c r="O313" s="241"/>
      <c r="P313" s="241"/>
      <c r="Q313" s="241"/>
      <c r="R313" s="241"/>
      <c r="S313" s="241"/>
      <c r="T313" s="24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3" t="s">
        <v>182</v>
      </c>
      <c r="AU313" s="243" t="s">
        <v>88</v>
      </c>
      <c r="AV313" s="13" t="s">
        <v>86</v>
      </c>
      <c r="AW313" s="13" t="s">
        <v>34</v>
      </c>
      <c r="AX313" s="13" t="s">
        <v>78</v>
      </c>
      <c r="AY313" s="243" t="s">
        <v>173</v>
      </c>
    </row>
    <row r="314" s="13" customFormat="1">
      <c r="A314" s="13"/>
      <c r="B314" s="233"/>
      <c r="C314" s="234"/>
      <c r="D314" s="235" t="s">
        <v>182</v>
      </c>
      <c r="E314" s="236" t="s">
        <v>1</v>
      </c>
      <c r="F314" s="237" t="s">
        <v>415</v>
      </c>
      <c r="G314" s="234"/>
      <c r="H314" s="236" t="s">
        <v>1</v>
      </c>
      <c r="I314" s="238"/>
      <c r="J314" s="234"/>
      <c r="K314" s="234"/>
      <c r="L314" s="239"/>
      <c r="M314" s="240"/>
      <c r="N314" s="241"/>
      <c r="O314" s="241"/>
      <c r="P314" s="241"/>
      <c r="Q314" s="241"/>
      <c r="R314" s="241"/>
      <c r="S314" s="241"/>
      <c r="T314" s="24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3" t="s">
        <v>182</v>
      </c>
      <c r="AU314" s="243" t="s">
        <v>88</v>
      </c>
      <c r="AV314" s="13" t="s">
        <v>86</v>
      </c>
      <c r="AW314" s="13" t="s">
        <v>34</v>
      </c>
      <c r="AX314" s="13" t="s">
        <v>78</v>
      </c>
      <c r="AY314" s="243" t="s">
        <v>173</v>
      </c>
    </row>
    <row r="315" s="14" customFormat="1">
      <c r="A315" s="14"/>
      <c r="B315" s="244"/>
      <c r="C315" s="245"/>
      <c r="D315" s="235" t="s">
        <v>182</v>
      </c>
      <c r="E315" s="246" t="s">
        <v>1</v>
      </c>
      <c r="F315" s="247" t="s">
        <v>416</v>
      </c>
      <c r="G315" s="245"/>
      <c r="H315" s="248">
        <v>186.25999999999999</v>
      </c>
      <c r="I315" s="249"/>
      <c r="J315" s="245"/>
      <c r="K315" s="245"/>
      <c r="L315" s="250"/>
      <c r="M315" s="251"/>
      <c r="N315" s="252"/>
      <c r="O315" s="252"/>
      <c r="P315" s="252"/>
      <c r="Q315" s="252"/>
      <c r="R315" s="252"/>
      <c r="S315" s="252"/>
      <c r="T315" s="25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4" t="s">
        <v>182</v>
      </c>
      <c r="AU315" s="254" t="s">
        <v>88</v>
      </c>
      <c r="AV315" s="14" t="s">
        <v>88</v>
      </c>
      <c r="AW315" s="14" t="s">
        <v>34</v>
      </c>
      <c r="AX315" s="14" t="s">
        <v>78</v>
      </c>
      <c r="AY315" s="254" t="s">
        <v>173</v>
      </c>
    </row>
    <row r="316" s="13" customFormat="1">
      <c r="A316" s="13"/>
      <c r="B316" s="233"/>
      <c r="C316" s="234"/>
      <c r="D316" s="235" t="s">
        <v>182</v>
      </c>
      <c r="E316" s="236" t="s">
        <v>1</v>
      </c>
      <c r="F316" s="237" t="s">
        <v>417</v>
      </c>
      <c r="G316" s="234"/>
      <c r="H316" s="236" t="s">
        <v>1</v>
      </c>
      <c r="I316" s="238"/>
      <c r="J316" s="234"/>
      <c r="K316" s="234"/>
      <c r="L316" s="239"/>
      <c r="M316" s="240"/>
      <c r="N316" s="241"/>
      <c r="O316" s="241"/>
      <c r="P316" s="241"/>
      <c r="Q316" s="241"/>
      <c r="R316" s="241"/>
      <c r="S316" s="241"/>
      <c r="T316" s="24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3" t="s">
        <v>182</v>
      </c>
      <c r="AU316" s="243" t="s">
        <v>88</v>
      </c>
      <c r="AV316" s="13" t="s">
        <v>86</v>
      </c>
      <c r="AW316" s="13" t="s">
        <v>34</v>
      </c>
      <c r="AX316" s="13" t="s">
        <v>78</v>
      </c>
      <c r="AY316" s="243" t="s">
        <v>173</v>
      </c>
    </row>
    <row r="317" s="14" customFormat="1">
      <c r="A317" s="14"/>
      <c r="B317" s="244"/>
      <c r="C317" s="245"/>
      <c r="D317" s="235" t="s">
        <v>182</v>
      </c>
      <c r="E317" s="246" t="s">
        <v>1</v>
      </c>
      <c r="F317" s="247" t="s">
        <v>419</v>
      </c>
      <c r="G317" s="245"/>
      <c r="H317" s="248">
        <v>3.948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4" t="s">
        <v>182</v>
      </c>
      <c r="AU317" s="254" t="s">
        <v>88</v>
      </c>
      <c r="AV317" s="14" t="s">
        <v>88</v>
      </c>
      <c r="AW317" s="14" t="s">
        <v>34</v>
      </c>
      <c r="AX317" s="14" t="s">
        <v>78</v>
      </c>
      <c r="AY317" s="254" t="s">
        <v>173</v>
      </c>
    </row>
    <row r="318" s="13" customFormat="1">
      <c r="A318" s="13"/>
      <c r="B318" s="233"/>
      <c r="C318" s="234"/>
      <c r="D318" s="235" t="s">
        <v>182</v>
      </c>
      <c r="E318" s="236" t="s">
        <v>1</v>
      </c>
      <c r="F318" s="237" t="s">
        <v>420</v>
      </c>
      <c r="G318" s="234"/>
      <c r="H318" s="236" t="s">
        <v>1</v>
      </c>
      <c r="I318" s="238"/>
      <c r="J318" s="234"/>
      <c r="K318" s="234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182</v>
      </c>
      <c r="AU318" s="243" t="s">
        <v>88</v>
      </c>
      <c r="AV318" s="13" t="s">
        <v>86</v>
      </c>
      <c r="AW318" s="13" t="s">
        <v>34</v>
      </c>
      <c r="AX318" s="13" t="s">
        <v>78</v>
      </c>
      <c r="AY318" s="243" t="s">
        <v>173</v>
      </c>
    </row>
    <row r="319" s="14" customFormat="1">
      <c r="A319" s="14"/>
      <c r="B319" s="244"/>
      <c r="C319" s="245"/>
      <c r="D319" s="235" t="s">
        <v>182</v>
      </c>
      <c r="E319" s="246" t="s">
        <v>1</v>
      </c>
      <c r="F319" s="247" t="s">
        <v>421</v>
      </c>
      <c r="G319" s="245"/>
      <c r="H319" s="248">
        <v>35.43</v>
      </c>
      <c r="I319" s="249"/>
      <c r="J319" s="245"/>
      <c r="K319" s="245"/>
      <c r="L319" s="250"/>
      <c r="M319" s="251"/>
      <c r="N319" s="252"/>
      <c r="O319" s="252"/>
      <c r="P319" s="252"/>
      <c r="Q319" s="252"/>
      <c r="R319" s="252"/>
      <c r="S319" s="252"/>
      <c r="T319" s="25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4" t="s">
        <v>182</v>
      </c>
      <c r="AU319" s="254" t="s">
        <v>88</v>
      </c>
      <c r="AV319" s="14" t="s">
        <v>88</v>
      </c>
      <c r="AW319" s="14" t="s">
        <v>34</v>
      </c>
      <c r="AX319" s="14" t="s">
        <v>78</v>
      </c>
      <c r="AY319" s="254" t="s">
        <v>173</v>
      </c>
    </row>
    <row r="320" s="13" customFormat="1">
      <c r="A320" s="13"/>
      <c r="B320" s="233"/>
      <c r="C320" s="234"/>
      <c r="D320" s="235" t="s">
        <v>182</v>
      </c>
      <c r="E320" s="236" t="s">
        <v>1</v>
      </c>
      <c r="F320" s="237" t="s">
        <v>425</v>
      </c>
      <c r="G320" s="234"/>
      <c r="H320" s="236" t="s">
        <v>1</v>
      </c>
      <c r="I320" s="238"/>
      <c r="J320" s="234"/>
      <c r="K320" s="234"/>
      <c r="L320" s="239"/>
      <c r="M320" s="240"/>
      <c r="N320" s="241"/>
      <c r="O320" s="241"/>
      <c r="P320" s="241"/>
      <c r="Q320" s="241"/>
      <c r="R320" s="241"/>
      <c r="S320" s="241"/>
      <c r="T320" s="24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3" t="s">
        <v>182</v>
      </c>
      <c r="AU320" s="243" t="s">
        <v>88</v>
      </c>
      <c r="AV320" s="13" t="s">
        <v>86</v>
      </c>
      <c r="AW320" s="13" t="s">
        <v>34</v>
      </c>
      <c r="AX320" s="13" t="s">
        <v>78</v>
      </c>
      <c r="AY320" s="243" t="s">
        <v>173</v>
      </c>
    </row>
    <row r="321" s="14" customFormat="1">
      <c r="A321" s="14"/>
      <c r="B321" s="244"/>
      <c r="C321" s="245"/>
      <c r="D321" s="235" t="s">
        <v>182</v>
      </c>
      <c r="E321" s="246" t="s">
        <v>1</v>
      </c>
      <c r="F321" s="247" t="s">
        <v>426</v>
      </c>
      <c r="G321" s="245"/>
      <c r="H321" s="248">
        <v>12.310000000000001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4" t="s">
        <v>182</v>
      </c>
      <c r="AU321" s="254" t="s">
        <v>88</v>
      </c>
      <c r="AV321" s="14" t="s">
        <v>88</v>
      </c>
      <c r="AW321" s="14" t="s">
        <v>34</v>
      </c>
      <c r="AX321" s="14" t="s">
        <v>78</v>
      </c>
      <c r="AY321" s="254" t="s">
        <v>173</v>
      </c>
    </row>
    <row r="322" s="15" customFormat="1">
      <c r="A322" s="15"/>
      <c r="B322" s="255"/>
      <c r="C322" s="256"/>
      <c r="D322" s="235" t="s">
        <v>182</v>
      </c>
      <c r="E322" s="257" t="s">
        <v>1</v>
      </c>
      <c r="F322" s="258" t="s">
        <v>184</v>
      </c>
      <c r="G322" s="256"/>
      <c r="H322" s="259">
        <v>237.94800000000001</v>
      </c>
      <c r="I322" s="260"/>
      <c r="J322" s="256"/>
      <c r="K322" s="256"/>
      <c r="L322" s="261"/>
      <c r="M322" s="262"/>
      <c r="N322" s="263"/>
      <c r="O322" s="263"/>
      <c r="P322" s="263"/>
      <c r="Q322" s="263"/>
      <c r="R322" s="263"/>
      <c r="S322" s="263"/>
      <c r="T322" s="264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5" t="s">
        <v>182</v>
      </c>
      <c r="AU322" s="265" t="s">
        <v>88</v>
      </c>
      <c r="AV322" s="15" t="s">
        <v>180</v>
      </c>
      <c r="AW322" s="15" t="s">
        <v>34</v>
      </c>
      <c r="AX322" s="15" t="s">
        <v>86</v>
      </c>
      <c r="AY322" s="265" t="s">
        <v>173</v>
      </c>
    </row>
    <row r="323" s="2" customFormat="1" ht="24.15" customHeight="1">
      <c r="A323" s="39"/>
      <c r="B323" s="40"/>
      <c r="C323" s="220" t="s">
        <v>434</v>
      </c>
      <c r="D323" s="220" t="s">
        <v>175</v>
      </c>
      <c r="E323" s="221" t="s">
        <v>435</v>
      </c>
      <c r="F323" s="222" t="s">
        <v>436</v>
      </c>
      <c r="G323" s="223" t="s">
        <v>94</v>
      </c>
      <c r="H323" s="224">
        <v>329.92000000000002</v>
      </c>
      <c r="I323" s="225"/>
      <c r="J323" s="226">
        <f>ROUND(I323*H323,2)</f>
        <v>0</v>
      </c>
      <c r="K323" s="222" t="s">
        <v>437</v>
      </c>
      <c r="L323" s="45"/>
      <c r="M323" s="227" t="s">
        <v>1</v>
      </c>
      <c r="N323" s="228" t="s">
        <v>43</v>
      </c>
      <c r="O323" s="92"/>
      <c r="P323" s="229">
        <f>O323*H323</f>
        <v>0</v>
      </c>
      <c r="Q323" s="229">
        <v>0</v>
      </c>
      <c r="R323" s="229">
        <f>Q323*H323</f>
        <v>0</v>
      </c>
      <c r="S323" s="229">
        <v>0</v>
      </c>
      <c r="T323" s="230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1" t="s">
        <v>180</v>
      </c>
      <c r="AT323" s="231" t="s">
        <v>175</v>
      </c>
      <c r="AU323" s="231" t="s">
        <v>88</v>
      </c>
      <c r="AY323" s="18" t="s">
        <v>173</v>
      </c>
      <c r="BE323" s="232">
        <f>IF(N323="základní",J323,0)</f>
        <v>0</v>
      </c>
      <c r="BF323" s="232">
        <f>IF(N323="snížená",J323,0)</f>
        <v>0</v>
      </c>
      <c r="BG323" s="232">
        <f>IF(N323="zákl. přenesená",J323,0)</f>
        <v>0</v>
      </c>
      <c r="BH323" s="232">
        <f>IF(N323="sníž. přenesená",J323,0)</f>
        <v>0</v>
      </c>
      <c r="BI323" s="232">
        <f>IF(N323="nulová",J323,0)</f>
        <v>0</v>
      </c>
      <c r="BJ323" s="18" t="s">
        <v>86</v>
      </c>
      <c r="BK323" s="232">
        <f>ROUND(I323*H323,2)</f>
        <v>0</v>
      </c>
      <c r="BL323" s="18" t="s">
        <v>180</v>
      </c>
      <c r="BM323" s="231" t="s">
        <v>438</v>
      </c>
    </row>
    <row r="324" s="13" customFormat="1">
      <c r="A324" s="13"/>
      <c r="B324" s="233"/>
      <c r="C324" s="234"/>
      <c r="D324" s="235" t="s">
        <v>182</v>
      </c>
      <c r="E324" s="236" t="s">
        <v>1</v>
      </c>
      <c r="F324" s="237" t="s">
        <v>439</v>
      </c>
      <c r="G324" s="234"/>
      <c r="H324" s="236" t="s">
        <v>1</v>
      </c>
      <c r="I324" s="238"/>
      <c r="J324" s="234"/>
      <c r="K324" s="234"/>
      <c r="L324" s="239"/>
      <c r="M324" s="240"/>
      <c r="N324" s="241"/>
      <c r="O324" s="241"/>
      <c r="P324" s="241"/>
      <c r="Q324" s="241"/>
      <c r="R324" s="241"/>
      <c r="S324" s="241"/>
      <c r="T324" s="24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3" t="s">
        <v>182</v>
      </c>
      <c r="AU324" s="243" t="s">
        <v>88</v>
      </c>
      <c r="AV324" s="13" t="s">
        <v>86</v>
      </c>
      <c r="AW324" s="13" t="s">
        <v>34</v>
      </c>
      <c r="AX324" s="13" t="s">
        <v>78</v>
      </c>
      <c r="AY324" s="243" t="s">
        <v>173</v>
      </c>
    </row>
    <row r="325" s="14" customFormat="1">
      <c r="A325" s="14"/>
      <c r="B325" s="244"/>
      <c r="C325" s="245"/>
      <c r="D325" s="235" t="s">
        <v>182</v>
      </c>
      <c r="E325" s="246" t="s">
        <v>1</v>
      </c>
      <c r="F325" s="247" t="s">
        <v>440</v>
      </c>
      <c r="G325" s="245"/>
      <c r="H325" s="248">
        <v>329.92000000000002</v>
      </c>
      <c r="I325" s="249"/>
      <c r="J325" s="245"/>
      <c r="K325" s="245"/>
      <c r="L325" s="250"/>
      <c r="M325" s="251"/>
      <c r="N325" s="252"/>
      <c r="O325" s="252"/>
      <c r="P325" s="252"/>
      <c r="Q325" s="252"/>
      <c r="R325" s="252"/>
      <c r="S325" s="252"/>
      <c r="T325" s="253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4" t="s">
        <v>182</v>
      </c>
      <c r="AU325" s="254" t="s">
        <v>88</v>
      </c>
      <c r="AV325" s="14" t="s">
        <v>88</v>
      </c>
      <c r="AW325" s="14" t="s">
        <v>34</v>
      </c>
      <c r="AX325" s="14" t="s">
        <v>78</v>
      </c>
      <c r="AY325" s="254" t="s">
        <v>173</v>
      </c>
    </row>
    <row r="326" s="15" customFormat="1">
      <c r="A326" s="15"/>
      <c r="B326" s="255"/>
      <c r="C326" s="256"/>
      <c r="D326" s="235" t="s">
        <v>182</v>
      </c>
      <c r="E326" s="257" t="s">
        <v>1</v>
      </c>
      <c r="F326" s="258" t="s">
        <v>184</v>
      </c>
      <c r="G326" s="256"/>
      <c r="H326" s="259">
        <v>329.92000000000002</v>
      </c>
      <c r="I326" s="260"/>
      <c r="J326" s="256"/>
      <c r="K326" s="256"/>
      <c r="L326" s="261"/>
      <c r="M326" s="262"/>
      <c r="N326" s="263"/>
      <c r="O326" s="263"/>
      <c r="P326" s="263"/>
      <c r="Q326" s="263"/>
      <c r="R326" s="263"/>
      <c r="S326" s="263"/>
      <c r="T326" s="264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5" t="s">
        <v>182</v>
      </c>
      <c r="AU326" s="265" t="s">
        <v>88</v>
      </c>
      <c r="AV326" s="15" t="s">
        <v>180</v>
      </c>
      <c r="AW326" s="15" t="s">
        <v>34</v>
      </c>
      <c r="AX326" s="15" t="s">
        <v>86</v>
      </c>
      <c r="AY326" s="265" t="s">
        <v>173</v>
      </c>
    </row>
    <row r="327" s="2" customFormat="1" ht="33" customHeight="1">
      <c r="A327" s="39"/>
      <c r="B327" s="40"/>
      <c r="C327" s="220" t="s">
        <v>441</v>
      </c>
      <c r="D327" s="220" t="s">
        <v>175</v>
      </c>
      <c r="E327" s="221" t="s">
        <v>442</v>
      </c>
      <c r="F327" s="222" t="s">
        <v>443</v>
      </c>
      <c r="G327" s="223" t="s">
        <v>94</v>
      </c>
      <c r="H327" s="224">
        <v>329.92000000000002</v>
      </c>
      <c r="I327" s="225"/>
      <c r="J327" s="226">
        <f>ROUND(I327*H327,2)</f>
        <v>0</v>
      </c>
      <c r="K327" s="222" t="s">
        <v>179</v>
      </c>
      <c r="L327" s="45"/>
      <c r="M327" s="227" t="s">
        <v>1</v>
      </c>
      <c r="N327" s="228" t="s">
        <v>43</v>
      </c>
      <c r="O327" s="92"/>
      <c r="P327" s="229">
        <f>O327*H327</f>
        <v>0</v>
      </c>
      <c r="Q327" s="229">
        <v>0</v>
      </c>
      <c r="R327" s="229">
        <f>Q327*H327</f>
        <v>0</v>
      </c>
      <c r="S327" s="229">
        <v>0</v>
      </c>
      <c r="T327" s="230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1" t="s">
        <v>180</v>
      </c>
      <c r="AT327" s="231" t="s">
        <v>175</v>
      </c>
      <c r="AU327" s="231" t="s">
        <v>88</v>
      </c>
      <c r="AY327" s="18" t="s">
        <v>173</v>
      </c>
      <c r="BE327" s="232">
        <f>IF(N327="základní",J327,0)</f>
        <v>0</v>
      </c>
      <c r="BF327" s="232">
        <f>IF(N327="snížená",J327,0)</f>
        <v>0</v>
      </c>
      <c r="BG327" s="232">
        <f>IF(N327="zákl. přenesená",J327,0)</f>
        <v>0</v>
      </c>
      <c r="BH327" s="232">
        <f>IF(N327="sníž. přenesená",J327,0)</f>
        <v>0</v>
      </c>
      <c r="BI327" s="232">
        <f>IF(N327="nulová",J327,0)</f>
        <v>0</v>
      </c>
      <c r="BJ327" s="18" t="s">
        <v>86</v>
      </c>
      <c r="BK327" s="232">
        <f>ROUND(I327*H327,2)</f>
        <v>0</v>
      </c>
      <c r="BL327" s="18" t="s">
        <v>180</v>
      </c>
      <c r="BM327" s="231" t="s">
        <v>444</v>
      </c>
    </row>
    <row r="328" s="13" customFormat="1">
      <c r="A328" s="13"/>
      <c r="B328" s="233"/>
      <c r="C328" s="234"/>
      <c r="D328" s="235" t="s">
        <v>182</v>
      </c>
      <c r="E328" s="236" t="s">
        <v>1</v>
      </c>
      <c r="F328" s="237" t="s">
        <v>445</v>
      </c>
      <c r="G328" s="234"/>
      <c r="H328" s="236" t="s">
        <v>1</v>
      </c>
      <c r="I328" s="238"/>
      <c r="J328" s="234"/>
      <c r="K328" s="234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182</v>
      </c>
      <c r="AU328" s="243" t="s">
        <v>88</v>
      </c>
      <c r="AV328" s="13" t="s">
        <v>86</v>
      </c>
      <c r="AW328" s="13" t="s">
        <v>34</v>
      </c>
      <c r="AX328" s="13" t="s">
        <v>78</v>
      </c>
      <c r="AY328" s="243" t="s">
        <v>173</v>
      </c>
    </row>
    <row r="329" s="14" customFormat="1">
      <c r="A329" s="14"/>
      <c r="B329" s="244"/>
      <c r="C329" s="245"/>
      <c r="D329" s="235" t="s">
        <v>182</v>
      </c>
      <c r="E329" s="246" t="s">
        <v>1</v>
      </c>
      <c r="F329" s="247" t="s">
        <v>440</v>
      </c>
      <c r="G329" s="245"/>
      <c r="H329" s="248">
        <v>329.92000000000002</v>
      </c>
      <c r="I329" s="249"/>
      <c r="J329" s="245"/>
      <c r="K329" s="245"/>
      <c r="L329" s="250"/>
      <c r="M329" s="251"/>
      <c r="N329" s="252"/>
      <c r="O329" s="252"/>
      <c r="P329" s="252"/>
      <c r="Q329" s="252"/>
      <c r="R329" s="252"/>
      <c r="S329" s="252"/>
      <c r="T329" s="25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4" t="s">
        <v>182</v>
      </c>
      <c r="AU329" s="254" t="s">
        <v>88</v>
      </c>
      <c r="AV329" s="14" t="s">
        <v>88</v>
      </c>
      <c r="AW329" s="14" t="s">
        <v>34</v>
      </c>
      <c r="AX329" s="14" t="s">
        <v>78</v>
      </c>
      <c r="AY329" s="254" t="s">
        <v>173</v>
      </c>
    </row>
    <row r="330" s="15" customFormat="1">
      <c r="A330" s="15"/>
      <c r="B330" s="255"/>
      <c r="C330" s="256"/>
      <c r="D330" s="235" t="s">
        <v>182</v>
      </c>
      <c r="E330" s="257" t="s">
        <v>1</v>
      </c>
      <c r="F330" s="258" t="s">
        <v>184</v>
      </c>
      <c r="G330" s="256"/>
      <c r="H330" s="259">
        <v>329.92000000000002</v>
      </c>
      <c r="I330" s="260"/>
      <c r="J330" s="256"/>
      <c r="K330" s="256"/>
      <c r="L330" s="261"/>
      <c r="M330" s="262"/>
      <c r="N330" s="263"/>
      <c r="O330" s="263"/>
      <c r="P330" s="263"/>
      <c r="Q330" s="263"/>
      <c r="R330" s="263"/>
      <c r="S330" s="263"/>
      <c r="T330" s="264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5" t="s">
        <v>182</v>
      </c>
      <c r="AU330" s="265" t="s">
        <v>88</v>
      </c>
      <c r="AV330" s="15" t="s">
        <v>180</v>
      </c>
      <c r="AW330" s="15" t="s">
        <v>34</v>
      </c>
      <c r="AX330" s="15" t="s">
        <v>86</v>
      </c>
      <c r="AY330" s="265" t="s">
        <v>173</v>
      </c>
    </row>
    <row r="331" s="2" customFormat="1" ht="24.15" customHeight="1">
      <c r="A331" s="39"/>
      <c r="B331" s="40"/>
      <c r="C331" s="220" t="s">
        <v>446</v>
      </c>
      <c r="D331" s="220" t="s">
        <v>175</v>
      </c>
      <c r="E331" s="221" t="s">
        <v>447</v>
      </c>
      <c r="F331" s="222" t="s">
        <v>448</v>
      </c>
      <c r="G331" s="223" t="s">
        <v>94</v>
      </c>
      <c r="H331" s="224">
        <v>329.92000000000002</v>
      </c>
      <c r="I331" s="225"/>
      <c r="J331" s="226">
        <f>ROUND(I331*H331,2)</f>
        <v>0</v>
      </c>
      <c r="K331" s="222" t="s">
        <v>179</v>
      </c>
      <c r="L331" s="45"/>
      <c r="M331" s="227" t="s">
        <v>1</v>
      </c>
      <c r="N331" s="228" t="s">
        <v>43</v>
      </c>
      <c r="O331" s="92"/>
      <c r="P331" s="229">
        <f>O331*H331</f>
        <v>0</v>
      </c>
      <c r="Q331" s="229">
        <v>0</v>
      </c>
      <c r="R331" s="229">
        <f>Q331*H331</f>
        <v>0</v>
      </c>
      <c r="S331" s="229">
        <v>0</v>
      </c>
      <c r="T331" s="230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1" t="s">
        <v>180</v>
      </c>
      <c r="AT331" s="231" t="s">
        <v>175</v>
      </c>
      <c r="AU331" s="231" t="s">
        <v>88</v>
      </c>
      <c r="AY331" s="18" t="s">
        <v>173</v>
      </c>
      <c r="BE331" s="232">
        <f>IF(N331="základní",J331,0)</f>
        <v>0</v>
      </c>
      <c r="BF331" s="232">
        <f>IF(N331="snížená",J331,0)</f>
        <v>0</v>
      </c>
      <c r="BG331" s="232">
        <f>IF(N331="zákl. přenesená",J331,0)</f>
        <v>0</v>
      </c>
      <c r="BH331" s="232">
        <f>IF(N331="sníž. přenesená",J331,0)</f>
        <v>0</v>
      </c>
      <c r="BI331" s="232">
        <f>IF(N331="nulová",J331,0)</f>
        <v>0</v>
      </c>
      <c r="BJ331" s="18" t="s">
        <v>86</v>
      </c>
      <c r="BK331" s="232">
        <f>ROUND(I331*H331,2)</f>
        <v>0</v>
      </c>
      <c r="BL331" s="18" t="s">
        <v>180</v>
      </c>
      <c r="BM331" s="231" t="s">
        <v>449</v>
      </c>
    </row>
    <row r="332" s="13" customFormat="1">
      <c r="A332" s="13"/>
      <c r="B332" s="233"/>
      <c r="C332" s="234"/>
      <c r="D332" s="235" t="s">
        <v>182</v>
      </c>
      <c r="E332" s="236" t="s">
        <v>1</v>
      </c>
      <c r="F332" s="237" t="s">
        <v>450</v>
      </c>
      <c r="G332" s="234"/>
      <c r="H332" s="236" t="s">
        <v>1</v>
      </c>
      <c r="I332" s="238"/>
      <c r="J332" s="234"/>
      <c r="K332" s="234"/>
      <c r="L332" s="239"/>
      <c r="M332" s="240"/>
      <c r="N332" s="241"/>
      <c r="O332" s="241"/>
      <c r="P332" s="241"/>
      <c r="Q332" s="241"/>
      <c r="R332" s="241"/>
      <c r="S332" s="241"/>
      <c r="T332" s="24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3" t="s">
        <v>182</v>
      </c>
      <c r="AU332" s="243" t="s">
        <v>88</v>
      </c>
      <c r="AV332" s="13" t="s">
        <v>86</v>
      </c>
      <c r="AW332" s="13" t="s">
        <v>34</v>
      </c>
      <c r="AX332" s="13" t="s">
        <v>78</v>
      </c>
      <c r="AY332" s="243" t="s">
        <v>173</v>
      </c>
    </row>
    <row r="333" s="14" customFormat="1">
      <c r="A333" s="14"/>
      <c r="B333" s="244"/>
      <c r="C333" s="245"/>
      <c r="D333" s="235" t="s">
        <v>182</v>
      </c>
      <c r="E333" s="246" t="s">
        <v>1</v>
      </c>
      <c r="F333" s="247" t="s">
        <v>440</v>
      </c>
      <c r="G333" s="245"/>
      <c r="H333" s="248">
        <v>329.92000000000002</v>
      </c>
      <c r="I333" s="249"/>
      <c r="J333" s="245"/>
      <c r="K333" s="245"/>
      <c r="L333" s="250"/>
      <c r="M333" s="251"/>
      <c r="N333" s="252"/>
      <c r="O333" s="252"/>
      <c r="P333" s="252"/>
      <c r="Q333" s="252"/>
      <c r="R333" s="252"/>
      <c r="S333" s="252"/>
      <c r="T333" s="25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4" t="s">
        <v>182</v>
      </c>
      <c r="AU333" s="254" t="s">
        <v>88</v>
      </c>
      <c r="AV333" s="14" t="s">
        <v>88</v>
      </c>
      <c r="AW333" s="14" t="s">
        <v>34</v>
      </c>
      <c r="AX333" s="14" t="s">
        <v>78</v>
      </c>
      <c r="AY333" s="254" t="s">
        <v>173</v>
      </c>
    </row>
    <row r="334" s="15" customFormat="1">
      <c r="A334" s="15"/>
      <c r="B334" s="255"/>
      <c r="C334" s="256"/>
      <c r="D334" s="235" t="s">
        <v>182</v>
      </c>
      <c r="E334" s="257" t="s">
        <v>1</v>
      </c>
      <c r="F334" s="258" t="s">
        <v>184</v>
      </c>
      <c r="G334" s="256"/>
      <c r="H334" s="259">
        <v>329.92000000000002</v>
      </c>
      <c r="I334" s="260"/>
      <c r="J334" s="256"/>
      <c r="K334" s="256"/>
      <c r="L334" s="261"/>
      <c r="M334" s="262"/>
      <c r="N334" s="263"/>
      <c r="O334" s="263"/>
      <c r="P334" s="263"/>
      <c r="Q334" s="263"/>
      <c r="R334" s="263"/>
      <c r="S334" s="263"/>
      <c r="T334" s="264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5" t="s">
        <v>182</v>
      </c>
      <c r="AU334" s="265" t="s">
        <v>88</v>
      </c>
      <c r="AV334" s="15" t="s">
        <v>180</v>
      </c>
      <c r="AW334" s="15" t="s">
        <v>34</v>
      </c>
      <c r="AX334" s="15" t="s">
        <v>86</v>
      </c>
      <c r="AY334" s="265" t="s">
        <v>173</v>
      </c>
    </row>
    <row r="335" s="2" customFormat="1" ht="33" customHeight="1">
      <c r="A335" s="39"/>
      <c r="B335" s="40"/>
      <c r="C335" s="220" t="s">
        <v>451</v>
      </c>
      <c r="D335" s="220" t="s">
        <v>175</v>
      </c>
      <c r="E335" s="221" t="s">
        <v>452</v>
      </c>
      <c r="F335" s="222" t="s">
        <v>453</v>
      </c>
      <c r="G335" s="223" t="s">
        <v>94</v>
      </c>
      <c r="H335" s="224">
        <v>329.92000000000002</v>
      </c>
      <c r="I335" s="225"/>
      <c r="J335" s="226">
        <f>ROUND(I335*H335,2)</f>
        <v>0</v>
      </c>
      <c r="K335" s="222" t="s">
        <v>179</v>
      </c>
      <c r="L335" s="45"/>
      <c r="M335" s="227" t="s">
        <v>1</v>
      </c>
      <c r="N335" s="228" t="s">
        <v>43</v>
      </c>
      <c r="O335" s="92"/>
      <c r="P335" s="229">
        <f>O335*H335</f>
        <v>0</v>
      </c>
      <c r="Q335" s="229">
        <v>0</v>
      </c>
      <c r="R335" s="229">
        <f>Q335*H335</f>
        <v>0</v>
      </c>
      <c r="S335" s="229">
        <v>0</v>
      </c>
      <c r="T335" s="230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1" t="s">
        <v>180</v>
      </c>
      <c r="AT335" s="231" t="s">
        <v>175</v>
      </c>
      <c r="AU335" s="231" t="s">
        <v>88</v>
      </c>
      <c r="AY335" s="18" t="s">
        <v>173</v>
      </c>
      <c r="BE335" s="232">
        <f>IF(N335="základní",J335,0)</f>
        <v>0</v>
      </c>
      <c r="BF335" s="232">
        <f>IF(N335="snížená",J335,0)</f>
        <v>0</v>
      </c>
      <c r="BG335" s="232">
        <f>IF(N335="zákl. přenesená",J335,0)</f>
        <v>0</v>
      </c>
      <c r="BH335" s="232">
        <f>IF(N335="sníž. přenesená",J335,0)</f>
        <v>0</v>
      </c>
      <c r="BI335" s="232">
        <f>IF(N335="nulová",J335,0)</f>
        <v>0</v>
      </c>
      <c r="BJ335" s="18" t="s">
        <v>86</v>
      </c>
      <c r="BK335" s="232">
        <f>ROUND(I335*H335,2)</f>
        <v>0</v>
      </c>
      <c r="BL335" s="18" t="s">
        <v>180</v>
      </c>
      <c r="BM335" s="231" t="s">
        <v>454</v>
      </c>
    </row>
    <row r="336" s="13" customFormat="1">
      <c r="A336" s="13"/>
      <c r="B336" s="233"/>
      <c r="C336" s="234"/>
      <c r="D336" s="235" t="s">
        <v>182</v>
      </c>
      <c r="E336" s="236" t="s">
        <v>1</v>
      </c>
      <c r="F336" s="237" t="s">
        <v>455</v>
      </c>
      <c r="G336" s="234"/>
      <c r="H336" s="236" t="s">
        <v>1</v>
      </c>
      <c r="I336" s="238"/>
      <c r="J336" s="234"/>
      <c r="K336" s="234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182</v>
      </c>
      <c r="AU336" s="243" t="s">
        <v>88</v>
      </c>
      <c r="AV336" s="13" t="s">
        <v>86</v>
      </c>
      <c r="AW336" s="13" t="s">
        <v>34</v>
      </c>
      <c r="AX336" s="13" t="s">
        <v>78</v>
      </c>
      <c r="AY336" s="243" t="s">
        <v>173</v>
      </c>
    </row>
    <row r="337" s="14" customFormat="1">
      <c r="A337" s="14"/>
      <c r="B337" s="244"/>
      <c r="C337" s="245"/>
      <c r="D337" s="235" t="s">
        <v>182</v>
      </c>
      <c r="E337" s="246" t="s">
        <v>1</v>
      </c>
      <c r="F337" s="247" t="s">
        <v>440</v>
      </c>
      <c r="G337" s="245"/>
      <c r="H337" s="248">
        <v>329.92000000000002</v>
      </c>
      <c r="I337" s="249"/>
      <c r="J337" s="245"/>
      <c r="K337" s="245"/>
      <c r="L337" s="250"/>
      <c r="M337" s="251"/>
      <c r="N337" s="252"/>
      <c r="O337" s="252"/>
      <c r="P337" s="252"/>
      <c r="Q337" s="252"/>
      <c r="R337" s="252"/>
      <c r="S337" s="252"/>
      <c r="T337" s="25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4" t="s">
        <v>182</v>
      </c>
      <c r="AU337" s="254" t="s">
        <v>88</v>
      </c>
      <c r="AV337" s="14" t="s">
        <v>88</v>
      </c>
      <c r="AW337" s="14" t="s">
        <v>34</v>
      </c>
      <c r="AX337" s="14" t="s">
        <v>78</v>
      </c>
      <c r="AY337" s="254" t="s">
        <v>173</v>
      </c>
    </row>
    <row r="338" s="15" customFormat="1">
      <c r="A338" s="15"/>
      <c r="B338" s="255"/>
      <c r="C338" s="256"/>
      <c r="D338" s="235" t="s">
        <v>182</v>
      </c>
      <c r="E338" s="257" t="s">
        <v>1</v>
      </c>
      <c r="F338" s="258" t="s">
        <v>184</v>
      </c>
      <c r="G338" s="256"/>
      <c r="H338" s="259">
        <v>329.92000000000002</v>
      </c>
      <c r="I338" s="260"/>
      <c r="J338" s="256"/>
      <c r="K338" s="256"/>
      <c r="L338" s="261"/>
      <c r="M338" s="262"/>
      <c r="N338" s="263"/>
      <c r="O338" s="263"/>
      <c r="P338" s="263"/>
      <c r="Q338" s="263"/>
      <c r="R338" s="263"/>
      <c r="S338" s="263"/>
      <c r="T338" s="264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5" t="s">
        <v>182</v>
      </c>
      <c r="AU338" s="265" t="s">
        <v>88</v>
      </c>
      <c r="AV338" s="15" t="s">
        <v>180</v>
      </c>
      <c r="AW338" s="15" t="s">
        <v>34</v>
      </c>
      <c r="AX338" s="15" t="s">
        <v>86</v>
      </c>
      <c r="AY338" s="265" t="s">
        <v>173</v>
      </c>
    </row>
    <row r="339" s="2" customFormat="1" ht="24.15" customHeight="1">
      <c r="A339" s="39"/>
      <c r="B339" s="40"/>
      <c r="C339" s="220" t="s">
        <v>456</v>
      </c>
      <c r="D339" s="220" t="s">
        <v>175</v>
      </c>
      <c r="E339" s="221" t="s">
        <v>457</v>
      </c>
      <c r="F339" s="222" t="s">
        <v>458</v>
      </c>
      <c r="G339" s="223" t="s">
        <v>94</v>
      </c>
      <c r="H339" s="224">
        <v>186.25999999999999</v>
      </c>
      <c r="I339" s="225"/>
      <c r="J339" s="226">
        <f>ROUND(I339*H339,2)</f>
        <v>0</v>
      </c>
      <c r="K339" s="222" t="s">
        <v>179</v>
      </c>
      <c r="L339" s="45"/>
      <c r="M339" s="227" t="s">
        <v>1</v>
      </c>
      <c r="N339" s="228" t="s">
        <v>43</v>
      </c>
      <c r="O339" s="92"/>
      <c r="P339" s="229">
        <f>O339*H339</f>
        <v>0</v>
      </c>
      <c r="Q339" s="229">
        <v>0.098000000000000004</v>
      </c>
      <c r="R339" s="229">
        <f>Q339*H339</f>
        <v>18.25348</v>
      </c>
      <c r="S339" s="229">
        <v>0</v>
      </c>
      <c r="T339" s="230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1" t="s">
        <v>180</v>
      </c>
      <c r="AT339" s="231" t="s">
        <v>175</v>
      </c>
      <c r="AU339" s="231" t="s">
        <v>88</v>
      </c>
      <c r="AY339" s="18" t="s">
        <v>173</v>
      </c>
      <c r="BE339" s="232">
        <f>IF(N339="základní",J339,0)</f>
        <v>0</v>
      </c>
      <c r="BF339" s="232">
        <f>IF(N339="snížená",J339,0)</f>
        <v>0</v>
      </c>
      <c r="BG339" s="232">
        <f>IF(N339="zákl. přenesená",J339,0)</f>
        <v>0</v>
      </c>
      <c r="BH339" s="232">
        <f>IF(N339="sníž. přenesená",J339,0)</f>
        <v>0</v>
      </c>
      <c r="BI339" s="232">
        <f>IF(N339="nulová",J339,0)</f>
        <v>0</v>
      </c>
      <c r="BJ339" s="18" t="s">
        <v>86</v>
      </c>
      <c r="BK339" s="232">
        <f>ROUND(I339*H339,2)</f>
        <v>0</v>
      </c>
      <c r="BL339" s="18" t="s">
        <v>180</v>
      </c>
      <c r="BM339" s="231" t="s">
        <v>459</v>
      </c>
    </row>
    <row r="340" s="13" customFormat="1">
      <c r="A340" s="13"/>
      <c r="B340" s="233"/>
      <c r="C340" s="234"/>
      <c r="D340" s="235" t="s">
        <v>182</v>
      </c>
      <c r="E340" s="236" t="s">
        <v>1</v>
      </c>
      <c r="F340" s="237" t="s">
        <v>460</v>
      </c>
      <c r="G340" s="234"/>
      <c r="H340" s="236" t="s">
        <v>1</v>
      </c>
      <c r="I340" s="238"/>
      <c r="J340" s="234"/>
      <c r="K340" s="234"/>
      <c r="L340" s="239"/>
      <c r="M340" s="240"/>
      <c r="N340" s="241"/>
      <c r="O340" s="241"/>
      <c r="P340" s="241"/>
      <c r="Q340" s="241"/>
      <c r="R340" s="241"/>
      <c r="S340" s="241"/>
      <c r="T340" s="24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3" t="s">
        <v>182</v>
      </c>
      <c r="AU340" s="243" t="s">
        <v>88</v>
      </c>
      <c r="AV340" s="13" t="s">
        <v>86</v>
      </c>
      <c r="AW340" s="13" t="s">
        <v>34</v>
      </c>
      <c r="AX340" s="13" t="s">
        <v>78</v>
      </c>
      <c r="AY340" s="243" t="s">
        <v>173</v>
      </c>
    </row>
    <row r="341" s="14" customFormat="1">
      <c r="A341" s="14"/>
      <c r="B341" s="244"/>
      <c r="C341" s="245"/>
      <c r="D341" s="235" t="s">
        <v>182</v>
      </c>
      <c r="E341" s="246" t="s">
        <v>1</v>
      </c>
      <c r="F341" s="247" t="s">
        <v>416</v>
      </c>
      <c r="G341" s="245"/>
      <c r="H341" s="248">
        <v>186.25999999999999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4" t="s">
        <v>182</v>
      </c>
      <c r="AU341" s="254" t="s">
        <v>88</v>
      </c>
      <c r="AV341" s="14" t="s">
        <v>88</v>
      </c>
      <c r="AW341" s="14" t="s">
        <v>34</v>
      </c>
      <c r="AX341" s="14" t="s">
        <v>78</v>
      </c>
      <c r="AY341" s="254" t="s">
        <v>173</v>
      </c>
    </row>
    <row r="342" s="15" customFormat="1">
      <c r="A342" s="15"/>
      <c r="B342" s="255"/>
      <c r="C342" s="256"/>
      <c r="D342" s="235" t="s">
        <v>182</v>
      </c>
      <c r="E342" s="257" t="s">
        <v>1</v>
      </c>
      <c r="F342" s="258" t="s">
        <v>184</v>
      </c>
      <c r="G342" s="256"/>
      <c r="H342" s="259">
        <v>186.25999999999999</v>
      </c>
      <c r="I342" s="260"/>
      <c r="J342" s="256"/>
      <c r="K342" s="256"/>
      <c r="L342" s="261"/>
      <c r="M342" s="262"/>
      <c r="N342" s="263"/>
      <c r="O342" s="263"/>
      <c r="P342" s="263"/>
      <c r="Q342" s="263"/>
      <c r="R342" s="263"/>
      <c r="S342" s="263"/>
      <c r="T342" s="264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65" t="s">
        <v>182</v>
      </c>
      <c r="AU342" s="265" t="s">
        <v>88</v>
      </c>
      <c r="AV342" s="15" t="s">
        <v>180</v>
      </c>
      <c r="AW342" s="15" t="s">
        <v>34</v>
      </c>
      <c r="AX342" s="15" t="s">
        <v>86</v>
      </c>
      <c r="AY342" s="265" t="s">
        <v>173</v>
      </c>
    </row>
    <row r="343" s="2" customFormat="1" ht="24.15" customHeight="1">
      <c r="A343" s="39"/>
      <c r="B343" s="40"/>
      <c r="C343" s="277" t="s">
        <v>461</v>
      </c>
      <c r="D343" s="277" t="s">
        <v>383</v>
      </c>
      <c r="E343" s="278" t="s">
        <v>462</v>
      </c>
      <c r="F343" s="279" t="s">
        <v>463</v>
      </c>
      <c r="G343" s="280" t="s">
        <v>94</v>
      </c>
      <c r="H343" s="281">
        <v>177.13300000000001</v>
      </c>
      <c r="I343" s="282"/>
      <c r="J343" s="283">
        <f>ROUND(I343*H343,2)</f>
        <v>0</v>
      </c>
      <c r="K343" s="279" t="s">
        <v>179</v>
      </c>
      <c r="L343" s="284"/>
      <c r="M343" s="285" t="s">
        <v>1</v>
      </c>
      <c r="N343" s="286" t="s">
        <v>43</v>
      </c>
      <c r="O343" s="92"/>
      <c r="P343" s="229">
        <f>O343*H343</f>
        <v>0</v>
      </c>
      <c r="Q343" s="229">
        <v>0.14499999999999999</v>
      </c>
      <c r="R343" s="229">
        <f>Q343*H343</f>
        <v>25.684284999999999</v>
      </c>
      <c r="S343" s="229">
        <v>0</v>
      </c>
      <c r="T343" s="230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1" t="s">
        <v>210</v>
      </c>
      <c r="AT343" s="231" t="s">
        <v>383</v>
      </c>
      <c r="AU343" s="231" t="s">
        <v>88</v>
      </c>
      <c r="AY343" s="18" t="s">
        <v>173</v>
      </c>
      <c r="BE343" s="232">
        <f>IF(N343="základní",J343,0)</f>
        <v>0</v>
      </c>
      <c r="BF343" s="232">
        <f>IF(N343="snížená",J343,0)</f>
        <v>0</v>
      </c>
      <c r="BG343" s="232">
        <f>IF(N343="zákl. přenesená",J343,0)</f>
        <v>0</v>
      </c>
      <c r="BH343" s="232">
        <f>IF(N343="sníž. přenesená",J343,0)</f>
        <v>0</v>
      </c>
      <c r="BI343" s="232">
        <f>IF(N343="nulová",J343,0)</f>
        <v>0</v>
      </c>
      <c r="BJ343" s="18" t="s">
        <v>86</v>
      </c>
      <c r="BK343" s="232">
        <f>ROUND(I343*H343,2)</f>
        <v>0</v>
      </c>
      <c r="BL343" s="18" t="s">
        <v>180</v>
      </c>
      <c r="BM343" s="231" t="s">
        <v>464</v>
      </c>
    </row>
    <row r="344" s="14" customFormat="1">
      <c r="A344" s="14"/>
      <c r="B344" s="244"/>
      <c r="C344" s="245"/>
      <c r="D344" s="235" t="s">
        <v>182</v>
      </c>
      <c r="E344" s="245"/>
      <c r="F344" s="247" t="s">
        <v>465</v>
      </c>
      <c r="G344" s="245"/>
      <c r="H344" s="248">
        <v>177.13300000000001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4" t="s">
        <v>182</v>
      </c>
      <c r="AU344" s="254" t="s">
        <v>88</v>
      </c>
      <c r="AV344" s="14" t="s">
        <v>88</v>
      </c>
      <c r="AW344" s="14" t="s">
        <v>4</v>
      </c>
      <c r="AX344" s="14" t="s">
        <v>86</v>
      </c>
      <c r="AY344" s="254" t="s">
        <v>173</v>
      </c>
    </row>
    <row r="345" s="2" customFormat="1" ht="24.15" customHeight="1">
      <c r="A345" s="39"/>
      <c r="B345" s="40"/>
      <c r="C345" s="277" t="s">
        <v>466</v>
      </c>
      <c r="D345" s="277" t="s">
        <v>383</v>
      </c>
      <c r="E345" s="278" t="s">
        <v>467</v>
      </c>
      <c r="F345" s="279" t="s">
        <v>468</v>
      </c>
      <c r="G345" s="280" t="s">
        <v>94</v>
      </c>
      <c r="H345" s="281">
        <v>12.852</v>
      </c>
      <c r="I345" s="282"/>
      <c r="J345" s="283">
        <f>ROUND(I345*H345,2)</f>
        <v>0</v>
      </c>
      <c r="K345" s="279" t="s">
        <v>179</v>
      </c>
      <c r="L345" s="284"/>
      <c r="M345" s="285" t="s">
        <v>1</v>
      </c>
      <c r="N345" s="286" t="s">
        <v>43</v>
      </c>
      <c r="O345" s="92"/>
      <c r="P345" s="229">
        <f>O345*H345</f>
        <v>0</v>
      </c>
      <c r="Q345" s="229">
        <v>0.14499999999999999</v>
      </c>
      <c r="R345" s="229">
        <f>Q345*H345</f>
        <v>1.86354</v>
      </c>
      <c r="S345" s="229">
        <v>0</v>
      </c>
      <c r="T345" s="230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1" t="s">
        <v>210</v>
      </c>
      <c r="AT345" s="231" t="s">
        <v>383</v>
      </c>
      <c r="AU345" s="231" t="s">
        <v>88</v>
      </c>
      <c r="AY345" s="18" t="s">
        <v>173</v>
      </c>
      <c r="BE345" s="232">
        <f>IF(N345="základní",J345,0)</f>
        <v>0</v>
      </c>
      <c r="BF345" s="232">
        <f>IF(N345="snížená",J345,0)</f>
        <v>0</v>
      </c>
      <c r="BG345" s="232">
        <f>IF(N345="zákl. přenesená",J345,0)</f>
        <v>0</v>
      </c>
      <c r="BH345" s="232">
        <f>IF(N345="sníž. přenesená",J345,0)</f>
        <v>0</v>
      </c>
      <c r="BI345" s="232">
        <f>IF(N345="nulová",J345,0)</f>
        <v>0</v>
      </c>
      <c r="BJ345" s="18" t="s">
        <v>86</v>
      </c>
      <c r="BK345" s="232">
        <f>ROUND(I345*H345,2)</f>
        <v>0</v>
      </c>
      <c r="BL345" s="18" t="s">
        <v>180</v>
      </c>
      <c r="BM345" s="231" t="s">
        <v>469</v>
      </c>
    </row>
    <row r="346" s="13" customFormat="1">
      <c r="A346" s="13"/>
      <c r="B346" s="233"/>
      <c r="C346" s="234"/>
      <c r="D346" s="235" t="s">
        <v>182</v>
      </c>
      <c r="E346" s="236" t="s">
        <v>1</v>
      </c>
      <c r="F346" s="237" t="s">
        <v>470</v>
      </c>
      <c r="G346" s="234"/>
      <c r="H346" s="236" t="s">
        <v>1</v>
      </c>
      <c r="I346" s="238"/>
      <c r="J346" s="234"/>
      <c r="K346" s="234"/>
      <c r="L346" s="239"/>
      <c r="M346" s="240"/>
      <c r="N346" s="241"/>
      <c r="O346" s="241"/>
      <c r="P346" s="241"/>
      <c r="Q346" s="241"/>
      <c r="R346" s="241"/>
      <c r="S346" s="241"/>
      <c r="T346" s="24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3" t="s">
        <v>182</v>
      </c>
      <c r="AU346" s="243" t="s">
        <v>88</v>
      </c>
      <c r="AV346" s="13" t="s">
        <v>86</v>
      </c>
      <c r="AW346" s="13" t="s">
        <v>34</v>
      </c>
      <c r="AX346" s="13" t="s">
        <v>78</v>
      </c>
      <c r="AY346" s="243" t="s">
        <v>173</v>
      </c>
    </row>
    <row r="347" s="14" customFormat="1">
      <c r="A347" s="14"/>
      <c r="B347" s="244"/>
      <c r="C347" s="245"/>
      <c r="D347" s="235" t="s">
        <v>182</v>
      </c>
      <c r="E347" s="246" t="s">
        <v>1</v>
      </c>
      <c r="F347" s="247" t="s">
        <v>471</v>
      </c>
      <c r="G347" s="245"/>
      <c r="H347" s="248">
        <v>12.6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4" t="s">
        <v>182</v>
      </c>
      <c r="AU347" s="254" t="s">
        <v>88</v>
      </c>
      <c r="AV347" s="14" t="s">
        <v>88</v>
      </c>
      <c r="AW347" s="14" t="s">
        <v>34</v>
      </c>
      <c r="AX347" s="14" t="s">
        <v>78</v>
      </c>
      <c r="AY347" s="254" t="s">
        <v>173</v>
      </c>
    </row>
    <row r="348" s="15" customFormat="1">
      <c r="A348" s="15"/>
      <c r="B348" s="255"/>
      <c r="C348" s="256"/>
      <c r="D348" s="235" t="s">
        <v>182</v>
      </c>
      <c r="E348" s="257" t="s">
        <v>1</v>
      </c>
      <c r="F348" s="258" t="s">
        <v>184</v>
      </c>
      <c r="G348" s="256"/>
      <c r="H348" s="259">
        <v>12.6</v>
      </c>
      <c r="I348" s="260"/>
      <c r="J348" s="256"/>
      <c r="K348" s="256"/>
      <c r="L348" s="261"/>
      <c r="M348" s="262"/>
      <c r="N348" s="263"/>
      <c r="O348" s="263"/>
      <c r="P348" s="263"/>
      <c r="Q348" s="263"/>
      <c r="R348" s="263"/>
      <c r="S348" s="263"/>
      <c r="T348" s="264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5" t="s">
        <v>182</v>
      </c>
      <c r="AU348" s="265" t="s">
        <v>88</v>
      </c>
      <c r="AV348" s="15" t="s">
        <v>180</v>
      </c>
      <c r="AW348" s="15" t="s">
        <v>34</v>
      </c>
      <c r="AX348" s="15" t="s">
        <v>86</v>
      </c>
      <c r="AY348" s="265" t="s">
        <v>173</v>
      </c>
    </row>
    <row r="349" s="14" customFormat="1">
      <c r="A349" s="14"/>
      <c r="B349" s="244"/>
      <c r="C349" s="245"/>
      <c r="D349" s="235" t="s">
        <v>182</v>
      </c>
      <c r="E349" s="245"/>
      <c r="F349" s="247" t="s">
        <v>472</v>
      </c>
      <c r="G349" s="245"/>
      <c r="H349" s="248">
        <v>12.852</v>
      </c>
      <c r="I349" s="249"/>
      <c r="J349" s="245"/>
      <c r="K349" s="245"/>
      <c r="L349" s="250"/>
      <c r="M349" s="251"/>
      <c r="N349" s="252"/>
      <c r="O349" s="252"/>
      <c r="P349" s="252"/>
      <c r="Q349" s="252"/>
      <c r="R349" s="252"/>
      <c r="S349" s="252"/>
      <c r="T349" s="25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4" t="s">
        <v>182</v>
      </c>
      <c r="AU349" s="254" t="s">
        <v>88</v>
      </c>
      <c r="AV349" s="14" t="s">
        <v>88</v>
      </c>
      <c r="AW349" s="14" t="s">
        <v>4</v>
      </c>
      <c r="AX349" s="14" t="s">
        <v>86</v>
      </c>
      <c r="AY349" s="254" t="s">
        <v>173</v>
      </c>
    </row>
    <row r="350" s="2" customFormat="1" ht="33" customHeight="1">
      <c r="A350" s="39"/>
      <c r="B350" s="40"/>
      <c r="C350" s="220" t="s">
        <v>473</v>
      </c>
      <c r="D350" s="220" t="s">
        <v>175</v>
      </c>
      <c r="E350" s="221" t="s">
        <v>474</v>
      </c>
      <c r="F350" s="222" t="s">
        <v>475</v>
      </c>
      <c r="G350" s="223" t="s">
        <v>94</v>
      </c>
      <c r="H350" s="224">
        <v>140.78200000000001</v>
      </c>
      <c r="I350" s="225"/>
      <c r="J350" s="226">
        <f>ROUND(I350*H350,2)</f>
        <v>0</v>
      </c>
      <c r="K350" s="222" t="s">
        <v>179</v>
      </c>
      <c r="L350" s="45"/>
      <c r="M350" s="227" t="s">
        <v>1</v>
      </c>
      <c r="N350" s="228" t="s">
        <v>43</v>
      </c>
      <c r="O350" s="92"/>
      <c r="P350" s="229">
        <f>O350*H350</f>
        <v>0</v>
      </c>
      <c r="Q350" s="229">
        <v>0.10100000000000001</v>
      </c>
      <c r="R350" s="229">
        <f>Q350*H350</f>
        <v>14.218982000000002</v>
      </c>
      <c r="S350" s="229">
        <v>0</v>
      </c>
      <c r="T350" s="230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1" t="s">
        <v>180</v>
      </c>
      <c r="AT350" s="231" t="s">
        <v>175</v>
      </c>
      <c r="AU350" s="231" t="s">
        <v>88</v>
      </c>
      <c r="AY350" s="18" t="s">
        <v>173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8" t="s">
        <v>86</v>
      </c>
      <c r="BK350" s="232">
        <f>ROUND(I350*H350,2)</f>
        <v>0</v>
      </c>
      <c r="BL350" s="18" t="s">
        <v>180</v>
      </c>
      <c r="BM350" s="231" t="s">
        <v>476</v>
      </c>
    </row>
    <row r="351" s="13" customFormat="1">
      <c r="A351" s="13"/>
      <c r="B351" s="233"/>
      <c r="C351" s="234"/>
      <c r="D351" s="235" t="s">
        <v>182</v>
      </c>
      <c r="E351" s="236" t="s">
        <v>1</v>
      </c>
      <c r="F351" s="237" t="s">
        <v>477</v>
      </c>
      <c r="G351" s="234"/>
      <c r="H351" s="236" t="s">
        <v>1</v>
      </c>
      <c r="I351" s="238"/>
      <c r="J351" s="234"/>
      <c r="K351" s="234"/>
      <c r="L351" s="239"/>
      <c r="M351" s="240"/>
      <c r="N351" s="241"/>
      <c r="O351" s="241"/>
      <c r="P351" s="241"/>
      <c r="Q351" s="241"/>
      <c r="R351" s="241"/>
      <c r="S351" s="241"/>
      <c r="T351" s="24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3" t="s">
        <v>182</v>
      </c>
      <c r="AU351" s="243" t="s">
        <v>88</v>
      </c>
      <c r="AV351" s="13" t="s">
        <v>86</v>
      </c>
      <c r="AW351" s="13" t="s">
        <v>34</v>
      </c>
      <c r="AX351" s="13" t="s">
        <v>78</v>
      </c>
      <c r="AY351" s="243" t="s">
        <v>173</v>
      </c>
    </row>
    <row r="352" s="13" customFormat="1">
      <c r="A352" s="13"/>
      <c r="B352" s="233"/>
      <c r="C352" s="234"/>
      <c r="D352" s="235" t="s">
        <v>182</v>
      </c>
      <c r="E352" s="236" t="s">
        <v>1</v>
      </c>
      <c r="F352" s="237" t="s">
        <v>478</v>
      </c>
      <c r="G352" s="234"/>
      <c r="H352" s="236" t="s">
        <v>1</v>
      </c>
      <c r="I352" s="238"/>
      <c r="J352" s="234"/>
      <c r="K352" s="234"/>
      <c r="L352" s="239"/>
      <c r="M352" s="240"/>
      <c r="N352" s="241"/>
      <c r="O352" s="241"/>
      <c r="P352" s="241"/>
      <c r="Q352" s="241"/>
      <c r="R352" s="241"/>
      <c r="S352" s="241"/>
      <c r="T352" s="24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3" t="s">
        <v>182</v>
      </c>
      <c r="AU352" s="243" t="s">
        <v>88</v>
      </c>
      <c r="AV352" s="13" t="s">
        <v>86</v>
      </c>
      <c r="AW352" s="13" t="s">
        <v>34</v>
      </c>
      <c r="AX352" s="13" t="s">
        <v>78</v>
      </c>
      <c r="AY352" s="243" t="s">
        <v>173</v>
      </c>
    </row>
    <row r="353" s="14" customFormat="1">
      <c r="A353" s="14"/>
      <c r="B353" s="244"/>
      <c r="C353" s="245"/>
      <c r="D353" s="235" t="s">
        <v>182</v>
      </c>
      <c r="E353" s="246" t="s">
        <v>1</v>
      </c>
      <c r="F353" s="247" t="s">
        <v>414</v>
      </c>
      <c r="G353" s="245"/>
      <c r="H353" s="248">
        <v>6.0800000000000001</v>
      </c>
      <c r="I353" s="249"/>
      <c r="J353" s="245"/>
      <c r="K353" s="245"/>
      <c r="L353" s="250"/>
      <c r="M353" s="251"/>
      <c r="N353" s="252"/>
      <c r="O353" s="252"/>
      <c r="P353" s="252"/>
      <c r="Q353" s="252"/>
      <c r="R353" s="252"/>
      <c r="S353" s="252"/>
      <c r="T353" s="253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4" t="s">
        <v>182</v>
      </c>
      <c r="AU353" s="254" t="s">
        <v>88</v>
      </c>
      <c r="AV353" s="14" t="s">
        <v>88</v>
      </c>
      <c r="AW353" s="14" t="s">
        <v>34</v>
      </c>
      <c r="AX353" s="14" t="s">
        <v>78</v>
      </c>
      <c r="AY353" s="254" t="s">
        <v>173</v>
      </c>
    </row>
    <row r="354" s="13" customFormat="1">
      <c r="A354" s="13"/>
      <c r="B354" s="233"/>
      <c r="C354" s="234"/>
      <c r="D354" s="235" t="s">
        <v>182</v>
      </c>
      <c r="E354" s="236" t="s">
        <v>1</v>
      </c>
      <c r="F354" s="237" t="s">
        <v>479</v>
      </c>
      <c r="G354" s="234"/>
      <c r="H354" s="236" t="s">
        <v>1</v>
      </c>
      <c r="I354" s="238"/>
      <c r="J354" s="234"/>
      <c r="K354" s="234"/>
      <c r="L354" s="239"/>
      <c r="M354" s="240"/>
      <c r="N354" s="241"/>
      <c r="O354" s="241"/>
      <c r="P354" s="241"/>
      <c r="Q354" s="241"/>
      <c r="R354" s="241"/>
      <c r="S354" s="241"/>
      <c r="T354" s="24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3" t="s">
        <v>182</v>
      </c>
      <c r="AU354" s="243" t="s">
        <v>88</v>
      </c>
      <c r="AV354" s="13" t="s">
        <v>86</v>
      </c>
      <c r="AW354" s="13" t="s">
        <v>34</v>
      </c>
      <c r="AX354" s="13" t="s">
        <v>78</v>
      </c>
      <c r="AY354" s="243" t="s">
        <v>173</v>
      </c>
    </row>
    <row r="355" s="14" customFormat="1">
      <c r="A355" s="14"/>
      <c r="B355" s="244"/>
      <c r="C355" s="245"/>
      <c r="D355" s="235" t="s">
        <v>182</v>
      </c>
      <c r="E355" s="246" t="s">
        <v>1</v>
      </c>
      <c r="F355" s="247" t="s">
        <v>418</v>
      </c>
      <c r="G355" s="245"/>
      <c r="H355" s="248">
        <v>7.1820000000000004</v>
      </c>
      <c r="I355" s="249"/>
      <c r="J355" s="245"/>
      <c r="K355" s="245"/>
      <c r="L355" s="250"/>
      <c r="M355" s="251"/>
      <c r="N355" s="252"/>
      <c r="O355" s="252"/>
      <c r="P355" s="252"/>
      <c r="Q355" s="252"/>
      <c r="R355" s="252"/>
      <c r="S355" s="252"/>
      <c r="T355" s="253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4" t="s">
        <v>182</v>
      </c>
      <c r="AU355" s="254" t="s">
        <v>88</v>
      </c>
      <c r="AV355" s="14" t="s">
        <v>88</v>
      </c>
      <c r="AW355" s="14" t="s">
        <v>34</v>
      </c>
      <c r="AX355" s="14" t="s">
        <v>78</v>
      </c>
      <c r="AY355" s="254" t="s">
        <v>173</v>
      </c>
    </row>
    <row r="356" s="13" customFormat="1">
      <c r="A356" s="13"/>
      <c r="B356" s="233"/>
      <c r="C356" s="234"/>
      <c r="D356" s="235" t="s">
        <v>182</v>
      </c>
      <c r="E356" s="236" t="s">
        <v>1</v>
      </c>
      <c r="F356" s="237" t="s">
        <v>480</v>
      </c>
      <c r="G356" s="234"/>
      <c r="H356" s="236" t="s">
        <v>1</v>
      </c>
      <c r="I356" s="238"/>
      <c r="J356" s="234"/>
      <c r="K356" s="234"/>
      <c r="L356" s="239"/>
      <c r="M356" s="240"/>
      <c r="N356" s="241"/>
      <c r="O356" s="241"/>
      <c r="P356" s="241"/>
      <c r="Q356" s="241"/>
      <c r="R356" s="241"/>
      <c r="S356" s="241"/>
      <c r="T356" s="242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3" t="s">
        <v>182</v>
      </c>
      <c r="AU356" s="243" t="s">
        <v>88</v>
      </c>
      <c r="AV356" s="13" t="s">
        <v>86</v>
      </c>
      <c r="AW356" s="13" t="s">
        <v>34</v>
      </c>
      <c r="AX356" s="13" t="s">
        <v>78</v>
      </c>
      <c r="AY356" s="243" t="s">
        <v>173</v>
      </c>
    </row>
    <row r="357" s="14" customFormat="1">
      <c r="A357" s="14"/>
      <c r="B357" s="244"/>
      <c r="C357" s="245"/>
      <c r="D357" s="235" t="s">
        <v>182</v>
      </c>
      <c r="E357" s="246" t="s">
        <v>1</v>
      </c>
      <c r="F357" s="247" t="s">
        <v>424</v>
      </c>
      <c r="G357" s="245"/>
      <c r="H357" s="248">
        <v>56.270000000000003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4" t="s">
        <v>182</v>
      </c>
      <c r="AU357" s="254" t="s">
        <v>88</v>
      </c>
      <c r="AV357" s="14" t="s">
        <v>88</v>
      </c>
      <c r="AW357" s="14" t="s">
        <v>34</v>
      </c>
      <c r="AX357" s="14" t="s">
        <v>78</v>
      </c>
      <c r="AY357" s="254" t="s">
        <v>173</v>
      </c>
    </row>
    <row r="358" s="13" customFormat="1">
      <c r="A358" s="13"/>
      <c r="B358" s="233"/>
      <c r="C358" s="234"/>
      <c r="D358" s="235" t="s">
        <v>182</v>
      </c>
      <c r="E358" s="236" t="s">
        <v>1</v>
      </c>
      <c r="F358" s="237" t="s">
        <v>481</v>
      </c>
      <c r="G358" s="234"/>
      <c r="H358" s="236" t="s">
        <v>1</v>
      </c>
      <c r="I358" s="238"/>
      <c r="J358" s="234"/>
      <c r="K358" s="234"/>
      <c r="L358" s="239"/>
      <c r="M358" s="240"/>
      <c r="N358" s="241"/>
      <c r="O358" s="241"/>
      <c r="P358" s="241"/>
      <c r="Q358" s="241"/>
      <c r="R358" s="241"/>
      <c r="S358" s="241"/>
      <c r="T358" s="24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3" t="s">
        <v>182</v>
      </c>
      <c r="AU358" s="243" t="s">
        <v>88</v>
      </c>
      <c r="AV358" s="13" t="s">
        <v>86</v>
      </c>
      <c r="AW358" s="13" t="s">
        <v>34</v>
      </c>
      <c r="AX358" s="13" t="s">
        <v>78</v>
      </c>
      <c r="AY358" s="243" t="s">
        <v>173</v>
      </c>
    </row>
    <row r="359" s="14" customFormat="1">
      <c r="A359" s="14"/>
      <c r="B359" s="244"/>
      <c r="C359" s="245"/>
      <c r="D359" s="235" t="s">
        <v>182</v>
      </c>
      <c r="E359" s="246" t="s">
        <v>1</v>
      </c>
      <c r="F359" s="247" t="s">
        <v>482</v>
      </c>
      <c r="G359" s="245"/>
      <c r="H359" s="248">
        <v>67.129999999999995</v>
      </c>
      <c r="I359" s="249"/>
      <c r="J359" s="245"/>
      <c r="K359" s="245"/>
      <c r="L359" s="250"/>
      <c r="M359" s="251"/>
      <c r="N359" s="252"/>
      <c r="O359" s="252"/>
      <c r="P359" s="252"/>
      <c r="Q359" s="252"/>
      <c r="R359" s="252"/>
      <c r="S359" s="252"/>
      <c r="T359" s="25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4" t="s">
        <v>182</v>
      </c>
      <c r="AU359" s="254" t="s">
        <v>88</v>
      </c>
      <c r="AV359" s="14" t="s">
        <v>88</v>
      </c>
      <c r="AW359" s="14" t="s">
        <v>34</v>
      </c>
      <c r="AX359" s="14" t="s">
        <v>78</v>
      </c>
      <c r="AY359" s="254" t="s">
        <v>173</v>
      </c>
    </row>
    <row r="360" s="13" customFormat="1">
      <c r="A360" s="13"/>
      <c r="B360" s="233"/>
      <c r="C360" s="234"/>
      <c r="D360" s="235" t="s">
        <v>182</v>
      </c>
      <c r="E360" s="236" t="s">
        <v>1</v>
      </c>
      <c r="F360" s="237" t="s">
        <v>483</v>
      </c>
      <c r="G360" s="234"/>
      <c r="H360" s="236" t="s">
        <v>1</v>
      </c>
      <c r="I360" s="238"/>
      <c r="J360" s="234"/>
      <c r="K360" s="234"/>
      <c r="L360" s="239"/>
      <c r="M360" s="240"/>
      <c r="N360" s="241"/>
      <c r="O360" s="241"/>
      <c r="P360" s="241"/>
      <c r="Q360" s="241"/>
      <c r="R360" s="241"/>
      <c r="S360" s="241"/>
      <c r="T360" s="24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3" t="s">
        <v>182</v>
      </c>
      <c r="AU360" s="243" t="s">
        <v>88</v>
      </c>
      <c r="AV360" s="13" t="s">
        <v>86</v>
      </c>
      <c r="AW360" s="13" t="s">
        <v>34</v>
      </c>
      <c r="AX360" s="13" t="s">
        <v>78</v>
      </c>
      <c r="AY360" s="243" t="s">
        <v>173</v>
      </c>
    </row>
    <row r="361" s="14" customFormat="1">
      <c r="A361" s="14"/>
      <c r="B361" s="244"/>
      <c r="C361" s="245"/>
      <c r="D361" s="235" t="s">
        <v>182</v>
      </c>
      <c r="E361" s="246" t="s">
        <v>1</v>
      </c>
      <c r="F361" s="247" t="s">
        <v>428</v>
      </c>
      <c r="G361" s="245"/>
      <c r="H361" s="248">
        <v>4.1200000000000001</v>
      </c>
      <c r="I361" s="249"/>
      <c r="J361" s="245"/>
      <c r="K361" s="245"/>
      <c r="L361" s="250"/>
      <c r="M361" s="251"/>
      <c r="N361" s="252"/>
      <c r="O361" s="252"/>
      <c r="P361" s="252"/>
      <c r="Q361" s="252"/>
      <c r="R361" s="252"/>
      <c r="S361" s="252"/>
      <c r="T361" s="253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4" t="s">
        <v>182</v>
      </c>
      <c r="AU361" s="254" t="s">
        <v>88</v>
      </c>
      <c r="AV361" s="14" t="s">
        <v>88</v>
      </c>
      <c r="AW361" s="14" t="s">
        <v>34</v>
      </c>
      <c r="AX361" s="14" t="s">
        <v>78</v>
      </c>
      <c r="AY361" s="254" t="s">
        <v>173</v>
      </c>
    </row>
    <row r="362" s="15" customFormat="1">
      <c r="A362" s="15"/>
      <c r="B362" s="255"/>
      <c r="C362" s="256"/>
      <c r="D362" s="235" t="s">
        <v>182</v>
      </c>
      <c r="E362" s="257" t="s">
        <v>1</v>
      </c>
      <c r="F362" s="258" t="s">
        <v>184</v>
      </c>
      <c r="G362" s="256"/>
      <c r="H362" s="259">
        <v>140.78200000000001</v>
      </c>
      <c r="I362" s="260"/>
      <c r="J362" s="256"/>
      <c r="K362" s="256"/>
      <c r="L362" s="261"/>
      <c r="M362" s="262"/>
      <c r="N362" s="263"/>
      <c r="O362" s="263"/>
      <c r="P362" s="263"/>
      <c r="Q362" s="263"/>
      <c r="R362" s="263"/>
      <c r="S362" s="263"/>
      <c r="T362" s="264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5" t="s">
        <v>182</v>
      </c>
      <c r="AU362" s="265" t="s">
        <v>88</v>
      </c>
      <c r="AV362" s="15" t="s">
        <v>180</v>
      </c>
      <c r="AW362" s="15" t="s">
        <v>34</v>
      </c>
      <c r="AX362" s="15" t="s">
        <v>86</v>
      </c>
      <c r="AY362" s="265" t="s">
        <v>173</v>
      </c>
    </row>
    <row r="363" s="2" customFormat="1" ht="21.75" customHeight="1">
      <c r="A363" s="39"/>
      <c r="B363" s="40"/>
      <c r="C363" s="277" t="s">
        <v>484</v>
      </c>
      <c r="D363" s="277" t="s">
        <v>383</v>
      </c>
      <c r="E363" s="278" t="s">
        <v>485</v>
      </c>
      <c r="F363" s="279" t="s">
        <v>486</v>
      </c>
      <c r="G363" s="280" t="s">
        <v>94</v>
      </c>
      <c r="H363" s="281">
        <v>64.221000000000004</v>
      </c>
      <c r="I363" s="282"/>
      <c r="J363" s="283">
        <f>ROUND(I363*H363,2)</f>
        <v>0</v>
      </c>
      <c r="K363" s="279" t="s">
        <v>179</v>
      </c>
      <c r="L363" s="284"/>
      <c r="M363" s="285" t="s">
        <v>1</v>
      </c>
      <c r="N363" s="286" t="s">
        <v>43</v>
      </c>
      <c r="O363" s="92"/>
      <c r="P363" s="229">
        <f>O363*H363</f>
        <v>0</v>
      </c>
      <c r="Q363" s="229">
        <v>0.13100000000000001</v>
      </c>
      <c r="R363" s="229">
        <f>Q363*H363</f>
        <v>8.4129510000000014</v>
      </c>
      <c r="S363" s="229">
        <v>0</v>
      </c>
      <c r="T363" s="230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1" t="s">
        <v>210</v>
      </c>
      <c r="AT363" s="231" t="s">
        <v>383</v>
      </c>
      <c r="AU363" s="231" t="s">
        <v>88</v>
      </c>
      <c r="AY363" s="18" t="s">
        <v>173</v>
      </c>
      <c r="BE363" s="232">
        <f>IF(N363="základní",J363,0)</f>
        <v>0</v>
      </c>
      <c r="BF363" s="232">
        <f>IF(N363="snížená",J363,0)</f>
        <v>0</v>
      </c>
      <c r="BG363" s="232">
        <f>IF(N363="zákl. přenesená",J363,0)</f>
        <v>0</v>
      </c>
      <c r="BH363" s="232">
        <f>IF(N363="sníž. přenesená",J363,0)</f>
        <v>0</v>
      </c>
      <c r="BI363" s="232">
        <f>IF(N363="nulová",J363,0)</f>
        <v>0</v>
      </c>
      <c r="BJ363" s="18" t="s">
        <v>86</v>
      </c>
      <c r="BK363" s="232">
        <f>ROUND(I363*H363,2)</f>
        <v>0</v>
      </c>
      <c r="BL363" s="18" t="s">
        <v>180</v>
      </c>
      <c r="BM363" s="231" t="s">
        <v>487</v>
      </c>
    </row>
    <row r="364" s="13" customFormat="1">
      <c r="A364" s="13"/>
      <c r="B364" s="233"/>
      <c r="C364" s="234"/>
      <c r="D364" s="235" t="s">
        <v>182</v>
      </c>
      <c r="E364" s="236" t="s">
        <v>1</v>
      </c>
      <c r="F364" s="237" t="s">
        <v>477</v>
      </c>
      <c r="G364" s="234"/>
      <c r="H364" s="236" t="s">
        <v>1</v>
      </c>
      <c r="I364" s="238"/>
      <c r="J364" s="234"/>
      <c r="K364" s="234"/>
      <c r="L364" s="239"/>
      <c r="M364" s="240"/>
      <c r="N364" s="241"/>
      <c r="O364" s="241"/>
      <c r="P364" s="241"/>
      <c r="Q364" s="241"/>
      <c r="R364" s="241"/>
      <c r="S364" s="241"/>
      <c r="T364" s="24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3" t="s">
        <v>182</v>
      </c>
      <c r="AU364" s="243" t="s">
        <v>88</v>
      </c>
      <c r="AV364" s="13" t="s">
        <v>86</v>
      </c>
      <c r="AW364" s="13" t="s">
        <v>34</v>
      </c>
      <c r="AX364" s="13" t="s">
        <v>78</v>
      </c>
      <c r="AY364" s="243" t="s">
        <v>173</v>
      </c>
    </row>
    <row r="365" s="13" customFormat="1">
      <c r="A365" s="13"/>
      <c r="B365" s="233"/>
      <c r="C365" s="234"/>
      <c r="D365" s="235" t="s">
        <v>182</v>
      </c>
      <c r="E365" s="236" t="s">
        <v>1</v>
      </c>
      <c r="F365" s="237" t="s">
        <v>478</v>
      </c>
      <c r="G365" s="234"/>
      <c r="H365" s="236" t="s">
        <v>1</v>
      </c>
      <c r="I365" s="238"/>
      <c r="J365" s="234"/>
      <c r="K365" s="234"/>
      <c r="L365" s="239"/>
      <c r="M365" s="240"/>
      <c r="N365" s="241"/>
      <c r="O365" s="241"/>
      <c r="P365" s="241"/>
      <c r="Q365" s="241"/>
      <c r="R365" s="241"/>
      <c r="S365" s="241"/>
      <c r="T365" s="242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3" t="s">
        <v>182</v>
      </c>
      <c r="AU365" s="243" t="s">
        <v>88</v>
      </c>
      <c r="AV365" s="13" t="s">
        <v>86</v>
      </c>
      <c r="AW365" s="13" t="s">
        <v>34</v>
      </c>
      <c r="AX365" s="13" t="s">
        <v>78</v>
      </c>
      <c r="AY365" s="243" t="s">
        <v>173</v>
      </c>
    </row>
    <row r="366" s="14" customFormat="1">
      <c r="A366" s="14"/>
      <c r="B366" s="244"/>
      <c r="C366" s="245"/>
      <c r="D366" s="235" t="s">
        <v>182</v>
      </c>
      <c r="E366" s="246" t="s">
        <v>1</v>
      </c>
      <c r="F366" s="247" t="s">
        <v>414</v>
      </c>
      <c r="G366" s="245"/>
      <c r="H366" s="248">
        <v>6.0800000000000001</v>
      </c>
      <c r="I366" s="249"/>
      <c r="J366" s="245"/>
      <c r="K366" s="245"/>
      <c r="L366" s="250"/>
      <c r="M366" s="251"/>
      <c r="N366" s="252"/>
      <c r="O366" s="252"/>
      <c r="P366" s="252"/>
      <c r="Q366" s="252"/>
      <c r="R366" s="252"/>
      <c r="S366" s="252"/>
      <c r="T366" s="253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4" t="s">
        <v>182</v>
      </c>
      <c r="AU366" s="254" t="s">
        <v>88</v>
      </c>
      <c r="AV366" s="14" t="s">
        <v>88</v>
      </c>
      <c r="AW366" s="14" t="s">
        <v>34</v>
      </c>
      <c r="AX366" s="14" t="s">
        <v>78</v>
      </c>
      <c r="AY366" s="254" t="s">
        <v>173</v>
      </c>
    </row>
    <row r="367" s="13" customFormat="1">
      <c r="A367" s="13"/>
      <c r="B367" s="233"/>
      <c r="C367" s="234"/>
      <c r="D367" s="235" t="s">
        <v>182</v>
      </c>
      <c r="E367" s="236" t="s">
        <v>1</v>
      </c>
      <c r="F367" s="237" t="s">
        <v>480</v>
      </c>
      <c r="G367" s="234"/>
      <c r="H367" s="236" t="s">
        <v>1</v>
      </c>
      <c r="I367" s="238"/>
      <c r="J367" s="234"/>
      <c r="K367" s="234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182</v>
      </c>
      <c r="AU367" s="243" t="s">
        <v>88</v>
      </c>
      <c r="AV367" s="13" t="s">
        <v>86</v>
      </c>
      <c r="AW367" s="13" t="s">
        <v>34</v>
      </c>
      <c r="AX367" s="13" t="s">
        <v>78</v>
      </c>
      <c r="AY367" s="243" t="s">
        <v>173</v>
      </c>
    </row>
    <row r="368" s="14" customFormat="1">
      <c r="A368" s="14"/>
      <c r="B368" s="244"/>
      <c r="C368" s="245"/>
      <c r="D368" s="235" t="s">
        <v>182</v>
      </c>
      <c r="E368" s="246" t="s">
        <v>1</v>
      </c>
      <c r="F368" s="247" t="s">
        <v>424</v>
      </c>
      <c r="G368" s="245"/>
      <c r="H368" s="248">
        <v>56.270000000000003</v>
      </c>
      <c r="I368" s="249"/>
      <c r="J368" s="245"/>
      <c r="K368" s="245"/>
      <c r="L368" s="250"/>
      <c r="M368" s="251"/>
      <c r="N368" s="252"/>
      <c r="O368" s="252"/>
      <c r="P368" s="252"/>
      <c r="Q368" s="252"/>
      <c r="R368" s="252"/>
      <c r="S368" s="252"/>
      <c r="T368" s="25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4" t="s">
        <v>182</v>
      </c>
      <c r="AU368" s="254" t="s">
        <v>88</v>
      </c>
      <c r="AV368" s="14" t="s">
        <v>88</v>
      </c>
      <c r="AW368" s="14" t="s">
        <v>34</v>
      </c>
      <c r="AX368" s="14" t="s">
        <v>78</v>
      </c>
      <c r="AY368" s="254" t="s">
        <v>173</v>
      </c>
    </row>
    <row r="369" s="15" customFormat="1">
      <c r="A369" s="15"/>
      <c r="B369" s="255"/>
      <c r="C369" s="256"/>
      <c r="D369" s="235" t="s">
        <v>182</v>
      </c>
      <c r="E369" s="257" t="s">
        <v>1</v>
      </c>
      <c r="F369" s="258" t="s">
        <v>184</v>
      </c>
      <c r="G369" s="256"/>
      <c r="H369" s="259">
        <v>62.350000000000001</v>
      </c>
      <c r="I369" s="260"/>
      <c r="J369" s="256"/>
      <c r="K369" s="256"/>
      <c r="L369" s="261"/>
      <c r="M369" s="262"/>
      <c r="N369" s="263"/>
      <c r="O369" s="263"/>
      <c r="P369" s="263"/>
      <c r="Q369" s="263"/>
      <c r="R369" s="263"/>
      <c r="S369" s="263"/>
      <c r="T369" s="264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5" t="s">
        <v>182</v>
      </c>
      <c r="AU369" s="265" t="s">
        <v>88</v>
      </c>
      <c r="AV369" s="15" t="s">
        <v>180</v>
      </c>
      <c r="AW369" s="15" t="s">
        <v>34</v>
      </c>
      <c r="AX369" s="15" t="s">
        <v>86</v>
      </c>
      <c r="AY369" s="265" t="s">
        <v>173</v>
      </c>
    </row>
    <row r="370" s="14" customFormat="1">
      <c r="A370" s="14"/>
      <c r="B370" s="244"/>
      <c r="C370" s="245"/>
      <c r="D370" s="235" t="s">
        <v>182</v>
      </c>
      <c r="E370" s="245"/>
      <c r="F370" s="247" t="s">
        <v>488</v>
      </c>
      <c r="G370" s="245"/>
      <c r="H370" s="248">
        <v>64.221000000000004</v>
      </c>
      <c r="I370" s="249"/>
      <c r="J370" s="245"/>
      <c r="K370" s="245"/>
      <c r="L370" s="250"/>
      <c r="M370" s="251"/>
      <c r="N370" s="252"/>
      <c r="O370" s="252"/>
      <c r="P370" s="252"/>
      <c r="Q370" s="252"/>
      <c r="R370" s="252"/>
      <c r="S370" s="252"/>
      <c r="T370" s="253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4" t="s">
        <v>182</v>
      </c>
      <c r="AU370" s="254" t="s">
        <v>88</v>
      </c>
      <c r="AV370" s="14" t="s">
        <v>88</v>
      </c>
      <c r="AW370" s="14" t="s">
        <v>4</v>
      </c>
      <c r="AX370" s="14" t="s">
        <v>86</v>
      </c>
      <c r="AY370" s="254" t="s">
        <v>173</v>
      </c>
    </row>
    <row r="371" s="2" customFormat="1" ht="24.15" customHeight="1">
      <c r="A371" s="39"/>
      <c r="B371" s="40"/>
      <c r="C371" s="277" t="s">
        <v>489</v>
      </c>
      <c r="D371" s="277" t="s">
        <v>383</v>
      </c>
      <c r="E371" s="278" t="s">
        <v>490</v>
      </c>
      <c r="F371" s="279" t="s">
        <v>491</v>
      </c>
      <c r="G371" s="280" t="s">
        <v>94</v>
      </c>
      <c r="H371" s="281">
        <v>7.3970000000000002</v>
      </c>
      <c r="I371" s="282"/>
      <c r="J371" s="283">
        <f>ROUND(I371*H371,2)</f>
        <v>0</v>
      </c>
      <c r="K371" s="279" t="s">
        <v>179</v>
      </c>
      <c r="L371" s="284"/>
      <c r="M371" s="285" t="s">
        <v>1</v>
      </c>
      <c r="N371" s="286" t="s">
        <v>43</v>
      </c>
      <c r="O371" s="92"/>
      <c r="P371" s="229">
        <f>O371*H371</f>
        <v>0</v>
      </c>
      <c r="Q371" s="229">
        <v>0.13100000000000001</v>
      </c>
      <c r="R371" s="229">
        <f>Q371*H371</f>
        <v>0.96900700000000006</v>
      </c>
      <c r="S371" s="229">
        <v>0</v>
      </c>
      <c r="T371" s="230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1" t="s">
        <v>210</v>
      </c>
      <c r="AT371" s="231" t="s">
        <v>383</v>
      </c>
      <c r="AU371" s="231" t="s">
        <v>88</v>
      </c>
      <c r="AY371" s="18" t="s">
        <v>173</v>
      </c>
      <c r="BE371" s="232">
        <f>IF(N371="základní",J371,0)</f>
        <v>0</v>
      </c>
      <c r="BF371" s="232">
        <f>IF(N371="snížená",J371,0)</f>
        <v>0</v>
      </c>
      <c r="BG371" s="232">
        <f>IF(N371="zákl. přenesená",J371,0)</f>
        <v>0</v>
      </c>
      <c r="BH371" s="232">
        <f>IF(N371="sníž. přenesená",J371,0)</f>
        <v>0</v>
      </c>
      <c r="BI371" s="232">
        <f>IF(N371="nulová",J371,0)</f>
        <v>0</v>
      </c>
      <c r="BJ371" s="18" t="s">
        <v>86</v>
      </c>
      <c r="BK371" s="232">
        <f>ROUND(I371*H371,2)</f>
        <v>0</v>
      </c>
      <c r="BL371" s="18" t="s">
        <v>180</v>
      </c>
      <c r="BM371" s="231" t="s">
        <v>492</v>
      </c>
    </row>
    <row r="372" s="13" customFormat="1">
      <c r="A372" s="13"/>
      <c r="B372" s="233"/>
      <c r="C372" s="234"/>
      <c r="D372" s="235" t="s">
        <v>182</v>
      </c>
      <c r="E372" s="236" t="s">
        <v>1</v>
      </c>
      <c r="F372" s="237" t="s">
        <v>493</v>
      </c>
      <c r="G372" s="234"/>
      <c r="H372" s="236" t="s">
        <v>1</v>
      </c>
      <c r="I372" s="238"/>
      <c r="J372" s="234"/>
      <c r="K372" s="234"/>
      <c r="L372" s="239"/>
      <c r="M372" s="240"/>
      <c r="N372" s="241"/>
      <c r="O372" s="241"/>
      <c r="P372" s="241"/>
      <c r="Q372" s="241"/>
      <c r="R372" s="241"/>
      <c r="S372" s="241"/>
      <c r="T372" s="24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3" t="s">
        <v>182</v>
      </c>
      <c r="AU372" s="243" t="s">
        <v>88</v>
      </c>
      <c r="AV372" s="13" t="s">
        <v>86</v>
      </c>
      <c r="AW372" s="13" t="s">
        <v>34</v>
      </c>
      <c r="AX372" s="13" t="s">
        <v>78</v>
      </c>
      <c r="AY372" s="243" t="s">
        <v>173</v>
      </c>
    </row>
    <row r="373" s="13" customFormat="1">
      <c r="A373" s="13"/>
      <c r="B373" s="233"/>
      <c r="C373" s="234"/>
      <c r="D373" s="235" t="s">
        <v>182</v>
      </c>
      <c r="E373" s="236" t="s">
        <v>1</v>
      </c>
      <c r="F373" s="237" t="s">
        <v>494</v>
      </c>
      <c r="G373" s="234"/>
      <c r="H373" s="236" t="s">
        <v>1</v>
      </c>
      <c r="I373" s="238"/>
      <c r="J373" s="234"/>
      <c r="K373" s="234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182</v>
      </c>
      <c r="AU373" s="243" t="s">
        <v>88</v>
      </c>
      <c r="AV373" s="13" t="s">
        <v>86</v>
      </c>
      <c r="AW373" s="13" t="s">
        <v>34</v>
      </c>
      <c r="AX373" s="13" t="s">
        <v>78</v>
      </c>
      <c r="AY373" s="243" t="s">
        <v>173</v>
      </c>
    </row>
    <row r="374" s="14" customFormat="1">
      <c r="A374" s="14"/>
      <c r="B374" s="244"/>
      <c r="C374" s="245"/>
      <c r="D374" s="235" t="s">
        <v>182</v>
      </c>
      <c r="E374" s="246" t="s">
        <v>1</v>
      </c>
      <c r="F374" s="247" t="s">
        <v>418</v>
      </c>
      <c r="G374" s="245"/>
      <c r="H374" s="248">
        <v>7.1820000000000004</v>
      </c>
      <c r="I374" s="249"/>
      <c r="J374" s="245"/>
      <c r="K374" s="245"/>
      <c r="L374" s="250"/>
      <c r="M374" s="251"/>
      <c r="N374" s="252"/>
      <c r="O374" s="252"/>
      <c r="P374" s="252"/>
      <c r="Q374" s="252"/>
      <c r="R374" s="252"/>
      <c r="S374" s="252"/>
      <c r="T374" s="25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4" t="s">
        <v>182</v>
      </c>
      <c r="AU374" s="254" t="s">
        <v>88</v>
      </c>
      <c r="AV374" s="14" t="s">
        <v>88</v>
      </c>
      <c r="AW374" s="14" t="s">
        <v>34</v>
      </c>
      <c r="AX374" s="14" t="s">
        <v>78</v>
      </c>
      <c r="AY374" s="254" t="s">
        <v>173</v>
      </c>
    </row>
    <row r="375" s="15" customFormat="1">
      <c r="A375" s="15"/>
      <c r="B375" s="255"/>
      <c r="C375" s="256"/>
      <c r="D375" s="235" t="s">
        <v>182</v>
      </c>
      <c r="E375" s="257" t="s">
        <v>1</v>
      </c>
      <c r="F375" s="258" t="s">
        <v>184</v>
      </c>
      <c r="G375" s="256"/>
      <c r="H375" s="259">
        <v>7.1820000000000004</v>
      </c>
      <c r="I375" s="260"/>
      <c r="J375" s="256"/>
      <c r="K375" s="256"/>
      <c r="L375" s="261"/>
      <c r="M375" s="262"/>
      <c r="N375" s="263"/>
      <c r="O375" s="263"/>
      <c r="P375" s="263"/>
      <c r="Q375" s="263"/>
      <c r="R375" s="263"/>
      <c r="S375" s="263"/>
      <c r="T375" s="264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5" t="s">
        <v>182</v>
      </c>
      <c r="AU375" s="265" t="s">
        <v>88</v>
      </c>
      <c r="AV375" s="15" t="s">
        <v>180</v>
      </c>
      <c r="AW375" s="15" t="s">
        <v>34</v>
      </c>
      <c r="AX375" s="15" t="s">
        <v>86</v>
      </c>
      <c r="AY375" s="265" t="s">
        <v>173</v>
      </c>
    </row>
    <row r="376" s="14" customFormat="1">
      <c r="A376" s="14"/>
      <c r="B376" s="244"/>
      <c r="C376" s="245"/>
      <c r="D376" s="235" t="s">
        <v>182</v>
      </c>
      <c r="E376" s="245"/>
      <c r="F376" s="247" t="s">
        <v>495</v>
      </c>
      <c r="G376" s="245"/>
      <c r="H376" s="248">
        <v>7.3970000000000002</v>
      </c>
      <c r="I376" s="249"/>
      <c r="J376" s="245"/>
      <c r="K376" s="245"/>
      <c r="L376" s="250"/>
      <c r="M376" s="251"/>
      <c r="N376" s="252"/>
      <c r="O376" s="252"/>
      <c r="P376" s="252"/>
      <c r="Q376" s="252"/>
      <c r="R376" s="252"/>
      <c r="S376" s="252"/>
      <c r="T376" s="25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4" t="s">
        <v>182</v>
      </c>
      <c r="AU376" s="254" t="s">
        <v>88</v>
      </c>
      <c r="AV376" s="14" t="s">
        <v>88</v>
      </c>
      <c r="AW376" s="14" t="s">
        <v>4</v>
      </c>
      <c r="AX376" s="14" t="s">
        <v>86</v>
      </c>
      <c r="AY376" s="254" t="s">
        <v>173</v>
      </c>
    </row>
    <row r="377" s="2" customFormat="1" ht="24.15" customHeight="1">
      <c r="A377" s="39"/>
      <c r="B377" s="40"/>
      <c r="C377" s="277" t="s">
        <v>496</v>
      </c>
      <c r="D377" s="277" t="s">
        <v>383</v>
      </c>
      <c r="E377" s="278" t="s">
        <v>497</v>
      </c>
      <c r="F377" s="279" t="s">
        <v>498</v>
      </c>
      <c r="G377" s="280" t="s">
        <v>94</v>
      </c>
      <c r="H377" s="281">
        <v>4.2439999999999998</v>
      </c>
      <c r="I377" s="282"/>
      <c r="J377" s="283">
        <f>ROUND(I377*H377,2)</f>
        <v>0</v>
      </c>
      <c r="K377" s="279" t="s">
        <v>437</v>
      </c>
      <c r="L377" s="284"/>
      <c r="M377" s="285" t="s">
        <v>1</v>
      </c>
      <c r="N377" s="286" t="s">
        <v>43</v>
      </c>
      <c r="O377" s="92"/>
      <c r="P377" s="229">
        <f>O377*H377</f>
        <v>0</v>
      </c>
      <c r="Q377" s="229">
        <v>0.13100000000000001</v>
      </c>
      <c r="R377" s="229">
        <f>Q377*H377</f>
        <v>0.55596400000000001</v>
      </c>
      <c r="S377" s="229">
        <v>0</v>
      </c>
      <c r="T377" s="230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1" t="s">
        <v>210</v>
      </c>
      <c r="AT377" s="231" t="s">
        <v>383</v>
      </c>
      <c r="AU377" s="231" t="s">
        <v>88</v>
      </c>
      <c r="AY377" s="18" t="s">
        <v>173</v>
      </c>
      <c r="BE377" s="232">
        <f>IF(N377="základní",J377,0)</f>
        <v>0</v>
      </c>
      <c r="BF377" s="232">
        <f>IF(N377="snížená",J377,0)</f>
        <v>0</v>
      </c>
      <c r="BG377" s="232">
        <f>IF(N377="zákl. přenesená",J377,0)</f>
        <v>0</v>
      </c>
      <c r="BH377" s="232">
        <f>IF(N377="sníž. přenesená",J377,0)</f>
        <v>0</v>
      </c>
      <c r="BI377" s="232">
        <f>IF(N377="nulová",J377,0)</f>
        <v>0</v>
      </c>
      <c r="BJ377" s="18" t="s">
        <v>86</v>
      </c>
      <c r="BK377" s="232">
        <f>ROUND(I377*H377,2)</f>
        <v>0</v>
      </c>
      <c r="BL377" s="18" t="s">
        <v>180</v>
      </c>
      <c r="BM377" s="231" t="s">
        <v>499</v>
      </c>
    </row>
    <row r="378" s="13" customFormat="1">
      <c r="A378" s="13"/>
      <c r="B378" s="233"/>
      <c r="C378" s="234"/>
      <c r="D378" s="235" t="s">
        <v>182</v>
      </c>
      <c r="E378" s="236" t="s">
        <v>1</v>
      </c>
      <c r="F378" s="237" t="s">
        <v>477</v>
      </c>
      <c r="G378" s="234"/>
      <c r="H378" s="236" t="s">
        <v>1</v>
      </c>
      <c r="I378" s="238"/>
      <c r="J378" s="234"/>
      <c r="K378" s="234"/>
      <c r="L378" s="239"/>
      <c r="M378" s="240"/>
      <c r="N378" s="241"/>
      <c r="O378" s="241"/>
      <c r="P378" s="241"/>
      <c r="Q378" s="241"/>
      <c r="R378" s="241"/>
      <c r="S378" s="241"/>
      <c r="T378" s="24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3" t="s">
        <v>182</v>
      </c>
      <c r="AU378" s="243" t="s">
        <v>88</v>
      </c>
      <c r="AV378" s="13" t="s">
        <v>86</v>
      </c>
      <c r="AW378" s="13" t="s">
        <v>34</v>
      </c>
      <c r="AX378" s="13" t="s">
        <v>78</v>
      </c>
      <c r="AY378" s="243" t="s">
        <v>173</v>
      </c>
    </row>
    <row r="379" s="13" customFormat="1">
      <c r="A379" s="13"/>
      <c r="B379" s="233"/>
      <c r="C379" s="234"/>
      <c r="D379" s="235" t="s">
        <v>182</v>
      </c>
      <c r="E379" s="236" t="s">
        <v>1</v>
      </c>
      <c r="F379" s="237" t="s">
        <v>500</v>
      </c>
      <c r="G379" s="234"/>
      <c r="H379" s="236" t="s">
        <v>1</v>
      </c>
      <c r="I379" s="238"/>
      <c r="J379" s="234"/>
      <c r="K379" s="234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182</v>
      </c>
      <c r="AU379" s="243" t="s">
        <v>88</v>
      </c>
      <c r="AV379" s="13" t="s">
        <v>86</v>
      </c>
      <c r="AW379" s="13" t="s">
        <v>34</v>
      </c>
      <c r="AX379" s="13" t="s">
        <v>78</v>
      </c>
      <c r="AY379" s="243" t="s">
        <v>173</v>
      </c>
    </row>
    <row r="380" s="14" customFormat="1">
      <c r="A380" s="14"/>
      <c r="B380" s="244"/>
      <c r="C380" s="245"/>
      <c r="D380" s="235" t="s">
        <v>182</v>
      </c>
      <c r="E380" s="246" t="s">
        <v>1</v>
      </c>
      <c r="F380" s="247" t="s">
        <v>428</v>
      </c>
      <c r="G380" s="245"/>
      <c r="H380" s="248">
        <v>4.1200000000000001</v>
      </c>
      <c r="I380" s="249"/>
      <c r="J380" s="245"/>
      <c r="K380" s="245"/>
      <c r="L380" s="250"/>
      <c r="M380" s="251"/>
      <c r="N380" s="252"/>
      <c r="O380" s="252"/>
      <c r="P380" s="252"/>
      <c r="Q380" s="252"/>
      <c r="R380" s="252"/>
      <c r="S380" s="252"/>
      <c r="T380" s="253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4" t="s">
        <v>182</v>
      </c>
      <c r="AU380" s="254" t="s">
        <v>88</v>
      </c>
      <c r="AV380" s="14" t="s">
        <v>88</v>
      </c>
      <c r="AW380" s="14" t="s">
        <v>34</v>
      </c>
      <c r="AX380" s="14" t="s">
        <v>78</v>
      </c>
      <c r="AY380" s="254" t="s">
        <v>173</v>
      </c>
    </row>
    <row r="381" s="15" customFormat="1">
      <c r="A381" s="15"/>
      <c r="B381" s="255"/>
      <c r="C381" s="256"/>
      <c r="D381" s="235" t="s">
        <v>182</v>
      </c>
      <c r="E381" s="257" t="s">
        <v>1</v>
      </c>
      <c r="F381" s="258" t="s">
        <v>184</v>
      </c>
      <c r="G381" s="256"/>
      <c r="H381" s="259">
        <v>4.1200000000000001</v>
      </c>
      <c r="I381" s="260"/>
      <c r="J381" s="256"/>
      <c r="K381" s="256"/>
      <c r="L381" s="261"/>
      <c r="M381" s="262"/>
      <c r="N381" s="263"/>
      <c r="O381" s="263"/>
      <c r="P381" s="263"/>
      <c r="Q381" s="263"/>
      <c r="R381" s="263"/>
      <c r="S381" s="263"/>
      <c r="T381" s="264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5" t="s">
        <v>182</v>
      </c>
      <c r="AU381" s="265" t="s">
        <v>88</v>
      </c>
      <c r="AV381" s="15" t="s">
        <v>180</v>
      </c>
      <c r="AW381" s="15" t="s">
        <v>34</v>
      </c>
      <c r="AX381" s="15" t="s">
        <v>86</v>
      </c>
      <c r="AY381" s="265" t="s">
        <v>173</v>
      </c>
    </row>
    <row r="382" s="14" customFormat="1">
      <c r="A382" s="14"/>
      <c r="B382" s="244"/>
      <c r="C382" s="245"/>
      <c r="D382" s="235" t="s">
        <v>182</v>
      </c>
      <c r="E382" s="245"/>
      <c r="F382" s="247" t="s">
        <v>501</v>
      </c>
      <c r="G382" s="245"/>
      <c r="H382" s="248">
        <v>4.2439999999999998</v>
      </c>
      <c r="I382" s="249"/>
      <c r="J382" s="245"/>
      <c r="K382" s="245"/>
      <c r="L382" s="250"/>
      <c r="M382" s="251"/>
      <c r="N382" s="252"/>
      <c r="O382" s="252"/>
      <c r="P382" s="252"/>
      <c r="Q382" s="252"/>
      <c r="R382" s="252"/>
      <c r="S382" s="252"/>
      <c r="T382" s="253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4" t="s">
        <v>182</v>
      </c>
      <c r="AU382" s="254" t="s">
        <v>88</v>
      </c>
      <c r="AV382" s="14" t="s">
        <v>88</v>
      </c>
      <c r="AW382" s="14" t="s">
        <v>4</v>
      </c>
      <c r="AX382" s="14" t="s">
        <v>86</v>
      </c>
      <c r="AY382" s="254" t="s">
        <v>173</v>
      </c>
    </row>
    <row r="383" s="2" customFormat="1" ht="33" customHeight="1">
      <c r="A383" s="39"/>
      <c r="B383" s="40"/>
      <c r="C383" s="220" t="s">
        <v>502</v>
      </c>
      <c r="D383" s="220" t="s">
        <v>175</v>
      </c>
      <c r="E383" s="221" t="s">
        <v>503</v>
      </c>
      <c r="F383" s="222" t="s">
        <v>504</v>
      </c>
      <c r="G383" s="223" t="s">
        <v>94</v>
      </c>
      <c r="H383" s="224">
        <v>51.688000000000002</v>
      </c>
      <c r="I383" s="225"/>
      <c r="J383" s="226">
        <f>ROUND(I383*H383,2)</f>
        <v>0</v>
      </c>
      <c r="K383" s="222" t="s">
        <v>437</v>
      </c>
      <c r="L383" s="45"/>
      <c r="M383" s="227" t="s">
        <v>1</v>
      </c>
      <c r="N383" s="228" t="s">
        <v>43</v>
      </c>
      <c r="O383" s="92"/>
      <c r="P383" s="229">
        <f>O383*H383</f>
        <v>0</v>
      </c>
      <c r="Q383" s="229">
        <v>0.11162</v>
      </c>
      <c r="R383" s="229">
        <f>Q383*H383</f>
        <v>5.7694145600000004</v>
      </c>
      <c r="S383" s="229">
        <v>0</v>
      </c>
      <c r="T383" s="230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1" t="s">
        <v>180</v>
      </c>
      <c r="AT383" s="231" t="s">
        <v>175</v>
      </c>
      <c r="AU383" s="231" t="s">
        <v>88</v>
      </c>
      <c r="AY383" s="18" t="s">
        <v>173</v>
      </c>
      <c r="BE383" s="232">
        <f>IF(N383="základní",J383,0)</f>
        <v>0</v>
      </c>
      <c r="BF383" s="232">
        <f>IF(N383="snížená",J383,0)</f>
        <v>0</v>
      </c>
      <c r="BG383" s="232">
        <f>IF(N383="zákl. přenesená",J383,0)</f>
        <v>0</v>
      </c>
      <c r="BH383" s="232">
        <f>IF(N383="sníž. přenesená",J383,0)</f>
        <v>0</v>
      </c>
      <c r="BI383" s="232">
        <f>IF(N383="nulová",J383,0)</f>
        <v>0</v>
      </c>
      <c r="BJ383" s="18" t="s">
        <v>86</v>
      </c>
      <c r="BK383" s="232">
        <f>ROUND(I383*H383,2)</f>
        <v>0</v>
      </c>
      <c r="BL383" s="18" t="s">
        <v>180</v>
      </c>
      <c r="BM383" s="231" t="s">
        <v>505</v>
      </c>
    </row>
    <row r="384" s="13" customFormat="1">
      <c r="A384" s="13"/>
      <c r="B384" s="233"/>
      <c r="C384" s="234"/>
      <c r="D384" s="235" t="s">
        <v>182</v>
      </c>
      <c r="E384" s="236" t="s">
        <v>1</v>
      </c>
      <c r="F384" s="237" t="s">
        <v>506</v>
      </c>
      <c r="G384" s="234"/>
      <c r="H384" s="236" t="s">
        <v>1</v>
      </c>
      <c r="I384" s="238"/>
      <c r="J384" s="234"/>
      <c r="K384" s="234"/>
      <c r="L384" s="239"/>
      <c r="M384" s="240"/>
      <c r="N384" s="241"/>
      <c r="O384" s="241"/>
      <c r="P384" s="241"/>
      <c r="Q384" s="241"/>
      <c r="R384" s="241"/>
      <c r="S384" s="241"/>
      <c r="T384" s="24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3" t="s">
        <v>182</v>
      </c>
      <c r="AU384" s="243" t="s">
        <v>88</v>
      </c>
      <c r="AV384" s="13" t="s">
        <v>86</v>
      </c>
      <c r="AW384" s="13" t="s">
        <v>34</v>
      </c>
      <c r="AX384" s="13" t="s">
        <v>78</v>
      </c>
      <c r="AY384" s="243" t="s">
        <v>173</v>
      </c>
    </row>
    <row r="385" s="13" customFormat="1">
      <c r="A385" s="13"/>
      <c r="B385" s="233"/>
      <c r="C385" s="234"/>
      <c r="D385" s="235" t="s">
        <v>182</v>
      </c>
      <c r="E385" s="236" t="s">
        <v>1</v>
      </c>
      <c r="F385" s="237" t="s">
        <v>479</v>
      </c>
      <c r="G385" s="234"/>
      <c r="H385" s="236" t="s">
        <v>1</v>
      </c>
      <c r="I385" s="238"/>
      <c r="J385" s="234"/>
      <c r="K385" s="234"/>
      <c r="L385" s="239"/>
      <c r="M385" s="240"/>
      <c r="N385" s="241"/>
      <c r="O385" s="241"/>
      <c r="P385" s="241"/>
      <c r="Q385" s="241"/>
      <c r="R385" s="241"/>
      <c r="S385" s="241"/>
      <c r="T385" s="24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3" t="s">
        <v>182</v>
      </c>
      <c r="AU385" s="243" t="s">
        <v>88</v>
      </c>
      <c r="AV385" s="13" t="s">
        <v>86</v>
      </c>
      <c r="AW385" s="13" t="s">
        <v>34</v>
      </c>
      <c r="AX385" s="13" t="s">
        <v>78</v>
      </c>
      <c r="AY385" s="243" t="s">
        <v>173</v>
      </c>
    </row>
    <row r="386" s="14" customFormat="1">
      <c r="A386" s="14"/>
      <c r="B386" s="244"/>
      <c r="C386" s="245"/>
      <c r="D386" s="235" t="s">
        <v>182</v>
      </c>
      <c r="E386" s="246" t="s">
        <v>1</v>
      </c>
      <c r="F386" s="247" t="s">
        <v>419</v>
      </c>
      <c r="G386" s="245"/>
      <c r="H386" s="248">
        <v>3.948</v>
      </c>
      <c r="I386" s="249"/>
      <c r="J386" s="245"/>
      <c r="K386" s="245"/>
      <c r="L386" s="250"/>
      <c r="M386" s="251"/>
      <c r="N386" s="252"/>
      <c r="O386" s="252"/>
      <c r="P386" s="252"/>
      <c r="Q386" s="252"/>
      <c r="R386" s="252"/>
      <c r="S386" s="252"/>
      <c r="T386" s="253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4" t="s">
        <v>182</v>
      </c>
      <c r="AU386" s="254" t="s">
        <v>88</v>
      </c>
      <c r="AV386" s="14" t="s">
        <v>88</v>
      </c>
      <c r="AW386" s="14" t="s">
        <v>34</v>
      </c>
      <c r="AX386" s="14" t="s">
        <v>78</v>
      </c>
      <c r="AY386" s="254" t="s">
        <v>173</v>
      </c>
    </row>
    <row r="387" s="13" customFormat="1">
      <c r="A387" s="13"/>
      <c r="B387" s="233"/>
      <c r="C387" s="234"/>
      <c r="D387" s="235" t="s">
        <v>182</v>
      </c>
      <c r="E387" s="236" t="s">
        <v>1</v>
      </c>
      <c r="F387" s="237" t="s">
        <v>507</v>
      </c>
      <c r="G387" s="234"/>
      <c r="H387" s="236" t="s">
        <v>1</v>
      </c>
      <c r="I387" s="238"/>
      <c r="J387" s="234"/>
      <c r="K387" s="234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182</v>
      </c>
      <c r="AU387" s="243" t="s">
        <v>88</v>
      </c>
      <c r="AV387" s="13" t="s">
        <v>86</v>
      </c>
      <c r="AW387" s="13" t="s">
        <v>34</v>
      </c>
      <c r="AX387" s="13" t="s">
        <v>78</v>
      </c>
      <c r="AY387" s="243" t="s">
        <v>173</v>
      </c>
    </row>
    <row r="388" s="14" customFormat="1">
      <c r="A388" s="14"/>
      <c r="B388" s="244"/>
      <c r="C388" s="245"/>
      <c r="D388" s="235" t="s">
        <v>182</v>
      </c>
      <c r="E388" s="246" t="s">
        <v>1</v>
      </c>
      <c r="F388" s="247" t="s">
        <v>421</v>
      </c>
      <c r="G388" s="245"/>
      <c r="H388" s="248">
        <v>35.43</v>
      </c>
      <c r="I388" s="249"/>
      <c r="J388" s="245"/>
      <c r="K388" s="245"/>
      <c r="L388" s="250"/>
      <c r="M388" s="251"/>
      <c r="N388" s="252"/>
      <c r="O388" s="252"/>
      <c r="P388" s="252"/>
      <c r="Q388" s="252"/>
      <c r="R388" s="252"/>
      <c r="S388" s="252"/>
      <c r="T388" s="25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4" t="s">
        <v>182</v>
      </c>
      <c r="AU388" s="254" t="s">
        <v>88</v>
      </c>
      <c r="AV388" s="14" t="s">
        <v>88</v>
      </c>
      <c r="AW388" s="14" t="s">
        <v>34</v>
      </c>
      <c r="AX388" s="14" t="s">
        <v>78</v>
      </c>
      <c r="AY388" s="254" t="s">
        <v>173</v>
      </c>
    </row>
    <row r="389" s="13" customFormat="1">
      <c r="A389" s="13"/>
      <c r="B389" s="233"/>
      <c r="C389" s="234"/>
      <c r="D389" s="235" t="s">
        <v>182</v>
      </c>
      <c r="E389" s="236" t="s">
        <v>1</v>
      </c>
      <c r="F389" s="237" t="s">
        <v>508</v>
      </c>
      <c r="G389" s="234"/>
      <c r="H389" s="236" t="s">
        <v>1</v>
      </c>
      <c r="I389" s="238"/>
      <c r="J389" s="234"/>
      <c r="K389" s="234"/>
      <c r="L389" s="239"/>
      <c r="M389" s="240"/>
      <c r="N389" s="241"/>
      <c r="O389" s="241"/>
      <c r="P389" s="241"/>
      <c r="Q389" s="241"/>
      <c r="R389" s="241"/>
      <c r="S389" s="241"/>
      <c r="T389" s="24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3" t="s">
        <v>182</v>
      </c>
      <c r="AU389" s="243" t="s">
        <v>88</v>
      </c>
      <c r="AV389" s="13" t="s">
        <v>86</v>
      </c>
      <c r="AW389" s="13" t="s">
        <v>34</v>
      </c>
      <c r="AX389" s="13" t="s">
        <v>78</v>
      </c>
      <c r="AY389" s="243" t="s">
        <v>173</v>
      </c>
    </row>
    <row r="390" s="14" customFormat="1">
      <c r="A390" s="14"/>
      <c r="B390" s="244"/>
      <c r="C390" s="245"/>
      <c r="D390" s="235" t="s">
        <v>182</v>
      </c>
      <c r="E390" s="246" t="s">
        <v>1</v>
      </c>
      <c r="F390" s="247" t="s">
        <v>426</v>
      </c>
      <c r="G390" s="245"/>
      <c r="H390" s="248">
        <v>12.310000000000001</v>
      </c>
      <c r="I390" s="249"/>
      <c r="J390" s="245"/>
      <c r="K390" s="245"/>
      <c r="L390" s="250"/>
      <c r="M390" s="251"/>
      <c r="N390" s="252"/>
      <c r="O390" s="252"/>
      <c r="P390" s="252"/>
      <c r="Q390" s="252"/>
      <c r="R390" s="252"/>
      <c r="S390" s="252"/>
      <c r="T390" s="253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4" t="s">
        <v>182</v>
      </c>
      <c r="AU390" s="254" t="s">
        <v>88</v>
      </c>
      <c r="AV390" s="14" t="s">
        <v>88</v>
      </c>
      <c r="AW390" s="14" t="s">
        <v>34</v>
      </c>
      <c r="AX390" s="14" t="s">
        <v>78</v>
      </c>
      <c r="AY390" s="254" t="s">
        <v>173</v>
      </c>
    </row>
    <row r="391" s="15" customFormat="1">
      <c r="A391" s="15"/>
      <c r="B391" s="255"/>
      <c r="C391" s="256"/>
      <c r="D391" s="235" t="s">
        <v>182</v>
      </c>
      <c r="E391" s="257" t="s">
        <v>1</v>
      </c>
      <c r="F391" s="258" t="s">
        <v>184</v>
      </c>
      <c r="G391" s="256"/>
      <c r="H391" s="259">
        <v>51.688000000000002</v>
      </c>
      <c r="I391" s="260"/>
      <c r="J391" s="256"/>
      <c r="K391" s="256"/>
      <c r="L391" s="261"/>
      <c r="M391" s="262"/>
      <c r="N391" s="263"/>
      <c r="O391" s="263"/>
      <c r="P391" s="263"/>
      <c r="Q391" s="263"/>
      <c r="R391" s="263"/>
      <c r="S391" s="263"/>
      <c r="T391" s="264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5" t="s">
        <v>182</v>
      </c>
      <c r="AU391" s="265" t="s">
        <v>88</v>
      </c>
      <c r="AV391" s="15" t="s">
        <v>180</v>
      </c>
      <c r="AW391" s="15" t="s">
        <v>34</v>
      </c>
      <c r="AX391" s="15" t="s">
        <v>86</v>
      </c>
      <c r="AY391" s="265" t="s">
        <v>173</v>
      </c>
    </row>
    <row r="392" s="2" customFormat="1" ht="21.75" customHeight="1">
      <c r="A392" s="39"/>
      <c r="B392" s="40"/>
      <c r="C392" s="277" t="s">
        <v>509</v>
      </c>
      <c r="D392" s="277" t="s">
        <v>383</v>
      </c>
      <c r="E392" s="278" t="s">
        <v>510</v>
      </c>
      <c r="F392" s="279" t="s">
        <v>511</v>
      </c>
      <c r="G392" s="280" t="s">
        <v>94</v>
      </c>
      <c r="H392" s="281">
        <v>49.171999999999997</v>
      </c>
      <c r="I392" s="282"/>
      <c r="J392" s="283">
        <f>ROUND(I392*H392,2)</f>
        <v>0</v>
      </c>
      <c r="K392" s="279" t="s">
        <v>179</v>
      </c>
      <c r="L392" s="284"/>
      <c r="M392" s="285" t="s">
        <v>1</v>
      </c>
      <c r="N392" s="286" t="s">
        <v>43</v>
      </c>
      <c r="O392" s="92"/>
      <c r="P392" s="229">
        <f>O392*H392</f>
        <v>0</v>
      </c>
      <c r="Q392" s="229">
        <v>0.17599999999999999</v>
      </c>
      <c r="R392" s="229">
        <f>Q392*H392</f>
        <v>8.6542719999999989</v>
      </c>
      <c r="S392" s="229">
        <v>0</v>
      </c>
      <c r="T392" s="230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1" t="s">
        <v>210</v>
      </c>
      <c r="AT392" s="231" t="s">
        <v>383</v>
      </c>
      <c r="AU392" s="231" t="s">
        <v>88</v>
      </c>
      <c r="AY392" s="18" t="s">
        <v>173</v>
      </c>
      <c r="BE392" s="232">
        <f>IF(N392="základní",J392,0)</f>
        <v>0</v>
      </c>
      <c r="BF392" s="232">
        <f>IF(N392="snížená",J392,0)</f>
        <v>0</v>
      </c>
      <c r="BG392" s="232">
        <f>IF(N392="zákl. přenesená",J392,0)</f>
        <v>0</v>
      </c>
      <c r="BH392" s="232">
        <f>IF(N392="sníž. přenesená",J392,0)</f>
        <v>0</v>
      </c>
      <c r="BI392" s="232">
        <f>IF(N392="nulová",J392,0)</f>
        <v>0</v>
      </c>
      <c r="BJ392" s="18" t="s">
        <v>86</v>
      </c>
      <c r="BK392" s="232">
        <f>ROUND(I392*H392,2)</f>
        <v>0</v>
      </c>
      <c r="BL392" s="18" t="s">
        <v>180</v>
      </c>
      <c r="BM392" s="231" t="s">
        <v>512</v>
      </c>
    </row>
    <row r="393" s="13" customFormat="1">
      <c r="A393" s="13"/>
      <c r="B393" s="233"/>
      <c r="C393" s="234"/>
      <c r="D393" s="235" t="s">
        <v>182</v>
      </c>
      <c r="E393" s="236" t="s">
        <v>1</v>
      </c>
      <c r="F393" s="237" t="s">
        <v>506</v>
      </c>
      <c r="G393" s="234"/>
      <c r="H393" s="236" t="s">
        <v>1</v>
      </c>
      <c r="I393" s="238"/>
      <c r="J393" s="234"/>
      <c r="K393" s="234"/>
      <c r="L393" s="239"/>
      <c r="M393" s="240"/>
      <c r="N393" s="241"/>
      <c r="O393" s="241"/>
      <c r="P393" s="241"/>
      <c r="Q393" s="241"/>
      <c r="R393" s="241"/>
      <c r="S393" s="241"/>
      <c r="T393" s="24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3" t="s">
        <v>182</v>
      </c>
      <c r="AU393" s="243" t="s">
        <v>88</v>
      </c>
      <c r="AV393" s="13" t="s">
        <v>86</v>
      </c>
      <c r="AW393" s="13" t="s">
        <v>34</v>
      </c>
      <c r="AX393" s="13" t="s">
        <v>78</v>
      </c>
      <c r="AY393" s="243" t="s">
        <v>173</v>
      </c>
    </row>
    <row r="394" s="13" customFormat="1">
      <c r="A394" s="13"/>
      <c r="B394" s="233"/>
      <c r="C394" s="234"/>
      <c r="D394" s="235" t="s">
        <v>182</v>
      </c>
      <c r="E394" s="236" t="s">
        <v>1</v>
      </c>
      <c r="F394" s="237" t="s">
        <v>507</v>
      </c>
      <c r="G394" s="234"/>
      <c r="H394" s="236" t="s">
        <v>1</v>
      </c>
      <c r="I394" s="238"/>
      <c r="J394" s="234"/>
      <c r="K394" s="234"/>
      <c r="L394" s="239"/>
      <c r="M394" s="240"/>
      <c r="N394" s="241"/>
      <c r="O394" s="241"/>
      <c r="P394" s="241"/>
      <c r="Q394" s="241"/>
      <c r="R394" s="241"/>
      <c r="S394" s="241"/>
      <c r="T394" s="24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3" t="s">
        <v>182</v>
      </c>
      <c r="AU394" s="243" t="s">
        <v>88</v>
      </c>
      <c r="AV394" s="13" t="s">
        <v>86</v>
      </c>
      <c r="AW394" s="13" t="s">
        <v>34</v>
      </c>
      <c r="AX394" s="13" t="s">
        <v>78</v>
      </c>
      <c r="AY394" s="243" t="s">
        <v>173</v>
      </c>
    </row>
    <row r="395" s="14" customFormat="1">
      <c r="A395" s="14"/>
      <c r="B395" s="244"/>
      <c r="C395" s="245"/>
      <c r="D395" s="235" t="s">
        <v>182</v>
      </c>
      <c r="E395" s="246" t="s">
        <v>1</v>
      </c>
      <c r="F395" s="247" t="s">
        <v>421</v>
      </c>
      <c r="G395" s="245"/>
      <c r="H395" s="248">
        <v>35.43</v>
      </c>
      <c r="I395" s="249"/>
      <c r="J395" s="245"/>
      <c r="K395" s="245"/>
      <c r="L395" s="250"/>
      <c r="M395" s="251"/>
      <c r="N395" s="252"/>
      <c r="O395" s="252"/>
      <c r="P395" s="252"/>
      <c r="Q395" s="252"/>
      <c r="R395" s="252"/>
      <c r="S395" s="252"/>
      <c r="T395" s="25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4" t="s">
        <v>182</v>
      </c>
      <c r="AU395" s="254" t="s">
        <v>88</v>
      </c>
      <c r="AV395" s="14" t="s">
        <v>88</v>
      </c>
      <c r="AW395" s="14" t="s">
        <v>34</v>
      </c>
      <c r="AX395" s="14" t="s">
        <v>78</v>
      </c>
      <c r="AY395" s="254" t="s">
        <v>173</v>
      </c>
    </row>
    <row r="396" s="13" customFormat="1">
      <c r="A396" s="13"/>
      <c r="B396" s="233"/>
      <c r="C396" s="234"/>
      <c r="D396" s="235" t="s">
        <v>182</v>
      </c>
      <c r="E396" s="236" t="s">
        <v>1</v>
      </c>
      <c r="F396" s="237" t="s">
        <v>508</v>
      </c>
      <c r="G396" s="234"/>
      <c r="H396" s="236" t="s">
        <v>1</v>
      </c>
      <c r="I396" s="238"/>
      <c r="J396" s="234"/>
      <c r="K396" s="234"/>
      <c r="L396" s="239"/>
      <c r="M396" s="240"/>
      <c r="N396" s="241"/>
      <c r="O396" s="241"/>
      <c r="P396" s="241"/>
      <c r="Q396" s="241"/>
      <c r="R396" s="241"/>
      <c r="S396" s="241"/>
      <c r="T396" s="24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3" t="s">
        <v>182</v>
      </c>
      <c r="AU396" s="243" t="s">
        <v>88</v>
      </c>
      <c r="AV396" s="13" t="s">
        <v>86</v>
      </c>
      <c r="AW396" s="13" t="s">
        <v>34</v>
      </c>
      <c r="AX396" s="13" t="s">
        <v>78</v>
      </c>
      <c r="AY396" s="243" t="s">
        <v>173</v>
      </c>
    </row>
    <row r="397" s="14" customFormat="1">
      <c r="A397" s="14"/>
      <c r="B397" s="244"/>
      <c r="C397" s="245"/>
      <c r="D397" s="235" t="s">
        <v>182</v>
      </c>
      <c r="E397" s="246" t="s">
        <v>1</v>
      </c>
      <c r="F397" s="247" t="s">
        <v>426</v>
      </c>
      <c r="G397" s="245"/>
      <c r="H397" s="248">
        <v>12.310000000000001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4" t="s">
        <v>182</v>
      </c>
      <c r="AU397" s="254" t="s">
        <v>88</v>
      </c>
      <c r="AV397" s="14" t="s">
        <v>88</v>
      </c>
      <c r="AW397" s="14" t="s">
        <v>34</v>
      </c>
      <c r="AX397" s="14" t="s">
        <v>78</v>
      </c>
      <c r="AY397" s="254" t="s">
        <v>173</v>
      </c>
    </row>
    <row r="398" s="15" customFormat="1">
      <c r="A398" s="15"/>
      <c r="B398" s="255"/>
      <c r="C398" s="256"/>
      <c r="D398" s="235" t="s">
        <v>182</v>
      </c>
      <c r="E398" s="257" t="s">
        <v>1</v>
      </c>
      <c r="F398" s="258" t="s">
        <v>184</v>
      </c>
      <c r="G398" s="256"/>
      <c r="H398" s="259">
        <v>47.740000000000002</v>
      </c>
      <c r="I398" s="260"/>
      <c r="J398" s="256"/>
      <c r="K398" s="256"/>
      <c r="L398" s="261"/>
      <c r="M398" s="262"/>
      <c r="N398" s="263"/>
      <c r="O398" s="263"/>
      <c r="P398" s="263"/>
      <c r="Q398" s="263"/>
      <c r="R398" s="263"/>
      <c r="S398" s="263"/>
      <c r="T398" s="264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5" t="s">
        <v>182</v>
      </c>
      <c r="AU398" s="265" t="s">
        <v>88</v>
      </c>
      <c r="AV398" s="15" t="s">
        <v>180</v>
      </c>
      <c r="AW398" s="15" t="s">
        <v>34</v>
      </c>
      <c r="AX398" s="15" t="s">
        <v>86</v>
      </c>
      <c r="AY398" s="265" t="s">
        <v>173</v>
      </c>
    </row>
    <row r="399" s="14" customFormat="1">
      <c r="A399" s="14"/>
      <c r="B399" s="244"/>
      <c r="C399" s="245"/>
      <c r="D399" s="235" t="s">
        <v>182</v>
      </c>
      <c r="E399" s="245"/>
      <c r="F399" s="247" t="s">
        <v>513</v>
      </c>
      <c r="G399" s="245"/>
      <c r="H399" s="248">
        <v>49.171999999999997</v>
      </c>
      <c r="I399" s="249"/>
      <c r="J399" s="245"/>
      <c r="K399" s="245"/>
      <c r="L399" s="250"/>
      <c r="M399" s="251"/>
      <c r="N399" s="252"/>
      <c r="O399" s="252"/>
      <c r="P399" s="252"/>
      <c r="Q399" s="252"/>
      <c r="R399" s="252"/>
      <c r="S399" s="252"/>
      <c r="T399" s="253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4" t="s">
        <v>182</v>
      </c>
      <c r="AU399" s="254" t="s">
        <v>88</v>
      </c>
      <c r="AV399" s="14" t="s">
        <v>88</v>
      </c>
      <c r="AW399" s="14" t="s">
        <v>4</v>
      </c>
      <c r="AX399" s="14" t="s">
        <v>86</v>
      </c>
      <c r="AY399" s="254" t="s">
        <v>173</v>
      </c>
    </row>
    <row r="400" s="2" customFormat="1" ht="24.15" customHeight="1">
      <c r="A400" s="39"/>
      <c r="B400" s="40"/>
      <c r="C400" s="277" t="s">
        <v>514</v>
      </c>
      <c r="D400" s="277" t="s">
        <v>383</v>
      </c>
      <c r="E400" s="278" t="s">
        <v>515</v>
      </c>
      <c r="F400" s="279" t="s">
        <v>516</v>
      </c>
      <c r="G400" s="280" t="s">
        <v>94</v>
      </c>
      <c r="H400" s="281">
        <v>4.0659999999999998</v>
      </c>
      <c r="I400" s="282"/>
      <c r="J400" s="283">
        <f>ROUND(I400*H400,2)</f>
        <v>0</v>
      </c>
      <c r="K400" s="279" t="s">
        <v>179</v>
      </c>
      <c r="L400" s="284"/>
      <c r="M400" s="285" t="s">
        <v>1</v>
      </c>
      <c r="N400" s="286" t="s">
        <v>43</v>
      </c>
      <c r="O400" s="92"/>
      <c r="P400" s="229">
        <f>O400*H400</f>
        <v>0</v>
      </c>
      <c r="Q400" s="229">
        <v>0.17499999999999999</v>
      </c>
      <c r="R400" s="229">
        <f>Q400*H400</f>
        <v>0.7115499999999999</v>
      </c>
      <c r="S400" s="229">
        <v>0</v>
      </c>
      <c r="T400" s="230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1" t="s">
        <v>210</v>
      </c>
      <c r="AT400" s="231" t="s">
        <v>383</v>
      </c>
      <c r="AU400" s="231" t="s">
        <v>88</v>
      </c>
      <c r="AY400" s="18" t="s">
        <v>173</v>
      </c>
      <c r="BE400" s="232">
        <f>IF(N400="základní",J400,0)</f>
        <v>0</v>
      </c>
      <c r="BF400" s="232">
        <f>IF(N400="snížená",J400,0)</f>
        <v>0</v>
      </c>
      <c r="BG400" s="232">
        <f>IF(N400="zákl. přenesená",J400,0)</f>
        <v>0</v>
      </c>
      <c r="BH400" s="232">
        <f>IF(N400="sníž. přenesená",J400,0)</f>
        <v>0</v>
      </c>
      <c r="BI400" s="232">
        <f>IF(N400="nulová",J400,0)</f>
        <v>0</v>
      </c>
      <c r="BJ400" s="18" t="s">
        <v>86</v>
      </c>
      <c r="BK400" s="232">
        <f>ROUND(I400*H400,2)</f>
        <v>0</v>
      </c>
      <c r="BL400" s="18" t="s">
        <v>180</v>
      </c>
      <c r="BM400" s="231" t="s">
        <v>517</v>
      </c>
    </row>
    <row r="401" s="13" customFormat="1">
      <c r="A401" s="13"/>
      <c r="B401" s="233"/>
      <c r="C401" s="234"/>
      <c r="D401" s="235" t="s">
        <v>182</v>
      </c>
      <c r="E401" s="236" t="s">
        <v>1</v>
      </c>
      <c r="F401" s="237" t="s">
        <v>518</v>
      </c>
      <c r="G401" s="234"/>
      <c r="H401" s="236" t="s">
        <v>1</v>
      </c>
      <c r="I401" s="238"/>
      <c r="J401" s="234"/>
      <c r="K401" s="234"/>
      <c r="L401" s="239"/>
      <c r="M401" s="240"/>
      <c r="N401" s="241"/>
      <c r="O401" s="241"/>
      <c r="P401" s="241"/>
      <c r="Q401" s="241"/>
      <c r="R401" s="241"/>
      <c r="S401" s="241"/>
      <c r="T401" s="24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3" t="s">
        <v>182</v>
      </c>
      <c r="AU401" s="243" t="s">
        <v>88</v>
      </c>
      <c r="AV401" s="13" t="s">
        <v>86</v>
      </c>
      <c r="AW401" s="13" t="s">
        <v>34</v>
      </c>
      <c r="AX401" s="13" t="s">
        <v>78</v>
      </c>
      <c r="AY401" s="243" t="s">
        <v>173</v>
      </c>
    </row>
    <row r="402" s="13" customFormat="1">
      <c r="A402" s="13"/>
      <c r="B402" s="233"/>
      <c r="C402" s="234"/>
      <c r="D402" s="235" t="s">
        <v>182</v>
      </c>
      <c r="E402" s="236" t="s">
        <v>1</v>
      </c>
      <c r="F402" s="237" t="s">
        <v>479</v>
      </c>
      <c r="G402" s="234"/>
      <c r="H402" s="236" t="s">
        <v>1</v>
      </c>
      <c r="I402" s="238"/>
      <c r="J402" s="234"/>
      <c r="K402" s="234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182</v>
      </c>
      <c r="AU402" s="243" t="s">
        <v>88</v>
      </c>
      <c r="AV402" s="13" t="s">
        <v>86</v>
      </c>
      <c r="AW402" s="13" t="s">
        <v>34</v>
      </c>
      <c r="AX402" s="13" t="s">
        <v>78</v>
      </c>
      <c r="AY402" s="243" t="s">
        <v>173</v>
      </c>
    </row>
    <row r="403" s="14" customFormat="1">
      <c r="A403" s="14"/>
      <c r="B403" s="244"/>
      <c r="C403" s="245"/>
      <c r="D403" s="235" t="s">
        <v>182</v>
      </c>
      <c r="E403" s="246" t="s">
        <v>1</v>
      </c>
      <c r="F403" s="247" t="s">
        <v>419</v>
      </c>
      <c r="G403" s="245"/>
      <c r="H403" s="248">
        <v>3.948</v>
      </c>
      <c r="I403" s="249"/>
      <c r="J403" s="245"/>
      <c r="K403" s="245"/>
      <c r="L403" s="250"/>
      <c r="M403" s="251"/>
      <c r="N403" s="252"/>
      <c r="O403" s="252"/>
      <c r="P403" s="252"/>
      <c r="Q403" s="252"/>
      <c r="R403" s="252"/>
      <c r="S403" s="252"/>
      <c r="T403" s="25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4" t="s">
        <v>182</v>
      </c>
      <c r="AU403" s="254" t="s">
        <v>88</v>
      </c>
      <c r="AV403" s="14" t="s">
        <v>88</v>
      </c>
      <c r="AW403" s="14" t="s">
        <v>34</v>
      </c>
      <c r="AX403" s="14" t="s">
        <v>78</v>
      </c>
      <c r="AY403" s="254" t="s">
        <v>173</v>
      </c>
    </row>
    <row r="404" s="15" customFormat="1">
      <c r="A404" s="15"/>
      <c r="B404" s="255"/>
      <c r="C404" s="256"/>
      <c r="D404" s="235" t="s">
        <v>182</v>
      </c>
      <c r="E404" s="257" t="s">
        <v>1</v>
      </c>
      <c r="F404" s="258" t="s">
        <v>184</v>
      </c>
      <c r="G404" s="256"/>
      <c r="H404" s="259">
        <v>3.948</v>
      </c>
      <c r="I404" s="260"/>
      <c r="J404" s="256"/>
      <c r="K404" s="256"/>
      <c r="L404" s="261"/>
      <c r="M404" s="262"/>
      <c r="N404" s="263"/>
      <c r="O404" s="263"/>
      <c r="P404" s="263"/>
      <c r="Q404" s="263"/>
      <c r="R404" s="263"/>
      <c r="S404" s="263"/>
      <c r="T404" s="264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5" t="s">
        <v>182</v>
      </c>
      <c r="AU404" s="265" t="s">
        <v>88</v>
      </c>
      <c r="AV404" s="15" t="s">
        <v>180</v>
      </c>
      <c r="AW404" s="15" t="s">
        <v>34</v>
      </c>
      <c r="AX404" s="15" t="s">
        <v>86</v>
      </c>
      <c r="AY404" s="265" t="s">
        <v>173</v>
      </c>
    </row>
    <row r="405" s="14" customFormat="1">
      <c r="A405" s="14"/>
      <c r="B405" s="244"/>
      <c r="C405" s="245"/>
      <c r="D405" s="235" t="s">
        <v>182</v>
      </c>
      <c r="E405" s="245"/>
      <c r="F405" s="247" t="s">
        <v>519</v>
      </c>
      <c r="G405" s="245"/>
      <c r="H405" s="248">
        <v>4.0659999999999998</v>
      </c>
      <c r="I405" s="249"/>
      <c r="J405" s="245"/>
      <c r="K405" s="245"/>
      <c r="L405" s="250"/>
      <c r="M405" s="251"/>
      <c r="N405" s="252"/>
      <c r="O405" s="252"/>
      <c r="P405" s="252"/>
      <c r="Q405" s="252"/>
      <c r="R405" s="252"/>
      <c r="S405" s="252"/>
      <c r="T405" s="25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4" t="s">
        <v>182</v>
      </c>
      <c r="AU405" s="254" t="s">
        <v>88</v>
      </c>
      <c r="AV405" s="14" t="s">
        <v>88</v>
      </c>
      <c r="AW405" s="14" t="s">
        <v>4</v>
      </c>
      <c r="AX405" s="14" t="s">
        <v>86</v>
      </c>
      <c r="AY405" s="254" t="s">
        <v>173</v>
      </c>
    </row>
    <row r="406" s="2" customFormat="1" ht="24.15" customHeight="1">
      <c r="A406" s="39"/>
      <c r="B406" s="40"/>
      <c r="C406" s="220" t="s">
        <v>520</v>
      </c>
      <c r="D406" s="220" t="s">
        <v>175</v>
      </c>
      <c r="E406" s="221" t="s">
        <v>521</v>
      </c>
      <c r="F406" s="222" t="s">
        <v>522</v>
      </c>
      <c r="G406" s="223" t="s">
        <v>272</v>
      </c>
      <c r="H406" s="224">
        <v>3</v>
      </c>
      <c r="I406" s="225"/>
      <c r="J406" s="226">
        <f>ROUND(I406*H406,2)</f>
        <v>0</v>
      </c>
      <c r="K406" s="222" t="s">
        <v>179</v>
      </c>
      <c r="L406" s="45"/>
      <c r="M406" s="227" t="s">
        <v>1</v>
      </c>
      <c r="N406" s="228" t="s">
        <v>43</v>
      </c>
      <c r="O406" s="92"/>
      <c r="P406" s="229">
        <f>O406*H406</f>
        <v>0</v>
      </c>
      <c r="Q406" s="229">
        <v>1.0000000000000001E-05</v>
      </c>
      <c r="R406" s="229">
        <f>Q406*H406</f>
        <v>3.0000000000000004E-05</v>
      </c>
      <c r="S406" s="229">
        <v>0</v>
      </c>
      <c r="T406" s="230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1" t="s">
        <v>180</v>
      </c>
      <c r="AT406" s="231" t="s">
        <v>175</v>
      </c>
      <c r="AU406" s="231" t="s">
        <v>88</v>
      </c>
      <c r="AY406" s="18" t="s">
        <v>173</v>
      </c>
      <c r="BE406" s="232">
        <f>IF(N406="základní",J406,0)</f>
        <v>0</v>
      </c>
      <c r="BF406" s="232">
        <f>IF(N406="snížená",J406,0)</f>
        <v>0</v>
      </c>
      <c r="BG406" s="232">
        <f>IF(N406="zákl. přenesená",J406,0)</f>
        <v>0</v>
      </c>
      <c r="BH406" s="232">
        <f>IF(N406="sníž. přenesená",J406,0)</f>
        <v>0</v>
      </c>
      <c r="BI406" s="232">
        <f>IF(N406="nulová",J406,0)</f>
        <v>0</v>
      </c>
      <c r="BJ406" s="18" t="s">
        <v>86</v>
      </c>
      <c r="BK406" s="232">
        <f>ROUND(I406*H406,2)</f>
        <v>0</v>
      </c>
      <c r="BL406" s="18" t="s">
        <v>180</v>
      </c>
      <c r="BM406" s="231" t="s">
        <v>523</v>
      </c>
    </row>
    <row r="407" s="12" customFormat="1" ht="22.8" customHeight="1">
      <c r="A407" s="12"/>
      <c r="B407" s="204"/>
      <c r="C407" s="205"/>
      <c r="D407" s="206" t="s">
        <v>77</v>
      </c>
      <c r="E407" s="218" t="s">
        <v>214</v>
      </c>
      <c r="F407" s="218" t="s">
        <v>524</v>
      </c>
      <c r="G407" s="205"/>
      <c r="H407" s="205"/>
      <c r="I407" s="208"/>
      <c r="J407" s="219">
        <f>BK407</f>
        <v>0</v>
      </c>
      <c r="K407" s="205"/>
      <c r="L407" s="210"/>
      <c r="M407" s="211"/>
      <c r="N407" s="212"/>
      <c r="O407" s="212"/>
      <c r="P407" s="213">
        <f>SUM(P408:P502)</f>
        <v>0</v>
      </c>
      <c r="Q407" s="212"/>
      <c r="R407" s="213">
        <f>SUM(R408:R502)</f>
        <v>75.476450299999996</v>
      </c>
      <c r="S407" s="212"/>
      <c r="T407" s="214">
        <f>SUM(T408:T502)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15" t="s">
        <v>86</v>
      </c>
      <c r="AT407" s="216" t="s">
        <v>77</v>
      </c>
      <c r="AU407" s="216" t="s">
        <v>86</v>
      </c>
      <c r="AY407" s="215" t="s">
        <v>173</v>
      </c>
      <c r="BK407" s="217">
        <f>SUM(BK408:BK502)</f>
        <v>0</v>
      </c>
    </row>
    <row r="408" s="2" customFormat="1" ht="24.15" customHeight="1">
      <c r="A408" s="39"/>
      <c r="B408" s="40"/>
      <c r="C408" s="220" t="s">
        <v>525</v>
      </c>
      <c r="D408" s="220" t="s">
        <v>175</v>
      </c>
      <c r="E408" s="221" t="s">
        <v>526</v>
      </c>
      <c r="F408" s="222" t="s">
        <v>527</v>
      </c>
      <c r="G408" s="223" t="s">
        <v>94</v>
      </c>
      <c r="H408" s="224">
        <v>180</v>
      </c>
      <c r="I408" s="225"/>
      <c r="J408" s="226">
        <f>ROUND(I408*H408,2)</f>
        <v>0</v>
      </c>
      <c r="K408" s="222" t="s">
        <v>179</v>
      </c>
      <c r="L408" s="45"/>
      <c r="M408" s="227" t="s">
        <v>1</v>
      </c>
      <c r="N408" s="228" t="s">
        <v>43</v>
      </c>
      <c r="O408" s="92"/>
      <c r="P408" s="229">
        <f>O408*H408</f>
        <v>0</v>
      </c>
      <c r="Q408" s="229">
        <v>0.00068999999999999997</v>
      </c>
      <c r="R408" s="229">
        <f>Q408*H408</f>
        <v>0.12419999999999999</v>
      </c>
      <c r="S408" s="229">
        <v>0</v>
      </c>
      <c r="T408" s="230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1" t="s">
        <v>180</v>
      </c>
      <c r="AT408" s="231" t="s">
        <v>175</v>
      </c>
      <c r="AU408" s="231" t="s">
        <v>88</v>
      </c>
      <c r="AY408" s="18" t="s">
        <v>173</v>
      </c>
      <c r="BE408" s="232">
        <f>IF(N408="základní",J408,0)</f>
        <v>0</v>
      </c>
      <c r="BF408" s="232">
        <f>IF(N408="snížená",J408,0)</f>
        <v>0</v>
      </c>
      <c r="BG408" s="232">
        <f>IF(N408="zákl. přenesená",J408,0)</f>
        <v>0</v>
      </c>
      <c r="BH408" s="232">
        <f>IF(N408="sníž. přenesená",J408,0)</f>
        <v>0</v>
      </c>
      <c r="BI408" s="232">
        <f>IF(N408="nulová",J408,0)</f>
        <v>0</v>
      </c>
      <c r="BJ408" s="18" t="s">
        <v>86</v>
      </c>
      <c r="BK408" s="232">
        <f>ROUND(I408*H408,2)</f>
        <v>0</v>
      </c>
      <c r="BL408" s="18" t="s">
        <v>180</v>
      </c>
      <c r="BM408" s="231" t="s">
        <v>528</v>
      </c>
    </row>
    <row r="409" s="13" customFormat="1">
      <c r="A409" s="13"/>
      <c r="B409" s="233"/>
      <c r="C409" s="234"/>
      <c r="D409" s="235" t="s">
        <v>182</v>
      </c>
      <c r="E409" s="236" t="s">
        <v>1</v>
      </c>
      <c r="F409" s="237" t="s">
        <v>529</v>
      </c>
      <c r="G409" s="234"/>
      <c r="H409" s="236" t="s">
        <v>1</v>
      </c>
      <c r="I409" s="238"/>
      <c r="J409" s="234"/>
      <c r="K409" s="234"/>
      <c r="L409" s="239"/>
      <c r="M409" s="240"/>
      <c r="N409" s="241"/>
      <c r="O409" s="241"/>
      <c r="P409" s="241"/>
      <c r="Q409" s="241"/>
      <c r="R409" s="241"/>
      <c r="S409" s="241"/>
      <c r="T409" s="24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3" t="s">
        <v>182</v>
      </c>
      <c r="AU409" s="243" t="s">
        <v>88</v>
      </c>
      <c r="AV409" s="13" t="s">
        <v>86</v>
      </c>
      <c r="AW409" s="13" t="s">
        <v>34</v>
      </c>
      <c r="AX409" s="13" t="s">
        <v>78</v>
      </c>
      <c r="AY409" s="243" t="s">
        <v>173</v>
      </c>
    </row>
    <row r="410" s="14" customFormat="1">
      <c r="A410" s="14"/>
      <c r="B410" s="244"/>
      <c r="C410" s="245"/>
      <c r="D410" s="235" t="s">
        <v>182</v>
      </c>
      <c r="E410" s="246" t="s">
        <v>1</v>
      </c>
      <c r="F410" s="247" t="s">
        <v>530</v>
      </c>
      <c r="G410" s="245"/>
      <c r="H410" s="248">
        <v>180</v>
      </c>
      <c r="I410" s="249"/>
      <c r="J410" s="245"/>
      <c r="K410" s="245"/>
      <c r="L410" s="250"/>
      <c r="M410" s="251"/>
      <c r="N410" s="252"/>
      <c r="O410" s="252"/>
      <c r="P410" s="252"/>
      <c r="Q410" s="252"/>
      <c r="R410" s="252"/>
      <c r="S410" s="252"/>
      <c r="T410" s="25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4" t="s">
        <v>182</v>
      </c>
      <c r="AU410" s="254" t="s">
        <v>88</v>
      </c>
      <c r="AV410" s="14" t="s">
        <v>88</v>
      </c>
      <c r="AW410" s="14" t="s">
        <v>34</v>
      </c>
      <c r="AX410" s="14" t="s">
        <v>78</v>
      </c>
      <c r="AY410" s="254" t="s">
        <v>173</v>
      </c>
    </row>
    <row r="411" s="15" customFormat="1">
      <c r="A411" s="15"/>
      <c r="B411" s="255"/>
      <c r="C411" s="256"/>
      <c r="D411" s="235" t="s">
        <v>182</v>
      </c>
      <c r="E411" s="257" t="s">
        <v>1</v>
      </c>
      <c r="F411" s="258" t="s">
        <v>184</v>
      </c>
      <c r="G411" s="256"/>
      <c r="H411" s="259">
        <v>180</v>
      </c>
      <c r="I411" s="260"/>
      <c r="J411" s="256"/>
      <c r="K411" s="256"/>
      <c r="L411" s="261"/>
      <c r="M411" s="262"/>
      <c r="N411" s="263"/>
      <c r="O411" s="263"/>
      <c r="P411" s="263"/>
      <c r="Q411" s="263"/>
      <c r="R411" s="263"/>
      <c r="S411" s="263"/>
      <c r="T411" s="264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65" t="s">
        <v>182</v>
      </c>
      <c r="AU411" s="265" t="s">
        <v>88</v>
      </c>
      <c r="AV411" s="15" t="s">
        <v>180</v>
      </c>
      <c r="AW411" s="15" t="s">
        <v>34</v>
      </c>
      <c r="AX411" s="15" t="s">
        <v>86</v>
      </c>
      <c r="AY411" s="265" t="s">
        <v>173</v>
      </c>
    </row>
    <row r="412" s="2" customFormat="1" ht="33" customHeight="1">
      <c r="A412" s="39"/>
      <c r="B412" s="40"/>
      <c r="C412" s="220" t="s">
        <v>531</v>
      </c>
      <c r="D412" s="220" t="s">
        <v>175</v>
      </c>
      <c r="E412" s="221" t="s">
        <v>532</v>
      </c>
      <c r="F412" s="222" t="s">
        <v>533</v>
      </c>
      <c r="G412" s="223" t="s">
        <v>272</v>
      </c>
      <c r="H412" s="224">
        <v>13.73</v>
      </c>
      <c r="I412" s="225"/>
      <c r="J412" s="226">
        <f>ROUND(I412*H412,2)</f>
        <v>0</v>
      </c>
      <c r="K412" s="222" t="s">
        <v>179</v>
      </c>
      <c r="L412" s="45"/>
      <c r="M412" s="227" t="s">
        <v>1</v>
      </c>
      <c r="N412" s="228" t="s">
        <v>43</v>
      </c>
      <c r="O412" s="92"/>
      <c r="P412" s="229">
        <f>O412*H412</f>
        <v>0</v>
      </c>
      <c r="Q412" s="229">
        <v>0.00060999999999999997</v>
      </c>
      <c r="R412" s="229">
        <f>Q412*H412</f>
        <v>0.0083753000000000005</v>
      </c>
      <c r="S412" s="229">
        <v>0</v>
      </c>
      <c r="T412" s="230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1" t="s">
        <v>180</v>
      </c>
      <c r="AT412" s="231" t="s">
        <v>175</v>
      </c>
      <c r="AU412" s="231" t="s">
        <v>88</v>
      </c>
      <c r="AY412" s="18" t="s">
        <v>173</v>
      </c>
      <c r="BE412" s="232">
        <f>IF(N412="základní",J412,0)</f>
        <v>0</v>
      </c>
      <c r="BF412" s="232">
        <f>IF(N412="snížená",J412,0)</f>
        <v>0</v>
      </c>
      <c r="BG412" s="232">
        <f>IF(N412="zákl. přenesená",J412,0)</f>
        <v>0</v>
      </c>
      <c r="BH412" s="232">
        <f>IF(N412="sníž. přenesená",J412,0)</f>
        <v>0</v>
      </c>
      <c r="BI412" s="232">
        <f>IF(N412="nulová",J412,0)</f>
        <v>0</v>
      </c>
      <c r="BJ412" s="18" t="s">
        <v>86</v>
      </c>
      <c r="BK412" s="232">
        <f>ROUND(I412*H412,2)</f>
        <v>0</v>
      </c>
      <c r="BL412" s="18" t="s">
        <v>180</v>
      </c>
      <c r="BM412" s="231" t="s">
        <v>534</v>
      </c>
    </row>
    <row r="413" s="13" customFormat="1">
      <c r="A413" s="13"/>
      <c r="B413" s="233"/>
      <c r="C413" s="234"/>
      <c r="D413" s="235" t="s">
        <v>182</v>
      </c>
      <c r="E413" s="236" t="s">
        <v>1</v>
      </c>
      <c r="F413" s="237" t="s">
        <v>535</v>
      </c>
      <c r="G413" s="234"/>
      <c r="H413" s="236" t="s">
        <v>1</v>
      </c>
      <c r="I413" s="238"/>
      <c r="J413" s="234"/>
      <c r="K413" s="234"/>
      <c r="L413" s="239"/>
      <c r="M413" s="240"/>
      <c r="N413" s="241"/>
      <c r="O413" s="241"/>
      <c r="P413" s="241"/>
      <c r="Q413" s="241"/>
      <c r="R413" s="241"/>
      <c r="S413" s="241"/>
      <c r="T413" s="24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3" t="s">
        <v>182</v>
      </c>
      <c r="AU413" s="243" t="s">
        <v>88</v>
      </c>
      <c r="AV413" s="13" t="s">
        <v>86</v>
      </c>
      <c r="AW413" s="13" t="s">
        <v>34</v>
      </c>
      <c r="AX413" s="13" t="s">
        <v>78</v>
      </c>
      <c r="AY413" s="243" t="s">
        <v>173</v>
      </c>
    </row>
    <row r="414" s="14" customFormat="1">
      <c r="A414" s="14"/>
      <c r="B414" s="244"/>
      <c r="C414" s="245"/>
      <c r="D414" s="235" t="s">
        <v>182</v>
      </c>
      <c r="E414" s="246" t="s">
        <v>1</v>
      </c>
      <c r="F414" s="247" t="s">
        <v>536</v>
      </c>
      <c r="G414" s="245"/>
      <c r="H414" s="248">
        <v>13.73</v>
      </c>
      <c r="I414" s="249"/>
      <c r="J414" s="245"/>
      <c r="K414" s="245"/>
      <c r="L414" s="250"/>
      <c r="M414" s="251"/>
      <c r="N414" s="252"/>
      <c r="O414" s="252"/>
      <c r="P414" s="252"/>
      <c r="Q414" s="252"/>
      <c r="R414" s="252"/>
      <c r="S414" s="252"/>
      <c r="T414" s="253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4" t="s">
        <v>182</v>
      </c>
      <c r="AU414" s="254" t="s">
        <v>88</v>
      </c>
      <c r="AV414" s="14" t="s">
        <v>88</v>
      </c>
      <c r="AW414" s="14" t="s">
        <v>34</v>
      </c>
      <c r="AX414" s="14" t="s">
        <v>78</v>
      </c>
      <c r="AY414" s="254" t="s">
        <v>173</v>
      </c>
    </row>
    <row r="415" s="15" customFormat="1">
      <c r="A415" s="15"/>
      <c r="B415" s="255"/>
      <c r="C415" s="256"/>
      <c r="D415" s="235" t="s">
        <v>182</v>
      </c>
      <c r="E415" s="257" t="s">
        <v>1</v>
      </c>
      <c r="F415" s="258" t="s">
        <v>184</v>
      </c>
      <c r="G415" s="256"/>
      <c r="H415" s="259">
        <v>13.73</v>
      </c>
      <c r="I415" s="260"/>
      <c r="J415" s="256"/>
      <c r="K415" s="256"/>
      <c r="L415" s="261"/>
      <c r="M415" s="262"/>
      <c r="N415" s="263"/>
      <c r="O415" s="263"/>
      <c r="P415" s="263"/>
      <c r="Q415" s="263"/>
      <c r="R415" s="263"/>
      <c r="S415" s="263"/>
      <c r="T415" s="264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65" t="s">
        <v>182</v>
      </c>
      <c r="AU415" s="265" t="s">
        <v>88</v>
      </c>
      <c r="AV415" s="15" t="s">
        <v>180</v>
      </c>
      <c r="AW415" s="15" t="s">
        <v>34</v>
      </c>
      <c r="AX415" s="15" t="s">
        <v>86</v>
      </c>
      <c r="AY415" s="265" t="s">
        <v>173</v>
      </c>
    </row>
    <row r="416" s="2" customFormat="1" ht="33" customHeight="1">
      <c r="A416" s="39"/>
      <c r="B416" s="40"/>
      <c r="C416" s="220" t="s">
        <v>537</v>
      </c>
      <c r="D416" s="220" t="s">
        <v>175</v>
      </c>
      <c r="E416" s="221" t="s">
        <v>538</v>
      </c>
      <c r="F416" s="222" t="s">
        <v>539</v>
      </c>
      <c r="G416" s="223" t="s">
        <v>272</v>
      </c>
      <c r="H416" s="224">
        <v>231.75999999999999</v>
      </c>
      <c r="I416" s="225"/>
      <c r="J416" s="226">
        <f>ROUND(I416*H416,2)</f>
        <v>0</v>
      </c>
      <c r="K416" s="222" t="s">
        <v>179</v>
      </c>
      <c r="L416" s="45"/>
      <c r="M416" s="227" t="s">
        <v>1</v>
      </c>
      <c r="N416" s="228" t="s">
        <v>43</v>
      </c>
      <c r="O416" s="92"/>
      <c r="P416" s="229">
        <f>O416*H416</f>
        <v>0</v>
      </c>
      <c r="Q416" s="229">
        <v>0.15540000000000001</v>
      </c>
      <c r="R416" s="229">
        <f>Q416*H416</f>
        <v>36.015504</v>
      </c>
      <c r="S416" s="229">
        <v>0</v>
      </c>
      <c r="T416" s="230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1" t="s">
        <v>180</v>
      </c>
      <c r="AT416" s="231" t="s">
        <v>175</v>
      </c>
      <c r="AU416" s="231" t="s">
        <v>88</v>
      </c>
      <c r="AY416" s="18" t="s">
        <v>173</v>
      </c>
      <c r="BE416" s="232">
        <f>IF(N416="základní",J416,0)</f>
        <v>0</v>
      </c>
      <c r="BF416" s="232">
        <f>IF(N416="snížená",J416,0)</f>
        <v>0</v>
      </c>
      <c r="BG416" s="232">
        <f>IF(N416="zákl. přenesená",J416,0)</f>
        <v>0</v>
      </c>
      <c r="BH416" s="232">
        <f>IF(N416="sníž. přenesená",J416,0)</f>
        <v>0</v>
      </c>
      <c r="BI416" s="232">
        <f>IF(N416="nulová",J416,0)</f>
        <v>0</v>
      </c>
      <c r="BJ416" s="18" t="s">
        <v>86</v>
      </c>
      <c r="BK416" s="232">
        <f>ROUND(I416*H416,2)</f>
        <v>0</v>
      </c>
      <c r="BL416" s="18" t="s">
        <v>180</v>
      </c>
      <c r="BM416" s="231" t="s">
        <v>540</v>
      </c>
    </row>
    <row r="417" s="13" customFormat="1">
      <c r="A417" s="13"/>
      <c r="B417" s="233"/>
      <c r="C417" s="234"/>
      <c r="D417" s="235" t="s">
        <v>182</v>
      </c>
      <c r="E417" s="236" t="s">
        <v>1</v>
      </c>
      <c r="F417" s="237" t="s">
        <v>541</v>
      </c>
      <c r="G417" s="234"/>
      <c r="H417" s="236" t="s">
        <v>1</v>
      </c>
      <c r="I417" s="238"/>
      <c r="J417" s="234"/>
      <c r="K417" s="234"/>
      <c r="L417" s="239"/>
      <c r="M417" s="240"/>
      <c r="N417" s="241"/>
      <c r="O417" s="241"/>
      <c r="P417" s="241"/>
      <c r="Q417" s="241"/>
      <c r="R417" s="241"/>
      <c r="S417" s="241"/>
      <c r="T417" s="24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3" t="s">
        <v>182</v>
      </c>
      <c r="AU417" s="243" t="s">
        <v>88</v>
      </c>
      <c r="AV417" s="13" t="s">
        <v>86</v>
      </c>
      <c r="AW417" s="13" t="s">
        <v>34</v>
      </c>
      <c r="AX417" s="13" t="s">
        <v>78</v>
      </c>
      <c r="AY417" s="243" t="s">
        <v>173</v>
      </c>
    </row>
    <row r="418" s="14" customFormat="1">
      <c r="A418" s="14"/>
      <c r="B418" s="244"/>
      <c r="C418" s="245"/>
      <c r="D418" s="235" t="s">
        <v>182</v>
      </c>
      <c r="E418" s="246" t="s">
        <v>1</v>
      </c>
      <c r="F418" s="247" t="s">
        <v>542</v>
      </c>
      <c r="G418" s="245"/>
      <c r="H418" s="248">
        <v>181.94999999999999</v>
      </c>
      <c r="I418" s="249"/>
      <c r="J418" s="245"/>
      <c r="K418" s="245"/>
      <c r="L418" s="250"/>
      <c r="M418" s="251"/>
      <c r="N418" s="252"/>
      <c r="O418" s="252"/>
      <c r="P418" s="252"/>
      <c r="Q418" s="252"/>
      <c r="R418" s="252"/>
      <c r="S418" s="252"/>
      <c r="T418" s="253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4" t="s">
        <v>182</v>
      </c>
      <c r="AU418" s="254" t="s">
        <v>88</v>
      </c>
      <c r="AV418" s="14" t="s">
        <v>88</v>
      </c>
      <c r="AW418" s="14" t="s">
        <v>34</v>
      </c>
      <c r="AX418" s="14" t="s">
        <v>78</v>
      </c>
      <c r="AY418" s="254" t="s">
        <v>173</v>
      </c>
    </row>
    <row r="419" s="16" customFormat="1">
      <c r="A419" s="16"/>
      <c r="B419" s="266"/>
      <c r="C419" s="267"/>
      <c r="D419" s="235" t="s">
        <v>182</v>
      </c>
      <c r="E419" s="268" t="s">
        <v>1</v>
      </c>
      <c r="F419" s="269" t="s">
        <v>189</v>
      </c>
      <c r="G419" s="267"/>
      <c r="H419" s="270">
        <v>181.94999999999999</v>
      </c>
      <c r="I419" s="271"/>
      <c r="J419" s="267"/>
      <c r="K419" s="267"/>
      <c r="L419" s="272"/>
      <c r="M419" s="273"/>
      <c r="N419" s="274"/>
      <c r="O419" s="274"/>
      <c r="P419" s="274"/>
      <c r="Q419" s="274"/>
      <c r="R419" s="274"/>
      <c r="S419" s="274"/>
      <c r="T419" s="275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T419" s="276" t="s">
        <v>182</v>
      </c>
      <c r="AU419" s="276" t="s">
        <v>88</v>
      </c>
      <c r="AV419" s="16" t="s">
        <v>110</v>
      </c>
      <c r="AW419" s="16" t="s">
        <v>34</v>
      </c>
      <c r="AX419" s="16" t="s">
        <v>78</v>
      </c>
      <c r="AY419" s="276" t="s">
        <v>173</v>
      </c>
    </row>
    <row r="420" s="13" customFormat="1">
      <c r="A420" s="13"/>
      <c r="B420" s="233"/>
      <c r="C420" s="234"/>
      <c r="D420" s="235" t="s">
        <v>182</v>
      </c>
      <c r="E420" s="236" t="s">
        <v>1</v>
      </c>
      <c r="F420" s="237" t="s">
        <v>543</v>
      </c>
      <c r="G420" s="234"/>
      <c r="H420" s="236" t="s">
        <v>1</v>
      </c>
      <c r="I420" s="238"/>
      <c r="J420" s="234"/>
      <c r="K420" s="234"/>
      <c r="L420" s="239"/>
      <c r="M420" s="240"/>
      <c r="N420" s="241"/>
      <c r="O420" s="241"/>
      <c r="P420" s="241"/>
      <c r="Q420" s="241"/>
      <c r="R420" s="241"/>
      <c r="S420" s="241"/>
      <c r="T420" s="24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3" t="s">
        <v>182</v>
      </c>
      <c r="AU420" s="243" t="s">
        <v>88</v>
      </c>
      <c r="AV420" s="13" t="s">
        <v>86</v>
      </c>
      <c r="AW420" s="13" t="s">
        <v>34</v>
      </c>
      <c r="AX420" s="13" t="s">
        <v>78</v>
      </c>
      <c r="AY420" s="243" t="s">
        <v>173</v>
      </c>
    </row>
    <row r="421" s="14" customFormat="1">
      <c r="A421" s="14"/>
      <c r="B421" s="244"/>
      <c r="C421" s="245"/>
      <c r="D421" s="235" t="s">
        <v>182</v>
      </c>
      <c r="E421" s="246" t="s">
        <v>1</v>
      </c>
      <c r="F421" s="247" t="s">
        <v>544</v>
      </c>
      <c r="G421" s="245"/>
      <c r="H421" s="248">
        <v>6</v>
      </c>
      <c r="I421" s="249"/>
      <c r="J421" s="245"/>
      <c r="K421" s="245"/>
      <c r="L421" s="250"/>
      <c r="M421" s="251"/>
      <c r="N421" s="252"/>
      <c r="O421" s="252"/>
      <c r="P421" s="252"/>
      <c r="Q421" s="252"/>
      <c r="R421" s="252"/>
      <c r="S421" s="252"/>
      <c r="T421" s="253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4" t="s">
        <v>182</v>
      </c>
      <c r="AU421" s="254" t="s">
        <v>88</v>
      </c>
      <c r="AV421" s="14" t="s">
        <v>88</v>
      </c>
      <c r="AW421" s="14" t="s">
        <v>34</v>
      </c>
      <c r="AX421" s="14" t="s">
        <v>78</v>
      </c>
      <c r="AY421" s="254" t="s">
        <v>173</v>
      </c>
    </row>
    <row r="422" s="16" customFormat="1">
      <c r="A422" s="16"/>
      <c r="B422" s="266"/>
      <c r="C422" s="267"/>
      <c r="D422" s="235" t="s">
        <v>182</v>
      </c>
      <c r="E422" s="268" t="s">
        <v>1</v>
      </c>
      <c r="F422" s="269" t="s">
        <v>189</v>
      </c>
      <c r="G422" s="267"/>
      <c r="H422" s="270">
        <v>6</v>
      </c>
      <c r="I422" s="271"/>
      <c r="J422" s="267"/>
      <c r="K422" s="267"/>
      <c r="L422" s="272"/>
      <c r="M422" s="273"/>
      <c r="N422" s="274"/>
      <c r="O422" s="274"/>
      <c r="P422" s="274"/>
      <c r="Q422" s="274"/>
      <c r="R422" s="274"/>
      <c r="S422" s="274"/>
      <c r="T422" s="275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T422" s="276" t="s">
        <v>182</v>
      </c>
      <c r="AU422" s="276" t="s">
        <v>88</v>
      </c>
      <c r="AV422" s="16" t="s">
        <v>110</v>
      </c>
      <c r="AW422" s="16" t="s">
        <v>34</v>
      </c>
      <c r="AX422" s="16" t="s">
        <v>78</v>
      </c>
      <c r="AY422" s="276" t="s">
        <v>173</v>
      </c>
    </row>
    <row r="423" s="13" customFormat="1">
      <c r="A423" s="13"/>
      <c r="B423" s="233"/>
      <c r="C423" s="234"/>
      <c r="D423" s="235" t="s">
        <v>182</v>
      </c>
      <c r="E423" s="236" t="s">
        <v>1</v>
      </c>
      <c r="F423" s="237" t="s">
        <v>545</v>
      </c>
      <c r="G423" s="234"/>
      <c r="H423" s="236" t="s">
        <v>1</v>
      </c>
      <c r="I423" s="238"/>
      <c r="J423" s="234"/>
      <c r="K423" s="234"/>
      <c r="L423" s="239"/>
      <c r="M423" s="240"/>
      <c r="N423" s="241"/>
      <c r="O423" s="241"/>
      <c r="P423" s="241"/>
      <c r="Q423" s="241"/>
      <c r="R423" s="241"/>
      <c r="S423" s="241"/>
      <c r="T423" s="242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3" t="s">
        <v>182</v>
      </c>
      <c r="AU423" s="243" t="s">
        <v>88</v>
      </c>
      <c r="AV423" s="13" t="s">
        <v>86</v>
      </c>
      <c r="AW423" s="13" t="s">
        <v>34</v>
      </c>
      <c r="AX423" s="13" t="s">
        <v>78</v>
      </c>
      <c r="AY423" s="243" t="s">
        <v>173</v>
      </c>
    </row>
    <row r="424" s="14" customFormat="1">
      <c r="A424" s="14"/>
      <c r="B424" s="244"/>
      <c r="C424" s="245"/>
      <c r="D424" s="235" t="s">
        <v>182</v>
      </c>
      <c r="E424" s="246" t="s">
        <v>1</v>
      </c>
      <c r="F424" s="247" t="s">
        <v>546</v>
      </c>
      <c r="G424" s="245"/>
      <c r="H424" s="248">
        <v>21.5</v>
      </c>
      <c r="I424" s="249"/>
      <c r="J424" s="245"/>
      <c r="K424" s="245"/>
      <c r="L424" s="250"/>
      <c r="M424" s="251"/>
      <c r="N424" s="252"/>
      <c r="O424" s="252"/>
      <c r="P424" s="252"/>
      <c r="Q424" s="252"/>
      <c r="R424" s="252"/>
      <c r="S424" s="252"/>
      <c r="T424" s="253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4" t="s">
        <v>182</v>
      </c>
      <c r="AU424" s="254" t="s">
        <v>88</v>
      </c>
      <c r="AV424" s="14" t="s">
        <v>88</v>
      </c>
      <c r="AW424" s="14" t="s">
        <v>34</v>
      </c>
      <c r="AX424" s="14" t="s">
        <v>78</v>
      </c>
      <c r="AY424" s="254" t="s">
        <v>173</v>
      </c>
    </row>
    <row r="425" s="16" customFormat="1">
      <c r="A425" s="16"/>
      <c r="B425" s="266"/>
      <c r="C425" s="267"/>
      <c r="D425" s="235" t="s">
        <v>182</v>
      </c>
      <c r="E425" s="268" t="s">
        <v>1</v>
      </c>
      <c r="F425" s="269" t="s">
        <v>189</v>
      </c>
      <c r="G425" s="267"/>
      <c r="H425" s="270">
        <v>21.5</v>
      </c>
      <c r="I425" s="271"/>
      <c r="J425" s="267"/>
      <c r="K425" s="267"/>
      <c r="L425" s="272"/>
      <c r="M425" s="273"/>
      <c r="N425" s="274"/>
      <c r="O425" s="274"/>
      <c r="P425" s="274"/>
      <c r="Q425" s="274"/>
      <c r="R425" s="274"/>
      <c r="S425" s="274"/>
      <c r="T425" s="275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T425" s="276" t="s">
        <v>182</v>
      </c>
      <c r="AU425" s="276" t="s">
        <v>88</v>
      </c>
      <c r="AV425" s="16" t="s">
        <v>110</v>
      </c>
      <c r="AW425" s="16" t="s">
        <v>34</v>
      </c>
      <c r="AX425" s="16" t="s">
        <v>78</v>
      </c>
      <c r="AY425" s="276" t="s">
        <v>173</v>
      </c>
    </row>
    <row r="426" s="13" customFormat="1">
      <c r="A426" s="13"/>
      <c r="B426" s="233"/>
      <c r="C426" s="234"/>
      <c r="D426" s="235" t="s">
        <v>182</v>
      </c>
      <c r="E426" s="236" t="s">
        <v>1</v>
      </c>
      <c r="F426" s="237" t="s">
        <v>547</v>
      </c>
      <c r="G426" s="234"/>
      <c r="H426" s="236" t="s">
        <v>1</v>
      </c>
      <c r="I426" s="238"/>
      <c r="J426" s="234"/>
      <c r="K426" s="234"/>
      <c r="L426" s="239"/>
      <c r="M426" s="240"/>
      <c r="N426" s="241"/>
      <c r="O426" s="241"/>
      <c r="P426" s="241"/>
      <c r="Q426" s="241"/>
      <c r="R426" s="241"/>
      <c r="S426" s="241"/>
      <c r="T426" s="24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3" t="s">
        <v>182</v>
      </c>
      <c r="AU426" s="243" t="s">
        <v>88</v>
      </c>
      <c r="AV426" s="13" t="s">
        <v>86</v>
      </c>
      <c r="AW426" s="13" t="s">
        <v>34</v>
      </c>
      <c r="AX426" s="13" t="s">
        <v>78</v>
      </c>
      <c r="AY426" s="243" t="s">
        <v>173</v>
      </c>
    </row>
    <row r="427" s="14" customFormat="1">
      <c r="A427" s="14"/>
      <c r="B427" s="244"/>
      <c r="C427" s="245"/>
      <c r="D427" s="235" t="s">
        <v>182</v>
      </c>
      <c r="E427" s="246" t="s">
        <v>1</v>
      </c>
      <c r="F427" s="247" t="s">
        <v>548</v>
      </c>
      <c r="G427" s="245"/>
      <c r="H427" s="248">
        <v>22.309999999999999</v>
      </c>
      <c r="I427" s="249"/>
      <c r="J427" s="245"/>
      <c r="K427" s="245"/>
      <c r="L427" s="250"/>
      <c r="M427" s="251"/>
      <c r="N427" s="252"/>
      <c r="O427" s="252"/>
      <c r="P427" s="252"/>
      <c r="Q427" s="252"/>
      <c r="R427" s="252"/>
      <c r="S427" s="252"/>
      <c r="T427" s="25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4" t="s">
        <v>182</v>
      </c>
      <c r="AU427" s="254" t="s">
        <v>88</v>
      </c>
      <c r="AV427" s="14" t="s">
        <v>88</v>
      </c>
      <c r="AW427" s="14" t="s">
        <v>34</v>
      </c>
      <c r="AX427" s="14" t="s">
        <v>78</v>
      </c>
      <c r="AY427" s="254" t="s">
        <v>173</v>
      </c>
    </row>
    <row r="428" s="16" customFormat="1">
      <c r="A428" s="16"/>
      <c r="B428" s="266"/>
      <c r="C428" s="267"/>
      <c r="D428" s="235" t="s">
        <v>182</v>
      </c>
      <c r="E428" s="268" t="s">
        <v>1</v>
      </c>
      <c r="F428" s="269" t="s">
        <v>189</v>
      </c>
      <c r="G428" s="267"/>
      <c r="H428" s="270">
        <v>22.309999999999999</v>
      </c>
      <c r="I428" s="271"/>
      <c r="J428" s="267"/>
      <c r="K428" s="267"/>
      <c r="L428" s="272"/>
      <c r="M428" s="273"/>
      <c r="N428" s="274"/>
      <c r="O428" s="274"/>
      <c r="P428" s="274"/>
      <c r="Q428" s="274"/>
      <c r="R428" s="274"/>
      <c r="S428" s="274"/>
      <c r="T428" s="275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T428" s="276" t="s">
        <v>182</v>
      </c>
      <c r="AU428" s="276" t="s">
        <v>88</v>
      </c>
      <c r="AV428" s="16" t="s">
        <v>110</v>
      </c>
      <c r="AW428" s="16" t="s">
        <v>34</v>
      </c>
      <c r="AX428" s="16" t="s">
        <v>78</v>
      </c>
      <c r="AY428" s="276" t="s">
        <v>173</v>
      </c>
    </row>
    <row r="429" s="15" customFormat="1">
      <c r="A429" s="15"/>
      <c r="B429" s="255"/>
      <c r="C429" s="256"/>
      <c r="D429" s="235" t="s">
        <v>182</v>
      </c>
      <c r="E429" s="257" t="s">
        <v>1</v>
      </c>
      <c r="F429" s="258" t="s">
        <v>184</v>
      </c>
      <c r="G429" s="256"/>
      <c r="H429" s="259">
        <v>231.75999999999999</v>
      </c>
      <c r="I429" s="260"/>
      <c r="J429" s="256"/>
      <c r="K429" s="256"/>
      <c r="L429" s="261"/>
      <c r="M429" s="262"/>
      <c r="N429" s="263"/>
      <c r="O429" s="263"/>
      <c r="P429" s="263"/>
      <c r="Q429" s="263"/>
      <c r="R429" s="263"/>
      <c r="S429" s="263"/>
      <c r="T429" s="264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65" t="s">
        <v>182</v>
      </c>
      <c r="AU429" s="265" t="s">
        <v>88</v>
      </c>
      <c r="AV429" s="15" t="s">
        <v>180</v>
      </c>
      <c r="AW429" s="15" t="s">
        <v>34</v>
      </c>
      <c r="AX429" s="15" t="s">
        <v>86</v>
      </c>
      <c r="AY429" s="265" t="s">
        <v>173</v>
      </c>
    </row>
    <row r="430" s="2" customFormat="1" ht="16.5" customHeight="1">
      <c r="A430" s="39"/>
      <c r="B430" s="40"/>
      <c r="C430" s="277" t="s">
        <v>549</v>
      </c>
      <c r="D430" s="277" t="s">
        <v>383</v>
      </c>
      <c r="E430" s="278" t="s">
        <v>550</v>
      </c>
      <c r="F430" s="279" t="s">
        <v>551</v>
      </c>
      <c r="G430" s="280" t="s">
        <v>272</v>
      </c>
      <c r="H430" s="281">
        <v>180</v>
      </c>
      <c r="I430" s="282"/>
      <c r="J430" s="283">
        <f>ROUND(I430*H430,2)</f>
        <v>0</v>
      </c>
      <c r="K430" s="279" t="s">
        <v>179</v>
      </c>
      <c r="L430" s="284"/>
      <c r="M430" s="285" t="s">
        <v>1</v>
      </c>
      <c r="N430" s="286" t="s">
        <v>43</v>
      </c>
      <c r="O430" s="92"/>
      <c r="P430" s="229">
        <f>O430*H430</f>
        <v>0</v>
      </c>
      <c r="Q430" s="229">
        <v>0.080000000000000002</v>
      </c>
      <c r="R430" s="229">
        <f>Q430*H430</f>
        <v>14.4</v>
      </c>
      <c r="S430" s="229">
        <v>0</v>
      </c>
      <c r="T430" s="230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1" t="s">
        <v>210</v>
      </c>
      <c r="AT430" s="231" t="s">
        <v>383</v>
      </c>
      <c r="AU430" s="231" t="s">
        <v>88</v>
      </c>
      <c r="AY430" s="18" t="s">
        <v>173</v>
      </c>
      <c r="BE430" s="232">
        <f>IF(N430="základní",J430,0)</f>
        <v>0</v>
      </c>
      <c r="BF430" s="232">
        <f>IF(N430="snížená",J430,0)</f>
        <v>0</v>
      </c>
      <c r="BG430" s="232">
        <f>IF(N430="zákl. přenesená",J430,0)</f>
        <v>0</v>
      </c>
      <c r="BH430" s="232">
        <f>IF(N430="sníž. přenesená",J430,0)</f>
        <v>0</v>
      </c>
      <c r="BI430" s="232">
        <f>IF(N430="nulová",J430,0)</f>
        <v>0</v>
      </c>
      <c r="BJ430" s="18" t="s">
        <v>86</v>
      </c>
      <c r="BK430" s="232">
        <f>ROUND(I430*H430,2)</f>
        <v>0</v>
      </c>
      <c r="BL430" s="18" t="s">
        <v>180</v>
      </c>
      <c r="BM430" s="231" t="s">
        <v>552</v>
      </c>
    </row>
    <row r="431" s="2" customFormat="1" ht="16.5" customHeight="1">
      <c r="A431" s="39"/>
      <c r="B431" s="40"/>
      <c r="C431" s="277" t="s">
        <v>553</v>
      </c>
      <c r="D431" s="277" t="s">
        <v>383</v>
      </c>
      <c r="E431" s="278" t="s">
        <v>554</v>
      </c>
      <c r="F431" s="279" t="s">
        <v>555</v>
      </c>
      <c r="G431" s="280" t="s">
        <v>272</v>
      </c>
      <c r="H431" s="281">
        <v>5</v>
      </c>
      <c r="I431" s="282"/>
      <c r="J431" s="283">
        <f>ROUND(I431*H431,2)</f>
        <v>0</v>
      </c>
      <c r="K431" s="279" t="s">
        <v>179</v>
      </c>
      <c r="L431" s="284"/>
      <c r="M431" s="285" t="s">
        <v>1</v>
      </c>
      <c r="N431" s="286" t="s">
        <v>43</v>
      </c>
      <c r="O431" s="92"/>
      <c r="P431" s="229">
        <f>O431*H431</f>
        <v>0</v>
      </c>
      <c r="Q431" s="229">
        <v>0.040000000000000001</v>
      </c>
      <c r="R431" s="229">
        <f>Q431*H431</f>
        <v>0.20000000000000001</v>
      </c>
      <c r="S431" s="229">
        <v>0</v>
      </c>
      <c r="T431" s="230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31" t="s">
        <v>210</v>
      </c>
      <c r="AT431" s="231" t="s">
        <v>383</v>
      </c>
      <c r="AU431" s="231" t="s">
        <v>88</v>
      </c>
      <c r="AY431" s="18" t="s">
        <v>173</v>
      </c>
      <c r="BE431" s="232">
        <f>IF(N431="základní",J431,0)</f>
        <v>0</v>
      </c>
      <c r="BF431" s="232">
        <f>IF(N431="snížená",J431,0)</f>
        <v>0</v>
      </c>
      <c r="BG431" s="232">
        <f>IF(N431="zákl. přenesená",J431,0)</f>
        <v>0</v>
      </c>
      <c r="BH431" s="232">
        <f>IF(N431="sníž. přenesená",J431,0)</f>
        <v>0</v>
      </c>
      <c r="BI431" s="232">
        <f>IF(N431="nulová",J431,0)</f>
        <v>0</v>
      </c>
      <c r="BJ431" s="18" t="s">
        <v>86</v>
      </c>
      <c r="BK431" s="232">
        <f>ROUND(I431*H431,2)</f>
        <v>0</v>
      </c>
      <c r="BL431" s="18" t="s">
        <v>180</v>
      </c>
      <c r="BM431" s="231" t="s">
        <v>556</v>
      </c>
    </row>
    <row r="432" s="2" customFormat="1" ht="24.15" customHeight="1">
      <c r="A432" s="39"/>
      <c r="B432" s="40"/>
      <c r="C432" s="277" t="s">
        <v>557</v>
      </c>
      <c r="D432" s="277" t="s">
        <v>383</v>
      </c>
      <c r="E432" s="278" t="s">
        <v>558</v>
      </c>
      <c r="F432" s="279" t="s">
        <v>559</v>
      </c>
      <c r="G432" s="280" t="s">
        <v>272</v>
      </c>
      <c r="H432" s="281">
        <v>6</v>
      </c>
      <c r="I432" s="282"/>
      <c r="J432" s="283">
        <f>ROUND(I432*H432,2)</f>
        <v>0</v>
      </c>
      <c r="K432" s="279" t="s">
        <v>179</v>
      </c>
      <c r="L432" s="284"/>
      <c r="M432" s="285" t="s">
        <v>1</v>
      </c>
      <c r="N432" s="286" t="s">
        <v>43</v>
      </c>
      <c r="O432" s="92"/>
      <c r="P432" s="229">
        <f>O432*H432</f>
        <v>0</v>
      </c>
      <c r="Q432" s="229">
        <v>0.065670000000000006</v>
      </c>
      <c r="R432" s="229">
        <f>Q432*H432</f>
        <v>0.39402000000000004</v>
      </c>
      <c r="S432" s="229">
        <v>0</v>
      </c>
      <c r="T432" s="230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31" t="s">
        <v>210</v>
      </c>
      <c r="AT432" s="231" t="s">
        <v>383</v>
      </c>
      <c r="AU432" s="231" t="s">
        <v>88</v>
      </c>
      <c r="AY432" s="18" t="s">
        <v>173</v>
      </c>
      <c r="BE432" s="232">
        <f>IF(N432="základní",J432,0)</f>
        <v>0</v>
      </c>
      <c r="BF432" s="232">
        <f>IF(N432="snížená",J432,0)</f>
        <v>0</v>
      </c>
      <c r="BG432" s="232">
        <f>IF(N432="zákl. přenesená",J432,0)</f>
        <v>0</v>
      </c>
      <c r="BH432" s="232">
        <f>IF(N432="sníž. přenesená",J432,0)</f>
        <v>0</v>
      </c>
      <c r="BI432" s="232">
        <f>IF(N432="nulová",J432,0)</f>
        <v>0</v>
      </c>
      <c r="BJ432" s="18" t="s">
        <v>86</v>
      </c>
      <c r="BK432" s="232">
        <f>ROUND(I432*H432,2)</f>
        <v>0</v>
      </c>
      <c r="BL432" s="18" t="s">
        <v>180</v>
      </c>
      <c r="BM432" s="231" t="s">
        <v>560</v>
      </c>
    </row>
    <row r="433" s="2" customFormat="1" ht="24.15" customHeight="1">
      <c r="A433" s="39"/>
      <c r="B433" s="40"/>
      <c r="C433" s="277" t="s">
        <v>561</v>
      </c>
      <c r="D433" s="277" t="s">
        <v>383</v>
      </c>
      <c r="E433" s="278" t="s">
        <v>562</v>
      </c>
      <c r="F433" s="279" t="s">
        <v>563</v>
      </c>
      <c r="G433" s="280" t="s">
        <v>272</v>
      </c>
      <c r="H433" s="281">
        <v>20</v>
      </c>
      <c r="I433" s="282"/>
      <c r="J433" s="283">
        <f>ROUND(I433*H433,2)</f>
        <v>0</v>
      </c>
      <c r="K433" s="279" t="s">
        <v>179</v>
      </c>
      <c r="L433" s="284"/>
      <c r="M433" s="285" t="s">
        <v>1</v>
      </c>
      <c r="N433" s="286" t="s">
        <v>43</v>
      </c>
      <c r="O433" s="92"/>
      <c r="P433" s="229">
        <f>O433*H433</f>
        <v>0</v>
      </c>
      <c r="Q433" s="229">
        <v>0.048300000000000003</v>
      </c>
      <c r="R433" s="229">
        <f>Q433*H433</f>
        <v>0.96600000000000008</v>
      </c>
      <c r="S433" s="229">
        <v>0</v>
      </c>
      <c r="T433" s="230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31" t="s">
        <v>210</v>
      </c>
      <c r="AT433" s="231" t="s">
        <v>383</v>
      </c>
      <c r="AU433" s="231" t="s">
        <v>88</v>
      </c>
      <c r="AY433" s="18" t="s">
        <v>173</v>
      </c>
      <c r="BE433" s="232">
        <f>IF(N433="základní",J433,0)</f>
        <v>0</v>
      </c>
      <c r="BF433" s="232">
        <f>IF(N433="snížená",J433,0)</f>
        <v>0</v>
      </c>
      <c r="BG433" s="232">
        <f>IF(N433="zákl. přenesená",J433,0)</f>
        <v>0</v>
      </c>
      <c r="BH433" s="232">
        <f>IF(N433="sníž. přenesená",J433,0)</f>
        <v>0</v>
      </c>
      <c r="BI433" s="232">
        <f>IF(N433="nulová",J433,0)</f>
        <v>0</v>
      </c>
      <c r="BJ433" s="18" t="s">
        <v>86</v>
      </c>
      <c r="BK433" s="232">
        <f>ROUND(I433*H433,2)</f>
        <v>0</v>
      </c>
      <c r="BL433" s="18" t="s">
        <v>180</v>
      </c>
      <c r="BM433" s="231" t="s">
        <v>564</v>
      </c>
    </row>
    <row r="434" s="2" customFormat="1" ht="21.75" customHeight="1">
      <c r="A434" s="39"/>
      <c r="B434" s="40"/>
      <c r="C434" s="277" t="s">
        <v>565</v>
      </c>
      <c r="D434" s="277" t="s">
        <v>383</v>
      </c>
      <c r="E434" s="278" t="s">
        <v>566</v>
      </c>
      <c r="F434" s="279" t="s">
        <v>567</v>
      </c>
      <c r="G434" s="280" t="s">
        <v>272</v>
      </c>
      <c r="H434" s="281">
        <v>2</v>
      </c>
      <c r="I434" s="282"/>
      <c r="J434" s="283">
        <f>ROUND(I434*H434,2)</f>
        <v>0</v>
      </c>
      <c r="K434" s="279" t="s">
        <v>179</v>
      </c>
      <c r="L434" s="284"/>
      <c r="M434" s="285" t="s">
        <v>1</v>
      </c>
      <c r="N434" s="286" t="s">
        <v>43</v>
      </c>
      <c r="O434" s="92"/>
      <c r="P434" s="229">
        <f>O434*H434</f>
        <v>0</v>
      </c>
      <c r="Q434" s="229">
        <v>0.048399999999999999</v>
      </c>
      <c r="R434" s="229">
        <f>Q434*H434</f>
        <v>0.096799999999999997</v>
      </c>
      <c r="S434" s="229">
        <v>0</v>
      </c>
      <c r="T434" s="230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1" t="s">
        <v>210</v>
      </c>
      <c r="AT434" s="231" t="s">
        <v>383</v>
      </c>
      <c r="AU434" s="231" t="s">
        <v>88</v>
      </c>
      <c r="AY434" s="18" t="s">
        <v>173</v>
      </c>
      <c r="BE434" s="232">
        <f>IF(N434="základní",J434,0)</f>
        <v>0</v>
      </c>
      <c r="BF434" s="232">
        <f>IF(N434="snížená",J434,0)</f>
        <v>0</v>
      </c>
      <c r="BG434" s="232">
        <f>IF(N434="zákl. přenesená",J434,0)</f>
        <v>0</v>
      </c>
      <c r="BH434" s="232">
        <f>IF(N434="sníž. přenesená",J434,0)</f>
        <v>0</v>
      </c>
      <c r="BI434" s="232">
        <f>IF(N434="nulová",J434,0)</f>
        <v>0</v>
      </c>
      <c r="BJ434" s="18" t="s">
        <v>86</v>
      </c>
      <c r="BK434" s="232">
        <f>ROUND(I434*H434,2)</f>
        <v>0</v>
      </c>
      <c r="BL434" s="18" t="s">
        <v>180</v>
      </c>
      <c r="BM434" s="231" t="s">
        <v>568</v>
      </c>
    </row>
    <row r="435" s="2" customFormat="1" ht="16.5" customHeight="1">
      <c r="A435" s="39"/>
      <c r="B435" s="40"/>
      <c r="C435" s="277" t="s">
        <v>569</v>
      </c>
      <c r="D435" s="277" t="s">
        <v>383</v>
      </c>
      <c r="E435" s="278" t="s">
        <v>570</v>
      </c>
      <c r="F435" s="279" t="s">
        <v>571</v>
      </c>
      <c r="G435" s="280" t="s">
        <v>272</v>
      </c>
      <c r="H435" s="281">
        <v>23</v>
      </c>
      <c r="I435" s="282"/>
      <c r="J435" s="283">
        <f>ROUND(I435*H435,2)</f>
        <v>0</v>
      </c>
      <c r="K435" s="279" t="s">
        <v>179</v>
      </c>
      <c r="L435" s="284"/>
      <c r="M435" s="285" t="s">
        <v>1</v>
      </c>
      <c r="N435" s="286" t="s">
        <v>43</v>
      </c>
      <c r="O435" s="92"/>
      <c r="P435" s="229">
        <f>O435*H435</f>
        <v>0</v>
      </c>
      <c r="Q435" s="229">
        <v>0.10199999999999999</v>
      </c>
      <c r="R435" s="229">
        <f>Q435*H435</f>
        <v>2.3459999999999996</v>
      </c>
      <c r="S435" s="229">
        <v>0</v>
      </c>
      <c r="T435" s="230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31" t="s">
        <v>210</v>
      </c>
      <c r="AT435" s="231" t="s">
        <v>383</v>
      </c>
      <c r="AU435" s="231" t="s">
        <v>88</v>
      </c>
      <c r="AY435" s="18" t="s">
        <v>173</v>
      </c>
      <c r="BE435" s="232">
        <f>IF(N435="základní",J435,0)</f>
        <v>0</v>
      </c>
      <c r="BF435" s="232">
        <f>IF(N435="snížená",J435,0)</f>
        <v>0</v>
      </c>
      <c r="BG435" s="232">
        <f>IF(N435="zákl. přenesená",J435,0)</f>
        <v>0</v>
      </c>
      <c r="BH435" s="232">
        <f>IF(N435="sníž. přenesená",J435,0)</f>
        <v>0</v>
      </c>
      <c r="BI435" s="232">
        <f>IF(N435="nulová",J435,0)</f>
        <v>0</v>
      </c>
      <c r="BJ435" s="18" t="s">
        <v>86</v>
      </c>
      <c r="BK435" s="232">
        <f>ROUND(I435*H435,2)</f>
        <v>0</v>
      </c>
      <c r="BL435" s="18" t="s">
        <v>180</v>
      </c>
      <c r="BM435" s="231" t="s">
        <v>572</v>
      </c>
    </row>
    <row r="436" s="14" customFormat="1">
      <c r="A436" s="14"/>
      <c r="B436" s="244"/>
      <c r="C436" s="245"/>
      <c r="D436" s="235" t="s">
        <v>182</v>
      </c>
      <c r="E436" s="245"/>
      <c r="F436" s="247" t="s">
        <v>573</v>
      </c>
      <c r="G436" s="245"/>
      <c r="H436" s="248">
        <v>23</v>
      </c>
      <c r="I436" s="249"/>
      <c r="J436" s="245"/>
      <c r="K436" s="245"/>
      <c r="L436" s="250"/>
      <c r="M436" s="251"/>
      <c r="N436" s="252"/>
      <c r="O436" s="252"/>
      <c r="P436" s="252"/>
      <c r="Q436" s="252"/>
      <c r="R436" s="252"/>
      <c r="S436" s="252"/>
      <c r="T436" s="253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4" t="s">
        <v>182</v>
      </c>
      <c r="AU436" s="254" t="s">
        <v>88</v>
      </c>
      <c r="AV436" s="14" t="s">
        <v>88</v>
      </c>
      <c r="AW436" s="14" t="s">
        <v>4</v>
      </c>
      <c r="AX436" s="14" t="s">
        <v>86</v>
      </c>
      <c r="AY436" s="254" t="s">
        <v>173</v>
      </c>
    </row>
    <row r="437" s="2" customFormat="1" ht="24.15" customHeight="1">
      <c r="A437" s="39"/>
      <c r="B437" s="40"/>
      <c r="C437" s="220" t="s">
        <v>574</v>
      </c>
      <c r="D437" s="220" t="s">
        <v>175</v>
      </c>
      <c r="E437" s="221" t="s">
        <v>575</v>
      </c>
      <c r="F437" s="222" t="s">
        <v>576</v>
      </c>
      <c r="G437" s="223" t="s">
        <v>272</v>
      </c>
      <c r="H437" s="224">
        <v>48.5</v>
      </c>
      <c r="I437" s="225"/>
      <c r="J437" s="226">
        <f>ROUND(I437*H437,2)</f>
        <v>0</v>
      </c>
      <c r="K437" s="222" t="s">
        <v>179</v>
      </c>
      <c r="L437" s="45"/>
      <c r="M437" s="227" t="s">
        <v>1</v>
      </c>
      <c r="N437" s="228" t="s">
        <v>43</v>
      </c>
      <c r="O437" s="92"/>
      <c r="P437" s="229">
        <f>O437*H437</f>
        <v>0</v>
      </c>
      <c r="Q437" s="229">
        <v>0</v>
      </c>
      <c r="R437" s="229">
        <f>Q437*H437</f>
        <v>0</v>
      </c>
      <c r="S437" s="229">
        <v>0</v>
      </c>
      <c r="T437" s="230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31" t="s">
        <v>180</v>
      </c>
      <c r="AT437" s="231" t="s">
        <v>175</v>
      </c>
      <c r="AU437" s="231" t="s">
        <v>88</v>
      </c>
      <c r="AY437" s="18" t="s">
        <v>173</v>
      </c>
      <c r="BE437" s="232">
        <f>IF(N437="základní",J437,0)</f>
        <v>0</v>
      </c>
      <c r="BF437" s="232">
        <f>IF(N437="snížená",J437,0)</f>
        <v>0</v>
      </c>
      <c r="BG437" s="232">
        <f>IF(N437="zákl. přenesená",J437,0)</f>
        <v>0</v>
      </c>
      <c r="BH437" s="232">
        <f>IF(N437="sníž. přenesená",J437,0)</f>
        <v>0</v>
      </c>
      <c r="BI437" s="232">
        <f>IF(N437="nulová",J437,0)</f>
        <v>0</v>
      </c>
      <c r="BJ437" s="18" t="s">
        <v>86</v>
      </c>
      <c r="BK437" s="232">
        <f>ROUND(I437*H437,2)</f>
        <v>0</v>
      </c>
      <c r="BL437" s="18" t="s">
        <v>180</v>
      </c>
      <c r="BM437" s="231" t="s">
        <v>577</v>
      </c>
    </row>
    <row r="438" s="2" customFormat="1" ht="24.15" customHeight="1">
      <c r="A438" s="39"/>
      <c r="B438" s="40"/>
      <c r="C438" s="220" t="s">
        <v>578</v>
      </c>
      <c r="D438" s="220" t="s">
        <v>175</v>
      </c>
      <c r="E438" s="221" t="s">
        <v>579</v>
      </c>
      <c r="F438" s="222" t="s">
        <v>580</v>
      </c>
      <c r="G438" s="223" t="s">
        <v>272</v>
      </c>
      <c r="H438" s="224">
        <v>48</v>
      </c>
      <c r="I438" s="225"/>
      <c r="J438" s="226">
        <f>ROUND(I438*H438,2)</f>
        <v>0</v>
      </c>
      <c r="K438" s="222" t="s">
        <v>179</v>
      </c>
      <c r="L438" s="45"/>
      <c r="M438" s="227" t="s">
        <v>1</v>
      </c>
      <c r="N438" s="228" t="s">
        <v>43</v>
      </c>
      <c r="O438" s="92"/>
      <c r="P438" s="229">
        <f>O438*H438</f>
        <v>0</v>
      </c>
      <c r="Q438" s="229">
        <v>0.12095</v>
      </c>
      <c r="R438" s="229">
        <f>Q438*H438</f>
        <v>5.8056000000000001</v>
      </c>
      <c r="S438" s="229">
        <v>0</v>
      </c>
      <c r="T438" s="230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31" t="s">
        <v>180</v>
      </c>
      <c r="AT438" s="231" t="s">
        <v>175</v>
      </c>
      <c r="AU438" s="231" t="s">
        <v>88</v>
      </c>
      <c r="AY438" s="18" t="s">
        <v>173</v>
      </c>
      <c r="BE438" s="232">
        <f>IF(N438="základní",J438,0)</f>
        <v>0</v>
      </c>
      <c r="BF438" s="232">
        <f>IF(N438="snížená",J438,0)</f>
        <v>0</v>
      </c>
      <c r="BG438" s="232">
        <f>IF(N438="zákl. přenesená",J438,0)</f>
        <v>0</v>
      </c>
      <c r="BH438" s="232">
        <f>IF(N438="sníž. přenesená",J438,0)</f>
        <v>0</v>
      </c>
      <c r="BI438" s="232">
        <f>IF(N438="nulová",J438,0)</f>
        <v>0</v>
      </c>
      <c r="BJ438" s="18" t="s">
        <v>86</v>
      </c>
      <c r="BK438" s="232">
        <f>ROUND(I438*H438,2)</f>
        <v>0</v>
      </c>
      <c r="BL438" s="18" t="s">
        <v>180</v>
      </c>
      <c r="BM438" s="231" t="s">
        <v>581</v>
      </c>
    </row>
    <row r="439" s="13" customFormat="1">
      <c r="A439" s="13"/>
      <c r="B439" s="233"/>
      <c r="C439" s="234"/>
      <c r="D439" s="235" t="s">
        <v>182</v>
      </c>
      <c r="E439" s="236" t="s">
        <v>1</v>
      </c>
      <c r="F439" s="237" t="s">
        <v>582</v>
      </c>
      <c r="G439" s="234"/>
      <c r="H439" s="236" t="s">
        <v>1</v>
      </c>
      <c r="I439" s="238"/>
      <c r="J439" s="234"/>
      <c r="K439" s="234"/>
      <c r="L439" s="239"/>
      <c r="M439" s="240"/>
      <c r="N439" s="241"/>
      <c r="O439" s="241"/>
      <c r="P439" s="241"/>
      <c r="Q439" s="241"/>
      <c r="R439" s="241"/>
      <c r="S439" s="241"/>
      <c r="T439" s="24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3" t="s">
        <v>182</v>
      </c>
      <c r="AU439" s="243" t="s">
        <v>88</v>
      </c>
      <c r="AV439" s="13" t="s">
        <v>86</v>
      </c>
      <c r="AW439" s="13" t="s">
        <v>34</v>
      </c>
      <c r="AX439" s="13" t="s">
        <v>78</v>
      </c>
      <c r="AY439" s="243" t="s">
        <v>173</v>
      </c>
    </row>
    <row r="440" s="14" customFormat="1">
      <c r="A440" s="14"/>
      <c r="B440" s="244"/>
      <c r="C440" s="245"/>
      <c r="D440" s="235" t="s">
        <v>182</v>
      </c>
      <c r="E440" s="246" t="s">
        <v>1</v>
      </c>
      <c r="F440" s="247" t="s">
        <v>583</v>
      </c>
      <c r="G440" s="245"/>
      <c r="H440" s="248">
        <v>48</v>
      </c>
      <c r="I440" s="249"/>
      <c r="J440" s="245"/>
      <c r="K440" s="245"/>
      <c r="L440" s="250"/>
      <c r="M440" s="251"/>
      <c r="N440" s="252"/>
      <c r="O440" s="252"/>
      <c r="P440" s="252"/>
      <c r="Q440" s="252"/>
      <c r="R440" s="252"/>
      <c r="S440" s="252"/>
      <c r="T440" s="253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4" t="s">
        <v>182</v>
      </c>
      <c r="AU440" s="254" t="s">
        <v>88</v>
      </c>
      <c r="AV440" s="14" t="s">
        <v>88</v>
      </c>
      <c r="AW440" s="14" t="s">
        <v>34</v>
      </c>
      <c r="AX440" s="14" t="s">
        <v>78</v>
      </c>
      <c r="AY440" s="254" t="s">
        <v>173</v>
      </c>
    </row>
    <row r="441" s="15" customFormat="1">
      <c r="A441" s="15"/>
      <c r="B441" s="255"/>
      <c r="C441" s="256"/>
      <c r="D441" s="235" t="s">
        <v>182</v>
      </c>
      <c r="E441" s="257" t="s">
        <v>1</v>
      </c>
      <c r="F441" s="258" t="s">
        <v>184</v>
      </c>
      <c r="G441" s="256"/>
      <c r="H441" s="259">
        <v>48</v>
      </c>
      <c r="I441" s="260"/>
      <c r="J441" s="256"/>
      <c r="K441" s="256"/>
      <c r="L441" s="261"/>
      <c r="M441" s="262"/>
      <c r="N441" s="263"/>
      <c r="O441" s="263"/>
      <c r="P441" s="263"/>
      <c r="Q441" s="263"/>
      <c r="R441" s="263"/>
      <c r="S441" s="263"/>
      <c r="T441" s="264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5" t="s">
        <v>182</v>
      </c>
      <c r="AU441" s="265" t="s">
        <v>88</v>
      </c>
      <c r="AV441" s="15" t="s">
        <v>180</v>
      </c>
      <c r="AW441" s="15" t="s">
        <v>34</v>
      </c>
      <c r="AX441" s="15" t="s">
        <v>86</v>
      </c>
      <c r="AY441" s="265" t="s">
        <v>173</v>
      </c>
    </row>
    <row r="442" s="2" customFormat="1" ht="21.75" customHeight="1">
      <c r="A442" s="39"/>
      <c r="B442" s="40"/>
      <c r="C442" s="277" t="s">
        <v>584</v>
      </c>
      <c r="D442" s="277" t="s">
        <v>383</v>
      </c>
      <c r="E442" s="278" t="s">
        <v>510</v>
      </c>
      <c r="F442" s="279" t="s">
        <v>511</v>
      </c>
      <c r="G442" s="280" t="s">
        <v>94</v>
      </c>
      <c r="H442" s="281">
        <v>5.04</v>
      </c>
      <c r="I442" s="282"/>
      <c r="J442" s="283">
        <f>ROUND(I442*H442,2)</f>
        <v>0</v>
      </c>
      <c r="K442" s="279" t="s">
        <v>179</v>
      </c>
      <c r="L442" s="284"/>
      <c r="M442" s="285" t="s">
        <v>1</v>
      </c>
      <c r="N442" s="286" t="s">
        <v>43</v>
      </c>
      <c r="O442" s="92"/>
      <c r="P442" s="229">
        <f>O442*H442</f>
        <v>0</v>
      </c>
      <c r="Q442" s="229">
        <v>0.17599999999999999</v>
      </c>
      <c r="R442" s="229">
        <f>Q442*H442</f>
        <v>0.88703999999999994</v>
      </c>
      <c r="S442" s="229">
        <v>0</v>
      </c>
      <c r="T442" s="230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1" t="s">
        <v>210</v>
      </c>
      <c r="AT442" s="231" t="s">
        <v>383</v>
      </c>
      <c r="AU442" s="231" t="s">
        <v>88</v>
      </c>
      <c r="AY442" s="18" t="s">
        <v>173</v>
      </c>
      <c r="BE442" s="232">
        <f>IF(N442="základní",J442,0)</f>
        <v>0</v>
      </c>
      <c r="BF442" s="232">
        <f>IF(N442="snížená",J442,0)</f>
        <v>0</v>
      </c>
      <c r="BG442" s="232">
        <f>IF(N442="zákl. přenesená",J442,0)</f>
        <v>0</v>
      </c>
      <c r="BH442" s="232">
        <f>IF(N442="sníž. přenesená",J442,0)</f>
        <v>0</v>
      </c>
      <c r="BI442" s="232">
        <f>IF(N442="nulová",J442,0)</f>
        <v>0</v>
      </c>
      <c r="BJ442" s="18" t="s">
        <v>86</v>
      </c>
      <c r="BK442" s="232">
        <f>ROUND(I442*H442,2)</f>
        <v>0</v>
      </c>
      <c r="BL442" s="18" t="s">
        <v>180</v>
      </c>
      <c r="BM442" s="231" t="s">
        <v>585</v>
      </c>
    </row>
    <row r="443" s="13" customFormat="1">
      <c r="A443" s="13"/>
      <c r="B443" s="233"/>
      <c r="C443" s="234"/>
      <c r="D443" s="235" t="s">
        <v>182</v>
      </c>
      <c r="E443" s="236" t="s">
        <v>1</v>
      </c>
      <c r="F443" s="237" t="s">
        <v>586</v>
      </c>
      <c r="G443" s="234"/>
      <c r="H443" s="236" t="s">
        <v>1</v>
      </c>
      <c r="I443" s="238"/>
      <c r="J443" s="234"/>
      <c r="K443" s="234"/>
      <c r="L443" s="239"/>
      <c r="M443" s="240"/>
      <c r="N443" s="241"/>
      <c r="O443" s="241"/>
      <c r="P443" s="241"/>
      <c r="Q443" s="241"/>
      <c r="R443" s="241"/>
      <c r="S443" s="241"/>
      <c r="T443" s="24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3" t="s">
        <v>182</v>
      </c>
      <c r="AU443" s="243" t="s">
        <v>88</v>
      </c>
      <c r="AV443" s="13" t="s">
        <v>86</v>
      </c>
      <c r="AW443" s="13" t="s">
        <v>34</v>
      </c>
      <c r="AX443" s="13" t="s">
        <v>78</v>
      </c>
      <c r="AY443" s="243" t="s">
        <v>173</v>
      </c>
    </row>
    <row r="444" s="14" customFormat="1">
      <c r="A444" s="14"/>
      <c r="B444" s="244"/>
      <c r="C444" s="245"/>
      <c r="D444" s="235" t="s">
        <v>182</v>
      </c>
      <c r="E444" s="246" t="s">
        <v>1</v>
      </c>
      <c r="F444" s="247" t="s">
        <v>587</v>
      </c>
      <c r="G444" s="245"/>
      <c r="H444" s="248">
        <v>4.7999999999999998</v>
      </c>
      <c r="I444" s="249"/>
      <c r="J444" s="245"/>
      <c r="K444" s="245"/>
      <c r="L444" s="250"/>
      <c r="M444" s="251"/>
      <c r="N444" s="252"/>
      <c r="O444" s="252"/>
      <c r="P444" s="252"/>
      <c r="Q444" s="252"/>
      <c r="R444" s="252"/>
      <c r="S444" s="252"/>
      <c r="T444" s="253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4" t="s">
        <v>182</v>
      </c>
      <c r="AU444" s="254" t="s">
        <v>88</v>
      </c>
      <c r="AV444" s="14" t="s">
        <v>88</v>
      </c>
      <c r="AW444" s="14" t="s">
        <v>34</v>
      </c>
      <c r="AX444" s="14" t="s">
        <v>78</v>
      </c>
      <c r="AY444" s="254" t="s">
        <v>173</v>
      </c>
    </row>
    <row r="445" s="15" customFormat="1">
      <c r="A445" s="15"/>
      <c r="B445" s="255"/>
      <c r="C445" s="256"/>
      <c r="D445" s="235" t="s">
        <v>182</v>
      </c>
      <c r="E445" s="257" t="s">
        <v>1</v>
      </c>
      <c r="F445" s="258" t="s">
        <v>184</v>
      </c>
      <c r="G445" s="256"/>
      <c r="H445" s="259">
        <v>4.7999999999999998</v>
      </c>
      <c r="I445" s="260"/>
      <c r="J445" s="256"/>
      <c r="K445" s="256"/>
      <c r="L445" s="261"/>
      <c r="M445" s="262"/>
      <c r="N445" s="263"/>
      <c r="O445" s="263"/>
      <c r="P445" s="263"/>
      <c r="Q445" s="263"/>
      <c r="R445" s="263"/>
      <c r="S445" s="263"/>
      <c r="T445" s="264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65" t="s">
        <v>182</v>
      </c>
      <c r="AU445" s="265" t="s">
        <v>88</v>
      </c>
      <c r="AV445" s="15" t="s">
        <v>180</v>
      </c>
      <c r="AW445" s="15" t="s">
        <v>34</v>
      </c>
      <c r="AX445" s="15" t="s">
        <v>86</v>
      </c>
      <c r="AY445" s="265" t="s">
        <v>173</v>
      </c>
    </row>
    <row r="446" s="14" customFormat="1">
      <c r="A446" s="14"/>
      <c r="B446" s="244"/>
      <c r="C446" s="245"/>
      <c r="D446" s="235" t="s">
        <v>182</v>
      </c>
      <c r="E446" s="245"/>
      <c r="F446" s="247" t="s">
        <v>588</v>
      </c>
      <c r="G446" s="245"/>
      <c r="H446" s="248">
        <v>5.04</v>
      </c>
      <c r="I446" s="249"/>
      <c r="J446" s="245"/>
      <c r="K446" s="245"/>
      <c r="L446" s="250"/>
      <c r="M446" s="251"/>
      <c r="N446" s="252"/>
      <c r="O446" s="252"/>
      <c r="P446" s="252"/>
      <c r="Q446" s="252"/>
      <c r="R446" s="252"/>
      <c r="S446" s="252"/>
      <c r="T446" s="253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4" t="s">
        <v>182</v>
      </c>
      <c r="AU446" s="254" t="s">
        <v>88</v>
      </c>
      <c r="AV446" s="14" t="s">
        <v>88</v>
      </c>
      <c r="AW446" s="14" t="s">
        <v>4</v>
      </c>
      <c r="AX446" s="14" t="s">
        <v>86</v>
      </c>
      <c r="AY446" s="254" t="s">
        <v>173</v>
      </c>
    </row>
    <row r="447" s="2" customFormat="1" ht="33" customHeight="1">
      <c r="A447" s="39"/>
      <c r="B447" s="40"/>
      <c r="C447" s="220" t="s">
        <v>589</v>
      </c>
      <c r="D447" s="220" t="s">
        <v>175</v>
      </c>
      <c r="E447" s="221" t="s">
        <v>590</v>
      </c>
      <c r="F447" s="222" t="s">
        <v>591</v>
      </c>
      <c r="G447" s="223" t="s">
        <v>272</v>
      </c>
      <c r="H447" s="224">
        <v>74.680000000000007</v>
      </c>
      <c r="I447" s="225"/>
      <c r="J447" s="226">
        <f>ROUND(I447*H447,2)</f>
        <v>0</v>
      </c>
      <c r="K447" s="222" t="s">
        <v>179</v>
      </c>
      <c r="L447" s="45"/>
      <c r="M447" s="227" t="s">
        <v>1</v>
      </c>
      <c r="N447" s="228" t="s">
        <v>43</v>
      </c>
      <c r="O447" s="92"/>
      <c r="P447" s="229">
        <f>O447*H447</f>
        <v>0</v>
      </c>
      <c r="Q447" s="229">
        <v>0.1295</v>
      </c>
      <c r="R447" s="229">
        <f>Q447*H447</f>
        <v>9.6710600000000007</v>
      </c>
      <c r="S447" s="229">
        <v>0</v>
      </c>
      <c r="T447" s="230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31" t="s">
        <v>180</v>
      </c>
      <c r="AT447" s="231" t="s">
        <v>175</v>
      </c>
      <c r="AU447" s="231" t="s">
        <v>88</v>
      </c>
      <c r="AY447" s="18" t="s">
        <v>173</v>
      </c>
      <c r="BE447" s="232">
        <f>IF(N447="základní",J447,0)</f>
        <v>0</v>
      </c>
      <c r="BF447" s="232">
        <f>IF(N447="snížená",J447,0)</f>
        <v>0</v>
      </c>
      <c r="BG447" s="232">
        <f>IF(N447="zákl. přenesená",J447,0)</f>
        <v>0</v>
      </c>
      <c r="BH447" s="232">
        <f>IF(N447="sníž. přenesená",J447,0)</f>
        <v>0</v>
      </c>
      <c r="BI447" s="232">
        <f>IF(N447="nulová",J447,0)</f>
        <v>0</v>
      </c>
      <c r="BJ447" s="18" t="s">
        <v>86</v>
      </c>
      <c r="BK447" s="232">
        <f>ROUND(I447*H447,2)</f>
        <v>0</v>
      </c>
      <c r="BL447" s="18" t="s">
        <v>180</v>
      </c>
      <c r="BM447" s="231" t="s">
        <v>592</v>
      </c>
    </row>
    <row r="448" s="13" customFormat="1">
      <c r="A448" s="13"/>
      <c r="B448" s="233"/>
      <c r="C448" s="234"/>
      <c r="D448" s="235" t="s">
        <v>182</v>
      </c>
      <c r="E448" s="236" t="s">
        <v>1</v>
      </c>
      <c r="F448" s="237" t="s">
        <v>593</v>
      </c>
      <c r="G448" s="234"/>
      <c r="H448" s="236" t="s">
        <v>1</v>
      </c>
      <c r="I448" s="238"/>
      <c r="J448" s="234"/>
      <c r="K448" s="234"/>
      <c r="L448" s="239"/>
      <c r="M448" s="240"/>
      <c r="N448" s="241"/>
      <c r="O448" s="241"/>
      <c r="P448" s="241"/>
      <c r="Q448" s="241"/>
      <c r="R448" s="241"/>
      <c r="S448" s="241"/>
      <c r="T448" s="242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3" t="s">
        <v>182</v>
      </c>
      <c r="AU448" s="243" t="s">
        <v>88</v>
      </c>
      <c r="AV448" s="13" t="s">
        <v>86</v>
      </c>
      <c r="AW448" s="13" t="s">
        <v>34</v>
      </c>
      <c r="AX448" s="13" t="s">
        <v>78</v>
      </c>
      <c r="AY448" s="243" t="s">
        <v>173</v>
      </c>
    </row>
    <row r="449" s="14" customFormat="1">
      <c r="A449" s="14"/>
      <c r="B449" s="244"/>
      <c r="C449" s="245"/>
      <c r="D449" s="235" t="s">
        <v>182</v>
      </c>
      <c r="E449" s="246" t="s">
        <v>1</v>
      </c>
      <c r="F449" s="247" t="s">
        <v>594</v>
      </c>
      <c r="G449" s="245"/>
      <c r="H449" s="248">
        <v>74.680000000000007</v>
      </c>
      <c r="I449" s="249"/>
      <c r="J449" s="245"/>
      <c r="K449" s="245"/>
      <c r="L449" s="250"/>
      <c r="M449" s="251"/>
      <c r="N449" s="252"/>
      <c r="O449" s="252"/>
      <c r="P449" s="252"/>
      <c r="Q449" s="252"/>
      <c r="R449" s="252"/>
      <c r="S449" s="252"/>
      <c r="T449" s="253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4" t="s">
        <v>182</v>
      </c>
      <c r="AU449" s="254" t="s">
        <v>88</v>
      </c>
      <c r="AV449" s="14" t="s">
        <v>88</v>
      </c>
      <c r="AW449" s="14" t="s">
        <v>34</v>
      </c>
      <c r="AX449" s="14" t="s">
        <v>78</v>
      </c>
      <c r="AY449" s="254" t="s">
        <v>173</v>
      </c>
    </row>
    <row r="450" s="15" customFormat="1">
      <c r="A450" s="15"/>
      <c r="B450" s="255"/>
      <c r="C450" s="256"/>
      <c r="D450" s="235" t="s">
        <v>182</v>
      </c>
      <c r="E450" s="257" t="s">
        <v>1</v>
      </c>
      <c r="F450" s="258" t="s">
        <v>184</v>
      </c>
      <c r="G450" s="256"/>
      <c r="H450" s="259">
        <v>74.680000000000007</v>
      </c>
      <c r="I450" s="260"/>
      <c r="J450" s="256"/>
      <c r="K450" s="256"/>
      <c r="L450" s="261"/>
      <c r="M450" s="262"/>
      <c r="N450" s="263"/>
      <c r="O450" s="263"/>
      <c r="P450" s="263"/>
      <c r="Q450" s="263"/>
      <c r="R450" s="263"/>
      <c r="S450" s="263"/>
      <c r="T450" s="264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65" t="s">
        <v>182</v>
      </c>
      <c r="AU450" s="265" t="s">
        <v>88</v>
      </c>
      <c r="AV450" s="15" t="s">
        <v>180</v>
      </c>
      <c r="AW450" s="15" t="s">
        <v>34</v>
      </c>
      <c r="AX450" s="15" t="s">
        <v>86</v>
      </c>
      <c r="AY450" s="265" t="s">
        <v>173</v>
      </c>
    </row>
    <row r="451" s="2" customFormat="1" ht="16.5" customHeight="1">
      <c r="A451" s="39"/>
      <c r="B451" s="40"/>
      <c r="C451" s="277" t="s">
        <v>595</v>
      </c>
      <c r="D451" s="277" t="s">
        <v>383</v>
      </c>
      <c r="E451" s="278" t="s">
        <v>596</v>
      </c>
      <c r="F451" s="279" t="s">
        <v>597</v>
      </c>
      <c r="G451" s="280" t="s">
        <v>272</v>
      </c>
      <c r="H451" s="281">
        <v>77</v>
      </c>
      <c r="I451" s="282"/>
      <c r="J451" s="283">
        <f>ROUND(I451*H451,2)</f>
        <v>0</v>
      </c>
      <c r="K451" s="279" t="s">
        <v>179</v>
      </c>
      <c r="L451" s="284"/>
      <c r="M451" s="285" t="s">
        <v>1</v>
      </c>
      <c r="N451" s="286" t="s">
        <v>43</v>
      </c>
      <c r="O451" s="92"/>
      <c r="P451" s="229">
        <f>O451*H451</f>
        <v>0</v>
      </c>
      <c r="Q451" s="229">
        <v>0.044999999999999998</v>
      </c>
      <c r="R451" s="229">
        <f>Q451*H451</f>
        <v>3.4649999999999999</v>
      </c>
      <c r="S451" s="229">
        <v>0</v>
      </c>
      <c r="T451" s="230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31" t="s">
        <v>210</v>
      </c>
      <c r="AT451" s="231" t="s">
        <v>383</v>
      </c>
      <c r="AU451" s="231" t="s">
        <v>88</v>
      </c>
      <c r="AY451" s="18" t="s">
        <v>173</v>
      </c>
      <c r="BE451" s="232">
        <f>IF(N451="základní",J451,0)</f>
        <v>0</v>
      </c>
      <c r="BF451" s="232">
        <f>IF(N451="snížená",J451,0)</f>
        <v>0</v>
      </c>
      <c r="BG451" s="232">
        <f>IF(N451="zákl. přenesená",J451,0)</f>
        <v>0</v>
      </c>
      <c r="BH451" s="232">
        <f>IF(N451="sníž. přenesená",J451,0)</f>
        <v>0</v>
      </c>
      <c r="BI451" s="232">
        <f>IF(N451="nulová",J451,0)</f>
        <v>0</v>
      </c>
      <c r="BJ451" s="18" t="s">
        <v>86</v>
      </c>
      <c r="BK451" s="232">
        <f>ROUND(I451*H451,2)</f>
        <v>0</v>
      </c>
      <c r="BL451" s="18" t="s">
        <v>180</v>
      </c>
      <c r="BM451" s="231" t="s">
        <v>598</v>
      </c>
    </row>
    <row r="452" s="2" customFormat="1" ht="24.15" customHeight="1">
      <c r="A452" s="39"/>
      <c r="B452" s="40"/>
      <c r="C452" s="220" t="s">
        <v>599</v>
      </c>
      <c r="D452" s="220" t="s">
        <v>175</v>
      </c>
      <c r="E452" s="221" t="s">
        <v>600</v>
      </c>
      <c r="F452" s="222" t="s">
        <v>601</v>
      </c>
      <c r="G452" s="223" t="s">
        <v>178</v>
      </c>
      <c r="H452" s="224">
        <v>9</v>
      </c>
      <c r="I452" s="225"/>
      <c r="J452" s="226">
        <f>ROUND(I452*H452,2)</f>
        <v>0</v>
      </c>
      <c r="K452" s="222" t="s">
        <v>179</v>
      </c>
      <c r="L452" s="45"/>
      <c r="M452" s="227" t="s">
        <v>1</v>
      </c>
      <c r="N452" s="228" t="s">
        <v>43</v>
      </c>
      <c r="O452" s="92"/>
      <c r="P452" s="229">
        <f>O452*H452</f>
        <v>0</v>
      </c>
      <c r="Q452" s="229">
        <v>0.11241</v>
      </c>
      <c r="R452" s="229">
        <f>Q452*H452</f>
        <v>1.01169</v>
      </c>
      <c r="S452" s="229">
        <v>0</v>
      </c>
      <c r="T452" s="230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31" t="s">
        <v>180</v>
      </c>
      <c r="AT452" s="231" t="s">
        <v>175</v>
      </c>
      <c r="AU452" s="231" t="s">
        <v>88</v>
      </c>
      <c r="AY452" s="18" t="s">
        <v>173</v>
      </c>
      <c r="BE452" s="232">
        <f>IF(N452="základní",J452,0)</f>
        <v>0</v>
      </c>
      <c r="BF452" s="232">
        <f>IF(N452="snížená",J452,0)</f>
        <v>0</v>
      </c>
      <c r="BG452" s="232">
        <f>IF(N452="zákl. přenesená",J452,0)</f>
        <v>0</v>
      </c>
      <c r="BH452" s="232">
        <f>IF(N452="sníž. přenesená",J452,0)</f>
        <v>0</v>
      </c>
      <c r="BI452" s="232">
        <f>IF(N452="nulová",J452,0)</f>
        <v>0</v>
      </c>
      <c r="BJ452" s="18" t="s">
        <v>86</v>
      </c>
      <c r="BK452" s="232">
        <f>ROUND(I452*H452,2)</f>
        <v>0</v>
      </c>
      <c r="BL452" s="18" t="s">
        <v>180</v>
      </c>
      <c r="BM452" s="231" t="s">
        <v>602</v>
      </c>
    </row>
    <row r="453" s="13" customFormat="1">
      <c r="A453" s="13"/>
      <c r="B453" s="233"/>
      <c r="C453" s="234"/>
      <c r="D453" s="235" t="s">
        <v>182</v>
      </c>
      <c r="E453" s="236" t="s">
        <v>1</v>
      </c>
      <c r="F453" s="237" t="s">
        <v>603</v>
      </c>
      <c r="G453" s="234"/>
      <c r="H453" s="236" t="s">
        <v>1</v>
      </c>
      <c r="I453" s="238"/>
      <c r="J453" s="234"/>
      <c r="K453" s="234"/>
      <c r="L453" s="239"/>
      <c r="M453" s="240"/>
      <c r="N453" s="241"/>
      <c r="O453" s="241"/>
      <c r="P453" s="241"/>
      <c r="Q453" s="241"/>
      <c r="R453" s="241"/>
      <c r="S453" s="241"/>
      <c r="T453" s="24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3" t="s">
        <v>182</v>
      </c>
      <c r="AU453" s="243" t="s">
        <v>88</v>
      </c>
      <c r="AV453" s="13" t="s">
        <v>86</v>
      </c>
      <c r="AW453" s="13" t="s">
        <v>34</v>
      </c>
      <c r="AX453" s="13" t="s">
        <v>78</v>
      </c>
      <c r="AY453" s="243" t="s">
        <v>173</v>
      </c>
    </row>
    <row r="454" s="14" customFormat="1">
      <c r="A454" s="14"/>
      <c r="B454" s="244"/>
      <c r="C454" s="245"/>
      <c r="D454" s="235" t="s">
        <v>182</v>
      </c>
      <c r="E454" s="246" t="s">
        <v>1</v>
      </c>
      <c r="F454" s="247" t="s">
        <v>214</v>
      </c>
      <c r="G454" s="245"/>
      <c r="H454" s="248">
        <v>9</v>
      </c>
      <c r="I454" s="249"/>
      <c r="J454" s="245"/>
      <c r="K454" s="245"/>
      <c r="L454" s="250"/>
      <c r="M454" s="251"/>
      <c r="N454" s="252"/>
      <c r="O454" s="252"/>
      <c r="P454" s="252"/>
      <c r="Q454" s="252"/>
      <c r="R454" s="252"/>
      <c r="S454" s="252"/>
      <c r="T454" s="253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4" t="s">
        <v>182</v>
      </c>
      <c r="AU454" s="254" t="s">
        <v>88</v>
      </c>
      <c r="AV454" s="14" t="s">
        <v>88</v>
      </c>
      <c r="AW454" s="14" t="s">
        <v>34</v>
      </c>
      <c r="AX454" s="14" t="s">
        <v>78</v>
      </c>
      <c r="AY454" s="254" t="s">
        <v>173</v>
      </c>
    </row>
    <row r="455" s="15" customFormat="1">
      <c r="A455" s="15"/>
      <c r="B455" s="255"/>
      <c r="C455" s="256"/>
      <c r="D455" s="235" t="s">
        <v>182</v>
      </c>
      <c r="E455" s="257" t="s">
        <v>1</v>
      </c>
      <c r="F455" s="258" t="s">
        <v>184</v>
      </c>
      <c r="G455" s="256"/>
      <c r="H455" s="259">
        <v>9</v>
      </c>
      <c r="I455" s="260"/>
      <c r="J455" s="256"/>
      <c r="K455" s="256"/>
      <c r="L455" s="261"/>
      <c r="M455" s="262"/>
      <c r="N455" s="263"/>
      <c r="O455" s="263"/>
      <c r="P455" s="263"/>
      <c r="Q455" s="263"/>
      <c r="R455" s="263"/>
      <c r="S455" s="263"/>
      <c r="T455" s="264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65" t="s">
        <v>182</v>
      </c>
      <c r="AU455" s="265" t="s">
        <v>88</v>
      </c>
      <c r="AV455" s="15" t="s">
        <v>180</v>
      </c>
      <c r="AW455" s="15" t="s">
        <v>34</v>
      </c>
      <c r="AX455" s="15" t="s">
        <v>86</v>
      </c>
      <c r="AY455" s="265" t="s">
        <v>173</v>
      </c>
    </row>
    <row r="456" s="2" customFormat="1" ht="21.75" customHeight="1">
      <c r="A456" s="39"/>
      <c r="B456" s="40"/>
      <c r="C456" s="277" t="s">
        <v>604</v>
      </c>
      <c r="D456" s="277" t="s">
        <v>383</v>
      </c>
      <c r="E456" s="278" t="s">
        <v>605</v>
      </c>
      <c r="F456" s="279" t="s">
        <v>606</v>
      </c>
      <c r="G456" s="280" t="s">
        <v>178</v>
      </c>
      <c r="H456" s="281">
        <v>9</v>
      </c>
      <c r="I456" s="282"/>
      <c r="J456" s="283">
        <f>ROUND(I456*H456,2)</f>
        <v>0</v>
      </c>
      <c r="K456" s="279" t="s">
        <v>179</v>
      </c>
      <c r="L456" s="284"/>
      <c r="M456" s="285" t="s">
        <v>1</v>
      </c>
      <c r="N456" s="286" t="s">
        <v>43</v>
      </c>
      <c r="O456" s="92"/>
      <c r="P456" s="229">
        <f>O456*H456</f>
        <v>0</v>
      </c>
      <c r="Q456" s="229">
        <v>0.0025000000000000001</v>
      </c>
      <c r="R456" s="229">
        <f>Q456*H456</f>
        <v>0.022499999999999999</v>
      </c>
      <c r="S456" s="229">
        <v>0</v>
      </c>
      <c r="T456" s="230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1" t="s">
        <v>210</v>
      </c>
      <c r="AT456" s="231" t="s">
        <v>383</v>
      </c>
      <c r="AU456" s="231" t="s">
        <v>88</v>
      </c>
      <c r="AY456" s="18" t="s">
        <v>173</v>
      </c>
      <c r="BE456" s="232">
        <f>IF(N456="základní",J456,0)</f>
        <v>0</v>
      </c>
      <c r="BF456" s="232">
        <f>IF(N456="snížená",J456,0)</f>
        <v>0</v>
      </c>
      <c r="BG456" s="232">
        <f>IF(N456="zákl. přenesená",J456,0)</f>
        <v>0</v>
      </c>
      <c r="BH456" s="232">
        <f>IF(N456="sníž. přenesená",J456,0)</f>
        <v>0</v>
      </c>
      <c r="BI456" s="232">
        <f>IF(N456="nulová",J456,0)</f>
        <v>0</v>
      </c>
      <c r="BJ456" s="18" t="s">
        <v>86</v>
      </c>
      <c r="BK456" s="232">
        <f>ROUND(I456*H456,2)</f>
        <v>0</v>
      </c>
      <c r="BL456" s="18" t="s">
        <v>180</v>
      </c>
      <c r="BM456" s="231" t="s">
        <v>607</v>
      </c>
    </row>
    <row r="457" s="2" customFormat="1" ht="24.15" customHeight="1">
      <c r="A457" s="39"/>
      <c r="B457" s="40"/>
      <c r="C457" s="220" t="s">
        <v>608</v>
      </c>
      <c r="D457" s="220" t="s">
        <v>175</v>
      </c>
      <c r="E457" s="221" t="s">
        <v>609</v>
      </c>
      <c r="F457" s="222" t="s">
        <v>610</v>
      </c>
      <c r="G457" s="223" t="s">
        <v>178</v>
      </c>
      <c r="H457" s="224">
        <v>9</v>
      </c>
      <c r="I457" s="225"/>
      <c r="J457" s="226">
        <f>ROUND(I457*H457,2)</f>
        <v>0</v>
      </c>
      <c r="K457" s="222" t="s">
        <v>179</v>
      </c>
      <c r="L457" s="45"/>
      <c r="M457" s="227" t="s">
        <v>1</v>
      </c>
      <c r="N457" s="228" t="s">
        <v>43</v>
      </c>
      <c r="O457" s="92"/>
      <c r="P457" s="229">
        <f>O457*H457</f>
        <v>0</v>
      </c>
      <c r="Q457" s="229">
        <v>0.00069999999999999999</v>
      </c>
      <c r="R457" s="229">
        <f>Q457*H457</f>
        <v>0.0063</v>
      </c>
      <c r="S457" s="229">
        <v>0</v>
      </c>
      <c r="T457" s="230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1" t="s">
        <v>180</v>
      </c>
      <c r="AT457" s="231" t="s">
        <v>175</v>
      </c>
      <c r="AU457" s="231" t="s">
        <v>88</v>
      </c>
      <c r="AY457" s="18" t="s">
        <v>173</v>
      </c>
      <c r="BE457" s="232">
        <f>IF(N457="základní",J457,0)</f>
        <v>0</v>
      </c>
      <c r="BF457" s="232">
        <f>IF(N457="snížená",J457,0)</f>
        <v>0</v>
      </c>
      <c r="BG457" s="232">
        <f>IF(N457="zákl. přenesená",J457,0)</f>
        <v>0</v>
      </c>
      <c r="BH457" s="232">
        <f>IF(N457="sníž. přenesená",J457,0)</f>
        <v>0</v>
      </c>
      <c r="BI457" s="232">
        <f>IF(N457="nulová",J457,0)</f>
        <v>0</v>
      </c>
      <c r="BJ457" s="18" t="s">
        <v>86</v>
      </c>
      <c r="BK457" s="232">
        <f>ROUND(I457*H457,2)</f>
        <v>0</v>
      </c>
      <c r="BL457" s="18" t="s">
        <v>180</v>
      </c>
      <c r="BM457" s="231" t="s">
        <v>611</v>
      </c>
    </row>
    <row r="458" s="2" customFormat="1" ht="21.75" customHeight="1">
      <c r="A458" s="39"/>
      <c r="B458" s="40"/>
      <c r="C458" s="277" t="s">
        <v>612</v>
      </c>
      <c r="D458" s="277" t="s">
        <v>383</v>
      </c>
      <c r="E458" s="278" t="s">
        <v>613</v>
      </c>
      <c r="F458" s="279" t="s">
        <v>614</v>
      </c>
      <c r="G458" s="280" t="s">
        <v>178</v>
      </c>
      <c r="H458" s="281">
        <v>2</v>
      </c>
      <c r="I458" s="282"/>
      <c r="J458" s="283">
        <f>ROUND(I458*H458,2)</f>
        <v>0</v>
      </c>
      <c r="K458" s="279" t="s">
        <v>179</v>
      </c>
      <c r="L458" s="284"/>
      <c r="M458" s="285" t="s">
        <v>1</v>
      </c>
      <c r="N458" s="286" t="s">
        <v>43</v>
      </c>
      <c r="O458" s="92"/>
      <c r="P458" s="229">
        <f>O458*H458</f>
        <v>0</v>
      </c>
      <c r="Q458" s="229">
        <v>0.010999999999999999</v>
      </c>
      <c r="R458" s="229">
        <f>Q458*H458</f>
        <v>0.021999999999999999</v>
      </c>
      <c r="S458" s="229">
        <v>0</v>
      </c>
      <c r="T458" s="230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31" t="s">
        <v>210</v>
      </c>
      <c r="AT458" s="231" t="s">
        <v>383</v>
      </c>
      <c r="AU458" s="231" t="s">
        <v>88</v>
      </c>
      <c r="AY458" s="18" t="s">
        <v>173</v>
      </c>
      <c r="BE458" s="232">
        <f>IF(N458="základní",J458,0)</f>
        <v>0</v>
      </c>
      <c r="BF458" s="232">
        <f>IF(N458="snížená",J458,0)</f>
        <v>0</v>
      </c>
      <c r="BG458" s="232">
        <f>IF(N458="zákl. přenesená",J458,0)</f>
        <v>0</v>
      </c>
      <c r="BH458" s="232">
        <f>IF(N458="sníž. přenesená",J458,0)</f>
        <v>0</v>
      </c>
      <c r="BI458" s="232">
        <f>IF(N458="nulová",J458,0)</f>
        <v>0</v>
      </c>
      <c r="BJ458" s="18" t="s">
        <v>86</v>
      </c>
      <c r="BK458" s="232">
        <f>ROUND(I458*H458,2)</f>
        <v>0</v>
      </c>
      <c r="BL458" s="18" t="s">
        <v>180</v>
      </c>
      <c r="BM458" s="231" t="s">
        <v>615</v>
      </c>
    </row>
    <row r="459" s="13" customFormat="1">
      <c r="A459" s="13"/>
      <c r="B459" s="233"/>
      <c r="C459" s="234"/>
      <c r="D459" s="235" t="s">
        <v>182</v>
      </c>
      <c r="E459" s="236" t="s">
        <v>1</v>
      </c>
      <c r="F459" s="237" t="s">
        <v>616</v>
      </c>
      <c r="G459" s="234"/>
      <c r="H459" s="236" t="s">
        <v>1</v>
      </c>
      <c r="I459" s="238"/>
      <c r="J459" s="234"/>
      <c r="K459" s="234"/>
      <c r="L459" s="239"/>
      <c r="M459" s="240"/>
      <c r="N459" s="241"/>
      <c r="O459" s="241"/>
      <c r="P459" s="241"/>
      <c r="Q459" s="241"/>
      <c r="R459" s="241"/>
      <c r="S459" s="241"/>
      <c r="T459" s="242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3" t="s">
        <v>182</v>
      </c>
      <c r="AU459" s="243" t="s">
        <v>88</v>
      </c>
      <c r="AV459" s="13" t="s">
        <v>86</v>
      </c>
      <c r="AW459" s="13" t="s">
        <v>34</v>
      </c>
      <c r="AX459" s="13" t="s">
        <v>78</v>
      </c>
      <c r="AY459" s="243" t="s">
        <v>173</v>
      </c>
    </row>
    <row r="460" s="13" customFormat="1">
      <c r="A460" s="13"/>
      <c r="B460" s="233"/>
      <c r="C460" s="234"/>
      <c r="D460" s="235" t="s">
        <v>182</v>
      </c>
      <c r="E460" s="236" t="s">
        <v>1</v>
      </c>
      <c r="F460" s="237" t="s">
        <v>617</v>
      </c>
      <c r="G460" s="234"/>
      <c r="H460" s="236" t="s">
        <v>1</v>
      </c>
      <c r="I460" s="238"/>
      <c r="J460" s="234"/>
      <c r="K460" s="234"/>
      <c r="L460" s="239"/>
      <c r="M460" s="240"/>
      <c r="N460" s="241"/>
      <c r="O460" s="241"/>
      <c r="P460" s="241"/>
      <c r="Q460" s="241"/>
      <c r="R460" s="241"/>
      <c r="S460" s="241"/>
      <c r="T460" s="24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3" t="s">
        <v>182</v>
      </c>
      <c r="AU460" s="243" t="s">
        <v>88</v>
      </c>
      <c r="AV460" s="13" t="s">
        <v>86</v>
      </c>
      <c r="AW460" s="13" t="s">
        <v>34</v>
      </c>
      <c r="AX460" s="13" t="s">
        <v>78</v>
      </c>
      <c r="AY460" s="243" t="s">
        <v>173</v>
      </c>
    </row>
    <row r="461" s="14" customFormat="1">
      <c r="A461" s="14"/>
      <c r="B461" s="244"/>
      <c r="C461" s="245"/>
      <c r="D461" s="235" t="s">
        <v>182</v>
      </c>
      <c r="E461" s="246" t="s">
        <v>1</v>
      </c>
      <c r="F461" s="247" t="s">
        <v>86</v>
      </c>
      <c r="G461" s="245"/>
      <c r="H461" s="248">
        <v>1</v>
      </c>
      <c r="I461" s="249"/>
      <c r="J461" s="245"/>
      <c r="K461" s="245"/>
      <c r="L461" s="250"/>
      <c r="M461" s="251"/>
      <c r="N461" s="252"/>
      <c r="O461" s="252"/>
      <c r="P461" s="252"/>
      <c r="Q461" s="252"/>
      <c r="R461" s="252"/>
      <c r="S461" s="252"/>
      <c r="T461" s="253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4" t="s">
        <v>182</v>
      </c>
      <c r="AU461" s="254" t="s">
        <v>88</v>
      </c>
      <c r="AV461" s="14" t="s">
        <v>88</v>
      </c>
      <c r="AW461" s="14" t="s">
        <v>34</v>
      </c>
      <c r="AX461" s="14" t="s">
        <v>78</v>
      </c>
      <c r="AY461" s="254" t="s">
        <v>173</v>
      </c>
    </row>
    <row r="462" s="13" customFormat="1">
      <c r="A462" s="13"/>
      <c r="B462" s="233"/>
      <c r="C462" s="234"/>
      <c r="D462" s="235" t="s">
        <v>182</v>
      </c>
      <c r="E462" s="236" t="s">
        <v>1</v>
      </c>
      <c r="F462" s="237" t="s">
        <v>618</v>
      </c>
      <c r="G462" s="234"/>
      <c r="H462" s="236" t="s">
        <v>1</v>
      </c>
      <c r="I462" s="238"/>
      <c r="J462" s="234"/>
      <c r="K462" s="234"/>
      <c r="L462" s="239"/>
      <c r="M462" s="240"/>
      <c r="N462" s="241"/>
      <c r="O462" s="241"/>
      <c r="P462" s="241"/>
      <c r="Q462" s="241"/>
      <c r="R462" s="241"/>
      <c r="S462" s="241"/>
      <c r="T462" s="24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3" t="s">
        <v>182</v>
      </c>
      <c r="AU462" s="243" t="s">
        <v>88</v>
      </c>
      <c r="AV462" s="13" t="s">
        <v>86</v>
      </c>
      <c r="AW462" s="13" t="s">
        <v>34</v>
      </c>
      <c r="AX462" s="13" t="s">
        <v>78</v>
      </c>
      <c r="AY462" s="243" t="s">
        <v>173</v>
      </c>
    </row>
    <row r="463" s="14" customFormat="1">
      <c r="A463" s="14"/>
      <c r="B463" s="244"/>
      <c r="C463" s="245"/>
      <c r="D463" s="235" t="s">
        <v>182</v>
      </c>
      <c r="E463" s="246" t="s">
        <v>1</v>
      </c>
      <c r="F463" s="247" t="s">
        <v>86</v>
      </c>
      <c r="G463" s="245"/>
      <c r="H463" s="248">
        <v>1</v>
      </c>
      <c r="I463" s="249"/>
      <c r="J463" s="245"/>
      <c r="K463" s="245"/>
      <c r="L463" s="250"/>
      <c r="M463" s="251"/>
      <c r="N463" s="252"/>
      <c r="O463" s="252"/>
      <c r="P463" s="252"/>
      <c r="Q463" s="252"/>
      <c r="R463" s="252"/>
      <c r="S463" s="252"/>
      <c r="T463" s="253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4" t="s">
        <v>182</v>
      </c>
      <c r="AU463" s="254" t="s">
        <v>88</v>
      </c>
      <c r="AV463" s="14" t="s">
        <v>88</v>
      </c>
      <c r="AW463" s="14" t="s">
        <v>34</v>
      </c>
      <c r="AX463" s="14" t="s">
        <v>78</v>
      </c>
      <c r="AY463" s="254" t="s">
        <v>173</v>
      </c>
    </row>
    <row r="464" s="15" customFormat="1">
      <c r="A464" s="15"/>
      <c r="B464" s="255"/>
      <c r="C464" s="256"/>
      <c r="D464" s="235" t="s">
        <v>182</v>
      </c>
      <c r="E464" s="257" t="s">
        <v>1</v>
      </c>
      <c r="F464" s="258" t="s">
        <v>184</v>
      </c>
      <c r="G464" s="256"/>
      <c r="H464" s="259">
        <v>2</v>
      </c>
      <c r="I464" s="260"/>
      <c r="J464" s="256"/>
      <c r="K464" s="256"/>
      <c r="L464" s="261"/>
      <c r="M464" s="262"/>
      <c r="N464" s="263"/>
      <c r="O464" s="263"/>
      <c r="P464" s="263"/>
      <c r="Q464" s="263"/>
      <c r="R464" s="263"/>
      <c r="S464" s="263"/>
      <c r="T464" s="264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65" t="s">
        <v>182</v>
      </c>
      <c r="AU464" s="265" t="s">
        <v>88</v>
      </c>
      <c r="AV464" s="15" t="s">
        <v>180</v>
      </c>
      <c r="AW464" s="15" t="s">
        <v>34</v>
      </c>
      <c r="AX464" s="15" t="s">
        <v>86</v>
      </c>
      <c r="AY464" s="265" t="s">
        <v>173</v>
      </c>
    </row>
    <row r="465" s="2" customFormat="1" ht="16.5" customHeight="1">
      <c r="A465" s="39"/>
      <c r="B465" s="40"/>
      <c r="C465" s="277" t="s">
        <v>619</v>
      </c>
      <c r="D465" s="277" t="s">
        <v>383</v>
      </c>
      <c r="E465" s="278" t="s">
        <v>620</v>
      </c>
      <c r="F465" s="279" t="s">
        <v>621</v>
      </c>
      <c r="G465" s="280" t="s">
        <v>178</v>
      </c>
      <c r="H465" s="281">
        <v>1</v>
      </c>
      <c r="I465" s="282"/>
      <c r="J465" s="283">
        <f>ROUND(I465*H465,2)</f>
        <v>0</v>
      </c>
      <c r="K465" s="279" t="s">
        <v>179</v>
      </c>
      <c r="L465" s="284"/>
      <c r="M465" s="285" t="s">
        <v>1</v>
      </c>
      <c r="N465" s="286" t="s">
        <v>43</v>
      </c>
      <c r="O465" s="92"/>
      <c r="P465" s="229">
        <f>O465*H465</f>
        <v>0</v>
      </c>
      <c r="Q465" s="229">
        <v>0.0050000000000000001</v>
      </c>
      <c r="R465" s="229">
        <f>Q465*H465</f>
        <v>0.0050000000000000001</v>
      </c>
      <c r="S465" s="229">
        <v>0</v>
      </c>
      <c r="T465" s="230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1" t="s">
        <v>210</v>
      </c>
      <c r="AT465" s="231" t="s">
        <v>383</v>
      </c>
      <c r="AU465" s="231" t="s">
        <v>88</v>
      </c>
      <c r="AY465" s="18" t="s">
        <v>173</v>
      </c>
      <c r="BE465" s="232">
        <f>IF(N465="základní",J465,0)</f>
        <v>0</v>
      </c>
      <c r="BF465" s="232">
        <f>IF(N465="snížená",J465,0)</f>
        <v>0</v>
      </c>
      <c r="BG465" s="232">
        <f>IF(N465="zákl. přenesená",J465,0)</f>
        <v>0</v>
      </c>
      <c r="BH465" s="232">
        <f>IF(N465="sníž. přenesená",J465,0)</f>
        <v>0</v>
      </c>
      <c r="BI465" s="232">
        <f>IF(N465="nulová",J465,0)</f>
        <v>0</v>
      </c>
      <c r="BJ465" s="18" t="s">
        <v>86</v>
      </c>
      <c r="BK465" s="232">
        <f>ROUND(I465*H465,2)</f>
        <v>0</v>
      </c>
      <c r="BL465" s="18" t="s">
        <v>180</v>
      </c>
      <c r="BM465" s="231" t="s">
        <v>622</v>
      </c>
    </row>
    <row r="466" s="13" customFormat="1">
      <c r="A466" s="13"/>
      <c r="B466" s="233"/>
      <c r="C466" s="234"/>
      <c r="D466" s="235" t="s">
        <v>182</v>
      </c>
      <c r="E466" s="236" t="s">
        <v>1</v>
      </c>
      <c r="F466" s="237" t="s">
        <v>623</v>
      </c>
      <c r="G466" s="234"/>
      <c r="H466" s="236" t="s">
        <v>1</v>
      </c>
      <c r="I466" s="238"/>
      <c r="J466" s="234"/>
      <c r="K466" s="234"/>
      <c r="L466" s="239"/>
      <c r="M466" s="240"/>
      <c r="N466" s="241"/>
      <c r="O466" s="241"/>
      <c r="P466" s="241"/>
      <c r="Q466" s="241"/>
      <c r="R466" s="241"/>
      <c r="S466" s="241"/>
      <c r="T466" s="24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3" t="s">
        <v>182</v>
      </c>
      <c r="AU466" s="243" t="s">
        <v>88</v>
      </c>
      <c r="AV466" s="13" t="s">
        <v>86</v>
      </c>
      <c r="AW466" s="13" t="s">
        <v>34</v>
      </c>
      <c r="AX466" s="13" t="s">
        <v>78</v>
      </c>
      <c r="AY466" s="243" t="s">
        <v>173</v>
      </c>
    </row>
    <row r="467" s="13" customFormat="1">
      <c r="A467" s="13"/>
      <c r="B467" s="233"/>
      <c r="C467" s="234"/>
      <c r="D467" s="235" t="s">
        <v>182</v>
      </c>
      <c r="E467" s="236" t="s">
        <v>1</v>
      </c>
      <c r="F467" s="237" t="s">
        <v>624</v>
      </c>
      <c r="G467" s="234"/>
      <c r="H467" s="236" t="s">
        <v>1</v>
      </c>
      <c r="I467" s="238"/>
      <c r="J467" s="234"/>
      <c r="K467" s="234"/>
      <c r="L467" s="239"/>
      <c r="M467" s="240"/>
      <c r="N467" s="241"/>
      <c r="O467" s="241"/>
      <c r="P467" s="241"/>
      <c r="Q467" s="241"/>
      <c r="R467" s="241"/>
      <c r="S467" s="241"/>
      <c r="T467" s="24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3" t="s">
        <v>182</v>
      </c>
      <c r="AU467" s="243" t="s">
        <v>88</v>
      </c>
      <c r="AV467" s="13" t="s">
        <v>86</v>
      </c>
      <c r="AW467" s="13" t="s">
        <v>34</v>
      </c>
      <c r="AX467" s="13" t="s">
        <v>78</v>
      </c>
      <c r="AY467" s="243" t="s">
        <v>173</v>
      </c>
    </row>
    <row r="468" s="14" customFormat="1">
      <c r="A468" s="14"/>
      <c r="B468" s="244"/>
      <c r="C468" s="245"/>
      <c r="D468" s="235" t="s">
        <v>182</v>
      </c>
      <c r="E468" s="246" t="s">
        <v>1</v>
      </c>
      <c r="F468" s="247" t="s">
        <v>86</v>
      </c>
      <c r="G468" s="245"/>
      <c r="H468" s="248">
        <v>1</v>
      </c>
      <c r="I468" s="249"/>
      <c r="J468" s="245"/>
      <c r="K468" s="245"/>
      <c r="L468" s="250"/>
      <c r="M468" s="251"/>
      <c r="N468" s="252"/>
      <c r="O468" s="252"/>
      <c r="P468" s="252"/>
      <c r="Q468" s="252"/>
      <c r="R468" s="252"/>
      <c r="S468" s="252"/>
      <c r="T468" s="253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4" t="s">
        <v>182</v>
      </c>
      <c r="AU468" s="254" t="s">
        <v>88</v>
      </c>
      <c r="AV468" s="14" t="s">
        <v>88</v>
      </c>
      <c r="AW468" s="14" t="s">
        <v>34</v>
      </c>
      <c r="AX468" s="14" t="s">
        <v>78</v>
      </c>
      <c r="AY468" s="254" t="s">
        <v>173</v>
      </c>
    </row>
    <row r="469" s="15" customFormat="1">
      <c r="A469" s="15"/>
      <c r="B469" s="255"/>
      <c r="C469" s="256"/>
      <c r="D469" s="235" t="s">
        <v>182</v>
      </c>
      <c r="E469" s="257" t="s">
        <v>1</v>
      </c>
      <c r="F469" s="258" t="s">
        <v>184</v>
      </c>
      <c r="G469" s="256"/>
      <c r="H469" s="259">
        <v>1</v>
      </c>
      <c r="I469" s="260"/>
      <c r="J469" s="256"/>
      <c r="K469" s="256"/>
      <c r="L469" s="261"/>
      <c r="M469" s="262"/>
      <c r="N469" s="263"/>
      <c r="O469" s="263"/>
      <c r="P469" s="263"/>
      <c r="Q469" s="263"/>
      <c r="R469" s="263"/>
      <c r="S469" s="263"/>
      <c r="T469" s="264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65" t="s">
        <v>182</v>
      </c>
      <c r="AU469" s="265" t="s">
        <v>88</v>
      </c>
      <c r="AV469" s="15" t="s">
        <v>180</v>
      </c>
      <c r="AW469" s="15" t="s">
        <v>34</v>
      </c>
      <c r="AX469" s="15" t="s">
        <v>86</v>
      </c>
      <c r="AY469" s="265" t="s">
        <v>173</v>
      </c>
    </row>
    <row r="470" s="2" customFormat="1" ht="24.15" customHeight="1">
      <c r="A470" s="39"/>
      <c r="B470" s="40"/>
      <c r="C470" s="277" t="s">
        <v>625</v>
      </c>
      <c r="D470" s="277" t="s">
        <v>383</v>
      </c>
      <c r="E470" s="278" t="s">
        <v>626</v>
      </c>
      <c r="F470" s="279" t="s">
        <v>627</v>
      </c>
      <c r="G470" s="280" t="s">
        <v>178</v>
      </c>
      <c r="H470" s="281">
        <v>2</v>
      </c>
      <c r="I470" s="282"/>
      <c r="J470" s="283">
        <f>ROUND(I470*H470,2)</f>
        <v>0</v>
      </c>
      <c r="K470" s="279" t="s">
        <v>179</v>
      </c>
      <c r="L470" s="284"/>
      <c r="M470" s="285" t="s">
        <v>1</v>
      </c>
      <c r="N470" s="286" t="s">
        <v>43</v>
      </c>
      <c r="O470" s="92"/>
      <c r="P470" s="229">
        <f>O470*H470</f>
        <v>0</v>
      </c>
      <c r="Q470" s="229">
        <v>0.0035000000000000001</v>
      </c>
      <c r="R470" s="229">
        <f>Q470*H470</f>
        <v>0.0070000000000000001</v>
      </c>
      <c r="S470" s="229">
        <v>0</v>
      </c>
      <c r="T470" s="230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31" t="s">
        <v>210</v>
      </c>
      <c r="AT470" s="231" t="s">
        <v>383</v>
      </c>
      <c r="AU470" s="231" t="s">
        <v>88</v>
      </c>
      <c r="AY470" s="18" t="s">
        <v>173</v>
      </c>
      <c r="BE470" s="232">
        <f>IF(N470="základní",J470,0)</f>
        <v>0</v>
      </c>
      <c r="BF470" s="232">
        <f>IF(N470="snížená",J470,0)</f>
        <v>0</v>
      </c>
      <c r="BG470" s="232">
        <f>IF(N470="zákl. přenesená",J470,0)</f>
        <v>0</v>
      </c>
      <c r="BH470" s="232">
        <f>IF(N470="sníž. přenesená",J470,0)</f>
        <v>0</v>
      </c>
      <c r="BI470" s="232">
        <f>IF(N470="nulová",J470,0)</f>
        <v>0</v>
      </c>
      <c r="BJ470" s="18" t="s">
        <v>86</v>
      </c>
      <c r="BK470" s="232">
        <f>ROUND(I470*H470,2)</f>
        <v>0</v>
      </c>
      <c r="BL470" s="18" t="s">
        <v>180</v>
      </c>
      <c r="BM470" s="231" t="s">
        <v>628</v>
      </c>
    </row>
    <row r="471" s="13" customFormat="1">
      <c r="A471" s="13"/>
      <c r="B471" s="233"/>
      <c r="C471" s="234"/>
      <c r="D471" s="235" t="s">
        <v>182</v>
      </c>
      <c r="E471" s="236" t="s">
        <v>1</v>
      </c>
      <c r="F471" s="237" t="s">
        <v>629</v>
      </c>
      <c r="G471" s="234"/>
      <c r="H471" s="236" t="s">
        <v>1</v>
      </c>
      <c r="I471" s="238"/>
      <c r="J471" s="234"/>
      <c r="K471" s="234"/>
      <c r="L471" s="239"/>
      <c r="M471" s="240"/>
      <c r="N471" s="241"/>
      <c r="O471" s="241"/>
      <c r="P471" s="241"/>
      <c r="Q471" s="241"/>
      <c r="R471" s="241"/>
      <c r="S471" s="241"/>
      <c r="T471" s="242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3" t="s">
        <v>182</v>
      </c>
      <c r="AU471" s="243" t="s">
        <v>88</v>
      </c>
      <c r="AV471" s="13" t="s">
        <v>86</v>
      </c>
      <c r="AW471" s="13" t="s">
        <v>34</v>
      </c>
      <c r="AX471" s="13" t="s">
        <v>78</v>
      </c>
      <c r="AY471" s="243" t="s">
        <v>173</v>
      </c>
    </row>
    <row r="472" s="13" customFormat="1">
      <c r="A472" s="13"/>
      <c r="B472" s="233"/>
      <c r="C472" s="234"/>
      <c r="D472" s="235" t="s">
        <v>182</v>
      </c>
      <c r="E472" s="236" t="s">
        <v>1</v>
      </c>
      <c r="F472" s="237" t="s">
        <v>630</v>
      </c>
      <c r="G472" s="234"/>
      <c r="H472" s="236" t="s">
        <v>1</v>
      </c>
      <c r="I472" s="238"/>
      <c r="J472" s="234"/>
      <c r="K472" s="234"/>
      <c r="L472" s="239"/>
      <c r="M472" s="240"/>
      <c r="N472" s="241"/>
      <c r="O472" s="241"/>
      <c r="P472" s="241"/>
      <c r="Q472" s="241"/>
      <c r="R472" s="241"/>
      <c r="S472" s="241"/>
      <c r="T472" s="24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3" t="s">
        <v>182</v>
      </c>
      <c r="AU472" s="243" t="s">
        <v>88</v>
      </c>
      <c r="AV472" s="13" t="s">
        <v>86</v>
      </c>
      <c r="AW472" s="13" t="s">
        <v>34</v>
      </c>
      <c r="AX472" s="13" t="s">
        <v>78</v>
      </c>
      <c r="AY472" s="243" t="s">
        <v>173</v>
      </c>
    </row>
    <row r="473" s="14" customFormat="1">
      <c r="A473" s="14"/>
      <c r="B473" s="244"/>
      <c r="C473" s="245"/>
      <c r="D473" s="235" t="s">
        <v>182</v>
      </c>
      <c r="E473" s="246" t="s">
        <v>1</v>
      </c>
      <c r="F473" s="247" t="s">
        <v>86</v>
      </c>
      <c r="G473" s="245"/>
      <c r="H473" s="248">
        <v>1</v>
      </c>
      <c r="I473" s="249"/>
      <c r="J473" s="245"/>
      <c r="K473" s="245"/>
      <c r="L473" s="250"/>
      <c r="M473" s="251"/>
      <c r="N473" s="252"/>
      <c r="O473" s="252"/>
      <c r="P473" s="252"/>
      <c r="Q473" s="252"/>
      <c r="R473" s="252"/>
      <c r="S473" s="252"/>
      <c r="T473" s="253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4" t="s">
        <v>182</v>
      </c>
      <c r="AU473" s="254" t="s">
        <v>88</v>
      </c>
      <c r="AV473" s="14" t="s">
        <v>88</v>
      </c>
      <c r="AW473" s="14" t="s">
        <v>34</v>
      </c>
      <c r="AX473" s="14" t="s">
        <v>78</v>
      </c>
      <c r="AY473" s="254" t="s">
        <v>173</v>
      </c>
    </row>
    <row r="474" s="13" customFormat="1">
      <c r="A474" s="13"/>
      <c r="B474" s="233"/>
      <c r="C474" s="234"/>
      <c r="D474" s="235" t="s">
        <v>182</v>
      </c>
      <c r="E474" s="236" t="s">
        <v>1</v>
      </c>
      <c r="F474" s="237" t="s">
        <v>631</v>
      </c>
      <c r="G474" s="234"/>
      <c r="H474" s="236" t="s">
        <v>1</v>
      </c>
      <c r="I474" s="238"/>
      <c r="J474" s="234"/>
      <c r="K474" s="234"/>
      <c r="L474" s="239"/>
      <c r="M474" s="240"/>
      <c r="N474" s="241"/>
      <c r="O474" s="241"/>
      <c r="P474" s="241"/>
      <c r="Q474" s="241"/>
      <c r="R474" s="241"/>
      <c r="S474" s="241"/>
      <c r="T474" s="24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3" t="s">
        <v>182</v>
      </c>
      <c r="AU474" s="243" t="s">
        <v>88</v>
      </c>
      <c r="AV474" s="13" t="s">
        <v>86</v>
      </c>
      <c r="AW474" s="13" t="s">
        <v>34</v>
      </c>
      <c r="AX474" s="13" t="s">
        <v>78</v>
      </c>
      <c r="AY474" s="243" t="s">
        <v>173</v>
      </c>
    </row>
    <row r="475" s="14" customFormat="1">
      <c r="A475" s="14"/>
      <c r="B475" s="244"/>
      <c r="C475" s="245"/>
      <c r="D475" s="235" t="s">
        <v>182</v>
      </c>
      <c r="E475" s="246" t="s">
        <v>1</v>
      </c>
      <c r="F475" s="247" t="s">
        <v>86</v>
      </c>
      <c r="G475" s="245"/>
      <c r="H475" s="248">
        <v>1</v>
      </c>
      <c r="I475" s="249"/>
      <c r="J475" s="245"/>
      <c r="K475" s="245"/>
      <c r="L475" s="250"/>
      <c r="M475" s="251"/>
      <c r="N475" s="252"/>
      <c r="O475" s="252"/>
      <c r="P475" s="252"/>
      <c r="Q475" s="252"/>
      <c r="R475" s="252"/>
      <c r="S475" s="252"/>
      <c r="T475" s="25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4" t="s">
        <v>182</v>
      </c>
      <c r="AU475" s="254" t="s">
        <v>88</v>
      </c>
      <c r="AV475" s="14" t="s">
        <v>88</v>
      </c>
      <c r="AW475" s="14" t="s">
        <v>34</v>
      </c>
      <c r="AX475" s="14" t="s">
        <v>78</v>
      </c>
      <c r="AY475" s="254" t="s">
        <v>173</v>
      </c>
    </row>
    <row r="476" s="15" customFormat="1">
      <c r="A476" s="15"/>
      <c r="B476" s="255"/>
      <c r="C476" s="256"/>
      <c r="D476" s="235" t="s">
        <v>182</v>
      </c>
      <c r="E476" s="257" t="s">
        <v>1</v>
      </c>
      <c r="F476" s="258" t="s">
        <v>184</v>
      </c>
      <c r="G476" s="256"/>
      <c r="H476" s="259">
        <v>2</v>
      </c>
      <c r="I476" s="260"/>
      <c r="J476" s="256"/>
      <c r="K476" s="256"/>
      <c r="L476" s="261"/>
      <c r="M476" s="262"/>
      <c r="N476" s="263"/>
      <c r="O476" s="263"/>
      <c r="P476" s="263"/>
      <c r="Q476" s="263"/>
      <c r="R476" s="263"/>
      <c r="S476" s="263"/>
      <c r="T476" s="264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65" t="s">
        <v>182</v>
      </c>
      <c r="AU476" s="265" t="s">
        <v>88</v>
      </c>
      <c r="AV476" s="15" t="s">
        <v>180</v>
      </c>
      <c r="AW476" s="15" t="s">
        <v>34</v>
      </c>
      <c r="AX476" s="15" t="s">
        <v>86</v>
      </c>
      <c r="AY476" s="265" t="s">
        <v>173</v>
      </c>
    </row>
    <row r="477" s="2" customFormat="1" ht="24.15" customHeight="1">
      <c r="A477" s="39"/>
      <c r="B477" s="40"/>
      <c r="C477" s="277" t="s">
        <v>632</v>
      </c>
      <c r="D477" s="277" t="s">
        <v>383</v>
      </c>
      <c r="E477" s="278" t="s">
        <v>633</v>
      </c>
      <c r="F477" s="279" t="s">
        <v>634</v>
      </c>
      <c r="G477" s="280" t="s">
        <v>178</v>
      </c>
      <c r="H477" s="281">
        <v>1</v>
      </c>
      <c r="I477" s="282"/>
      <c r="J477" s="283">
        <f>ROUND(I477*H477,2)</f>
        <v>0</v>
      </c>
      <c r="K477" s="279" t="s">
        <v>179</v>
      </c>
      <c r="L477" s="284"/>
      <c r="M477" s="285" t="s">
        <v>1</v>
      </c>
      <c r="N477" s="286" t="s">
        <v>43</v>
      </c>
      <c r="O477" s="92"/>
      <c r="P477" s="229">
        <f>O477*H477</f>
        <v>0</v>
      </c>
      <c r="Q477" s="229">
        <v>0.0040000000000000001</v>
      </c>
      <c r="R477" s="229">
        <f>Q477*H477</f>
        <v>0.0040000000000000001</v>
      </c>
      <c r="S477" s="229">
        <v>0</v>
      </c>
      <c r="T477" s="230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31" t="s">
        <v>210</v>
      </c>
      <c r="AT477" s="231" t="s">
        <v>383</v>
      </c>
      <c r="AU477" s="231" t="s">
        <v>88</v>
      </c>
      <c r="AY477" s="18" t="s">
        <v>173</v>
      </c>
      <c r="BE477" s="232">
        <f>IF(N477="základní",J477,0)</f>
        <v>0</v>
      </c>
      <c r="BF477" s="232">
        <f>IF(N477="snížená",J477,0)</f>
        <v>0</v>
      </c>
      <c r="BG477" s="232">
        <f>IF(N477="zákl. přenesená",J477,0)</f>
        <v>0</v>
      </c>
      <c r="BH477" s="232">
        <f>IF(N477="sníž. přenesená",J477,0)</f>
        <v>0</v>
      </c>
      <c r="BI477" s="232">
        <f>IF(N477="nulová",J477,0)</f>
        <v>0</v>
      </c>
      <c r="BJ477" s="18" t="s">
        <v>86</v>
      </c>
      <c r="BK477" s="232">
        <f>ROUND(I477*H477,2)</f>
        <v>0</v>
      </c>
      <c r="BL477" s="18" t="s">
        <v>180</v>
      </c>
      <c r="BM477" s="231" t="s">
        <v>635</v>
      </c>
    </row>
    <row r="478" s="13" customFormat="1">
      <c r="A478" s="13"/>
      <c r="B478" s="233"/>
      <c r="C478" s="234"/>
      <c r="D478" s="235" t="s">
        <v>182</v>
      </c>
      <c r="E478" s="236" t="s">
        <v>1</v>
      </c>
      <c r="F478" s="237" t="s">
        <v>629</v>
      </c>
      <c r="G478" s="234"/>
      <c r="H478" s="236" t="s">
        <v>1</v>
      </c>
      <c r="I478" s="238"/>
      <c r="J478" s="234"/>
      <c r="K478" s="234"/>
      <c r="L478" s="239"/>
      <c r="M478" s="240"/>
      <c r="N478" s="241"/>
      <c r="O478" s="241"/>
      <c r="P478" s="241"/>
      <c r="Q478" s="241"/>
      <c r="R478" s="241"/>
      <c r="S478" s="241"/>
      <c r="T478" s="24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3" t="s">
        <v>182</v>
      </c>
      <c r="AU478" s="243" t="s">
        <v>88</v>
      </c>
      <c r="AV478" s="13" t="s">
        <v>86</v>
      </c>
      <c r="AW478" s="13" t="s">
        <v>34</v>
      </c>
      <c r="AX478" s="13" t="s">
        <v>78</v>
      </c>
      <c r="AY478" s="243" t="s">
        <v>173</v>
      </c>
    </row>
    <row r="479" s="13" customFormat="1">
      <c r="A479" s="13"/>
      <c r="B479" s="233"/>
      <c r="C479" s="234"/>
      <c r="D479" s="235" t="s">
        <v>182</v>
      </c>
      <c r="E479" s="236" t="s">
        <v>1</v>
      </c>
      <c r="F479" s="237" t="s">
        <v>636</v>
      </c>
      <c r="G479" s="234"/>
      <c r="H479" s="236" t="s">
        <v>1</v>
      </c>
      <c r="I479" s="238"/>
      <c r="J479" s="234"/>
      <c r="K479" s="234"/>
      <c r="L479" s="239"/>
      <c r="M479" s="240"/>
      <c r="N479" s="241"/>
      <c r="O479" s="241"/>
      <c r="P479" s="241"/>
      <c r="Q479" s="241"/>
      <c r="R479" s="241"/>
      <c r="S479" s="241"/>
      <c r="T479" s="242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3" t="s">
        <v>182</v>
      </c>
      <c r="AU479" s="243" t="s">
        <v>88</v>
      </c>
      <c r="AV479" s="13" t="s">
        <v>86</v>
      </c>
      <c r="AW479" s="13" t="s">
        <v>34</v>
      </c>
      <c r="AX479" s="13" t="s">
        <v>78</v>
      </c>
      <c r="AY479" s="243" t="s">
        <v>173</v>
      </c>
    </row>
    <row r="480" s="14" customFormat="1">
      <c r="A480" s="14"/>
      <c r="B480" s="244"/>
      <c r="C480" s="245"/>
      <c r="D480" s="235" t="s">
        <v>182</v>
      </c>
      <c r="E480" s="246" t="s">
        <v>1</v>
      </c>
      <c r="F480" s="247" t="s">
        <v>86</v>
      </c>
      <c r="G480" s="245"/>
      <c r="H480" s="248">
        <v>1</v>
      </c>
      <c r="I480" s="249"/>
      <c r="J480" s="245"/>
      <c r="K480" s="245"/>
      <c r="L480" s="250"/>
      <c r="M480" s="251"/>
      <c r="N480" s="252"/>
      <c r="O480" s="252"/>
      <c r="P480" s="252"/>
      <c r="Q480" s="252"/>
      <c r="R480" s="252"/>
      <c r="S480" s="252"/>
      <c r="T480" s="253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4" t="s">
        <v>182</v>
      </c>
      <c r="AU480" s="254" t="s">
        <v>88</v>
      </c>
      <c r="AV480" s="14" t="s">
        <v>88</v>
      </c>
      <c r="AW480" s="14" t="s">
        <v>34</v>
      </c>
      <c r="AX480" s="14" t="s">
        <v>78</v>
      </c>
      <c r="AY480" s="254" t="s">
        <v>173</v>
      </c>
    </row>
    <row r="481" s="15" customFormat="1">
      <c r="A481" s="15"/>
      <c r="B481" s="255"/>
      <c r="C481" s="256"/>
      <c r="D481" s="235" t="s">
        <v>182</v>
      </c>
      <c r="E481" s="257" t="s">
        <v>1</v>
      </c>
      <c r="F481" s="258" t="s">
        <v>184</v>
      </c>
      <c r="G481" s="256"/>
      <c r="H481" s="259">
        <v>1</v>
      </c>
      <c r="I481" s="260"/>
      <c r="J481" s="256"/>
      <c r="K481" s="256"/>
      <c r="L481" s="261"/>
      <c r="M481" s="262"/>
      <c r="N481" s="263"/>
      <c r="O481" s="263"/>
      <c r="P481" s="263"/>
      <c r="Q481" s="263"/>
      <c r="R481" s="263"/>
      <c r="S481" s="263"/>
      <c r="T481" s="264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65" t="s">
        <v>182</v>
      </c>
      <c r="AU481" s="265" t="s">
        <v>88</v>
      </c>
      <c r="AV481" s="15" t="s">
        <v>180</v>
      </c>
      <c r="AW481" s="15" t="s">
        <v>34</v>
      </c>
      <c r="AX481" s="15" t="s">
        <v>86</v>
      </c>
      <c r="AY481" s="265" t="s">
        <v>173</v>
      </c>
    </row>
    <row r="482" s="2" customFormat="1" ht="24.15" customHeight="1">
      <c r="A482" s="39"/>
      <c r="B482" s="40"/>
      <c r="C482" s="277" t="s">
        <v>637</v>
      </c>
      <c r="D482" s="277" t="s">
        <v>383</v>
      </c>
      <c r="E482" s="278" t="s">
        <v>638</v>
      </c>
      <c r="F482" s="279" t="s">
        <v>639</v>
      </c>
      <c r="G482" s="280" t="s">
        <v>178</v>
      </c>
      <c r="H482" s="281">
        <v>3</v>
      </c>
      <c r="I482" s="282"/>
      <c r="J482" s="283">
        <f>ROUND(I482*H482,2)</f>
        <v>0</v>
      </c>
      <c r="K482" s="279" t="s">
        <v>179</v>
      </c>
      <c r="L482" s="284"/>
      <c r="M482" s="285" t="s">
        <v>1</v>
      </c>
      <c r="N482" s="286" t="s">
        <v>43</v>
      </c>
      <c r="O482" s="92"/>
      <c r="P482" s="229">
        <f>O482*H482</f>
        <v>0</v>
      </c>
      <c r="Q482" s="229">
        <v>0.0025000000000000001</v>
      </c>
      <c r="R482" s="229">
        <f>Q482*H482</f>
        <v>0.0074999999999999997</v>
      </c>
      <c r="S482" s="229">
        <v>0</v>
      </c>
      <c r="T482" s="230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31" t="s">
        <v>210</v>
      </c>
      <c r="AT482" s="231" t="s">
        <v>383</v>
      </c>
      <c r="AU482" s="231" t="s">
        <v>88</v>
      </c>
      <c r="AY482" s="18" t="s">
        <v>173</v>
      </c>
      <c r="BE482" s="232">
        <f>IF(N482="základní",J482,0)</f>
        <v>0</v>
      </c>
      <c r="BF482" s="232">
        <f>IF(N482="snížená",J482,0)</f>
        <v>0</v>
      </c>
      <c r="BG482" s="232">
        <f>IF(N482="zákl. přenesená",J482,0)</f>
        <v>0</v>
      </c>
      <c r="BH482" s="232">
        <f>IF(N482="sníž. přenesená",J482,0)</f>
        <v>0</v>
      </c>
      <c r="BI482" s="232">
        <f>IF(N482="nulová",J482,0)</f>
        <v>0</v>
      </c>
      <c r="BJ482" s="18" t="s">
        <v>86</v>
      </c>
      <c r="BK482" s="232">
        <f>ROUND(I482*H482,2)</f>
        <v>0</v>
      </c>
      <c r="BL482" s="18" t="s">
        <v>180</v>
      </c>
      <c r="BM482" s="231" t="s">
        <v>640</v>
      </c>
    </row>
    <row r="483" s="13" customFormat="1">
      <c r="A483" s="13"/>
      <c r="B483" s="233"/>
      <c r="C483" s="234"/>
      <c r="D483" s="235" t="s">
        <v>182</v>
      </c>
      <c r="E483" s="236" t="s">
        <v>1</v>
      </c>
      <c r="F483" s="237" t="s">
        <v>641</v>
      </c>
      <c r="G483" s="234"/>
      <c r="H483" s="236" t="s">
        <v>1</v>
      </c>
      <c r="I483" s="238"/>
      <c r="J483" s="234"/>
      <c r="K483" s="234"/>
      <c r="L483" s="239"/>
      <c r="M483" s="240"/>
      <c r="N483" s="241"/>
      <c r="O483" s="241"/>
      <c r="P483" s="241"/>
      <c r="Q483" s="241"/>
      <c r="R483" s="241"/>
      <c r="S483" s="241"/>
      <c r="T483" s="242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3" t="s">
        <v>182</v>
      </c>
      <c r="AU483" s="243" t="s">
        <v>88</v>
      </c>
      <c r="AV483" s="13" t="s">
        <v>86</v>
      </c>
      <c r="AW483" s="13" t="s">
        <v>34</v>
      </c>
      <c r="AX483" s="13" t="s">
        <v>78</v>
      </c>
      <c r="AY483" s="243" t="s">
        <v>173</v>
      </c>
    </row>
    <row r="484" s="13" customFormat="1">
      <c r="A484" s="13"/>
      <c r="B484" s="233"/>
      <c r="C484" s="234"/>
      <c r="D484" s="235" t="s">
        <v>182</v>
      </c>
      <c r="E484" s="236" t="s">
        <v>1</v>
      </c>
      <c r="F484" s="237" t="s">
        <v>642</v>
      </c>
      <c r="G484" s="234"/>
      <c r="H484" s="236" t="s">
        <v>1</v>
      </c>
      <c r="I484" s="238"/>
      <c r="J484" s="234"/>
      <c r="K484" s="234"/>
      <c r="L484" s="239"/>
      <c r="M484" s="240"/>
      <c r="N484" s="241"/>
      <c r="O484" s="241"/>
      <c r="P484" s="241"/>
      <c r="Q484" s="241"/>
      <c r="R484" s="241"/>
      <c r="S484" s="241"/>
      <c r="T484" s="242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3" t="s">
        <v>182</v>
      </c>
      <c r="AU484" s="243" t="s">
        <v>88</v>
      </c>
      <c r="AV484" s="13" t="s">
        <v>86</v>
      </c>
      <c r="AW484" s="13" t="s">
        <v>34</v>
      </c>
      <c r="AX484" s="13" t="s">
        <v>78</v>
      </c>
      <c r="AY484" s="243" t="s">
        <v>173</v>
      </c>
    </row>
    <row r="485" s="14" customFormat="1">
      <c r="A485" s="14"/>
      <c r="B485" s="244"/>
      <c r="C485" s="245"/>
      <c r="D485" s="235" t="s">
        <v>182</v>
      </c>
      <c r="E485" s="246" t="s">
        <v>1</v>
      </c>
      <c r="F485" s="247" t="s">
        <v>86</v>
      </c>
      <c r="G485" s="245"/>
      <c r="H485" s="248">
        <v>1</v>
      </c>
      <c r="I485" s="249"/>
      <c r="J485" s="245"/>
      <c r="K485" s="245"/>
      <c r="L485" s="250"/>
      <c r="M485" s="251"/>
      <c r="N485" s="252"/>
      <c r="O485" s="252"/>
      <c r="P485" s="252"/>
      <c r="Q485" s="252"/>
      <c r="R485" s="252"/>
      <c r="S485" s="252"/>
      <c r="T485" s="253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4" t="s">
        <v>182</v>
      </c>
      <c r="AU485" s="254" t="s">
        <v>88</v>
      </c>
      <c r="AV485" s="14" t="s">
        <v>88</v>
      </c>
      <c r="AW485" s="14" t="s">
        <v>34</v>
      </c>
      <c r="AX485" s="14" t="s">
        <v>78</v>
      </c>
      <c r="AY485" s="254" t="s">
        <v>173</v>
      </c>
    </row>
    <row r="486" s="13" customFormat="1">
      <c r="A486" s="13"/>
      <c r="B486" s="233"/>
      <c r="C486" s="234"/>
      <c r="D486" s="235" t="s">
        <v>182</v>
      </c>
      <c r="E486" s="236" t="s">
        <v>1</v>
      </c>
      <c r="F486" s="237" t="s">
        <v>643</v>
      </c>
      <c r="G486" s="234"/>
      <c r="H486" s="236" t="s">
        <v>1</v>
      </c>
      <c r="I486" s="238"/>
      <c r="J486" s="234"/>
      <c r="K486" s="234"/>
      <c r="L486" s="239"/>
      <c r="M486" s="240"/>
      <c r="N486" s="241"/>
      <c r="O486" s="241"/>
      <c r="P486" s="241"/>
      <c r="Q486" s="241"/>
      <c r="R486" s="241"/>
      <c r="S486" s="241"/>
      <c r="T486" s="242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3" t="s">
        <v>182</v>
      </c>
      <c r="AU486" s="243" t="s">
        <v>88</v>
      </c>
      <c r="AV486" s="13" t="s">
        <v>86</v>
      </c>
      <c r="AW486" s="13" t="s">
        <v>34</v>
      </c>
      <c r="AX486" s="13" t="s">
        <v>78</v>
      </c>
      <c r="AY486" s="243" t="s">
        <v>173</v>
      </c>
    </row>
    <row r="487" s="14" customFormat="1">
      <c r="A487" s="14"/>
      <c r="B487" s="244"/>
      <c r="C487" s="245"/>
      <c r="D487" s="235" t="s">
        <v>182</v>
      </c>
      <c r="E487" s="246" t="s">
        <v>1</v>
      </c>
      <c r="F487" s="247" t="s">
        <v>86</v>
      </c>
      <c r="G487" s="245"/>
      <c r="H487" s="248">
        <v>1</v>
      </c>
      <c r="I487" s="249"/>
      <c r="J487" s="245"/>
      <c r="K487" s="245"/>
      <c r="L487" s="250"/>
      <c r="M487" s="251"/>
      <c r="N487" s="252"/>
      <c r="O487" s="252"/>
      <c r="P487" s="252"/>
      <c r="Q487" s="252"/>
      <c r="R487" s="252"/>
      <c r="S487" s="252"/>
      <c r="T487" s="253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4" t="s">
        <v>182</v>
      </c>
      <c r="AU487" s="254" t="s">
        <v>88</v>
      </c>
      <c r="AV487" s="14" t="s">
        <v>88</v>
      </c>
      <c r="AW487" s="14" t="s">
        <v>34</v>
      </c>
      <c r="AX487" s="14" t="s">
        <v>78</v>
      </c>
      <c r="AY487" s="254" t="s">
        <v>173</v>
      </c>
    </row>
    <row r="488" s="13" customFormat="1">
      <c r="A488" s="13"/>
      <c r="B488" s="233"/>
      <c r="C488" s="234"/>
      <c r="D488" s="235" t="s">
        <v>182</v>
      </c>
      <c r="E488" s="236" t="s">
        <v>1</v>
      </c>
      <c r="F488" s="237" t="s">
        <v>644</v>
      </c>
      <c r="G488" s="234"/>
      <c r="H488" s="236" t="s">
        <v>1</v>
      </c>
      <c r="I488" s="238"/>
      <c r="J488" s="234"/>
      <c r="K488" s="234"/>
      <c r="L488" s="239"/>
      <c r="M488" s="240"/>
      <c r="N488" s="241"/>
      <c r="O488" s="241"/>
      <c r="P488" s="241"/>
      <c r="Q488" s="241"/>
      <c r="R488" s="241"/>
      <c r="S488" s="241"/>
      <c r="T488" s="242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3" t="s">
        <v>182</v>
      </c>
      <c r="AU488" s="243" t="s">
        <v>88</v>
      </c>
      <c r="AV488" s="13" t="s">
        <v>86</v>
      </c>
      <c r="AW488" s="13" t="s">
        <v>34</v>
      </c>
      <c r="AX488" s="13" t="s">
        <v>78</v>
      </c>
      <c r="AY488" s="243" t="s">
        <v>173</v>
      </c>
    </row>
    <row r="489" s="14" customFormat="1">
      <c r="A489" s="14"/>
      <c r="B489" s="244"/>
      <c r="C489" s="245"/>
      <c r="D489" s="235" t="s">
        <v>182</v>
      </c>
      <c r="E489" s="246" t="s">
        <v>1</v>
      </c>
      <c r="F489" s="247" t="s">
        <v>86</v>
      </c>
      <c r="G489" s="245"/>
      <c r="H489" s="248">
        <v>1</v>
      </c>
      <c r="I489" s="249"/>
      <c r="J489" s="245"/>
      <c r="K489" s="245"/>
      <c r="L489" s="250"/>
      <c r="M489" s="251"/>
      <c r="N489" s="252"/>
      <c r="O489" s="252"/>
      <c r="P489" s="252"/>
      <c r="Q489" s="252"/>
      <c r="R489" s="252"/>
      <c r="S489" s="252"/>
      <c r="T489" s="253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4" t="s">
        <v>182</v>
      </c>
      <c r="AU489" s="254" t="s">
        <v>88</v>
      </c>
      <c r="AV489" s="14" t="s">
        <v>88</v>
      </c>
      <c r="AW489" s="14" t="s">
        <v>34</v>
      </c>
      <c r="AX489" s="14" t="s">
        <v>78</v>
      </c>
      <c r="AY489" s="254" t="s">
        <v>173</v>
      </c>
    </row>
    <row r="490" s="15" customFormat="1">
      <c r="A490" s="15"/>
      <c r="B490" s="255"/>
      <c r="C490" s="256"/>
      <c r="D490" s="235" t="s">
        <v>182</v>
      </c>
      <c r="E490" s="257" t="s">
        <v>1</v>
      </c>
      <c r="F490" s="258" t="s">
        <v>184</v>
      </c>
      <c r="G490" s="256"/>
      <c r="H490" s="259">
        <v>3</v>
      </c>
      <c r="I490" s="260"/>
      <c r="J490" s="256"/>
      <c r="K490" s="256"/>
      <c r="L490" s="261"/>
      <c r="M490" s="262"/>
      <c r="N490" s="263"/>
      <c r="O490" s="263"/>
      <c r="P490" s="263"/>
      <c r="Q490" s="263"/>
      <c r="R490" s="263"/>
      <c r="S490" s="263"/>
      <c r="T490" s="264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65" t="s">
        <v>182</v>
      </c>
      <c r="AU490" s="265" t="s">
        <v>88</v>
      </c>
      <c r="AV490" s="15" t="s">
        <v>180</v>
      </c>
      <c r="AW490" s="15" t="s">
        <v>34</v>
      </c>
      <c r="AX490" s="15" t="s">
        <v>86</v>
      </c>
      <c r="AY490" s="265" t="s">
        <v>173</v>
      </c>
    </row>
    <row r="491" s="2" customFormat="1" ht="16.5" customHeight="1">
      <c r="A491" s="39"/>
      <c r="B491" s="40"/>
      <c r="C491" s="220" t="s">
        <v>645</v>
      </c>
      <c r="D491" s="220" t="s">
        <v>175</v>
      </c>
      <c r="E491" s="221" t="s">
        <v>646</v>
      </c>
      <c r="F491" s="222" t="s">
        <v>647</v>
      </c>
      <c r="G491" s="223" t="s">
        <v>272</v>
      </c>
      <c r="H491" s="224">
        <v>63</v>
      </c>
      <c r="I491" s="225"/>
      <c r="J491" s="226">
        <f>ROUND(I491*H491,2)</f>
        <v>0</v>
      </c>
      <c r="K491" s="222" t="s">
        <v>179</v>
      </c>
      <c r="L491" s="45"/>
      <c r="M491" s="227" t="s">
        <v>1</v>
      </c>
      <c r="N491" s="228" t="s">
        <v>43</v>
      </c>
      <c r="O491" s="92"/>
      <c r="P491" s="229">
        <f>O491*H491</f>
        <v>0</v>
      </c>
      <c r="Q491" s="229">
        <v>0</v>
      </c>
      <c r="R491" s="229">
        <f>Q491*H491</f>
        <v>0</v>
      </c>
      <c r="S491" s="229">
        <v>0</v>
      </c>
      <c r="T491" s="230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31" t="s">
        <v>180</v>
      </c>
      <c r="AT491" s="231" t="s">
        <v>175</v>
      </c>
      <c r="AU491" s="231" t="s">
        <v>88</v>
      </c>
      <c r="AY491" s="18" t="s">
        <v>173</v>
      </c>
      <c r="BE491" s="232">
        <f>IF(N491="základní",J491,0)</f>
        <v>0</v>
      </c>
      <c r="BF491" s="232">
        <f>IF(N491="snížená",J491,0)</f>
        <v>0</v>
      </c>
      <c r="BG491" s="232">
        <f>IF(N491="zákl. přenesená",J491,0)</f>
        <v>0</v>
      </c>
      <c r="BH491" s="232">
        <f>IF(N491="sníž. přenesená",J491,0)</f>
        <v>0</v>
      </c>
      <c r="BI491" s="232">
        <f>IF(N491="nulová",J491,0)</f>
        <v>0</v>
      </c>
      <c r="BJ491" s="18" t="s">
        <v>86</v>
      </c>
      <c r="BK491" s="232">
        <f>ROUND(I491*H491,2)</f>
        <v>0</v>
      </c>
      <c r="BL491" s="18" t="s">
        <v>180</v>
      </c>
      <c r="BM491" s="231" t="s">
        <v>648</v>
      </c>
    </row>
    <row r="492" s="13" customFormat="1">
      <c r="A492" s="13"/>
      <c r="B492" s="233"/>
      <c r="C492" s="234"/>
      <c r="D492" s="235" t="s">
        <v>182</v>
      </c>
      <c r="E492" s="236" t="s">
        <v>1</v>
      </c>
      <c r="F492" s="237" t="s">
        <v>649</v>
      </c>
      <c r="G492" s="234"/>
      <c r="H492" s="236" t="s">
        <v>1</v>
      </c>
      <c r="I492" s="238"/>
      <c r="J492" s="234"/>
      <c r="K492" s="234"/>
      <c r="L492" s="239"/>
      <c r="M492" s="240"/>
      <c r="N492" s="241"/>
      <c r="O492" s="241"/>
      <c r="P492" s="241"/>
      <c r="Q492" s="241"/>
      <c r="R492" s="241"/>
      <c r="S492" s="241"/>
      <c r="T492" s="242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3" t="s">
        <v>182</v>
      </c>
      <c r="AU492" s="243" t="s">
        <v>88</v>
      </c>
      <c r="AV492" s="13" t="s">
        <v>86</v>
      </c>
      <c r="AW492" s="13" t="s">
        <v>34</v>
      </c>
      <c r="AX492" s="13" t="s">
        <v>78</v>
      </c>
      <c r="AY492" s="243" t="s">
        <v>173</v>
      </c>
    </row>
    <row r="493" s="14" customFormat="1">
      <c r="A493" s="14"/>
      <c r="B493" s="244"/>
      <c r="C493" s="245"/>
      <c r="D493" s="235" t="s">
        <v>182</v>
      </c>
      <c r="E493" s="246" t="s">
        <v>1</v>
      </c>
      <c r="F493" s="247" t="s">
        <v>650</v>
      </c>
      <c r="G493" s="245"/>
      <c r="H493" s="248">
        <v>63</v>
      </c>
      <c r="I493" s="249"/>
      <c r="J493" s="245"/>
      <c r="K493" s="245"/>
      <c r="L493" s="250"/>
      <c r="M493" s="251"/>
      <c r="N493" s="252"/>
      <c r="O493" s="252"/>
      <c r="P493" s="252"/>
      <c r="Q493" s="252"/>
      <c r="R493" s="252"/>
      <c r="S493" s="252"/>
      <c r="T493" s="253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4" t="s">
        <v>182</v>
      </c>
      <c r="AU493" s="254" t="s">
        <v>88</v>
      </c>
      <c r="AV493" s="14" t="s">
        <v>88</v>
      </c>
      <c r="AW493" s="14" t="s">
        <v>34</v>
      </c>
      <c r="AX493" s="14" t="s">
        <v>78</v>
      </c>
      <c r="AY493" s="254" t="s">
        <v>173</v>
      </c>
    </row>
    <row r="494" s="15" customFormat="1">
      <c r="A494" s="15"/>
      <c r="B494" s="255"/>
      <c r="C494" s="256"/>
      <c r="D494" s="235" t="s">
        <v>182</v>
      </c>
      <c r="E494" s="257" t="s">
        <v>1</v>
      </c>
      <c r="F494" s="258" t="s">
        <v>184</v>
      </c>
      <c r="G494" s="256"/>
      <c r="H494" s="259">
        <v>63</v>
      </c>
      <c r="I494" s="260"/>
      <c r="J494" s="256"/>
      <c r="K494" s="256"/>
      <c r="L494" s="261"/>
      <c r="M494" s="262"/>
      <c r="N494" s="263"/>
      <c r="O494" s="263"/>
      <c r="P494" s="263"/>
      <c r="Q494" s="263"/>
      <c r="R494" s="263"/>
      <c r="S494" s="263"/>
      <c r="T494" s="264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65" t="s">
        <v>182</v>
      </c>
      <c r="AU494" s="265" t="s">
        <v>88</v>
      </c>
      <c r="AV494" s="15" t="s">
        <v>180</v>
      </c>
      <c r="AW494" s="15" t="s">
        <v>34</v>
      </c>
      <c r="AX494" s="15" t="s">
        <v>86</v>
      </c>
      <c r="AY494" s="265" t="s">
        <v>173</v>
      </c>
    </row>
    <row r="495" s="2" customFormat="1" ht="24.15" customHeight="1">
      <c r="A495" s="39"/>
      <c r="B495" s="40"/>
      <c r="C495" s="220" t="s">
        <v>651</v>
      </c>
      <c r="D495" s="220" t="s">
        <v>175</v>
      </c>
      <c r="E495" s="221" t="s">
        <v>652</v>
      </c>
      <c r="F495" s="222" t="s">
        <v>653</v>
      </c>
      <c r="G495" s="223" t="s">
        <v>94</v>
      </c>
      <c r="H495" s="224">
        <v>6.25</v>
      </c>
      <c r="I495" s="225"/>
      <c r="J495" s="226">
        <f>ROUND(I495*H495,2)</f>
        <v>0</v>
      </c>
      <c r="K495" s="222" t="s">
        <v>179</v>
      </c>
      <c r="L495" s="45"/>
      <c r="M495" s="227" t="s">
        <v>1</v>
      </c>
      <c r="N495" s="228" t="s">
        <v>43</v>
      </c>
      <c r="O495" s="92"/>
      <c r="P495" s="229">
        <f>O495*H495</f>
        <v>0</v>
      </c>
      <c r="Q495" s="229">
        <v>0.0016000000000000001</v>
      </c>
      <c r="R495" s="229">
        <f>Q495*H495</f>
        <v>0.01</v>
      </c>
      <c r="S495" s="229">
        <v>0</v>
      </c>
      <c r="T495" s="230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31" t="s">
        <v>180</v>
      </c>
      <c r="AT495" s="231" t="s">
        <v>175</v>
      </c>
      <c r="AU495" s="231" t="s">
        <v>88</v>
      </c>
      <c r="AY495" s="18" t="s">
        <v>173</v>
      </c>
      <c r="BE495" s="232">
        <f>IF(N495="základní",J495,0)</f>
        <v>0</v>
      </c>
      <c r="BF495" s="232">
        <f>IF(N495="snížená",J495,0)</f>
        <v>0</v>
      </c>
      <c r="BG495" s="232">
        <f>IF(N495="zákl. přenesená",J495,0)</f>
        <v>0</v>
      </c>
      <c r="BH495" s="232">
        <f>IF(N495="sníž. přenesená",J495,0)</f>
        <v>0</v>
      </c>
      <c r="BI495" s="232">
        <f>IF(N495="nulová",J495,0)</f>
        <v>0</v>
      </c>
      <c r="BJ495" s="18" t="s">
        <v>86</v>
      </c>
      <c r="BK495" s="232">
        <f>ROUND(I495*H495,2)</f>
        <v>0</v>
      </c>
      <c r="BL495" s="18" t="s">
        <v>180</v>
      </c>
      <c r="BM495" s="231" t="s">
        <v>654</v>
      </c>
    </row>
    <row r="496" s="13" customFormat="1">
      <c r="A496" s="13"/>
      <c r="B496" s="233"/>
      <c r="C496" s="234"/>
      <c r="D496" s="235" t="s">
        <v>182</v>
      </c>
      <c r="E496" s="236" t="s">
        <v>1</v>
      </c>
      <c r="F496" s="237" t="s">
        <v>655</v>
      </c>
      <c r="G496" s="234"/>
      <c r="H496" s="236" t="s">
        <v>1</v>
      </c>
      <c r="I496" s="238"/>
      <c r="J496" s="234"/>
      <c r="K496" s="234"/>
      <c r="L496" s="239"/>
      <c r="M496" s="240"/>
      <c r="N496" s="241"/>
      <c r="O496" s="241"/>
      <c r="P496" s="241"/>
      <c r="Q496" s="241"/>
      <c r="R496" s="241"/>
      <c r="S496" s="241"/>
      <c r="T496" s="242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3" t="s">
        <v>182</v>
      </c>
      <c r="AU496" s="243" t="s">
        <v>88</v>
      </c>
      <c r="AV496" s="13" t="s">
        <v>86</v>
      </c>
      <c r="AW496" s="13" t="s">
        <v>34</v>
      </c>
      <c r="AX496" s="13" t="s">
        <v>78</v>
      </c>
      <c r="AY496" s="243" t="s">
        <v>173</v>
      </c>
    </row>
    <row r="497" s="14" customFormat="1">
      <c r="A497" s="14"/>
      <c r="B497" s="244"/>
      <c r="C497" s="245"/>
      <c r="D497" s="235" t="s">
        <v>182</v>
      </c>
      <c r="E497" s="246" t="s">
        <v>1</v>
      </c>
      <c r="F497" s="247" t="s">
        <v>656</v>
      </c>
      <c r="G497" s="245"/>
      <c r="H497" s="248">
        <v>6.25</v>
      </c>
      <c r="I497" s="249"/>
      <c r="J497" s="245"/>
      <c r="K497" s="245"/>
      <c r="L497" s="250"/>
      <c r="M497" s="251"/>
      <c r="N497" s="252"/>
      <c r="O497" s="252"/>
      <c r="P497" s="252"/>
      <c r="Q497" s="252"/>
      <c r="R497" s="252"/>
      <c r="S497" s="252"/>
      <c r="T497" s="253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4" t="s">
        <v>182</v>
      </c>
      <c r="AU497" s="254" t="s">
        <v>88</v>
      </c>
      <c r="AV497" s="14" t="s">
        <v>88</v>
      </c>
      <c r="AW497" s="14" t="s">
        <v>34</v>
      </c>
      <c r="AX497" s="14" t="s">
        <v>78</v>
      </c>
      <c r="AY497" s="254" t="s">
        <v>173</v>
      </c>
    </row>
    <row r="498" s="15" customFormat="1">
      <c r="A498" s="15"/>
      <c r="B498" s="255"/>
      <c r="C498" s="256"/>
      <c r="D498" s="235" t="s">
        <v>182</v>
      </c>
      <c r="E498" s="257" t="s">
        <v>1</v>
      </c>
      <c r="F498" s="258" t="s">
        <v>184</v>
      </c>
      <c r="G498" s="256"/>
      <c r="H498" s="259">
        <v>6.25</v>
      </c>
      <c r="I498" s="260"/>
      <c r="J498" s="256"/>
      <c r="K498" s="256"/>
      <c r="L498" s="261"/>
      <c r="M498" s="262"/>
      <c r="N498" s="263"/>
      <c r="O498" s="263"/>
      <c r="P498" s="263"/>
      <c r="Q498" s="263"/>
      <c r="R498" s="263"/>
      <c r="S498" s="263"/>
      <c r="T498" s="264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65" t="s">
        <v>182</v>
      </c>
      <c r="AU498" s="265" t="s">
        <v>88</v>
      </c>
      <c r="AV498" s="15" t="s">
        <v>180</v>
      </c>
      <c r="AW498" s="15" t="s">
        <v>34</v>
      </c>
      <c r="AX498" s="15" t="s">
        <v>86</v>
      </c>
      <c r="AY498" s="265" t="s">
        <v>173</v>
      </c>
    </row>
    <row r="499" s="2" customFormat="1" ht="24.15" customHeight="1">
      <c r="A499" s="39"/>
      <c r="B499" s="40"/>
      <c r="C499" s="220" t="s">
        <v>657</v>
      </c>
      <c r="D499" s="220" t="s">
        <v>175</v>
      </c>
      <c r="E499" s="221" t="s">
        <v>658</v>
      </c>
      <c r="F499" s="222" t="s">
        <v>659</v>
      </c>
      <c r="G499" s="223" t="s">
        <v>272</v>
      </c>
      <c r="H499" s="224">
        <v>6.1500000000000004</v>
      </c>
      <c r="I499" s="225"/>
      <c r="J499" s="226">
        <f>ROUND(I499*H499,2)</f>
        <v>0</v>
      </c>
      <c r="K499" s="222" t="s">
        <v>179</v>
      </c>
      <c r="L499" s="45"/>
      <c r="M499" s="227" t="s">
        <v>1</v>
      </c>
      <c r="N499" s="228" t="s">
        <v>43</v>
      </c>
      <c r="O499" s="92"/>
      <c r="P499" s="229">
        <f>O499*H499</f>
        <v>0</v>
      </c>
      <c r="Q499" s="229">
        <v>0.00013999999999999999</v>
      </c>
      <c r="R499" s="229">
        <f>Q499*H499</f>
        <v>0.000861</v>
      </c>
      <c r="S499" s="229">
        <v>0</v>
      </c>
      <c r="T499" s="230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1" t="s">
        <v>180</v>
      </c>
      <c r="AT499" s="231" t="s">
        <v>175</v>
      </c>
      <c r="AU499" s="231" t="s">
        <v>88</v>
      </c>
      <c r="AY499" s="18" t="s">
        <v>173</v>
      </c>
      <c r="BE499" s="232">
        <f>IF(N499="základní",J499,0)</f>
        <v>0</v>
      </c>
      <c r="BF499" s="232">
        <f>IF(N499="snížená",J499,0)</f>
        <v>0</v>
      </c>
      <c r="BG499" s="232">
        <f>IF(N499="zákl. přenesená",J499,0)</f>
        <v>0</v>
      </c>
      <c r="BH499" s="232">
        <f>IF(N499="sníž. přenesená",J499,0)</f>
        <v>0</v>
      </c>
      <c r="BI499" s="232">
        <f>IF(N499="nulová",J499,0)</f>
        <v>0</v>
      </c>
      <c r="BJ499" s="18" t="s">
        <v>86</v>
      </c>
      <c r="BK499" s="232">
        <f>ROUND(I499*H499,2)</f>
        <v>0</v>
      </c>
      <c r="BL499" s="18" t="s">
        <v>180</v>
      </c>
      <c r="BM499" s="231" t="s">
        <v>660</v>
      </c>
    </row>
    <row r="500" s="13" customFormat="1">
      <c r="A500" s="13"/>
      <c r="B500" s="233"/>
      <c r="C500" s="234"/>
      <c r="D500" s="235" t="s">
        <v>182</v>
      </c>
      <c r="E500" s="236" t="s">
        <v>1</v>
      </c>
      <c r="F500" s="237" t="s">
        <v>661</v>
      </c>
      <c r="G500" s="234"/>
      <c r="H500" s="236" t="s">
        <v>1</v>
      </c>
      <c r="I500" s="238"/>
      <c r="J500" s="234"/>
      <c r="K500" s="234"/>
      <c r="L500" s="239"/>
      <c r="M500" s="240"/>
      <c r="N500" s="241"/>
      <c r="O500" s="241"/>
      <c r="P500" s="241"/>
      <c r="Q500" s="241"/>
      <c r="R500" s="241"/>
      <c r="S500" s="241"/>
      <c r="T500" s="242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3" t="s">
        <v>182</v>
      </c>
      <c r="AU500" s="243" t="s">
        <v>88</v>
      </c>
      <c r="AV500" s="13" t="s">
        <v>86</v>
      </c>
      <c r="AW500" s="13" t="s">
        <v>34</v>
      </c>
      <c r="AX500" s="13" t="s">
        <v>78</v>
      </c>
      <c r="AY500" s="243" t="s">
        <v>173</v>
      </c>
    </row>
    <row r="501" s="14" customFormat="1">
      <c r="A501" s="14"/>
      <c r="B501" s="244"/>
      <c r="C501" s="245"/>
      <c r="D501" s="235" t="s">
        <v>182</v>
      </c>
      <c r="E501" s="246" t="s">
        <v>1</v>
      </c>
      <c r="F501" s="247" t="s">
        <v>662</v>
      </c>
      <c r="G501" s="245"/>
      <c r="H501" s="248">
        <v>6.1500000000000004</v>
      </c>
      <c r="I501" s="249"/>
      <c r="J501" s="245"/>
      <c r="K501" s="245"/>
      <c r="L501" s="250"/>
      <c r="M501" s="251"/>
      <c r="N501" s="252"/>
      <c r="O501" s="252"/>
      <c r="P501" s="252"/>
      <c r="Q501" s="252"/>
      <c r="R501" s="252"/>
      <c r="S501" s="252"/>
      <c r="T501" s="253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4" t="s">
        <v>182</v>
      </c>
      <c r="AU501" s="254" t="s">
        <v>88</v>
      </c>
      <c r="AV501" s="14" t="s">
        <v>88</v>
      </c>
      <c r="AW501" s="14" t="s">
        <v>34</v>
      </c>
      <c r="AX501" s="14" t="s">
        <v>78</v>
      </c>
      <c r="AY501" s="254" t="s">
        <v>173</v>
      </c>
    </row>
    <row r="502" s="15" customFormat="1">
      <c r="A502" s="15"/>
      <c r="B502" s="255"/>
      <c r="C502" s="256"/>
      <c r="D502" s="235" t="s">
        <v>182</v>
      </c>
      <c r="E502" s="257" t="s">
        <v>1</v>
      </c>
      <c r="F502" s="258" t="s">
        <v>184</v>
      </c>
      <c r="G502" s="256"/>
      <c r="H502" s="259">
        <v>6.1500000000000004</v>
      </c>
      <c r="I502" s="260"/>
      <c r="J502" s="256"/>
      <c r="K502" s="256"/>
      <c r="L502" s="261"/>
      <c r="M502" s="262"/>
      <c r="N502" s="263"/>
      <c r="O502" s="263"/>
      <c r="P502" s="263"/>
      <c r="Q502" s="263"/>
      <c r="R502" s="263"/>
      <c r="S502" s="263"/>
      <c r="T502" s="264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T502" s="265" t="s">
        <v>182</v>
      </c>
      <c r="AU502" s="265" t="s">
        <v>88</v>
      </c>
      <c r="AV502" s="15" t="s">
        <v>180</v>
      </c>
      <c r="AW502" s="15" t="s">
        <v>34</v>
      </c>
      <c r="AX502" s="15" t="s">
        <v>86</v>
      </c>
      <c r="AY502" s="265" t="s">
        <v>173</v>
      </c>
    </row>
    <row r="503" s="12" customFormat="1" ht="22.8" customHeight="1">
      <c r="A503" s="12"/>
      <c r="B503" s="204"/>
      <c r="C503" s="205"/>
      <c r="D503" s="206" t="s">
        <v>77</v>
      </c>
      <c r="E503" s="218" t="s">
        <v>663</v>
      </c>
      <c r="F503" s="218" t="s">
        <v>664</v>
      </c>
      <c r="G503" s="205"/>
      <c r="H503" s="205"/>
      <c r="I503" s="208"/>
      <c r="J503" s="219">
        <f>BK503</f>
        <v>0</v>
      </c>
      <c r="K503" s="205"/>
      <c r="L503" s="210"/>
      <c r="M503" s="211"/>
      <c r="N503" s="212"/>
      <c r="O503" s="212"/>
      <c r="P503" s="213">
        <f>SUM(P504:P517)</f>
        <v>0</v>
      </c>
      <c r="Q503" s="212"/>
      <c r="R503" s="213">
        <f>SUM(R504:R517)</f>
        <v>0</v>
      </c>
      <c r="S503" s="212"/>
      <c r="T503" s="214">
        <f>SUM(T504:T517)</f>
        <v>0</v>
      </c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R503" s="215" t="s">
        <v>86</v>
      </c>
      <c r="AT503" s="216" t="s">
        <v>77</v>
      </c>
      <c r="AU503" s="216" t="s">
        <v>86</v>
      </c>
      <c r="AY503" s="215" t="s">
        <v>173</v>
      </c>
      <c r="BK503" s="217">
        <f>SUM(BK504:BK517)</f>
        <v>0</v>
      </c>
    </row>
    <row r="504" s="2" customFormat="1" ht="21.75" customHeight="1">
      <c r="A504" s="39"/>
      <c r="B504" s="40"/>
      <c r="C504" s="220" t="s">
        <v>665</v>
      </c>
      <c r="D504" s="220" t="s">
        <v>175</v>
      </c>
      <c r="E504" s="221" t="s">
        <v>666</v>
      </c>
      <c r="F504" s="222" t="s">
        <v>667</v>
      </c>
      <c r="G504" s="223" t="s">
        <v>354</v>
      </c>
      <c r="H504" s="224">
        <v>216.148</v>
      </c>
      <c r="I504" s="225"/>
      <c r="J504" s="226">
        <f>ROUND(I504*H504,2)</f>
        <v>0</v>
      </c>
      <c r="K504" s="222" t="s">
        <v>179</v>
      </c>
      <c r="L504" s="45"/>
      <c r="M504" s="227" t="s">
        <v>1</v>
      </c>
      <c r="N504" s="228" t="s">
        <v>43</v>
      </c>
      <c r="O504" s="92"/>
      <c r="P504" s="229">
        <f>O504*H504</f>
        <v>0</v>
      </c>
      <c r="Q504" s="229">
        <v>0</v>
      </c>
      <c r="R504" s="229">
        <f>Q504*H504</f>
        <v>0</v>
      </c>
      <c r="S504" s="229">
        <v>0</v>
      </c>
      <c r="T504" s="230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31" t="s">
        <v>180</v>
      </c>
      <c r="AT504" s="231" t="s">
        <v>175</v>
      </c>
      <c r="AU504" s="231" t="s">
        <v>88</v>
      </c>
      <c r="AY504" s="18" t="s">
        <v>173</v>
      </c>
      <c r="BE504" s="232">
        <f>IF(N504="základní",J504,0)</f>
        <v>0</v>
      </c>
      <c r="BF504" s="232">
        <f>IF(N504="snížená",J504,0)</f>
        <v>0</v>
      </c>
      <c r="BG504" s="232">
        <f>IF(N504="zákl. přenesená",J504,0)</f>
        <v>0</v>
      </c>
      <c r="BH504" s="232">
        <f>IF(N504="sníž. přenesená",J504,0)</f>
        <v>0</v>
      </c>
      <c r="BI504" s="232">
        <f>IF(N504="nulová",J504,0)</f>
        <v>0</v>
      </c>
      <c r="BJ504" s="18" t="s">
        <v>86</v>
      </c>
      <c r="BK504" s="232">
        <f>ROUND(I504*H504,2)</f>
        <v>0</v>
      </c>
      <c r="BL504" s="18" t="s">
        <v>180</v>
      </c>
      <c r="BM504" s="231" t="s">
        <v>668</v>
      </c>
    </row>
    <row r="505" s="2" customFormat="1" ht="24.15" customHeight="1">
      <c r="A505" s="39"/>
      <c r="B505" s="40"/>
      <c r="C505" s="220" t="s">
        <v>669</v>
      </c>
      <c r="D505" s="220" t="s">
        <v>175</v>
      </c>
      <c r="E505" s="221" t="s">
        <v>670</v>
      </c>
      <c r="F505" s="222" t="s">
        <v>671</v>
      </c>
      <c r="G505" s="223" t="s">
        <v>354</v>
      </c>
      <c r="H505" s="224">
        <v>4106.8119999999999</v>
      </c>
      <c r="I505" s="225"/>
      <c r="J505" s="226">
        <f>ROUND(I505*H505,2)</f>
        <v>0</v>
      </c>
      <c r="K505" s="222" t="s">
        <v>179</v>
      </c>
      <c r="L505" s="45"/>
      <c r="M505" s="227" t="s">
        <v>1</v>
      </c>
      <c r="N505" s="228" t="s">
        <v>43</v>
      </c>
      <c r="O505" s="92"/>
      <c r="P505" s="229">
        <f>O505*H505</f>
        <v>0</v>
      </c>
      <c r="Q505" s="229">
        <v>0</v>
      </c>
      <c r="R505" s="229">
        <f>Q505*H505</f>
        <v>0</v>
      </c>
      <c r="S505" s="229">
        <v>0</v>
      </c>
      <c r="T505" s="230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31" t="s">
        <v>180</v>
      </c>
      <c r="AT505" s="231" t="s">
        <v>175</v>
      </c>
      <c r="AU505" s="231" t="s">
        <v>88</v>
      </c>
      <c r="AY505" s="18" t="s">
        <v>173</v>
      </c>
      <c r="BE505" s="232">
        <f>IF(N505="základní",J505,0)</f>
        <v>0</v>
      </c>
      <c r="BF505" s="232">
        <f>IF(N505="snížená",J505,0)</f>
        <v>0</v>
      </c>
      <c r="BG505" s="232">
        <f>IF(N505="zákl. přenesená",J505,0)</f>
        <v>0</v>
      </c>
      <c r="BH505" s="232">
        <f>IF(N505="sníž. přenesená",J505,0)</f>
        <v>0</v>
      </c>
      <c r="BI505" s="232">
        <f>IF(N505="nulová",J505,0)</f>
        <v>0</v>
      </c>
      <c r="BJ505" s="18" t="s">
        <v>86</v>
      </c>
      <c r="BK505" s="232">
        <f>ROUND(I505*H505,2)</f>
        <v>0</v>
      </c>
      <c r="BL505" s="18" t="s">
        <v>180</v>
      </c>
      <c r="BM505" s="231" t="s">
        <v>672</v>
      </c>
    </row>
    <row r="506" s="14" customFormat="1">
      <c r="A506" s="14"/>
      <c r="B506" s="244"/>
      <c r="C506" s="245"/>
      <c r="D506" s="235" t="s">
        <v>182</v>
      </c>
      <c r="E506" s="245"/>
      <c r="F506" s="247" t="s">
        <v>673</v>
      </c>
      <c r="G506" s="245"/>
      <c r="H506" s="248">
        <v>4106.8119999999999</v>
      </c>
      <c r="I506" s="249"/>
      <c r="J506" s="245"/>
      <c r="K506" s="245"/>
      <c r="L506" s="250"/>
      <c r="M506" s="251"/>
      <c r="N506" s="252"/>
      <c r="O506" s="252"/>
      <c r="P506" s="252"/>
      <c r="Q506" s="252"/>
      <c r="R506" s="252"/>
      <c r="S506" s="252"/>
      <c r="T506" s="253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4" t="s">
        <v>182</v>
      </c>
      <c r="AU506" s="254" t="s">
        <v>88</v>
      </c>
      <c r="AV506" s="14" t="s">
        <v>88</v>
      </c>
      <c r="AW506" s="14" t="s">
        <v>4</v>
      </c>
      <c r="AX506" s="14" t="s">
        <v>86</v>
      </c>
      <c r="AY506" s="254" t="s">
        <v>173</v>
      </c>
    </row>
    <row r="507" s="2" customFormat="1" ht="24.15" customHeight="1">
      <c r="A507" s="39"/>
      <c r="B507" s="40"/>
      <c r="C507" s="220" t="s">
        <v>674</v>
      </c>
      <c r="D507" s="220" t="s">
        <v>175</v>
      </c>
      <c r="E507" s="221" t="s">
        <v>675</v>
      </c>
      <c r="F507" s="222" t="s">
        <v>676</v>
      </c>
      <c r="G507" s="223" t="s">
        <v>354</v>
      </c>
      <c r="H507" s="224">
        <v>216.148</v>
      </c>
      <c r="I507" s="225"/>
      <c r="J507" s="226">
        <f>ROUND(I507*H507,2)</f>
        <v>0</v>
      </c>
      <c r="K507" s="222" t="s">
        <v>179</v>
      </c>
      <c r="L507" s="45"/>
      <c r="M507" s="227" t="s">
        <v>1</v>
      </c>
      <c r="N507" s="228" t="s">
        <v>43</v>
      </c>
      <c r="O507" s="92"/>
      <c r="P507" s="229">
        <f>O507*H507</f>
        <v>0</v>
      </c>
      <c r="Q507" s="229">
        <v>0</v>
      </c>
      <c r="R507" s="229">
        <f>Q507*H507</f>
        <v>0</v>
      </c>
      <c r="S507" s="229">
        <v>0</v>
      </c>
      <c r="T507" s="230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31" t="s">
        <v>180</v>
      </c>
      <c r="AT507" s="231" t="s">
        <v>175</v>
      </c>
      <c r="AU507" s="231" t="s">
        <v>88</v>
      </c>
      <c r="AY507" s="18" t="s">
        <v>173</v>
      </c>
      <c r="BE507" s="232">
        <f>IF(N507="základní",J507,0)</f>
        <v>0</v>
      </c>
      <c r="BF507" s="232">
        <f>IF(N507="snížená",J507,0)</f>
        <v>0</v>
      </c>
      <c r="BG507" s="232">
        <f>IF(N507="zákl. přenesená",J507,0)</f>
        <v>0</v>
      </c>
      <c r="BH507" s="232">
        <f>IF(N507="sníž. přenesená",J507,0)</f>
        <v>0</v>
      </c>
      <c r="BI507" s="232">
        <f>IF(N507="nulová",J507,0)</f>
        <v>0</v>
      </c>
      <c r="BJ507" s="18" t="s">
        <v>86</v>
      </c>
      <c r="BK507" s="232">
        <f>ROUND(I507*H507,2)</f>
        <v>0</v>
      </c>
      <c r="BL507" s="18" t="s">
        <v>180</v>
      </c>
      <c r="BM507" s="231" t="s">
        <v>677</v>
      </c>
    </row>
    <row r="508" s="2" customFormat="1" ht="33" customHeight="1">
      <c r="A508" s="39"/>
      <c r="B508" s="40"/>
      <c r="C508" s="220" t="s">
        <v>678</v>
      </c>
      <c r="D508" s="220" t="s">
        <v>175</v>
      </c>
      <c r="E508" s="221" t="s">
        <v>679</v>
      </c>
      <c r="F508" s="222" t="s">
        <v>680</v>
      </c>
      <c r="G508" s="223" t="s">
        <v>354</v>
      </c>
      <c r="H508" s="224">
        <v>131.285</v>
      </c>
      <c r="I508" s="225"/>
      <c r="J508" s="226">
        <f>ROUND(I508*H508,2)</f>
        <v>0</v>
      </c>
      <c r="K508" s="222" t="s">
        <v>179</v>
      </c>
      <c r="L508" s="45"/>
      <c r="M508" s="227" t="s">
        <v>1</v>
      </c>
      <c r="N508" s="228" t="s">
        <v>43</v>
      </c>
      <c r="O508" s="92"/>
      <c r="P508" s="229">
        <f>O508*H508</f>
        <v>0</v>
      </c>
      <c r="Q508" s="229">
        <v>0</v>
      </c>
      <c r="R508" s="229">
        <f>Q508*H508</f>
        <v>0</v>
      </c>
      <c r="S508" s="229">
        <v>0</v>
      </c>
      <c r="T508" s="230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31" t="s">
        <v>180</v>
      </c>
      <c r="AT508" s="231" t="s">
        <v>175</v>
      </c>
      <c r="AU508" s="231" t="s">
        <v>88</v>
      </c>
      <c r="AY508" s="18" t="s">
        <v>173</v>
      </c>
      <c r="BE508" s="232">
        <f>IF(N508="základní",J508,0)</f>
        <v>0</v>
      </c>
      <c r="BF508" s="232">
        <f>IF(N508="snížená",J508,0)</f>
        <v>0</v>
      </c>
      <c r="BG508" s="232">
        <f>IF(N508="zákl. přenesená",J508,0)</f>
        <v>0</v>
      </c>
      <c r="BH508" s="232">
        <f>IF(N508="sníž. přenesená",J508,0)</f>
        <v>0</v>
      </c>
      <c r="BI508" s="232">
        <f>IF(N508="nulová",J508,0)</f>
        <v>0</v>
      </c>
      <c r="BJ508" s="18" t="s">
        <v>86</v>
      </c>
      <c r="BK508" s="232">
        <f>ROUND(I508*H508,2)</f>
        <v>0</v>
      </c>
      <c r="BL508" s="18" t="s">
        <v>180</v>
      </c>
      <c r="BM508" s="231" t="s">
        <v>681</v>
      </c>
    </row>
    <row r="509" s="14" customFormat="1">
      <c r="A509" s="14"/>
      <c r="B509" s="244"/>
      <c r="C509" s="245"/>
      <c r="D509" s="235" t="s">
        <v>182</v>
      </c>
      <c r="E509" s="246" t="s">
        <v>1</v>
      </c>
      <c r="F509" s="247" t="s">
        <v>682</v>
      </c>
      <c r="G509" s="245"/>
      <c r="H509" s="248">
        <v>131.285</v>
      </c>
      <c r="I509" s="249"/>
      <c r="J509" s="245"/>
      <c r="K509" s="245"/>
      <c r="L509" s="250"/>
      <c r="M509" s="251"/>
      <c r="N509" s="252"/>
      <c r="O509" s="252"/>
      <c r="P509" s="252"/>
      <c r="Q509" s="252"/>
      <c r="R509" s="252"/>
      <c r="S509" s="252"/>
      <c r="T509" s="253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4" t="s">
        <v>182</v>
      </c>
      <c r="AU509" s="254" t="s">
        <v>88</v>
      </c>
      <c r="AV509" s="14" t="s">
        <v>88</v>
      </c>
      <c r="AW509" s="14" t="s">
        <v>34</v>
      </c>
      <c r="AX509" s="14" t="s">
        <v>78</v>
      </c>
      <c r="AY509" s="254" t="s">
        <v>173</v>
      </c>
    </row>
    <row r="510" s="15" customFormat="1">
      <c r="A510" s="15"/>
      <c r="B510" s="255"/>
      <c r="C510" s="256"/>
      <c r="D510" s="235" t="s">
        <v>182</v>
      </c>
      <c r="E510" s="257" t="s">
        <v>1</v>
      </c>
      <c r="F510" s="258" t="s">
        <v>184</v>
      </c>
      <c r="G510" s="256"/>
      <c r="H510" s="259">
        <v>131.285</v>
      </c>
      <c r="I510" s="260"/>
      <c r="J510" s="256"/>
      <c r="K510" s="256"/>
      <c r="L510" s="261"/>
      <c r="M510" s="262"/>
      <c r="N510" s="263"/>
      <c r="O510" s="263"/>
      <c r="P510" s="263"/>
      <c r="Q510" s="263"/>
      <c r="R510" s="263"/>
      <c r="S510" s="263"/>
      <c r="T510" s="264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65" t="s">
        <v>182</v>
      </c>
      <c r="AU510" s="265" t="s">
        <v>88</v>
      </c>
      <c r="AV510" s="15" t="s">
        <v>180</v>
      </c>
      <c r="AW510" s="15" t="s">
        <v>34</v>
      </c>
      <c r="AX510" s="15" t="s">
        <v>86</v>
      </c>
      <c r="AY510" s="265" t="s">
        <v>173</v>
      </c>
    </row>
    <row r="511" s="2" customFormat="1" ht="24.15" customHeight="1">
      <c r="A511" s="39"/>
      <c r="B511" s="40"/>
      <c r="C511" s="220" t="s">
        <v>683</v>
      </c>
      <c r="D511" s="220" t="s">
        <v>175</v>
      </c>
      <c r="E511" s="221" t="s">
        <v>684</v>
      </c>
      <c r="F511" s="222" t="s">
        <v>685</v>
      </c>
      <c r="G511" s="223" t="s">
        <v>354</v>
      </c>
      <c r="H511" s="224">
        <v>0</v>
      </c>
      <c r="I511" s="225"/>
      <c r="J511" s="226">
        <f>ROUND(I511*H511,2)</f>
        <v>0</v>
      </c>
      <c r="K511" s="222" t="s">
        <v>179</v>
      </c>
      <c r="L511" s="45"/>
      <c r="M511" s="227" t="s">
        <v>1</v>
      </c>
      <c r="N511" s="228" t="s">
        <v>43</v>
      </c>
      <c r="O511" s="92"/>
      <c r="P511" s="229">
        <f>O511*H511</f>
        <v>0</v>
      </c>
      <c r="Q511" s="229">
        <v>0</v>
      </c>
      <c r="R511" s="229">
        <f>Q511*H511</f>
        <v>0</v>
      </c>
      <c r="S511" s="229">
        <v>0</v>
      </c>
      <c r="T511" s="230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31" t="s">
        <v>180</v>
      </c>
      <c r="AT511" s="231" t="s">
        <v>175</v>
      </c>
      <c r="AU511" s="231" t="s">
        <v>88</v>
      </c>
      <c r="AY511" s="18" t="s">
        <v>173</v>
      </c>
      <c r="BE511" s="232">
        <f>IF(N511="základní",J511,0)</f>
        <v>0</v>
      </c>
      <c r="BF511" s="232">
        <f>IF(N511="snížená",J511,0)</f>
        <v>0</v>
      </c>
      <c r="BG511" s="232">
        <f>IF(N511="zákl. přenesená",J511,0)</f>
        <v>0</v>
      </c>
      <c r="BH511" s="232">
        <f>IF(N511="sníž. přenesená",J511,0)</f>
        <v>0</v>
      </c>
      <c r="BI511" s="232">
        <f>IF(N511="nulová",J511,0)</f>
        <v>0</v>
      </c>
      <c r="BJ511" s="18" t="s">
        <v>86</v>
      </c>
      <c r="BK511" s="232">
        <f>ROUND(I511*H511,2)</f>
        <v>0</v>
      </c>
      <c r="BL511" s="18" t="s">
        <v>180</v>
      </c>
      <c r="BM511" s="231" t="s">
        <v>686</v>
      </c>
    </row>
    <row r="512" s="2" customFormat="1">
      <c r="A512" s="39"/>
      <c r="B512" s="40"/>
      <c r="C512" s="41"/>
      <c r="D512" s="235" t="s">
        <v>687</v>
      </c>
      <c r="E512" s="41"/>
      <c r="F512" s="287" t="s">
        <v>688</v>
      </c>
      <c r="G512" s="41"/>
      <c r="H512" s="41"/>
      <c r="I512" s="288"/>
      <c r="J512" s="41"/>
      <c r="K512" s="41"/>
      <c r="L512" s="45"/>
      <c r="M512" s="289"/>
      <c r="N512" s="290"/>
      <c r="O512" s="92"/>
      <c r="P512" s="92"/>
      <c r="Q512" s="92"/>
      <c r="R512" s="92"/>
      <c r="S512" s="92"/>
      <c r="T512" s="93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T512" s="18" t="s">
        <v>687</v>
      </c>
      <c r="AU512" s="18" t="s">
        <v>88</v>
      </c>
    </row>
    <row r="513" s="2" customFormat="1" ht="33" customHeight="1">
      <c r="A513" s="39"/>
      <c r="B513" s="40"/>
      <c r="C513" s="220" t="s">
        <v>689</v>
      </c>
      <c r="D513" s="220" t="s">
        <v>175</v>
      </c>
      <c r="E513" s="221" t="s">
        <v>690</v>
      </c>
      <c r="F513" s="222" t="s">
        <v>691</v>
      </c>
      <c r="G513" s="223" t="s">
        <v>354</v>
      </c>
      <c r="H513" s="224">
        <v>84.863</v>
      </c>
      <c r="I513" s="225"/>
      <c r="J513" s="226">
        <f>ROUND(I513*H513,2)</f>
        <v>0</v>
      </c>
      <c r="K513" s="222" t="s">
        <v>179</v>
      </c>
      <c r="L513" s="45"/>
      <c r="M513" s="227" t="s">
        <v>1</v>
      </c>
      <c r="N513" s="228" t="s">
        <v>43</v>
      </c>
      <c r="O513" s="92"/>
      <c r="P513" s="229">
        <f>O513*H513</f>
        <v>0</v>
      </c>
      <c r="Q513" s="229">
        <v>0</v>
      </c>
      <c r="R513" s="229">
        <f>Q513*H513</f>
        <v>0</v>
      </c>
      <c r="S513" s="229">
        <v>0</v>
      </c>
      <c r="T513" s="230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31" t="s">
        <v>180</v>
      </c>
      <c r="AT513" s="231" t="s">
        <v>175</v>
      </c>
      <c r="AU513" s="231" t="s">
        <v>88</v>
      </c>
      <c r="AY513" s="18" t="s">
        <v>173</v>
      </c>
      <c r="BE513" s="232">
        <f>IF(N513="základní",J513,0)</f>
        <v>0</v>
      </c>
      <c r="BF513" s="232">
        <f>IF(N513="snížená",J513,0)</f>
        <v>0</v>
      </c>
      <c r="BG513" s="232">
        <f>IF(N513="zákl. přenesená",J513,0)</f>
        <v>0</v>
      </c>
      <c r="BH513" s="232">
        <f>IF(N513="sníž. přenesená",J513,0)</f>
        <v>0</v>
      </c>
      <c r="BI513" s="232">
        <f>IF(N513="nulová",J513,0)</f>
        <v>0</v>
      </c>
      <c r="BJ513" s="18" t="s">
        <v>86</v>
      </c>
      <c r="BK513" s="232">
        <f>ROUND(I513*H513,2)</f>
        <v>0</v>
      </c>
      <c r="BL513" s="18" t="s">
        <v>180</v>
      </c>
      <c r="BM513" s="231" t="s">
        <v>692</v>
      </c>
    </row>
    <row r="514" s="14" customFormat="1">
      <c r="A514" s="14"/>
      <c r="B514" s="244"/>
      <c r="C514" s="245"/>
      <c r="D514" s="235" t="s">
        <v>182</v>
      </c>
      <c r="E514" s="246" t="s">
        <v>1</v>
      </c>
      <c r="F514" s="247" t="s">
        <v>693</v>
      </c>
      <c r="G514" s="245"/>
      <c r="H514" s="248">
        <v>84.863</v>
      </c>
      <c r="I514" s="249"/>
      <c r="J514" s="245"/>
      <c r="K514" s="245"/>
      <c r="L514" s="250"/>
      <c r="M514" s="251"/>
      <c r="N514" s="252"/>
      <c r="O514" s="252"/>
      <c r="P514" s="252"/>
      <c r="Q514" s="252"/>
      <c r="R514" s="252"/>
      <c r="S514" s="252"/>
      <c r="T514" s="253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4" t="s">
        <v>182</v>
      </c>
      <c r="AU514" s="254" t="s">
        <v>88</v>
      </c>
      <c r="AV514" s="14" t="s">
        <v>88</v>
      </c>
      <c r="AW514" s="14" t="s">
        <v>34</v>
      </c>
      <c r="AX514" s="14" t="s">
        <v>78</v>
      </c>
      <c r="AY514" s="254" t="s">
        <v>173</v>
      </c>
    </row>
    <row r="515" s="15" customFormat="1">
      <c r="A515" s="15"/>
      <c r="B515" s="255"/>
      <c r="C515" s="256"/>
      <c r="D515" s="235" t="s">
        <v>182</v>
      </c>
      <c r="E515" s="257" t="s">
        <v>1</v>
      </c>
      <c r="F515" s="258" t="s">
        <v>184</v>
      </c>
      <c r="G515" s="256"/>
      <c r="H515" s="259">
        <v>84.863</v>
      </c>
      <c r="I515" s="260"/>
      <c r="J515" s="256"/>
      <c r="K515" s="256"/>
      <c r="L515" s="261"/>
      <c r="M515" s="262"/>
      <c r="N515" s="263"/>
      <c r="O515" s="263"/>
      <c r="P515" s="263"/>
      <c r="Q515" s="263"/>
      <c r="R515" s="263"/>
      <c r="S515" s="263"/>
      <c r="T515" s="264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5" t="s">
        <v>182</v>
      </c>
      <c r="AU515" s="265" t="s">
        <v>88</v>
      </c>
      <c r="AV515" s="15" t="s">
        <v>180</v>
      </c>
      <c r="AW515" s="15" t="s">
        <v>34</v>
      </c>
      <c r="AX515" s="15" t="s">
        <v>86</v>
      </c>
      <c r="AY515" s="265" t="s">
        <v>173</v>
      </c>
    </row>
    <row r="516" s="2" customFormat="1" ht="33" customHeight="1">
      <c r="A516" s="39"/>
      <c r="B516" s="40"/>
      <c r="C516" s="220" t="s">
        <v>694</v>
      </c>
      <c r="D516" s="220" t="s">
        <v>175</v>
      </c>
      <c r="E516" s="221" t="s">
        <v>695</v>
      </c>
      <c r="F516" s="222" t="s">
        <v>696</v>
      </c>
      <c r="G516" s="223" t="s">
        <v>354</v>
      </c>
      <c r="H516" s="224">
        <v>0</v>
      </c>
      <c r="I516" s="225"/>
      <c r="J516" s="226">
        <f>ROUND(I516*H516,2)</f>
        <v>0</v>
      </c>
      <c r="K516" s="222" t="s">
        <v>179</v>
      </c>
      <c r="L516" s="45"/>
      <c r="M516" s="227" t="s">
        <v>1</v>
      </c>
      <c r="N516" s="228" t="s">
        <v>43</v>
      </c>
      <c r="O516" s="92"/>
      <c r="P516" s="229">
        <f>O516*H516</f>
        <v>0</v>
      </c>
      <c r="Q516" s="229">
        <v>0</v>
      </c>
      <c r="R516" s="229">
        <f>Q516*H516</f>
        <v>0</v>
      </c>
      <c r="S516" s="229">
        <v>0</v>
      </c>
      <c r="T516" s="230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31" t="s">
        <v>180</v>
      </c>
      <c r="AT516" s="231" t="s">
        <v>175</v>
      </c>
      <c r="AU516" s="231" t="s">
        <v>88</v>
      </c>
      <c r="AY516" s="18" t="s">
        <v>173</v>
      </c>
      <c r="BE516" s="232">
        <f>IF(N516="základní",J516,0)</f>
        <v>0</v>
      </c>
      <c r="BF516" s="232">
        <f>IF(N516="snížená",J516,0)</f>
        <v>0</v>
      </c>
      <c r="BG516" s="232">
        <f>IF(N516="zákl. přenesená",J516,0)</f>
        <v>0</v>
      </c>
      <c r="BH516" s="232">
        <f>IF(N516="sníž. přenesená",J516,0)</f>
        <v>0</v>
      </c>
      <c r="BI516" s="232">
        <f>IF(N516="nulová",J516,0)</f>
        <v>0</v>
      </c>
      <c r="BJ516" s="18" t="s">
        <v>86</v>
      </c>
      <c r="BK516" s="232">
        <f>ROUND(I516*H516,2)</f>
        <v>0</v>
      </c>
      <c r="BL516" s="18" t="s">
        <v>180</v>
      </c>
      <c r="BM516" s="231" t="s">
        <v>697</v>
      </c>
    </row>
    <row r="517" s="2" customFormat="1">
      <c r="A517" s="39"/>
      <c r="B517" s="40"/>
      <c r="C517" s="41"/>
      <c r="D517" s="235" t="s">
        <v>687</v>
      </c>
      <c r="E517" s="41"/>
      <c r="F517" s="287" t="s">
        <v>698</v>
      </c>
      <c r="G517" s="41"/>
      <c r="H517" s="41"/>
      <c r="I517" s="288"/>
      <c r="J517" s="41"/>
      <c r="K517" s="41"/>
      <c r="L517" s="45"/>
      <c r="M517" s="289"/>
      <c r="N517" s="290"/>
      <c r="O517" s="92"/>
      <c r="P517" s="92"/>
      <c r="Q517" s="92"/>
      <c r="R517" s="92"/>
      <c r="S517" s="92"/>
      <c r="T517" s="93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T517" s="18" t="s">
        <v>687</v>
      </c>
      <c r="AU517" s="18" t="s">
        <v>88</v>
      </c>
    </row>
    <row r="518" s="12" customFormat="1" ht="22.8" customHeight="1">
      <c r="A518" s="12"/>
      <c r="B518" s="204"/>
      <c r="C518" s="205"/>
      <c r="D518" s="206" t="s">
        <v>77</v>
      </c>
      <c r="E518" s="218" t="s">
        <v>699</v>
      </c>
      <c r="F518" s="218" t="s">
        <v>700</v>
      </c>
      <c r="G518" s="205"/>
      <c r="H518" s="205"/>
      <c r="I518" s="208"/>
      <c r="J518" s="219">
        <f>BK518</f>
        <v>0</v>
      </c>
      <c r="K518" s="205"/>
      <c r="L518" s="210"/>
      <c r="M518" s="211"/>
      <c r="N518" s="212"/>
      <c r="O518" s="212"/>
      <c r="P518" s="213">
        <f>SUM(P519:P520)</f>
        <v>0</v>
      </c>
      <c r="Q518" s="212"/>
      <c r="R518" s="213">
        <f>SUM(R519:R520)</f>
        <v>0</v>
      </c>
      <c r="S518" s="212"/>
      <c r="T518" s="214">
        <f>SUM(T519:T520)</f>
        <v>0</v>
      </c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R518" s="215" t="s">
        <v>86</v>
      </c>
      <c r="AT518" s="216" t="s">
        <v>77</v>
      </c>
      <c r="AU518" s="216" t="s">
        <v>86</v>
      </c>
      <c r="AY518" s="215" t="s">
        <v>173</v>
      </c>
      <c r="BK518" s="217">
        <f>SUM(BK519:BK520)</f>
        <v>0</v>
      </c>
    </row>
    <row r="519" s="2" customFormat="1" ht="24.15" customHeight="1">
      <c r="A519" s="39"/>
      <c r="B519" s="40"/>
      <c r="C519" s="220" t="s">
        <v>701</v>
      </c>
      <c r="D519" s="220" t="s">
        <v>175</v>
      </c>
      <c r="E519" s="221" t="s">
        <v>702</v>
      </c>
      <c r="F519" s="222" t="s">
        <v>703</v>
      </c>
      <c r="G519" s="223" t="s">
        <v>354</v>
      </c>
      <c r="H519" s="224">
        <v>161.815</v>
      </c>
      <c r="I519" s="225"/>
      <c r="J519" s="226">
        <f>ROUND(I519*H519,2)</f>
        <v>0</v>
      </c>
      <c r="K519" s="222" t="s">
        <v>179</v>
      </c>
      <c r="L519" s="45"/>
      <c r="M519" s="227" t="s">
        <v>1</v>
      </c>
      <c r="N519" s="228" t="s">
        <v>43</v>
      </c>
      <c r="O519" s="92"/>
      <c r="P519" s="229">
        <f>O519*H519</f>
        <v>0</v>
      </c>
      <c r="Q519" s="229">
        <v>0</v>
      </c>
      <c r="R519" s="229">
        <f>Q519*H519</f>
        <v>0</v>
      </c>
      <c r="S519" s="229">
        <v>0</v>
      </c>
      <c r="T519" s="230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31" t="s">
        <v>180</v>
      </c>
      <c r="AT519" s="231" t="s">
        <v>175</v>
      </c>
      <c r="AU519" s="231" t="s">
        <v>88</v>
      </c>
      <c r="AY519" s="18" t="s">
        <v>173</v>
      </c>
      <c r="BE519" s="232">
        <f>IF(N519="základní",J519,0)</f>
        <v>0</v>
      </c>
      <c r="BF519" s="232">
        <f>IF(N519="snížená",J519,0)</f>
        <v>0</v>
      </c>
      <c r="BG519" s="232">
        <f>IF(N519="zákl. přenesená",J519,0)</f>
        <v>0</v>
      </c>
      <c r="BH519" s="232">
        <f>IF(N519="sníž. přenesená",J519,0)</f>
        <v>0</v>
      </c>
      <c r="BI519" s="232">
        <f>IF(N519="nulová",J519,0)</f>
        <v>0</v>
      </c>
      <c r="BJ519" s="18" t="s">
        <v>86</v>
      </c>
      <c r="BK519" s="232">
        <f>ROUND(I519*H519,2)</f>
        <v>0</v>
      </c>
      <c r="BL519" s="18" t="s">
        <v>180</v>
      </c>
      <c r="BM519" s="231" t="s">
        <v>704</v>
      </c>
    </row>
    <row r="520" s="2" customFormat="1" ht="33" customHeight="1">
      <c r="A520" s="39"/>
      <c r="B520" s="40"/>
      <c r="C520" s="220" t="s">
        <v>705</v>
      </c>
      <c r="D520" s="220" t="s">
        <v>175</v>
      </c>
      <c r="E520" s="221" t="s">
        <v>706</v>
      </c>
      <c r="F520" s="222" t="s">
        <v>707</v>
      </c>
      <c r="G520" s="223" t="s">
        <v>354</v>
      </c>
      <c r="H520" s="224">
        <v>161.815</v>
      </c>
      <c r="I520" s="225"/>
      <c r="J520" s="226">
        <f>ROUND(I520*H520,2)</f>
        <v>0</v>
      </c>
      <c r="K520" s="222" t="s">
        <v>179</v>
      </c>
      <c r="L520" s="45"/>
      <c r="M520" s="227" t="s">
        <v>1</v>
      </c>
      <c r="N520" s="228" t="s">
        <v>43</v>
      </c>
      <c r="O520" s="92"/>
      <c r="P520" s="229">
        <f>O520*H520</f>
        <v>0</v>
      </c>
      <c r="Q520" s="229">
        <v>0</v>
      </c>
      <c r="R520" s="229">
        <f>Q520*H520</f>
        <v>0</v>
      </c>
      <c r="S520" s="229">
        <v>0</v>
      </c>
      <c r="T520" s="230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31" t="s">
        <v>180</v>
      </c>
      <c r="AT520" s="231" t="s">
        <v>175</v>
      </c>
      <c r="AU520" s="231" t="s">
        <v>88</v>
      </c>
      <c r="AY520" s="18" t="s">
        <v>173</v>
      </c>
      <c r="BE520" s="232">
        <f>IF(N520="základní",J520,0)</f>
        <v>0</v>
      </c>
      <c r="BF520" s="232">
        <f>IF(N520="snížená",J520,0)</f>
        <v>0</v>
      </c>
      <c r="BG520" s="232">
        <f>IF(N520="zákl. přenesená",J520,0)</f>
        <v>0</v>
      </c>
      <c r="BH520" s="232">
        <f>IF(N520="sníž. přenesená",J520,0)</f>
        <v>0</v>
      </c>
      <c r="BI520" s="232">
        <f>IF(N520="nulová",J520,0)</f>
        <v>0</v>
      </c>
      <c r="BJ520" s="18" t="s">
        <v>86</v>
      </c>
      <c r="BK520" s="232">
        <f>ROUND(I520*H520,2)</f>
        <v>0</v>
      </c>
      <c r="BL520" s="18" t="s">
        <v>180</v>
      </c>
      <c r="BM520" s="231" t="s">
        <v>708</v>
      </c>
    </row>
    <row r="521" s="12" customFormat="1" ht="25.92" customHeight="1">
      <c r="A521" s="12"/>
      <c r="B521" s="204"/>
      <c r="C521" s="205"/>
      <c r="D521" s="206" t="s">
        <v>77</v>
      </c>
      <c r="E521" s="207" t="s">
        <v>383</v>
      </c>
      <c r="F521" s="207" t="s">
        <v>709</v>
      </c>
      <c r="G521" s="205"/>
      <c r="H521" s="205"/>
      <c r="I521" s="208"/>
      <c r="J521" s="209">
        <f>BK521</f>
        <v>0</v>
      </c>
      <c r="K521" s="205"/>
      <c r="L521" s="210"/>
      <c r="M521" s="211"/>
      <c r="N521" s="212"/>
      <c r="O521" s="212"/>
      <c r="P521" s="213">
        <f>P522</f>
        <v>0</v>
      </c>
      <c r="Q521" s="212"/>
      <c r="R521" s="213">
        <f>R522</f>
        <v>1.0229999999999999</v>
      </c>
      <c r="S521" s="212"/>
      <c r="T521" s="214">
        <f>T522</f>
        <v>0</v>
      </c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R521" s="215" t="s">
        <v>110</v>
      </c>
      <c r="AT521" s="216" t="s">
        <v>77</v>
      </c>
      <c r="AU521" s="216" t="s">
        <v>78</v>
      </c>
      <c r="AY521" s="215" t="s">
        <v>173</v>
      </c>
      <c r="BK521" s="217">
        <f>BK522</f>
        <v>0</v>
      </c>
    </row>
    <row r="522" s="12" customFormat="1" ht="22.8" customHeight="1">
      <c r="A522" s="12"/>
      <c r="B522" s="204"/>
      <c r="C522" s="205"/>
      <c r="D522" s="206" t="s">
        <v>77</v>
      </c>
      <c r="E522" s="218" t="s">
        <v>710</v>
      </c>
      <c r="F522" s="218" t="s">
        <v>711</v>
      </c>
      <c r="G522" s="205"/>
      <c r="H522" s="205"/>
      <c r="I522" s="208"/>
      <c r="J522" s="219">
        <f>BK522</f>
        <v>0</v>
      </c>
      <c r="K522" s="205"/>
      <c r="L522" s="210"/>
      <c r="M522" s="211"/>
      <c r="N522" s="212"/>
      <c r="O522" s="212"/>
      <c r="P522" s="213">
        <f>SUM(P523:P529)</f>
        <v>0</v>
      </c>
      <c r="Q522" s="212"/>
      <c r="R522" s="213">
        <f>SUM(R523:R529)</f>
        <v>1.0229999999999999</v>
      </c>
      <c r="S522" s="212"/>
      <c r="T522" s="214">
        <f>SUM(T523:T529)</f>
        <v>0</v>
      </c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R522" s="215" t="s">
        <v>110</v>
      </c>
      <c r="AT522" s="216" t="s">
        <v>77</v>
      </c>
      <c r="AU522" s="216" t="s">
        <v>86</v>
      </c>
      <c r="AY522" s="215" t="s">
        <v>173</v>
      </c>
      <c r="BK522" s="217">
        <f>SUM(BK523:BK529)</f>
        <v>0</v>
      </c>
    </row>
    <row r="523" s="2" customFormat="1" ht="37.8" customHeight="1">
      <c r="A523" s="39"/>
      <c r="B523" s="40"/>
      <c r="C523" s="220" t="s">
        <v>712</v>
      </c>
      <c r="D523" s="220" t="s">
        <v>175</v>
      </c>
      <c r="E523" s="221" t="s">
        <v>713</v>
      </c>
      <c r="F523" s="222" t="s">
        <v>714</v>
      </c>
      <c r="G523" s="223" t="s">
        <v>272</v>
      </c>
      <c r="H523" s="224">
        <v>33</v>
      </c>
      <c r="I523" s="225"/>
      <c r="J523" s="226">
        <f>ROUND(I523*H523,2)</f>
        <v>0</v>
      </c>
      <c r="K523" s="222" t="s">
        <v>179</v>
      </c>
      <c r="L523" s="45"/>
      <c r="M523" s="227" t="s">
        <v>1</v>
      </c>
      <c r="N523" s="228" t="s">
        <v>43</v>
      </c>
      <c r="O523" s="92"/>
      <c r="P523" s="229">
        <f>O523*H523</f>
        <v>0</v>
      </c>
      <c r="Q523" s="229">
        <v>0</v>
      </c>
      <c r="R523" s="229">
        <f>Q523*H523</f>
        <v>0</v>
      </c>
      <c r="S523" s="229">
        <v>0</v>
      </c>
      <c r="T523" s="230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31" t="s">
        <v>561</v>
      </c>
      <c r="AT523" s="231" t="s">
        <v>175</v>
      </c>
      <c r="AU523" s="231" t="s">
        <v>88</v>
      </c>
      <c r="AY523" s="18" t="s">
        <v>173</v>
      </c>
      <c r="BE523" s="232">
        <f>IF(N523="základní",J523,0)</f>
        <v>0</v>
      </c>
      <c r="BF523" s="232">
        <f>IF(N523="snížená",J523,0)</f>
        <v>0</v>
      </c>
      <c r="BG523" s="232">
        <f>IF(N523="zákl. přenesená",J523,0)</f>
        <v>0</v>
      </c>
      <c r="BH523" s="232">
        <f>IF(N523="sníž. přenesená",J523,0)</f>
        <v>0</v>
      </c>
      <c r="BI523" s="232">
        <f>IF(N523="nulová",J523,0)</f>
        <v>0</v>
      </c>
      <c r="BJ523" s="18" t="s">
        <v>86</v>
      </c>
      <c r="BK523" s="232">
        <f>ROUND(I523*H523,2)</f>
        <v>0</v>
      </c>
      <c r="BL523" s="18" t="s">
        <v>561</v>
      </c>
      <c r="BM523" s="231" t="s">
        <v>715</v>
      </c>
    </row>
    <row r="524" s="13" customFormat="1">
      <c r="A524" s="13"/>
      <c r="B524" s="233"/>
      <c r="C524" s="234"/>
      <c r="D524" s="235" t="s">
        <v>182</v>
      </c>
      <c r="E524" s="236" t="s">
        <v>1</v>
      </c>
      <c r="F524" s="237" t="s">
        <v>716</v>
      </c>
      <c r="G524" s="234"/>
      <c r="H524" s="236" t="s">
        <v>1</v>
      </c>
      <c r="I524" s="238"/>
      <c r="J524" s="234"/>
      <c r="K524" s="234"/>
      <c r="L524" s="239"/>
      <c r="M524" s="240"/>
      <c r="N524" s="241"/>
      <c r="O524" s="241"/>
      <c r="P524" s="241"/>
      <c r="Q524" s="241"/>
      <c r="R524" s="241"/>
      <c r="S524" s="241"/>
      <c r="T524" s="242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3" t="s">
        <v>182</v>
      </c>
      <c r="AU524" s="243" t="s">
        <v>88</v>
      </c>
      <c r="AV524" s="13" t="s">
        <v>86</v>
      </c>
      <c r="AW524" s="13" t="s">
        <v>34</v>
      </c>
      <c r="AX524" s="13" t="s">
        <v>78</v>
      </c>
      <c r="AY524" s="243" t="s">
        <v>173</v>
      </c>
    </row>
    <row r="525" s="14" customFormat="1">
      <c r="A525" s="14"/>
      <c r="B525" s="244"/>
      <c r="C525" s="245"/>
      <c r="D525" s="235" t="s">
        <v>182</v>
      </c>
      <c r="E525" s="246" t="s">
        <v>1</v>
      </c>
      <c r="F525" s="247" t="s">
        <v>717</v>
      </c>
      <c r="G525" s="245"/>
      <c r="H525" s="248">
        <v>33</v>
      </c>
      <c r="I525" s="249"/>
      <c r="J525" s="245"/>
      <c r="K525" s="245"/>
      <c r="L525" s="250"/>
      <c r="M525" s="251"/>
      <c r="N525" s="252"/>
      <c r="O525" s="252"/>
      <c r="P525" s="252"/>
      <c r="Q525" s="252"/>
      <c r="R525" s="252"/>
      <c r="S525" s="252"/>
      <c r="T525" s="253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4" t="s">
        <v>182</v>
      </c>
      <c r="AU525" s="254" t="s">
        <v>88</v>
      </c>
      <c r="AV525" s="14" t="s">
        <v>88</v>
      </c>
      <c r="AW525" s="14" t="s">
        <v>34</v>
      </c>
      <c r="AX525" s="14" t="s">
        <v>78</v>
      </c>
      <c r="AY525" s="254" t="s">
        <v>173</v>
      </c>
    </row>
    <row r="526" s="15" customFormat="1">
      <c r="A526" s="15"/>
      <c r="B526" s="255"/>
      <c r="C526" s="256"/>
      <c r="D526" s="235" t="s">
        <v>182</v>
      </c>
      <c r="E526" s="257" t="s">
        <v>1</v>
      </c>
      <c r="F526" s="258" t="s">
        <v>184</v>
      </c>
      <c r="G526" s="256"/>
      <c r="H526" s="259">
        <v>33</v>
      </c>
      <c r="I526" s="260"/>
      <c r="J526" s="256"/>
      <c r="K526" s="256"/>
      <c r="L526" s="261"/>
      <c r="M526" s="262"/>
      <c r="N526" s="263"/>
      <c r="O526" s="263"/>
      <c r="P526" s="263"/>
      <c r="Q526" s="263"/>
      <c r="R526" s="263"/>
      <c r="S526" s="263"/>
      <c r="T526" s="264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265" t="s">
        <v>182</v>
      </c>
      <c r="AU526" s="265" t="s">
        <v>88</v>
      </c>
      <c r="AV526" s="15" t="s">
        <v>180</v>
      </c>
      <c r="AW526" s="15" t="s">
        <v>34</v>
      </c>
      <c r="AX526" s="15" t="s">
        <v>86</v>
      </c>
      <c r="AY526" s="265" t="s">
        <v>173</v>
      </c>
    </row>
    <row r="527" s="2" customFormat="1" ht="24.15" customHeight="1">
      <c r="A527" s="39"/>
      <c r="B527" s="40"/>
      <c r="C527" s="277" t="s">
        <v>718</v>
      </c>
      <c r="D527" s="277" t="s">
        <v>383</v>
      </c>
      <c r="E527" s="278" t="s">
        <v>719</v>
      </c>
      <c r="F527" s="279" t="s">
        <v>720</v>
      </c>
      <c r="G527" s="280" t="s">
        <v>272</v>
      </c>
      <c r="H527" s="281">
        <v>33</v>
      </c>
      <c r="I527" s="282"/>
      <c r="J527" s="283">
        <f>ROUND(I527*H527,2)</f>
        <v>0</v>
      </c>
      <c r="K527" s="279" t="s">
        <v>179</v>
      </c>
      <c r="L527" s="284"/>
      <c r="M527" s="285" t="s">
        <v>1</v>
      </c>
      <c r="N527" s="286" t="s">
        <v>43</v>
      </c>
      <c r="O527" s="92"/>
      <c r="P527" s="229">
        <f>O527*H527</f>
        <v>0</v>
      </c>
      <c r="Q527" s="229">
        <v>0.031</v>
      </c>
      <c r="R527" s="229">
        <f>Q527*H527</f>
        <v>1.0229999999999999</v>
      </c>
      <c r="S527" s="229">
        <v>0</v>
      </c>
      <c r="T527" s="230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31" t="s">
        <v>721</v>
      </c>
      <c r="AT527" s="231" t="s">
        <v>383</v>
      </c>
      <c r="AU527" s="231" t="s">
        <v>88</v>
      </c>
      <c r="AY527" s="18" t="s">
        <v>173</v>
      </c>
      <c r="BE527" s="232">
        <f>IF(N527="základní",J527,0)</f>
        <v>0</v>
      </c>
      <c r="BF527" s="232">
        <f>IF(N527="snížená",J527,0)</f>
        <v>0</v>
      </c>
      <c r="BG527" s="232">
        <f>IF(N527="zákl. přenesená",J527,0)</f>
        <v>0</v>
      </c>
      <c r="BH527" s="232">
        <f>IF(N527="sníž. přenesená",J527,0)</f>
        <v>0</v>
      </c>
      <c r="BI527" s="232">
        <f>IF(N527="nulová",J527,0)</f>
        <v>0</v>
      </c>
      <c r="BJ527" s="18" t="s">
        <v>86</v>
      </c>
      <c r="BK527" s="232">
        <f>ROUND(I527*H527,2)</f>
        <v>0</v>
      </c>
      <c r="BL527" s="18" t="s">
        <v>721</v>
      </c>
      <c r="BM527" s="231" t="s">
        <v>722</v>
      </c>
    </row>
    <row r="528" s="2" customFormat="1" ht="24.15" customHeight="1">
      <c r="A528" s="39"/>
      <c r="B528" s="40"/>
      <c r="C528" s="220" t="s">
        <v>723</v>
      </c>
      <c r="D528" s="220" t="s">
        <v>175</v>
      </c>
      <c r="E528" s="221" t="s">
        <v>724</v>
      </c>
      <c r="F528" s="222" t="s">
        <v>725</v>
      </c>
      <c r="G528" s="223" t="s">
        <v>354</v>
      </c>
      <c r="H528" s="224">
        <v>1.0229999999999999</v>
      </c>
      <c r="I528" s="225"/>
      <c r="J528" s="226">
        <f>ROUND(I528*H528,2)</f>
        <v>0</v>
      </c>
      <c r="K528" s="222" t="s">
        <v>179</v>
      </c>
      <c r="L528" s="45"/>
      <c r="M528" s="227" t="s">
        <v>1</v>
      </c>
      <c r="N528" s="228" t="s">
        <v>43</v>
      </c>
      <c r="O528" s="92"/>
      <c r="P528" s="229">
        <f>O528*H528</f>
        <v>0</v>
      </c>
      <c r="Q528" s="229">
        <v>0</v>
      </c>
      <c r="R528" s="229">
        <f>Q528*H528</f>
        <v>0</v>
      </c>
      <c r="S528" s="229">
        <v>0</v>
      </c>
      <c r="T528" s="230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31" t="s">
        <v>561</v>
      </c>
      <c r="AT528" s="231" t="s">
        <v>175</v>
      </c>
      <c r="AU528" s="231" t="s">
        <v>88</v>
      </c>
      <c r="AY528" s="18" t="s">
        <v>173</v>
      </c>
      <c r="BE528" s="232">
        <f>IF(N528="základní",J528,0)</f>
        <v>0</v>
      </c>
      <c r="BF528" s="232">
        <f>IF(N528="snížená",J528,0)</f>
        <v>0</v>
      </c>
      <c r="BG528" s="232">
        <f>IF(N528="zákl. přenesená",J528,0)</f>
        <v>0</v>
      </c>
      <c r="BH528" s="232">
        <f>IF(N528="sníž. přenesená",J528,0)</f>
        <v>0</v>
      </c>
      <c r="BI528" s="232">
        <f>IF(N528="nulová",J528,0)</f>
        <v>0</v>
      </c>
      <c r="BJ528" s="18" t="s">
        <v>86</v>
      </c>
      <c r="BK528" s="232">
        <f>ROUND(I528*H528,2)</f>
        <v>0</v>
      </c>
      <c r="BL528" s="18" t="s">
        <v>561</v>
      </c>
      <c r="BM528" s="231" t="s">
        <v>726</v>
      </c>
    </row>
    <row r="529" s="2" customFormat="1" ht="24.15" customHeight="1">
      <c r="A529" s="39"/>
      <c r="B529" s="40"/>
      <c r="C529" s="220" t="s">
        <v>727</v>
      </c>
      <c r="D529" s="220" t="s">
        <v>175</v>
      </c>
      <c r="E529" s="221" t="s">
        <v>728</v>
      </c>
      <c r="F529" s="222" t="s">
        <v>729</v>
      </c>
      <c r="G529" s="223" t="s">
        <v>354</v>
      </c>
      <c r="H529" s="224">
        <v>1.0229999999999999</v>
      </c>
      <c r="I529" s="225"/>
      <c r="J529" s="226">
        <f>ROUND(I529*H529,2)</f>
        <v>0</v>
      </c>
      <c r="K529" s="222" t="s">
        <v>179</v>
      </c>
      <c r="L529" s="45"/>
      <c r="M529" s="291" t="s">
        <v>1</v>
      </c>
      <c r="N529" s="292" t="s">
        <v>43</v>
      </c>
      <c r="O529" s="293"/>
      <c r="P529" s="294">
        <f>O529*H529</f>
        <v>0</v>
      </c>
      <c r="Q529" s="294">
        <v>0</v>
      </c>
      <c r="R529" s="294">
        <f>Q529*H529</f>
        <v>0</v>
      </c>
      <c r="S529" s="294">
        <v>0</v>
      </c>
      <c r="T529" s="295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1" t="s">
        <v>561</v>
      </c>
      <c r="AT529" s="231" t="s">
        <v>175</v>
      </c>
      <c r="AU529" s="231" t="s">
        <v>88</v>
      </c>
      <c r="AY529" s="18" t="s">
        <v>173</v>
      </c>
      <c r="BE529" s="232">
        <f>IF(N529="základní",J529,0)</f>
        <v>0</v>
      </c>
      <c r="BF529" s="232">
        <f>IF(N529="snížená",J529,0)</f>
        <v>0</v>
      </c>
      <c r="BG529" s="232">
        <f>IF(N529="zákl. přenesená",J529,0)</f>
        <v>0</v>
      </c>
      <c r="BH529" s="232">
        <f>IF(N529="sníž. přenesená",J529,0)</f>
        <v>0</v>
      </c>
      <c r="BI529" s="232">
        <f>IF(N529="nulová",J529,0)</f>
        <v>0</v>
      </c>
      <c r="BJ529" s="18" t="s">
        <v>86</v>
      </c>
      <c r="BK529" s="232">
        <f>ROUND(I529*H529,2)</f>
        <v>0</v>
      </c>
      <c r="BL529" s="18" t="s">
        <v>561</v>
      </c>
      <c r="BM529" s="231" t="s">
        <v>730</v>
      </c>
    </row>
    <row r="530" s="2" customFormat="1" ht="6.96" customHeight="1">
      <c r="A530" s="39"/>
      <c r="B530" s="67"/>
      <c r="C530" s="68"/>
      <c r="D530" s="68"/>
      <c r="E530" s="68"/>
      <c r="F530" s="68"/>
      <c r="G530" s="68"/>
      <c r="H530" s="68"/>
      <c r="I530" s="68"/>
      <c r="J530" s="68"/>
      <c r="K530" s="68"/>
      <c r="L530" s="45"/>
      <c r="M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</row>
  </sheetData>
  <sheetProtection sheet="1" autoFilter="0" formatColumns="0" formatRows="0" objects="1" scenarios="1" spinCount="100000" saltValue="Qbl5Zk2YxD4bcK7k/7tq6xAl+hjUGtSDYggsaIJVrp9ih1bjpSu17H4QYBXl682mP3lvdrNbwOg1SvbSHaAcwA==" hashValue="wubAE3fudkuaaYlGs/L/7efzUuQhyUtu51COGhxUDYFL7AmsB/ukALj2Vzi3OC4EJB9sBsZPmU1Fc0jwkxvmYw==" algorithmName="SHA-512" password="CAE5"/>
  <autoFilter ref="C124:K529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</row>
    <row r="4" s="1" customFormat="1" ht="24.96" customHeight="1">
      <c r="B4" s="21"/>
      <c r="D4" s="140" t="s">
        <v>100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Milovice - parkoviště Mírová 1. etapa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114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731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13. 12. 2022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32</v>
      </c>
      <c r="F21" s="39"/>
      <c r="G21" s="39"/>
      <c r="H21" s="39"/>
      <c r="I21" s="142" t="s">
        <v>27</v>
      </c>
      <c r="J21" s="145" t="s">
        <v>33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27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19.25" customHeight="1">
      <c r="A27" s="147"/>
      <c r="B27" s="148"/>
      <c r="C27" s="147"/>
      <c r="D27" s="147"/>
      <c r="E27" s="149" t="s">
        <v>143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ROUND((SUM(BE122:BE150)),  2)</f>
        <v>0</v>
      </c>
      <c r="G33" s="39"/>
      <c r="H33" s="39"/>
      <c r="I33" s="157">
        <v>0.20999999999999999</v>
      </c>
      <c r="J33" s="156">
        <f>ROUND(((SUM(BE122:BE150))*I33),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44</v>
      </c>
      <c r="F34" s="156">
        <f>ROUND((SUM(BF122:BF150)),  2)</f>
        <v>0</v>
      </c>
      <c r="G34" s="39"/>
      <c r="H34" s="39"/>
      <c r="I34" s="157">
        <v>0.14999999999999999</v>
      </c>
      <c r="J34" s="156">
        <f>ROUND(((SUM(BF122:BF150))*I34),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ROUND((SUM(BG122:BG150)),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ROUND((SUM(BH122:BH150)),  2)</f>
        <v>0</v>
      </c>
      <c r="G36" s="39"/>
      <c r="H36" s="39"/>
      <c r="I36" s="157">
        <v>0.14999999999999999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ROUND((SUM(BI122:BI150)),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Milovice - parkoviště Mírová 1. etapa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 xml:space="preserve">VON - Vedlejší a ostatní náklady 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Milovice, okres Nymburk</v>
      </c>
      <c r="G89" s="41"/>
      <c r="H89" s="41"/>
      <c r="I89" s="33" t="s">
        <v>22</v>
      </c>
      <c r="J89" s="80" t="str">
        <f>IF(J12="","",J12)</f>
        <v>13. 12. 2022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IPOKa,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145</v>
      </c>
      <c r="D94" s="178"/>
      <c r="E94" s="178"/>
      <c r="F94" s="178"/>
      <c r="G94" s="178"/>
      <c r="H94" s="178"/>
      <c r="I94" s="178"/>
      <c r="J94" s="179" t="s">
        <v>146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147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148</v>
      </c>
    </row>
    <row r="97" s="9" customFormat="1" ht="24.96" customHeight="1">
      <c r="A97" s="9"/>
      <c r="B97" s="181"/>
      <c r="C97" s="182"/>
      <c r="D97" s="183" t="s">
        <v>732</v>
      </c>
      <c r="E97" s="184"/>
      <c r="F97" s="184"/>
      <c r="G97" s="184"/>
      <c r="H97" s="184"/>
      <c r="I97" s="184"/>
      <c r="J97" s="185">
        <f>J123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733</v>
      </c>
      <c r="E98" s="190"/>
      <c r="F98" s="190"/>
      <c r="G98" s="190"/>
      <c r="H98" s="190"/>
      <c r="I98" s="190"/>
      <c r="J98" s="191">
        <f>J124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734</v>
      </c>
      <c r="E99" s="190"/>
      <c r="F99" s="190"/>
      <c r="G99" s="190"/>
      <c r="H99" s="190"/>
      <c r="I99" s="190"/>
      <c r="J99" s="191">
        <f>J135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735</v>
      </c>
      <c r="E100" s="190"/>
      <c r="F100" s="190"/>
      <c r="G100" s="190"/>
      <c r="H100" s="190"/>
      <c r="I100" s="190"/>
      <c r="J100" s="191">
        <f>J138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736</v>
      </c>
      <c r="E101" s="190"/>
      <c r="F101" s="190"/>
      <c r="G101" s="190"/>
      <c r="H101" s="190"/>
      <c r="I101" s="190"/>
      <c r="J101" s="191">
        <f>J144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737</v>
      </c>
      <c r="E102" s="190"/>
      <c r="F102" s="190"/>
      <c r="G102" s="190"/>
      <c r="H102" s="190"/>
      <c r="I102" s="190"/>
      <c r="J102" s="191">
        <f>J146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158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6" t="str">
        <f>E7</f>
        <v>Milovice - parkoviště Mírová 1. etapa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114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 xml:space="preserve">VON - Vedlejší a ostatní náklady 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>Milovice, okres Nymburk</v>
      </c>
      <c r="G116" s="41"/>
      <c r="H116" s="41"/>
      <c r="I116" s="33" t="s">
        <v>22</v>
      </c>
      <c r="J116" s="80" t="str">
        <f>IF(J12="","",J12)</f>
        <v>13. 12. 2022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E15</f>
        <v xml:space="preserve"> </v>
      </c>
      <c r="G118" s="41"/>
      <c r="H118" s="41"/>
      <c r="I118" s="33" t="s">
        <v>30</v>
      </c>
      <c r="J118" s="37" t="str">
        <f>E21</f>
        <v>IPOKa, s.r.o.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28</v>
      </c>
      <c r="D119" s="41"/>
      <c r="E119" s="41"/>
      <c r="F119" s="28" t="str">
        <f>IF(E18="","",E18)</f>
        <v>Vyplň údaj</v>
      </c>
      <c r="G119" s="41"/>
      <c r="H119" s="41"/>
      <c r="I119" s="33" t="s">
        <v>35</v>
      </c>
      <c r="J119" s="37" t="str">
        <f>E24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3"/>
      <c r="B121" s="194"/>
      <c r="C121" s="195" t="s">
        <v>159</v>
      </c>
      <c r="D121" s="196" t="s">
        <v>63</v>
      </c>
      <c r="E121" s="196" t="s">
        <v>59</v>
      </c>
      <c r="F121" s="196" t="s">
        <v>60</v>
      </c>
      <c r="G121" s="196" t="s">
        <v>160</v>
      </c>
      <c r="H121" s="196" t="s">
        <v>161</v>
      </c>
      <c r="I121" s="196" t="s">
        <v>162</v>
      </c>
      <c r="J121" s="196" t="s">
        <v>146</v>
      </c>
      <c r="K121" s="197" t="s">
        <v>163</v>
      </c>
      <c r="L121" s="198"/>
      <c r="M121" s="101" t="s">
        <v>1</v>
      </c>
      <c r="N121" s="102" t="s">
        <v>42</v>
      </c>
      <c r="O121" s="102" t="s">
        <v>164</v>
      </c>
      <c r="P121" s="102" t="s">
        <v>165</v>
      </c>
      <c r="Q121" s="102" t="s">
        <v>166</v>
      </c>
      <c r="R121" s="102" t="s">
        <v>167</v>
      </c>
      <c r="S121" s="102" t="s">
        <v>168</v>
      </c>
      <c r="T121" s="103" t="s">
        <v>169</v>
      </c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</row>
    <row r="122" s="2" customFormat="1" ht="22.8" customHeight="1">
      <c r="A122" s="39"/>
      <c r="B122" s="40"/>
      <c r="C122" s="108" t="s">
        <v>170</v>
      </c>
      <c r="D122" s="41"/>
      <c r="E122" s="41"/>
      <c r="F122" s="41"/>
      <c r="G122" s="41"/>
      <c r="H122" s="41"/>
      <c r="I122" s="41"/>
      <c r="J122" s="199">
        <f>BK122</f>
        <v>0</v>
      </c>
      <c r="K122" s="41"/>
      <c r="L122" s="45"/>
      <c r="M122" s="104"/>
      <c r="N122" s="200"/>
      <c r="O122" s="105"/>
      <c r="P122" s="201">
        <f>P123</f>
        <v>0</v>
      </c>
      <c r="Q122" s="105"/>
      <c r="R122" s="201">
        <f>R123</f>
        <v>0</v>
      </c>
      <c r="S122" s="105"/>
      <c r="T122" s="202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77</v>
      </c>
      <c r="AU122" s="18" t="s">
        <v>148</v>
      </c>
      <c r="BK122" s="203">
        <f>BK123</f>
        <v>0</v>
      </c>
    </row>
    <row r="123" s="12" customFormat="1" ht="25.92" customHeight="1">
      <c r="A123" s="12"/>
      <c r="B123" s="204"/>
      <c r="C123" s="205"/>
      <c r="D123" s="206" t="s">
        <v>77</v>
      </c>
      <c r="E123" s="207" t="s">
        <v>738</v>
      </c>
      <c r="F123" s="207" t="s">
        <v>739</v>
      </c>
      <c r="G123" s="205"/>
      <c r="H123" s="205"/>
      <c r="I123" s="208"/>
      <c r="J123" s="209">
        <f>BK123</f>
        <v>0</v>
      </c>
      <c r="K123" s="205"/>
      <c r="L123" s="210"/>
      <c r="M123" s="211"/>
      <c r="N123" s="212"/>
      <c r="O123" s="212"/>
      <c r="P123" s="213">
        <f>P124+P135+P138+P144+P146</f>
        <v>0</v>
      </c>
      <c r="Q123" s="212"/>
      <c r="R123" s="213">
        <f>R124+R135+R138+R144+R146</f>
        <v>0</v>
      </c>
      <c r="S123" s="212"/>
      <c r="T123" s="214">
        <f>T124+T135+T138+T144+T146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197</v>
      </c>
      <c r="AT123" s="216" t="s">
        <v>77</v>
      </c>
      <c r="AU123" s="216" t="s">
        <v>78</v>
      </c>
      <c r="AY123" s="215" t="s">
        <v>173</v>
      </c>
      <c r="BK123" s="217">
        <f>BK124+BK135+BK138+BK144+BK146</f>
        <v>0</v>
      </c>
    </row>
    <row r="124" s="12" customFormat="1" ht="22.8" customHeight="1">
      <c r="A124" s="12"/>
      <c r="B124" s="204"/>
      <c r="C124" s="205"/>
      <c r="D124" s="206" t="s">
        <v>77</v>
      </c>
      <c r="E124" s="218" t="s">
        <v>740</v>
      </c>
      <c r="F124" s="218" t="s">
        <v>741</v>
      </c>
      <c r="G124" s="205"/>
      <c r="H124" s="205"/>
      <c r="I124" s="208"/>
      <c r="J124" s="219">
        <f>BK124</f>
        <v>0</v>
      </c>
      <c r="K124" s="205"/>
      <c r="L124" s="210"/>
      <c r="M124" s="211"/>
      <c r="N124" s="212"/>
      <c r="O124" s="212"/>
      <c r="P124" s="213">
        <f>SUM(P125:P134)</f>
        <v>0</v>
      </c>
      <c r="Q124" s="212"/>
      <c r="R124" s="213">
        <f>SUM(R125:R134)</f>
        <v>0</v>
      </c>
      <c r="S124" s="212"/>
      <c r="T124" s="214">
        <f>SUM(T125:T134)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197</v>
      </c>
      <c r="AT124" s="216" t="s">
        <v>77</v>
      </c>
      <c r="AU124" s="216" t="s">
        <v>86</v>
      </c>
      <c r="AY124" s="215" t="s">
        <v>173</v>
      </c>
      <c r="BK124" s="217">
        <f>SUM(BK125:BK134)</f>
        <v>0</v>
      </c>
    </row>
    <row r="125" s="2" customFormat="1" ht="24.15" customHeight="1">
      <c r="A125" s="39"/>
      <c r="B125" s="40"/>
      <c r="C125" s="220" t="s">
        <v>86</v>
      </c>
      <c r="D125" s="220" t="s">
        <v>175</v>
      </c>
      <c r="E125" s="221" t="s">
        <v>742</v>
      </c>
      <c r="F125" s="222" t="s">
        <v>743</v>
      </c>
      <c r="G125" s="223" t="s">
        <v>744</v>
      </c>
      <c r="H125" s="224">
        <v>1</v>
      </c>
      <c r="I125" s="225"/>
      <c r="J125" s="226">
        <f>ROUND(I125*H125,2)</f>
        <v>0</v>
      </c>
      <c r="K125" s="222" t="s">
        <v>1</v>
      </c>
      <c r="L125" s="45"/>
      <c r="M125" s="227" t="s">
        <v>1</v>
      </c>
      <c r="N125" s="228" t="s">
        <v>43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745</v>
      </c>
      <c r="AT125" s="231" t="s">
        <v>175</v>
      </c>
      <c r="AU125" s="231" t="s">
        <v>88</v>
      </c>
      <c r="AY125" s="18" t="s">
        <v>173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86</v>
      </c>
      <c r="BK125" s="232">
        <f>ROUND(I125*H125,2)</f>
        <v>0</v>
      </c>
      <c r="BL125" s="18" t="s">
        <v>745</v>
      </c>
      <c r="BM125" s="231" t="s">
        <v>746</v>
      </c>
    </row>
    <row r="126" s="2" customFormat="1">
      <c r="A126" s="39"/>
      <c r="B126" s="40"/>
      <c r="C126" s="41"/>
      <c r="D126" s="235" t="s">
        <v>687</v>
      </c>
      <c r="E126" s="41"/>
      <c r="F126" s="287" t="s">
        <v>747</v>
      </c>
      <c r="G126" s="41"/>
      <c r="H126" s="41"/>
      <c r="I126" s="288"/>
      <c r="J126" s="41"/>
      <c r="K126" s="41"/>
      <c r="L126" s="45"/>
      <c r="M126" s="289"/>
      <c r="N126" s="290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687</v>
      </c>
      <c r="AU126" s="18" t="s">
        <v>88</v>
      </c>
    </row>
    <row r="127" s="2" customFormat="1" ht="24.15" customHeight="1">
      <c r="A127" s="39"/>
      <c r="B127" s="40"/>
      <c r="C127" s="220" t="s">
        <v>88</v>
      </c>
      <c r="D127" s="220" t="s">
        <v>175</v>
      </c>
      <c r="E127" s="221" t="s">
        <v>748</v>
      </c>
      <c r="F127" s="222" t="s">
        <v>749</v>
      </c>
      <c r="G127" s="223" t="s">
        <v>744</v>
      </c>
      <c r="H127" s="224">
        <v>1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43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745</v>
      </c>
      <c r="AT127" s="231" t="s">
        <v>175</v>
      </c>
      <c r="AU127" s="231" t="s">
        <v>88</v>
      </c>
      <c r="AY127" s="18" t="s">
        <v>173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86</v>
      </c>
      <c r="BK127" s="232">
        <f>ROUND(I127*H127,2)</f>
        <v>0</v>
      </c>
      <c r="BL127" s="18" t="s">
        <v>745</v>
      </c>
      <c r="BM127" s="231" t="s">
        <v>750</v>
      </c>
    </row>
    <row r="128" s="2" customFormat="1">
      <c r="A128" s="39"/>
      <c r="B128" s="40"/>
      <c r="C128" s="41"/>
      <c r="D128" s="235" t="s">
        <v>687</v>
      </c>
      <c r="E128" s="41"/>
      <c r="F128" s="287" t="s">
        <v>751</v>
      </c>
      <c r="G128" s="41"/>
      <c r="H128" s="41"/>
      <c r="I128" s="288"/>
      <c r="J128" s="41"/>
      <c r="K128" s="41"/>
      <c r="L128" s="45"/>
      <c r="M128" s="289"/>
      <c r="N128" s="290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687</v>
      </c>
      <c r="AU128" s="18" t="s">
        <v>88</v>
      </c>
    </row>
    <row r="129" s="2" customFormat="1" ht="24.15" customHeight="1">
      <c r="A129" s="39"/>
      <c r="B129" s="40"/>
      <c r="C129" s="220" t="s">
        <v>110</v>
      </c>
      <c r="D129" s="220" t="s">
        <v>175</v>
      </c>
      <c r="E129" s="221" t="s">
        <v>752</v>
      </c>
      <c r="F129" s="222" t="s">
        <v>753</v>
      </c>
      <c r="G129" s="223" t="s">
        <v>744</v>
      </c>
      <c r="H129" s="224">
        <v>1</v>
      </c>
      <c r="I129" s="225"/>
      <c r="J129" s="226">
        <f>ROUND(I129*H129,2)</f>
        <v>0</v>
      </c>
      <c r="K129" s="222" t="s">
        <v>1</v>
      </c>
      <c r="L129" s="45"/>
      <c r="M129" s="227" t="s">
        <v>1</v>
      </c>
      <c r="N129" s="228" t="s">
        <v>43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745</v>
      </c>
      <c r="AT129" s="231" t="s">
        <v>175</v>
      </c>
      <c r="AU129" s="231" t="s">
        <v>88</v>
      </c>
      <c r="AY129" s="18" t="s">
        <v>173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86</v>
      </c>
      <c r="BK129" s="232">
        <f>ROUND(I129*H129,2)</f>
        <v>0</v>
      </c>
      <c r="BL129" s="18" t="s">
        <v>745</v>
      </c>
      <c r="BM129" s="231" t="s">
        <v>754</v>
      </c>
    </row>
    <row r="130" s="2" customFormat="1">
      <c r="A130" s="39"/>
      <c r="B130" s="40"/>
      <c r="C130" s="220" t="s">
        <v>180</v>
      </c>
      <c r="D130" s="220" t="s">
        <v>175</v>
      </c>
      <c r="E130" s="221" t="s">
        <v>755</v>
      </c>
      <c r="F130" s="222" t="s">
        <v>756</v>
      </c>
      <c r="G130" s="223" t="s">
        <v>744</v>
      </c>
      <c r="H130" s="224">
        <v>1</v>
      </c>
      <c r="I130" s="225"/>
      <c r="J130" s="226">
        <f>ROUND(I130*H130,2)</f>
        <v>0</v>
      </c>
      <c r="K130" s="222" t="s">
        <v>1</v>
      </c>
      <c r="L130" s="45"/>
      <c r="M130" s="227" t="s">
        <v>1</v>
      </c>
      <c r="N130" s="228" t="s">
        <v>43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745</v>
      </c>
      <c r="AT130" s="231" t="s">
        <v>175</v>
      </c>
      <c r="AU130" s="231" t="s">
        <v>88</v>
      </c>
      <c r="AY130" s="18" t="s">
        <v>173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86</v>
      </c>
      <c r="BK130" s="232">
        <f>ROUND(I130*H130,2)</f>
        <v>0</v>
      </c>
      <c r="BL130" s="18" t="s">
        <v>745</v>
      </c>
      <c r="BM130" s="231" t="s">
        <v>757</v>
      </c>
    </row>
    <row r="131" s="2" customFormat="1" ht="24.15" customHeight="1">
      <c r="A131" s="39"/>
      <c r="B131" s="40"/>
      <c r="C131" s="220" t="s">
        <v>197</v>
      </c>
      <c r="D131" s="220" t="s">
        <v>175</v>
      </c>
      <c r="E131" s="221" t="s">
        <v>758</v>
      </c>
      <c r="F131" s="222" t="s">
        <v>759</v>
      </c>
      <c r="G131" s="223" t="s">
        <v>744</v>
      </c>
      <c r="H131" s="224">
        <v>1</v>
      </c>
      <c r="I131" s="225"/>
      <c r="J131" s="226">
        <f>ROUND(I131*H131,2)</f>
        <v>0</v>
      </c>
      <c r="K131" s="222" t="s">
        <v>1</v>
      </c>
      <c r="L131" s="45"/>
      <c r="M131" s="227" t="s">
        <v>1</v>
      </c>
      <c r="N131" s="228" t="s">
        <v>43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745</v>
      </c>
      <c r="AT131" s="231" t="s">
        <v>175</v>
      </c>
      <c r="AU131" s="231" t="s">
        <v>88</v>
      </c>
      <c r="AY131" s="18" t="s">
        <v>173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86</v>
      </c>
      <c r="BK131" s="232">
        <f>ROUND(I131*H131,2)</f>
        <v>0</v>
      </c>
      <c r="BL131" s="18" t="s">
        <v>745</v>
      </c>
      <c r="BM131" s="231" t="s">
        <v>760</v>
      </c>
    </row>
    <row r="132" s="2" customFormat="1" ht="24.15" customHeight="1">
      <c r="A132" s="39"/>
      <c r="B132" s="40"/>
      <c r="C132" s="220" t="s">
        <v>201</v>
      </c>
      <c r="D132" s="220" t="s">
        <v>175</v>
      </c>
      <c r="E132" s="221" t="s">
        <v>761</v>
      </c>
      <c r="F132" s="222" t="s">
        <v>762</v>
      </c>
      <c r="G132" s="223" t="s">
        <v>744</v>
      </c>
      <c r="H132" s="224">
        <v>1</v>
      </c>
      <c r="I132" s="225"/>
      <c r="J132" s="226">
        <f>ROUND(I132*H132,2)</f>
        <v>0</v>
      </c>
      <c r="K132" s="222" t="s">
        <v>1</v>
      </c>
      <c r="L132" s="45"/>
      <c r="M132" s="227" t="s">
        <v>1</v>
      </c>
      <c r="N132" s="228" t="s">
        <v>43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745</v>
      </c>
      <c r="AT132" s="231" t="s">
        <v>175</v>
      </c>
      <c r="AU132" s="231" t="s">
        <v>88</v>
      </c>
      <c r="AY132" s="18" t="s">
        <v>173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86</v>
      </c>
      <c r="BK132" s="232">
        <f>ROUND(I132*H132,2)</f>
        <v>0</v>
      </c>
      <c r="BL132" s="18" t="s">
        <v>745</v>
      </c>
      <c r="BM132" s="231" t="s">
        <v>763</v>
      </c>
    </row>
    <row r="133" s="2" customFormat="1" ht="24.15" customHeight="1">
      <c r="A133" s="39"/>
      <c r="B133" s="40"/>
      <c r="C133" s="220" t="s">
        <v>206</v>
      </c>
      <c r="D133" s="220" t="s">
        <v>175</v>
      </c>
      <c r="E133" s="221" t="s">
        <v>764</v>
      </c>
      <c r="F133" s="222" t="s">
        <v>765</v>
      </c>
      <c r="G133" s="223" t="s">
        <v>744</v>
      </c>
      <c r="H133" s="224">
        <v>1</v>
      </c>
      <c r="I133" s="225"/>
      <c r="J133" s="226">
        <f>ROUND(I133*H133,2)</f>
        <v>0</v>
      </c>
      <c r="K133" s="222" t="s">
        <v>1</v>
      </c>
      <c r="L133" s="45"/>
      <c r="M133" s="227" t="s">
        <v>1</v>
      </c>
      <c r="N133" s="228" t="s">
        <v>43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745</v>
      </c>
      <c r="AT133" s="231" t="s">
        <v>175</v>
      </c>
      <c r="AU133" s="231" t="s">
        <v>88</v>
      </c>
      <c r="AY133" s="18" t="s">
        <v>173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86</v>
      </c>
      <c r="BK133" s="232">
        <f>ROUND(I133*H133,2)</f>
        <v>0</v>
      </c>
      <c r="BL133" s="18" t="s">
        <v>745</v>
      </c>
      <c r="BM133" s="231" t="s">
        <v>766</v>
      </c>
    </row>
    <row r="134" s="2" customFormat="1">
      <c r="A134" s="39"/>
      <c r="B134" s="40"/>
      <c r="C134" s="41"/>
      <c r="D134" s="235" t="s">
        <v>687</v>
      </c>
      <c r="E134" s="41"/>
      <c r="F134" s="287" t="s">
        <v>767</v>
      </c>
      <c r="G134" s="41"/>
      <c r="H134" s="41"/>
      <c r="I134" s="288"/>
      <c r="J134" s="41"/>
      <c r="K134" s="41"/>
      <c r="L134" s="45"/>
      <c r="M134" s="289"/>
      <c r="N134" s="290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687</v>
      </c>
      <c r="AU134" s="18" t="s">
        <v>88</v>
      </c>
    </row>
    <row r="135" s="12" customFormat="1" ht="22.8" customHeight="1">
      <c r="A135" s="12"/>
      <c r="B135" s="204"/>
      <c r="C135" s="205"/>
      <c r="D135" s="206" t="s">
        <v>77</v>
      </c>
      <c r="E135" s="218" t="s">
        <v>768</v>
      </c>
      <c r="F135" s="218" t="s">
        <v>769</v>
      </c>
      <c r="G135" s="205"/>
      <c r="H135" s="205"/>
      <c r="I135" s="208"/>
      <c r="J135" s="219">
        <f>BK135</f>
        <v>0</v>
      </c>
      <c r="K135" s="205"/>
      <c r="L135" s="210"/>
      <c r="M135" s="211"/>
      <c r="N135" s="212"/>
      <c r="O135" s="212"/>
      <c r="P135" s="213">
        <f>SUM(P136:P137)</f>
        <v>0</v>
      </c>
      <c r="Q135" s="212"/>
      <c r="R135" s="213">
        <f>SUM(R136:R137)</f>
        <v>0</v>
      </c>
      <c r="S135" s="212"/>
      <c r="T135" s="214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5" t="s">
        <v>197</v>
      </c>
      <c r="AT135" s="216" t="s">
        <v>77</v>
      </c>
      <c r="AU135" s="216" t="s">
        <v>86</v>
      </c>
      <c r="AY135" s="215" t="s">
        <v>173</v>
      </c>
      <c r="BK135" s="217">
        <f>SUM(BK136:BK137)</f>
        <v>0</v>
      </c>
    </row>
    <row r="136" s="2" customFormat="1" ht="24.15" customHeight="1">
      <c r="A136" s="39"/>
      <c r="B136" s="40"/>
      <c r="C136" s="220" t="s">
        <v>210</v>
      </c>
      <c r="D136" s="220" t="s">
        <v>175</v>
      </c>
      <c r="E136" s="221" t="s">
        <v>770</v>
      </c>
      <c r="F136" s="222" t="s">
        <v>769</v>
      </c>
      <c r="G136" s="223" t="s">
        <v>744</v>
      </c>
      <c r="H136" s="224">
        <v>1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43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745</v>
      </c>
      <c r="AT136" s="231" t="s">
        <v>175</v>
      </c>
      <c r="AU136" s="231" t="s">
        <v>88</v>
      </c>
      <c r="AY136" s="18" t="s">
        <v>173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86</v>
      </c>
      <c r="BK136" s="232">
        <f>ROUND(I136*H136,2)</f>
        <v>0</v>
      </c>
      <c r="BL136" s="18" t="s">
        <v>745</v>
      </c>
      <c r="BM136" s="231" t="s">
        <v>771</v>
      </c>
    </row>
    <row r="137" s="2" customFormat="1">
      <c r="A137" s="39"/>
      <c r="B137" s="40"/>
      <c r="C137" s="41"/>
      <c r="D137" s="235" t="s">
        <v>687</v>
      </c>
      <c r="E137" s="41"/>
      <c r="F137" s="287" t="s">
        <v>772</v>
      </c>
      <c r="G137" s="41"/>
      <c r="H137" s="41"/>
      <c r="I137" s="288"/>
      <c r="J137" s="41"/>
      <c r="K137" s="41"/>
      <c r="L137" s="45"/>
      <c r="M137" s="289"/>
      <c r="N137" s="290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687</v>
      </c>
      <c r="AU137" s="18" t="s">
        <v>88</v>
      </c>
    </row>
    <row r="138" s="12" customFormat="1" ht="22.8" customHeight="1">
      <c r="A138" s="12"/>
      <c r="B138" s="204"/>
      <c r="C138" s="205"/>
      <c r="D138" s="206" t="s">
        <v>77</v>
      </c>
      <c r="E138" s="218" t="s">
        <v>773</v>
      </c>
      <c r="F138" s="218" t="s">
        <v>774</v>
      </c>
      <c r="G138" s="205"/>
      <c r="H138" s="205"/>
      <c r="I138" s="208"/>
      <c r="J138" s="219">
        <f>BK138</f>
        <v>0</v>
      </c>
      <c r="K138" s="205"/>
      <c r="L138" s="210"/>
      <c r="M138" s="211"/>
      <c r="N138" s="212"/>
      <c r="O138" s="212"/>
      <c r="P138" s="213">
        <f>SUM(P139:P143)</f>
        <v>0</v>
      </c>
      <c r="Q138" s="212"/>
      <c r="R138" s="213">
        <f>SUM(R139:R143)</f>
        <v>0</v>
      </c>
      <c r="S138" s="212"/>
      <c r="T138" s="214">
        <f>SUM(T139:T143)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5" t="s">
        <v>197</v>
      </c>
      <c r="AT138" s="216" t="s">
        <v>77</v>
      </c>
      <c r="AU138" s="216" t="s">
        <v>86</v>
      </c>
      <c r="AY138" s="215" t="s">
        <v>173</v>
      </c>
      <c r="BK138" s="217">
        <f>SUM(BK139:BK143)</f>
        <v>0</v>
      </c>
    </row>
    <row r="139" s="2" customFormat="1" ht="24.15" customHeight="1">
      <c r="A139" s="39"/>
      <c r="B139" s="40"/>
      <c r="C139" s="220" t="s">
        <v>214</v>
      </c>
      <c r="D139" s="220" t="s">
        <v>175</v>
      </c>
      <c r="E139" s="221" t="s">
        <v>775</v>
      </c>
      <c r="F139" s="222" t="s">
        <v>776</v>
      </c>
      <c r="G139" s="223" t="s">
        <v>744</v>
      </c>
      <c r="H139" s="224">
        <v>1</v>
      </c>
      <c r="I139" s="225"/>
      <c r="J139" s="226">
        <f>ROUND(I139*H139,2)</f>
        <v>0</v>
      </c>
      <c r="K139" s="222" t="s">
        <v>1</v>
      </c>
      <c r="L139" s="45"/>
      <c r="M139" s="227" t="s">
        <v>1</v>
      </c>
      <c r="N139" s="228" t="s">
        <v>43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745</v>
      </c>
      <c r="AT139" s="231" t="s">
        <v>175</v>
      </c>
      <c r="AU139" s="231" t="s">
        <v>88</v>
      </c>
      <c r="AY139" s="18" t="s">
        <v>173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86</v>
      </c>
      <c r="BK139" s="232">
        <f>ROUND(I139*H139,2)</f>
        <v>0</v>
      </c>
      <c r="BL139" s="18" t="s">
        <v>745</v>
      </c>
      <c r="BM139" s="231" t="s">
        <v>777</v>
      </c>
    </row>
    <row r="140" s="2" customFormat="1">
      <c r="A140" s="39"/>
      <c r="B140" s="40"/>
      <c r="C140" s="41"/>
      <c r="D140" s="235" t="s">
        <v>687</v>
      </c>
      <c r="E140" s="41"/>
      <c r="F140" s="287" t="s">
        <v>778</v>
      </c>
      <c r="G140" s="41"/>
      <c r="H140" s="41"/>
      <c r="I140" s="288"/>
      <c r="J140" s="41"/>
      <c r="K140" s="41"/>
      <c r="L140" s="45"/>
      <c r="M140" s="289"/>
      <c r="N140" s="290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687</v>
      </c>
      <c r="AU140" s="18" t="s">
        <v>88</v>
      </c>
    </row>
    <row r="141" s="2" customFormat="1" ht="24.15" customHeight="1">
      <c r="A141" s="39"/>
      <c r="B141" s="40"/>
      <c r="C141" s="220" t="s">
        <v>218</v>
      </c>
      <c r="D141" s="220" t="s">
        <v>175</v>
      </c>
      <c r="E141" s="221" t="s">
        <v>779</v>
      </c>
      <c r="F141" s="222" t="s">
        <v>780</v>
      </c>
      <c r="G141" s="223" t="s">
        <v>744</v>
      </c>
      <c r="H141" s="224">
        <v>1</v>
      </c>
      <c r="I141" s="225"/>
      <c r="J141" s="226">
        <f>ROUND(I141*H141,2)</f>
        <v>0</v>
      </c>
      <c r="K141" s="222" t="s">
        <v>1</v>
      </c>
      <c r="L141" s="45"/>
      <c r="M141" s="227" t="s">
        <v>1</v>
      </c>
      <c r="N141" s="228" t="s">
        <v>43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745</v>
      </c>
      <c r="AT141" s="231" t="s">
        <v>175</v>
      </c>
      <c r="AU141" s="231" t="s">
        <v>88</v>
      </c>
      <c r="AY141" s="18" t="s">
        <v>173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86</v>
      </c>
      <c r="BK141" s="232">
        <f>ROUND(I141*H141,2)</f>
        <v>0</v>
      </c>
      <c r="BL141" s="18" t="s">
        <v>745</v>
      </c>
      <c r="BM141" s="231" t="s">
        <v>781</v>
      </c>
    </row>
    <row r="142" s="2" customFormat="1" ht="24.15" customHeight="1">
      <c r="A142" s="39"/>
      <c r="B142" s="40"/>
      <c r="C142" s="220" t="s">
        <v>222</v>
      </c>
      <c r="D142" s="220" t="s">
        <v>175</v>
      </c>
      <c r="E142" s="221" t="s">
        <v>782</v>
      </c>
      <c r="F142" s="222" t="s">
        <v>783</v>
      </c>
      <c r="G142" s="223" t="s">
        <v>744</v>
      </c>
      <c r="H142" s="224">
        <v>1</v>
      </c>
      <c r="I142" s="225"/>
      <c r="J142" s="226">
        <f>ROUND(I142*H142,2)</f>
        <v>0</v>
      </c>
      <c r="K142" s="222" t="s">
        <v>1</v>
      </c>
      <c r="L142" s="45"/>
      <c r="M142" s="227" t="s">
        <v>1</v>
      </c>
      <c r="N142" s="228" t="s">
        <v>43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745</v>
      </c>
      <c r="AT142" s="231" t="s">
        <v>175</v>
      </c>
      <c r="AU142" s="231" t="s">
        <v>88</v>
      </c>
      <c r="AY142" s="18" t="s">
        <v>173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86</v>
      </c>
      <c r="BK142" s="232">
        <f>ROUND(I142*H142,2)</f>
        <v>0</v>
      </c>
      <c r="BL142" s="18" t="s">
        <v>745</v>
      </c>
      <c r="BM142" s="231" t="s">
        <v>784</v>
      </c>
    </row>
    <row r="143" s="2" customFormat="1">
      <c r="A143" s="39"/>
      <c r="B143" s="40"/>
      <c r="C143" s="41"/>
      <c r="D143" s="235" t="s">
        <v>687</v>
      </c>
      <c r="E143" s="41"/>
      <c r="F143" s="287" t="s">
        <v>785</v>
      </c>
      <c r="G143" s="41"/>
      <c r="H143" s="41"/>
      <c r="I143" s="288"/>
      <c r="J143" s="41"/>
      <c r="K143" s="41"/>
      <c r="L143" s="45"/>
      <c r="M143" s="289"/>
      <c r="N143" s="290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687</v>
      </c>
      <c r="AU143" s="18" t="s">
        <v>88</v>
      </c>
    </row>
    <row r="144" s="12" customFormat="1" ht="22.8" customHeight="1">
      <c r="A144" s="12"/>
      <c r="B144" s="204"/>
      <c r="C144" s="205"/>
      <c r="D144" s="206" t="s">
        <v>77</v>
      </c>
      <c r="E144" s="218" t="s">
        <v>786</v>
      </c>
      <c r="F144" s="218" t="s">
        <v>787</v>
      </c>
      <c r="G144" s="205"/>
      <c r="H144" s="205"/>
      <c r="I144" s="208"/>
      <c r="J144" s="219">
        <f>BK144</f>
        <v>0</v>
      </c>
      <c r="K144" s="205"/>
      <c r="L144" s="210"/>
      <c r="M144" s="211"/>
      <c r="N144" s="212"/>
      <c r="O144" s="212"/>
      <c r="P144" s="213">
        <f>P145</f>
        <v>0</v>
      </c>
      <c r="Q144" s="212"/>
      <c r="R144" s="213">
        <f>R145</f>
        <v>0</v>
      </c>
      <c r="S144" s="212"/>
      <c r="T144" s="214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5" t="s">
        <v>197</v>
      </c>
      <c r="AT144" s="216" t="s">
        <v>77</v>
      </c>
      <c r="AU144" s="216" t="s">
        <v>86</v>
      </c>
      <c r="AY144" s="215" t="s">
        <v>173</v>
      </c>
      <c r="BK144" s="217">
        <f>BK145</f>
        <v>0</v>
      </c>
    </row>
    <row r="145" s="2" customFormat="1" ht="24.15" customHeight="1">
      <c r="A145" s="39"/>
      <c r="B145" s="40"/>
      <c r="C145" s="220" t="s">
        <v>226</v>
      </c>
      <c r="D145" s="220" t="s">
        <v>175</v>
      </c>
      <c r="E145" s="221" t="s">
        <v>788</v>
      </c>
      <c r="F145" s="222" t="s">
        <v>789</v>
      </c>
      <c r="G145" s="223" t="s">
        <v>744</v>
      </c>
      <c r="H145" s="224">
        <v>1</v>
      </c>
      <c r="I145" s="225"/>
      <c r="J145" s="226">
        <f>ROUND(I145*H145,2)</f>
        <v>0</v>
      </c>
      <c r="K145" s="222" t="s">
        <v>1</v>
      </c>
      <c r="L145" s="45"/>
      <c r="M145" s="227" t="s">
        <v>1</v>
      </c>
      <c r="N145" s="228" t="s">
        <v>43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745</v>
      </c>
      <c r="AT145" s="231" t="s">
        <v>175</v>
      </c>
      <c r="AU145" s="231" t="s">
        <v>88</v>
      </c>
      <c r="AY145" s="18" t="s">
        <v>173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86</v>
      </c>
      <c r="BK145" s="232">
        <f>ROUND(I145*H145,2)</f>
        <v>0</v>
      </c>
      <c r="BL145" s="18" t="s">
        <v>745</v>
      </c>
      <c r="BM145" s="231" t="s">
        <v>790</v>
      </c>
    </row>
    <row r="146" s="12" customFormat="1" ht="22.8" customHeight="1">
      <c r="A146" s="12"/>
      <c r="B146" s="204"/>
      <c r="C146" s="205"/>
      <c r="D146" s="206" t="s">
        <v>77</v>
      </c>
      <c r="E146" s="218" t="s">
        <v>791</v>
      </c>
      <c r="F146" s="218" t="s">
        <v>792</v>
      </c>
      <c r="G146" s="205"/>
      <c r="H146" s="205"/>
      <c r="I146" s="208"/>
      <c r="J146" s="219">
        <f>BK146</f>
        <v>0</v>
      </c>
      <c r="K146" s="205"/>
      <c r="L146" s="210"/>
      <c r="M146" s="211"/>
      <c r="N146" s="212"/>
      <c r="O146" s="212"/>
      <c r="P146" s="213">
        <f>SUM(P147:P150)</f>
        <v>0</v>
      </c>
      <c r="Q146" s="212"/>
      <c r="R146" s="213">
        <f>SUM(R147:R150)</f>
        <v>0</v>
      </c>
      <c r="S146" s="212"/>
      <c r="T146" s="214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5" t="s">
        <v>197</v>
      </c>
      <c r="AT146" s="216" t="s">
        <v>77</v>
      </c>
      <c r="AU146" s="216" t="s">
        <v>86</v>
      </c>
      <c r="AY146" s="215" t="s">
        <v>173</v>
      </c>
      <c r="BK146" s="217">
        <f>SUM(BK147:BK150)</f>
        <v>0</v>
      </c>
    </row>
    <row r="147" s="2" customFormat="1" ht="24.15" customHeight="1">
      <c r="A147" s="39"/>
      <c r="B147" s="40"/>
      <c r="C147" s="220" t="s">
        <v>231</v>
      </c>
      <c r="D147" s="220" t="s">
        <v>175</v>
      </c>
      <c r="E147" s="221" t="s">
        <v>793</v>
      </c>
      <c r="F147" s="222" t="s">
        <v>794</v>
      </c>
      <c r="G147" s="223" t="s">
        <v>744</v>
      </c>
      <c r="H147" s="224">
        <v>1</v>
      </c>
      <c r="I147" s="225"/>
      <c r="J147" s="226">
        <f>ROUND(I147*H147,2)</f>
        <v>0</v>
      </c>
      <c r="K147" s="222" t="s">
        <v>1</v>
      </c>
      <c r="L147" s="45"/>
      <c r="M147" s="227" t="s">
        <v>1</v>
      </c>
      <c r="N147" s="228" t="s">
        <v>43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180</v>
      </c>
      <c r="AT147" s="231" t="s">
        <v>175</v>
      </c>
      <c r="AU147" s="231" t="s">
        <v>88</v>
      </c>
      <c r="AY147" s="18" t="s">
        <v>173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86</v>
      </c>
      <c r="BK147" s="232">
        <f>ROUND(I147*H147,2)</f>
        <v>0</v>
      </c>
      <c r="BL147" s="18" t="s">
        <v>180</v>
      </c>
      <c r="BM147" s="231" t="s">
        <v>795</v>
      </c>
    </row>
    <row r="148" s="2" customFormat="1" ht="24.15" customHeight="1">
      <c r="A148" s="39"/>
      <c r="B148" s="40"/>
      <c r="C148" s="220" t="s">
        <v>235</v>
      </c>
      <c r="D148" s="220" t="s">
        <v>175</v>
      </c>
      <c r="E148" s="221" t="s">
        <v>796</v>
      </c>
      <c r="F148" s="222" t="s">
        <v>797</v>
      </c>
      <c r="G148" s="223" t="s">
        <v>744</v>
      </c>
      <c r="H148" s="224">
        <v>1</v>
      </c>
      <c r="I148" s="225"/>
      <c r="J148" s="226">
        <f>ROUND(I148*H148,2)</f>
        <v>0</v>
      </c>
      <c r="K148" s="222" t="s">
        <v>1</v>
      </c>
      <c r="L148" s="45"/>
      <c r="M148" s="227" t="s">
        <v>1</v>
      </c>
      <c r="N148" s="228" t="s">
        <v>43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180</v>
      </c>
      <c r="AT148" s="231" t="s">
        <v>175</v>
      </c>
      <c r="AU148" s="231" t="s">
        <v>88</v>
      </c>
      <c r="AY148" s="18" t="s">
        <v>173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86</v>
      </c>
      <c r="BK148" s="232">
        <f>ROUND(I148*H148,2)</f>
        <v>0</v>
      </c>
      <c r="BL148" s="18" t="s">
        <v>180</v>
      </c>
      <c r="BM148" s="231" t="s">
        <v>798</v>
      </c>
    </row>
    <row r="149" s="2" customFormat="1" ht="62.7" customHeight="1">
      <c r="A149" s="39"/>
      <c r="B149" s="40"/>
      <c r="C149" s="220" t="s">
        <v>8</v>
      </c>
      <c r="D149" s="220" t="s">
        <v>175</v>
      </c>
      <c r="E149" s="221" t="s">
        <v>799</v>
      </c>
      <c r="F149" s="222" t="s">
        <v>800</v>
      </c>
      <c r="G149" s="223" t="s">
        <v>744</v>
      </c>
      <c r="H149" s="224">
        <v>1</v>
      </c>
      <c r="I149" s="225"/>
      <c r="J149" s="226">
        <f>ROUND(I149*H149,2)</f>
        <v>0</v>
      </c>
      <c r="K149" s="222" t="s">
        <v>1</v>
      </c>
      <c r="L149" s="45"/>
      <c r="M149" s="227" t="s">
        <v>1</v>
      </c>
      <c r="N149" s="228" t="s">
        <v>43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180</v>
      </c>
      <c r="AT149" s="231" t="s">
        <v>175</v>
      </c>
      <c r="AU149" s="231" t="s">
        <v>88</v>
      </c>
      <c r="AY149" s="18" t="s">
        <v>173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86</v>
      </c>
      <c r="BK149" s="232">
        <f>ROUND(I149*H149,2)</f>
        <v>0</v>
      </c>
      <c r="BL149" s="18" t="s">
        <v>180</v>
      </c>
      <c r="BM149" s="231" t="s">
        <v>801</v>
      </c>
    </row>
    <row r="150" s="2" customFormat="1" ht="37.8" customHeight="1">
      <c r="A150" s="39"/>
      <c r="B150" s="40"/>
      <c r="C150" s="220" t="s">
        <v>242</v>
      </c>
      <c r="D150" s="220" t="s">
        <v>175</v>
      </c>
      <c r="E150" s="221" t="s">
        <v>802</v>
      </c>
      <c r="F150" s="222" t="s">
        <v>803</v>
      </c>
      <c r="G150" s="223" t="s">
        <v>744</v>
      </c>
      <c r="H150" s="224">
        <v>1</v>
      </c>
      <c r="I150" s="225"/>
      <c r="J150" s="226">
        <f>ROUND(I150*H150,2)</f>
        <v>0</v>
      </c>
      <c r="K150" s="222" t="s">
        <v>1</v>
      </c>
      <c r="L150" s="45"/>
      <c r="M150" s="291" t="s">
        <v>1</v>
      </c>
      <c r="N150" s="292" t="s">
        <v>43</v>
      </c>
      <c r="O150" s="293"/>
      <c r="P150" s="294">
        <f>O150*H150</f>
        <v>0</v>
      </c>
      <c r="Q150" s="294">
        <v>0</v>
      </c>
      <c r="R150" s="294">
        <f>Q150*H150</f>
        <v>0</v>
      </c>
      <c r="S150" s="294">
        <v>0</v>
      </c>
      <c r="T150" s="29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180</v>
      </c>
      <c r="AT150" s="231" t="s">
        <v>175</v>
      </c>
      <c r="AU150" s="231" t="s">
        <v>88</v>
      </c>
      <c r="AY150" s="18" t="s">
        <v>173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86</v>
      </c>
      <c r="BK150" s="232">
        <f>ROUND(I150*H150,2)</f>
        <v>0</v>
      </c>
      <c r="BL150" s="18" t="s">
        <v>180</v>
      </c>
      <c r="BM150" s="231" t="s">
        <v>804</v>
      </c>
    </row>
    <row r="151" s="2" customFormat="1" ht="6.96" customHeight="1">
      <c r="A151" s="39"/>
      <c r="B151" s="67"/>
      <c r="C151" s="68"/>
      <c r="D151" s="68"/>
      <c r="E151" s="68"/>
      <c r="F151" s="68"/>
      <c r="G151" s="68"/>
      <c r="H151" s="68"/>
      <c r="I151" s="68"/>
      <c r="J151" s="68"/>
      <c r="K151" s="68"/>
      <c r="L151" s="45"/>
      <c r="M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</sheetData>
  <sheetProtection sheet="1" autoFilter="0" formatColumns="0" formatRows="0" objects="1" scenarios="1" spinCount="100000" saltValue="mzrMvRQOYbjUqxezu0UJBFAnajajZCTmtztumCfeBqQjXRzy2gmCf0MJDmaCZxhyrcoMHwZ9zbSoJYdS+Kxh4A==" hashValue="aPGmQuve00GiyxEpIT7XlXR57GabPFBq6V4dQhl7AQ9VYjqs2IbAulOn8WksIZmCu+aIaWRlHSdVf2U/bOH7Gw==" algorithmName="SHA-512" password="CAE5"/>
  <autoFilter ref="C121:K15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805</v>
      </c>
      <c r="H4" s="21"/>
    </row>
    <row r="5" s="1" customFormat="1" ht="12" customHeight="1">
      <c r="B5" s="21"/>
      <c r="C5" s="296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297" t="s">
        <v>16</v>
      </c>
      <c r="D6" s="298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13. 12. 2022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299"/>
      <c r="C9" s="300" t="s">
        <v>59</v>
      </c>
      <c r="D9" s="301" t="s">
        <v>60</v>
      </c>
      <c r="E9" s="301" t="s">
        <v>160</v>
      </c>
      <c r="F9" s="302" t="s">
        <v>806</v>
      </c>
      <c r="G9" s="193"/>
      <c r="H9" s="299"/>
    </row>
    <row r="10" s="2" customFormat="1" ht="26.4" customHeight="1">
      <c r="A10" s="39"/>
      <c r="B10" s="45"/>
      <c r="C10" s="303" t="s">
        <v>807</v>
      </c>
      <c r="D10" s="303" t="s">
        <v>84</v>
      </c>
      <c r="E10" s="39"/>
      <c r="F10" s="39"/>
      <c r="G10" s="39"/>
      <c r="H10" s="45"/>
    </row>
    <row r="11" s="2" customFormat="1" ht="16.8" customHeight="1">
      <c r="A11" s="39"/>
      <c r="B11" s="45"/>
      <c r="C11" s="304" t="s">
        <v>140</v>
      </c>
      <c r="D11" s="305" t="s">
        <v>141</v>
      </c>
      <c r="E11" s="306" t="s">
        <v>98</v>
      </c>
      <c r="F11" s="307">
        <v>0.54000000000000004</v>
      </c>
      <c r="G11" s="39"/>
      <c r="H11" s="45"/>
    </row>
    <row r="12" s="2" customFormat="1" ht="16.8" customHeight="1">
      <c r="A12" s="39"/>
      <c r="B12" s="45"/>
      <c r="C12" s="308" t="s">
        <v>1</v>
      </c>
      <c r="D12" s="308" t="s">
        <v>312</v>
      </c>
      <c r="E12" s="18" t="s">
        <v>1</v>
      </c>
      <c r="F12" s="309">
        <v>0</v>
      </c>
      <c r="G12" s="39"/>
      <c r="H12" s="45"/>
    </row>
    <row r="13" s="2" customFormat="1" ht="16.8" customHeight="1">
      <c r="A13" s="39"/>
      <c r="B13" s="45"/>
      <c r="C13" s="308" t="s">
        <v>1</v>
      </c>
      <c r="D13" s="308" t="s">
        <v>313</v>
      </c>
      <c r="E13" s="18" t="s">
        <v>1</v>
      </c>
      <c r="F13" s="309">
        <v>0.54000000000000004</v>
      </c>
      <c r="G13" s="39"/>
      <c r="H13" s="45"/>
    </row>
    <row r="14" s="2" customFormat="1" ht="16.8" customHeight="1">
      <c r="A14" s="39"/>
      <c r="B14" s="45"/>
      <c r="C14" s="308" t="s">
        <v>140</v>
      </c>
      <c r="D14" s="308" t="s">
        <v>184</v>
      </c>
      <c r="E14" s="18" t="s">
        <v>1</v>
      </c>
      <c r="F14" s="309">
        <v>0.54000000000000004</v>
      </c>
      <c r="G14" s="39"/>
      <c r="H14" s="45"/>
    </row>
    <row r="15" s="2" customFormat="1" ht="16.8" customHeight="1">
      <c r="A15" s="39"/>
      <c r="B15" s="45"/>
      <c r="C15" s="310" t="s">
        <v>808</v>
      </c>
      <c r="D15" s="39"/>
      <c r="E15" s="39"/>
      <c r="F15" s="39"/>
      <c r="G15" s="39"/>
      <c r="H15" s="45"/>
    </row>
    <row r="16" s="2" customFormat="1">
      <c r="A16" s="39"/>
      <c r="B16" s="45"/>
      <c r="C16" s="308" t="s">
        <v>309</v>
      </c>
      <c r="D16" s="308" t="s">
        <v>310</v>
      </c>
      <c r="E16" s="18" t="s">
        <v>98</v>
      </c>
      <c r="F16" s="309">
        <v>0.54000000000000004</v>
      </c>
      <c r="G16" s="39"/>
      <c r="H16" s="45"/>
    </row>
    <row r="17" s="2" customFormat="1">
      <c r="A17" s="39"/>
      <c r="B17" s="45"/>
      <c r="C17" s="308" t="s">
        <v>338</v>
      </c>
      <c r="D17" s="308" t="s">
        <v>339</v>
      </c>
      <c r="E17" s="18" t="s">
        <v>98</v>
      </c>
      <c r="F17" s="309">
        <v>272.202</v>
      </c>
      <c r="G17" s="39"/>
      <c r="H17" s="45"/>
    </row>
    <row r="18" s="2" customFormat="1" ht="16.8" customHeight="1">
      <c r="A18" s="39"/>
      <c r="B18" s="45"/>
      <c r="C18" s="304" t="s">
        <v>809</v>
      </c>
      <c r="D18" s="305" t="s">
        <v>810</v>
      </c>
      <c r="E18" s="306" t="s">
        <v>94</v>
      </c>
      <c r="F18" s="307">
        <v>8.5</v>
      </c>
      <c r="G18" s="39"/>
      <c r="H18" s="45"/>
    </row>
    <row r="19" s="2" customFormat="1" ht="16.8" customHeight="1">
      <c r="A19" s="39"/>
      <c r="B19" s="45"/>
      <c r="C19" s="308" t="s">
        <v>1</v>
      </c>
      <c r="D19" s="308" t="s">
        <v>811</v>
      </c>
      <c r="E19" s="18" t="s">
        <v>1</v>
      </c>
      <c r="F19" s="309">
        <v>0</v>
      </c>
      <c r="G19" s="39"/>
      <c r="H19" s="45"/>
    </row>
    <row r="20" s="2" customFormat="1" ht="16.8" customHeight="1">
      <c r="A20" s="39"/>
      <c r="B20" s="45"/>
      <c r="C20" s="308" t="s">
        <v>1</v>
      </c>
      <c r="D20" s="308" t="s">
        <v>812</v>
      </c>
      <c r="E20" s="18" t="s">
        <v>1</v>
      </c>
      <c r="F20" s="309">
        <v>0</v>
      </c>
      <c r="G20" s="39"/>
      <c r="H20" s="45"/>
    </row>
    <row r="21" s="2" customFormat="1" ht="16.8" customHeight="1">
      <c r="A21" s="39"/>
      <c r="B21" s="45"/>
      <c r="C21" s="308" t="s">
        <v>1</v>
      </c>
      <c r="D21" s="308" t="s">
        <v>813</v>
      </c>
      <c r="E21" s="18" t="s">
        <v>1</v>
      </c>
      <c r="F21" s="309">
        <v>2</v>
      </c>
      <c r="G21" s="39"/>
      <c r="H21" s="45"/>
    </row>
    <row r="22" s="2" customFormat="1" ht="16.8" customHeight="1">
      <c r="A22" s="39"/>
      <c r="B22" s="45"/>
      <c r="C22" s="308" t="s">
        <v>1</v>
      </c>
      <c r="D22" s="308" t="s">
        <v>814</v>
      </c>
      <c r="E22" s="18" t="s">
        <v>1</v>
      </c>
      <c r="F22" s="309">
        <v>0</v>
      </c>
      <c r="G22" s="39"/>
      <c r="H22" s="45"/>
    </row>
    <row r="23" s="2" customFormat="1" ht="16.8" customHeight="1">
      <c r="A23" s="39"/>
      <c r="B23" s="45"/>
      <c r="C23" s="308" t="s">
        <v>1</v>
      </c>
      <c r="D23" s="308" t="s">
        <v>815</v>
      </c>
      <c r="E23" s="18" t="s">
        <v>1</v>
      </c>
      <c r="F23" s="309">
        <v>2</v>
      </c>
      <c r="G23" s="39"/>
      <c r="H23" s="45"/>
    </row>
    <row r="24" s="2" customFormat="1" ht="16.8" customHeight="1">
      <c r="A24" s="39"/>
      <c r="B24" s="45"/>
      <c r="C24" s="308" t="s">
        <v>1</v>
      </c>
      <c r="D24" s="308" t="s">
        <v>816</v>
      </c>
      <c r="E24" s="18" t="s">
        <v>1</v>
      </c>
      <c r="F24" s="309">
        <v>0</v>
      </c>
      <c r="G24" s="39"/>
      <c r="H24" s="45"/>
    </row>
    <row r="25" s="2" customFormat="1" ht="16.8" customHeight="1">
      <c r="A25" s="39"/>
      <c r="B25" s="45"/>
      <c r="C25" s="308" t="s">
        <v>1</v>
      </c>
      <c r="D25" s="308" t="s">
        <v>817</v>
      </c>
      <c r="E25" s="18" t="s">
        <v>1</v>
      </c>
      <c r="F25" s="309">
        <v>4.5</v>
      </c>
      <c r="G25" s="39"/>
      <c r="H25" s="45"/>
    </row>
    <row r="26" s="2" customFormat="1" ht="16.8" customHeight="1">
      <c r="A26" s="39"/>
      <c r="B26" s="45"/>
      <c r="C26" s="308" t="s">
        <v>809</v>
      </c>
      <c r="D26" s="308" t="s">
        <v>184</v>
      </c>
      <c r="E26" s="18" t="s">
        <v>1</v>
      </c>
      <c r="F26" s="309">
        <v>8.5</v>
      </c>
      <c r="G26" s="39"/>
      <c r="H26" s="45"/>
    </row>
    <row r="27" s="2" customFormat="1" ht="16.8" customHeight="1">
      <c r="A27" s="39"/>
      <c r="B27" s="45"/>
      <c r="C27" s="304" t="s">
        <v>96</v>
      </c>
      <c r="D27" s="305" t="s">
        <v>97</v>
      </c>
      <c r="E27" s="306" t="s">
        <v>98</v>
      </c>
      <c r="F27" s="307">
        <v>44.664000000000001</v>
      </c>
      <c r="G27" s="39"/>
      <c r="H27" s="45"/>
    </row>
    <row r="28" s="2" customFormat="1">
      <c r="A28" s="39"/>
      <c r="B28" s="45"/>
      <c r="C28" s="308" t="s">
        <v>1</v>
      </c>
      <c r="D28" s="308" t="s">
        <v>367</v>
      </c>
      <c r="E28" s="18" t="s">
        <v>1</v>
      </c>
      <c r="F28" s="309">
        <v>0</v>
      </c>
      <c r="G28" s="39"/>
      <c r="H28" s="45"/>
    </row>
    <row r="29" s="2" customFormat="1" ht="16.8" customHeight="1">
      <c r="A29" s="39"/>
      <c r="B29" s="45"/>
      <c r="C29" s="308" t="s">
        <v>1</v>
      </c>
      <c r="D29" s="308" t="s">
        <v>368</v>
      </c>
      <c r="E29" s="18" t="s">
        <v>1</v>
      </c>
      <c r="F29" s="309">
        <v>31.902999999999999</v>
      </c>
      <c r="G29" s="39"/>
      <c r="H29" s="45"/>
    </row>
    <row r="30" s="2" customFormat="1" ht="16.8" customHeight="1">
      <c r="A30" s="39"/>
      <c r="B30" s="45"/>
      <c r="C30" s="308" t="s">
        <v>1</v>
      </c>
      <c r="D30" s="308" t="s">
        <v>1</v>
      </c>
      <c r="E30" s="18" t="s">
        <v>1</v>
      </c>
      <c r="F30" s="309">
        <v>0</v>
      </c>
      <c r="G30" s="39"/>
      <c r="H30" s="45"/>
    </row>
    <row r="31" s="2" customFormat="1" ht="16.8" customHeight="1">
      <c r="A31" s="39"/>
      <c r="B31" s="45"/>
      <c r="C31" s="308" t="s">
        <v>1</v>
      </c>
      <c r="D31" s="308" t="s">
        <v>369</v>
      </c>
      <c r="E31" s="18" t="s">
        <v>1</v>
      </c>
      <c r="F31" s="309">
        <v>0</v>
      </c>
      <c r="G31" s="39"/>
      <c r="H31" s="45"/>
    </row>
    <row r="32" s="2" customFormat="1" ht="16.8" customHeight="1">
      <c r="A32" s="39"/>
      <c r="B32" s="45"/>
      <c r="C32" s="308" t="s">
        <v>1</v>
      </c>
      <c r="D32" s="308" t="s">
        <v>370</v>
      </c>
      <c r="E32" s="18" t="s">
        <v>1</v>
      </c>
      <c r="F32" s="309">
        <v>12.760999999999999</v>
      </c>
      <c r="G32" s="39"/>
      <c r="H32" s="45"/>
    </row>
    <row r="33" s="2" customFormat="1" ht="16.8" customHeight="1">
      <c r="A33" s="39"/>
      <c r="B33" s="45"/>
      <c r="C33" s="308" t="s">
        <v>1</v>
      </c>
      <c r="D33" s="308" t="s">
        <v>1</v>
      </c>
      <c r="E33" s="18" t="s">
        <v>1</v>
      </c>
      <c r="F33" s="309">
        <v>0</v>
      </c>
      <c r="G33" s="39"/>
      <c r="H33" s="45"/>
    </row>
    <row r="34" s="2" customFormat="1" ht="16.8" customHeight="1">
      <c r="A34" s="39"/>
      <c r="B34" s="45"/>
      <c r="C34" s="308" t="s">
        <v>96</v>
      </c>
      <c r="D34" s="308" t="s">
        <v>184</v>
      </c>
      <c r="E34" s="18" t="s">
        <v>1</v>
      </c>
      <c r="F34" s="309">
        <v>44.664000000000001</v>
      </c>
      <c r="G34" s="39"/>
      <c r="H34" s="45"/>
    </row>
    <row r="35" s="2" customFormat="1" ht="16.8" customHeight="1">
      <c r="A35" s="39"/>
      <c r="B35" s="45"/>
      <c r="C35" s="310" t="s">
        <v>808</v>
      </c>
      <c r="D35" s="39"/>
      <c r="E35" s="39"/>
      <c r="F35" s="39"/>
      <c r="G35" s="39"/>
      <c r="H35" s="45"/>
    </row>
    <row r="36" s="2" customFormat="1">
      <c r="A36" s="39"/>
      <c r="B36" s="45"/>
      <c r="C36" s="308" t="s">
        <v>364</v>
      </c>
      <c r="D36" s="308" t="s">
        <v>365</v>
      </c>
      <c r="E36" s="18" t="s">
        <v>98</v>
      </c>
      <c r="F36" s="309">
        <v>44.664000000000001</v>
      </c>
      <c r="G36" s="39"/>
      <c r="H36" s="45"/>
    </row>
    <row r="37" s="2" customFormat="1">
      <c r="A37" s="39"/>
      <c r="B37" s="45"/>
      <c r="C37" s="308" t="s">
        <v>321</v>
      </c>
      <c r="D37" s="308" t="s">
        <v>322</v>
      </c>
      <c r="E37" s="18" t="s">
        <v>98</v>
      </c>
      <c r="F37" s="309">
        <v>89.328000000000003</v>
      </c>
      <c r="G37" s="39"/>
      <c r="H37" s="45"/>
    </row>
    <row r="38" s="2" customFormat="1">
      <c r="A38" s="39"/>
      <c r="B38" s="45"/>
      <c r="C38" s="308" t="s">
        <v>338</v>
      </c>
      <c r="D38" s="308" t="s">
        <v>339</v>
      </c>
      <c r="E38" s="18" t="s">
        <v>98</v>
      </c>
      <c r="F38" s="309">
        <v>272.202</v>
      </c>
      <c r="G38" s="39"/>
      <c r="H38" s="45"/>
    </row>
    <row r="39" s="2" customFormat="1" ht="16.8" customHeight="1">
      <c r="A39" s="39"/>
      <c r="B39" s="45"/>
      <c r="C39" s="308" t="s">
        <v>333</v>
      </c>
      <c r="D39" s="308" t="s">
        <v>334</v>
      </c>
      <c r="E39" s="18" t="s">
        <v>98</v>
      </c>
      <c r="F39" s="309">
        <v>44.664000000000001</v>
      </c>
      <c r="G39" s="39"/>
      <c r="H39" s="45"/>
    </row>
    <row r="40" s="2" customFormat="1" ht="16.8" customHeight="1">
      <c r="A40" s="39"/>
      <c r="B40" s="45"/>
      <c r="C40" s="308" t="s">
        <v>328</v>
      </c>
      <c r="D40" s="308" t="s">
        <v>329</v>
      </c>
      <c r="E40" s="18" t="s">
        <v>98</v>
      </c>
      <c r="F40" s="309">
        <v>44.664000000000001</v>
      </c>
      <c r="G40" s="39"/>
      <c r="H40" s="45"/>
    </row>
    <row r="41" s="2" customFormat="1" ht="16.8" customHeight="1">
      <c r="A41" s="39"/>
      <c r="B41" s="45"/>
      <c r="C41" s="304" t="s">
        <v>104</v>
      </c>
      <c r="D41" s="305" t="s">
        <v>105</v>
      </c>
      <c r="E41" s="306" t="s">
        <v>98</v>
      </c>
      <c r="F41" s="307">
        <v>273.53399999999999</v>
      </c>
      <c r="G41" s="39"/>
      <c r="H41" s="45"/>
    </row>
    <row r="42" s="2" customFormat="1" ht="16.8" customHeight="1">
      <c r="A42" s="39"/>
      <c r="B42" s="45"/>
      <c r="C42" s="308" t="s">
        <v>1</v>
      </c>
      <c r="D42" s="308" t="s">
        <v>293</v>
      </c>
      <c r="E42" s="18" t="s">
        <v>1</v>
      </c>
      <c r="F42" s="309">
        <v>0</v>
      </c>
      <c r="G42" s="39"/>
      <c r="H42" s="45"/>
    </row>
    <row r="43" s="2" customFormat="1" ht="16.8" customHeight="1">
      <c r="A43" s="39"/>
      <c r="B43" s="45"/>
      <c r="C43" s="308" t="s">
        <v>1</v>
      </c>
      <c r="D43" s="308" t="s">
        <v>294</v>
      </c>
      <c r="E43" s="18" t="s">
        <v>1</v>
      </c>
      <c r="F43" s="309">
        <v>0</v>
      </c>
      <c r="G43" s="39"/>
      <c r="H43" s="45"/>
    </row>
    <row r="44" s="2" customFormat="1" ht="16.8" customHeight="1">
      <c r="A44" s="39"/>
      <c r="B44" s="45"/>
      <c r="C44" s="308" t="s">
        <v>1</v>
      </c>
      <c r="D44" s="308" t="s">
        <v>295</v>
      </c>
      <c r="E44" s="18" t="s">
        <v>1</v>
      </c>
      <c r="F44" s="309">
        <v>102.27500000000001</v>
      </c>
      <c r="G44" s="39"/>
      <c r="H44" s="45"/>
    </row>
    <row r="45" s="2" customFormat="1" ht="16.8" customHeight="1">
      <c r="A45" s="39"/>
      <c r="B45" s="45"/>
      <c r="C45" s="308" t="s">
        <v>1</v>
      </c>
      <c r="D45" s="308" t="s">
        <v>296</v>
      </c>
      <c r="E45" s="18" t="s">
        <v>1</v>
      </c>
      <c r="F45" s="309">
        <v>0</v>
      </c>
      <c r="G45" s="39"/>
      <c r="H45" s="45"/>
    </row>
    <row r="46" s="2" customFormat="1" ht="16.8" customHeight="1">
      <c r="A46" s="39"/>
      <c r="B46" s="45"/>
      <c r="C46" s="308" t="s">
        <v>1</v>
      </c>
      <c r="D46" s="308" t="s">
        <v>297</v>
      </c>
      <c r="E46" s="18" t="s">
        <v>1</v>
      </c>
      <c r="F46" s="309">
        <v>1.0940000000000001</v>
      </c>
      <c r="G46" s="39"/>
      <c r="H46" s="45"/>
    </row>
    <row r="47" s="2" customFormat="1" ht="16.8" customHeight="1">
      <c r="A47" s="39"/>
      <c r="B47" s="45"/>
      <c r="C47" s="308" t="s">
        <v>1</v>
      </c>
      <c r="D47" s="308" t="s">
        <v>298</v>
      </c>
      <c r="E47" s="18" t="s">
        <v>1</v>
      </c>
      <c r="F47" s="309">
        <v>1.2929999999999999</v>
      </c>
      <c r="G47" s="39"/>
      <c r="H47" s="45"/>
    </row>
    <row r="48" s="2" customFormat="1" ht="16.8" customHeight="1">
      <c r="A48" s="39"/>
      <c r="B48" s="45"/>
      <c r="C48" s="308" t="s">
        <v>1</v>
      </c>
      <c r="D48" s="308" t="s">
        <v>299</v>
      </c>
      <c r="E48" s="18" t="s">
        <v>1</v>
      </c>
      <c r="F48" s="309">
        <v>10.129</v>
      </c>
      <c r="G48" s="39"/>
      <c r="H48" s="45"/>
    </row>
    <row r="49" s="2" customFormat="1" ht="16.8" customHeight="1">
      <c r="A49" s="39"/>
      <c r="B49" s="45"/>
      <c r="C49" s="308" t="s">
        <v>1</v>
      </c>
      <c r="D49" s="308" t="s">
        <v>300</v>
      </c>
      <c r="E49" s="18" t="s">
        <v>1</v>
      </c>
      <c r="F49" s="309">
        <v>0.74199999999999999</v>
      </c>
      <c r="G49" s="39"/>
      <c r="H49" s="45"/>
    </row>
    <row r="50" s="2" customFormat="1" ht="16.8" customHeight="1">
      <c r="A50" s="39"/>
      <c r="B50" s="45"/>
      <c r="C50" s="308" t="s">
        <v>1</v>
      </c>
      <c r="D50" s="308" t="s">
        <v>301</v>
      </c>
      <c r="E50" s="18" t="s">
        <v>1</v>
      </c>
      <c r="F50" s="309">
        <v>0</v>
      </c>
      <c r="G50" s="39"/>
      <c r="H50" s="45"/>
    </row>
    <row r="51" s="2" customFormat="1" ht="16.8" customHeight="1">
      <c r="A51" s="39"/>
      <c r="B51" s="45"/>
      <c r="C51" s="308" t="s">
        <v>1</v>
      </c>
      <c r="D51" s="308" t="s">
        <v>302</v>
      </c>
      <c r="E51" s="18" t="s">
        <v>1</v>
      </c>
      <c r="F51" s="309">
        <v>68.915999999999997</v>
      </c>
      <c r="G51" s="39"/>
      <c r="H51" s="45"/>
    </row>
    <row r="52" s="2" customFormat="1" ht="16.8" customHeight="1">
      <c r="A52" s="39"/>
      <c r="B52" s="45"/>
      <c r="C52" s="308" t="s">
        <v>1</v>
      </c>
      <c r="D52" s="308" t="s">
        <v>303</v>
      </c>
      <c r="E52" s="18" t="s">
        <v>1</v>
      </c>
      <c r="F52" s="309">
        <v>1.4610000000000001</v>
      </c>
      <c r="G52" s="39"/>
      <c r="H52" s="45"/>
    </row>
    <row r="53" s="2" customFormat="1" ht="16.8" customHeight="1">
      <c r="A53" s="39"/>
      <c r="B53" s="45"/>
      <c r="C53" s="308" t="s">
        <v>1</v>
      </c>
      <c r="D53" s="308" t="s">
        <v>304</v>
      </c>
      <c r="E53" s="18" t="s">
        <v>1</v>
      </c>
      <c r="F53" s="309">
        <v>13.109</v>
      </c>
      <c r="G53" s="39"/>
      <c r="H53" s="45"/>
    </row>
    <row r="54" s="2" customFormat="1" ht="16.8" customHeight="1">
      <c r="A54" s="39"/>
      <c r="B54" s="45"/>
      <c r="C54" s="308" t="s">
        <v>1</v>
      </c>
      <c r="D54" s="308" t="s">
        <v>305</v>
      </c>
      <c r="E54" s="18" t="s">
        <v>1</v>
      </c>
      <c r="F54" s="309">
        <v>4.5549999999999997</v>
      </c>
      <c r="G54" s="39"/>
      <c r="H54" s="45"/>
    </row>
    <row r="55" s="2" customFormat="1" ht="16.8" customHeight="1">
      <c r="A55" s="39"/>
      <c r="B55" s="45"/>
      <c r="C55" s="308" t="s">
        <v>1</v>
      </c>
      <c r="D55" s="308" t="s">
        <v>1</v>
      </c>
      <c r="E55" s="18" t="s">
        <v>1</v>
      </c>
      <c r="F55" s="309">
        <v>0</v>
      </c>
      <c r="G55" s="39"/>
      <c r="H55" s="45"/>
    </row>
    <row r="56" s="2" customFormat="1" ht="16.8" customHeight="1">
      <c r="A56" s="39"/>
      <c r="B56" s="45"/>
      <c r="C56" s="308" t="s">
        <v>1</v>
      </c>
      <c r="D56" s="308" t="s">
        <v>306</v>
      </c>
      <c r="E56" s="18" t="s">
        <v>1</v>
      </c>
      <c r="F56" s="309">
        <v>0</v>
      </c>
      <c r="G56" s="39"/>
      <c r="H56" s="45"/>
    </row>
    <row r="57" s="2" customFormat="1" ht="16.8" customHeight="1">
      <c r="A57" s="39"/>
      <c r="B57" s="45"/>
      <c r="C57" s="308" t="s">
        <v>1</v>
      </c>
      <c r="D57" s="308" t="s">
        <v>307</v>
      </c>
      <c r="E57" s="18" t="s">
        <v>1</v>
      </c>
      <c r="F57" s="309">
        <v>69.959999999999994</v>
      </c>
      <c r="G57" s="39"/>
      <c r="H57" s="45"/>
    </row>
    <row r="58" s="2" customFormat="1" ht="16.8" customHeight="1">
      <c r="A58" s="39"/>
      <c r="B58" s="45"/>
      <c r="C58" s="308" t="s">
        <v>1</v>
      </c>
      <c r="D58" s="308" t="s">
        <v>1</v>
      </c>
      <c r="E58" s="18" t="s">
        <v>1</v>
      </c>
      <c r="F58" s="309">
        <v>0</v>
      </c>
      <c r="G58" s="39"/>
      <c r="H58" s="45"/>
    </row>
    <row r="59" s="2" customFormat="1" ht="16.8" customHeight="1">
      <c r="A59" s="39"/>
      <c r="B59" s="45"/>
      <c r="C59" s="308" t="s">
        <v>104</v>
      </c>
      <c r="D59" s="308" t="s">
        <v>184</v>
      </c>
      <c r="E59" s="18" t="s">
        <v>1</v>
      </c>
      <c r="F59" s="309">
        <v>273.53399999999999</v>
      </c>
      <c r="G59" s="39"/>
      <c r="H59" s="45"/>
    </row>
    <row r="60" s="2" customFormat="1" ht="16.8" customHeight="1">
      <c r="A60" s="39"/>
      <c r="B60" s="45"/>
      <c r="C60" s="310" t="s">
        <v>808</v>
      </c>
      <c r="D60" s="39"/>
      <c r="E60" s="39"/>
      <c r="F60" s="39"/>
      <c r="G60" s="39"/>
      <c r="H60" s="45"/>
    </row>
    <row r="61" s="2" customFormat="1">
      <c r="A61" s="39"/>
      <c r="B61" s="45"/>
      <c r="C61" s="308" t="s">
        <v>290</v>
      </c>
      <c r="D61" s="308" t="s">
        <v>291</v>
      </c>
      <c r="E61" s="18" t="s">
        <v>98</v>
      </c>
      <c r="F61" s="309">
        <v>273.53399999999999</v>
      </c>
      <c r="G61" s="39"/>
      <c r="H61" s="45"/>
    </row>
    <row r="62" s="2" customFormat="1">
      <c r="A62" s="39"/>
      <c r="B62" s="45"/>
      <c r="C62" s="308" t="s">
        <v>338</v>
      </c>
      <c r="D62" s="308" t="s">
        <v>339</v>
      </c>
      <c r="E62" s="18" t="s">
        <v>98</v>
      </c>
      <c r="F62" s="309">
        <v>272.202</v>
      </c>
      <c r="G62" s="39"/>
      <c r="H62" s="45"/>
    </row>
    <row r="63" s="2" customFormat="1" ht="16.8" customHeight="1">
      <c r="A63" s="39"/>
      <c r="B63" s="45"/>
      <c r="C63" s="304" t="s">
        <v>92</v>
      </c>
      <c r="D63" s="305" t="s">
        <v>93</v>
      </c>
      <c r="E63" s="306" t="s">
        <v>94</v>
      </c>
      <c r="F63" s="307">
        <v>213.96000000000001</v>
      </c>
      <c r="G63" s="39"/>
      <c r="H63" s="45"/>
    </row>
    <row r="64" s="2" customFormat="1" ht="16.8" customHeight="1">
      <c r="A64" s="39"/>
      <c r="B64" s="45"/>
      <c r="C64" s="308" t="s">
        <v>1</v>
      </c>
      <c r="D64" s="308" t="s">
        <v>288</v>
      </c>
      <c r="E64" s="18" t="s">
        <v>1</v>
      </c>
      <c r="F64" s="309">
        <v>0</v>
      </c>
      <c r="G64" s="39"/>
      <c r="H64" s="45"/>
    </row>
    <row r="65" s="2" customFormat="1" ht="16.8" customHeight="1">
      <c r="A65" s="39"/>
      <c r="B65" s="45"/>
      <c r="C65" s="308" t="s">
        <v>1</v>
      </c>
      <c r="D65" s="308" t="s">
        <v>95</v>
      </c>
      <c r="E65" s="18" t="s">
        <v>1</v>
      </c>
      <c r="F65" s="309">
        <v>213.96000000000001</v>
      </c>
      <c r="G65" s="39"/>
      <c r="H65" s="45"/>
    </row>
    <row r="66" s="2" customFormat="1" ht="16.8" customHeight="1">
      <c r="A66" s="39"/>
      <c r="B66" s="45"/>
      <c r="C66" s="308" t="s">
        <v>92</v>
      </c>
      <c r="D66" s="308" t="s">
        <v>184</v>
      </c>
      <c r="E66" s="18" t="s">
        <v>1</v>
      </c>
      <c r="F66" s="309">
        <v>213.96000000000001</v>
      </c>
      <c r="G66" s="39"/>
      <c r="H66" s="45"/>
    </row>
    <row r="67" s="2" customFormat="1" ht="16.8" customHeight="1">
      <c r="A67" s="39"/>
      <c r="B67" s="45"/>
      <c r="C67" s="310" t="s">
        <v>808</v>
      </c>
      <c r="D67" s="39"/>
      <c r="E67" s="39"/>
      <c r="F67" s="39"/>
      <c r="G67" s="39"/>
      <c r="H67" s="45"/>
    </row>
    <row r="68" s="2" customFormat="1" ht="16.8" customHeight="1">
      <c r="A68" s="39"/>
      <c r="B68" s="45"/>
      <c r="C68" s="308" t="s">
        <v>285</v>
      </c>
      <c r="D68" s="308" t="s">
        <v>286</v>
      </c>
      <c r="E68" s="18" t="s">
        <v>94</v>
      </c>
      <c r="F68" s="309">
        <v>213.96000000000001</v>
      </c>
      <c r="G68" s="39"/>
      <c r="H68" s="45"/>
    </row>
    <row r="69" s="2" customFormat="1">
      <c r="A69" s="39"/>
      <c r="B69" s="45"/>
      <c r="C69" s="308" t="s">
        <v>338</v>
      </c>
      <c r="D69" s="308" t="s">
        <v>339</v>
      </c>
      <c r="E69" s="18" t="s">
        <v>98</v>
      </c>
      <c r="F69" s="309">
        <v>272.202</v>
      </c>
      <c r="G69" s="39"/>
      <c r="H69" s="45"/>
    </row>
    <row r="70" s="2" customFormat="1" ht="16.8" customHeight="1">
      <c r="A70" s="39"/>
      <c r="B70" s="45"/>
      <c r="C70" s="304" t="s">
        <v>101</v>
      </c>
      <c r="D70" s="305" t="s">
        <v>102</v>
      </c>
      <c r="E70" s="306" t="s">
        <v>94</v>
      </c>
      <c r="F70" s="307">
        <v>127.61</v>
      </c>
      <c r="G70" s="39"/>
      <c r="H70" s="45"/>
    </row>
    <row r="71" s="2" customFormat="1" ht="16.8" customHeight="1">
      <c r="A71" s="39"/>
      <c r="B71" s="45"/>
      <c r="C71" s="308" t="s">
        <v>1</v>
      </c>
      <c r="D71" s="308" t="s">
        <v>380</v>
      </c>
      <c r="E71" s="18" t="s">
        <v>1</v>
      </c>
      <c r="F71" s="309">
        <v>0</v>
      </c>
      <c r="G71" s="39"/>
      <c r="H71" s="45"/>
    </row>
    <row r="72" s="2" customFormat="1" ht="16.8" customHeight="1">
      <c r="A72" s="39"/>
      <c r="B72" s="45"/>
      <c r="C72" s="308" t="s">
        <v>1</v>
      </c>
      <c r="D72" s="308" t="s">
        <v>381</v>
      </c>
      <c r="E72" s="18" t="s">
        <v>1</v>
      </c>
      <c r="F72" s="309">
        <v>127.61</v>
      </c>
      <c r="G72" s="39"/>
      <c r="H72" s="45"/>
    </row>
    <row r="73" s="2" customFormat="1" ht="16.8" customHeight="1">
      <c r="A73" s="39"/>
      <c r="B73" s="45"/>
      <c r="C73" s="308" t="s">
        <v>101</v>
      </c>
      <c r="D73" s="308" t="s">
        <v>184</v>
      </c>
      <c r="E73" s="18" t="s">
        <v>1</v>
      </c>
      <c r="F73" s="309">
        <v>127.61</v>
      </c>
      <c r="G73" s="39"/>
      <c r="H73" s="45"/>
    </row>
    <row r="74" s="2" customFormat="1" ht="16.8" customHeight="1">
      <c r="A74" s="39"/>
      <c r="B74" s="45"/>
      <c r="C74" s="310" t="s">
        <v>808</v>
      </c>
      <c r="D74" s="39"/>
      <c r="E74" s="39"/>
      <c r="F74" s="39"/>
      <c r="G74" s="39"/>
      <c r="H74" s="45"/>
    </row>
    <row r="75" s="2" customFormat="1" ht="16.8" customHeight="1">
      <c r="A75" s="39"/>
      <c r="B75" s="45"/>
      <c r="C75" s="308" t="s">
        <v>377</v>
      </c>
      <c r="D75" s="308" t="s">
        <v>378</v>
      </c>
      <c r="E75" s="18" t="s">
        <v>94</v>
      </c>
      <c r="F75" s="309">
        <v>127.61</v>
      </c>
      <c r="G75" s="39"/>
      <c r="H75" s="45"/>
    </row>
    <row r="76" s="2" customFormat="1" ht="16.8" customHeight="1">
      <c r="A76" s="39"/>
      <c r="B76" s="45"/>
      <c r="C76" s="308" t="s">
        <v>358</v>
      </c>
      <c r="D76" s="308" t="s">
        <v>359</v>
      </c>
      <c r="E76" s="18" t="s">
        <v>94</v>
      </c>
      <c r="F76" s="309">
        <v>127.61</v>
      </c>
      <c r="G76" s="39"/>
      <c r="H76" s="45"/>
    </row>
    <row r="77" s="2" customFormat="1">
      <c r="A77" s="39"/>
      <c r="B77" s="45"/>
      <c r="C77" s="308" t="s">
        <v>364</v>
      </c>
      <c r="D77" s="308" t="s">
        <v>365</v>
      </c>
      <c r="E77" s="18" t="s">
        <v>98</v>
      </c>
      <c r="F77" s="309">
        <v>44.664000000000001</v>
      </c>
      <c r="G77" s="39"/>
      <c r="H77" s="45"/>
    </row>
    <row r="78" s="2" customFormat="1">
      <c r="A78" s="39"/>
      <c r="B78" s="45"/>
      <c r="C78" s="308" t="s">
        <v>372</v>
      </c>
      <c r="D78" s="308" t="s">
        <v>373</v>
      </c>
      <c r="E78" s="18" t="s">
        <v>94</v>
      </c>
      <c r="F78" s="309">
        <v>127.61</v>
      </c>
      <c r="G78" s="39"/>
      <c r="H78" s="45"/>
    </row>
    <row r="79" s="2" customFormat="1" ht="16.8" customHeight="1">
      <c r="A79" s="39"/>
      <c r="B79" s="45"/>
      <c r="C79" s="304" t="s">
        <v>107</v>
      </c>
      <c r="D79" s="305" t="s">
        <v>108</v>
      </c>
      <c r="E79" s="306" t="s">
        <v>94</v>
      </c>
      <c r="F79" s="307">
        <v>6.0800000000000001</v>
      </c>
      <c r="G79" s="39"/>
      <c r="H79" s="45"/>
    </row>
    <row r="80" s="2" customFormat="1" ht="16.8" customHeight="1">
      <c r="A80" s="39"/>
      <c r="B80" s="45"/>
      <c r="C80" s="308" t="s">
        <v>1</v>
      </c>
      <c r="D80" s="308" t="s">
        <v>818</v>
      </c>
      <c r="E80" s="18" t="s">
        <v>1</v>
      </c>
      <c r="F80" s="309">
        <v>0</v>
      </c>
      <c r="G80" s="39"/>
      <c r="H80" s="45"/>
    </row>
    <row r="81" s="2" customFormat="1" ht="16.8" customHeight="1">
      <c r="A81" s="39"/>
      <c r="B81" s="45"/>
      <c r="C81" s="308" t="s">
        <v>1</v>
      </c>
      <c r="D81" s="308" t="s">
        <v>109</v>
      </c>
      <c r="E81" s="18" t="s">
        <v>1</v>
      </c>
      <c r="F81" s="309">
        <v>6.0800000000000001</v>
      </c>
      <c r="G81" s="39"/>
      <c r="H81" s="45"/>
    </row>
    <row r="82" s="2" customFormat="1" ht="16.8" customHeight="1">
      <c r="A82" s="39"/>
      <c r="B82" s="45"/>
      <c r="C82" s="308" t="s">
        <v>1</v>
      </c>
      <c r="D82" s="308" t="s">
        <v>184</v>
      </c>
      <c r="E82" s="18" t="s">
        <v>1</v>
      </c>
      <c r="F82" s="309">
        <v>6.0800000000000001</v>
      </c>
      <c r="G82" s="39"/>
      <c r="H82" s="45"/>
    </row>
    <row r="83" s="2" customFormat="1" ht="16.8" customHeight="1">
      <c r="A83" s="39"/>
      <c r="B83" s="45"/>
      <c r="C83" s="310" t="s">
        <v>808</v>
      </c>
      <c r="D83" s="39"/>
      <c r="E83" s="39"/>
      <c r="F83" s="39"/>
      <c r="G83" s="39"/>
      <c r="H83" s="45"/>
    </row>
    <row r="84" s="2" customFormat="1">
      <c r="A84" s="39"/>
      <c r="B84" s="45"/>
      <c r="C84" s="308" t="s">
        <v>290</v>
      </c>
      <c r="D84" s="308" t="s">
        <v>291</v>
      </c>
      <c r="E84" s="18" t="s">
        <v>98</v>
      </c>
      <c r="F84" s="309">
        <v>273.53399999999999</v>
      </c>
      <c r="G84" s="39"/>
      <c r="H84" s="45"/>
    </row>
    <row r="85" s="2" customFormat="1" ht="16.8" customHeight="1">
      <c r="A85" s="39"/>
      <c r="B85" s="45"/>
      <c r="C85" s="308" t="s">
        <v>390</v>
      </c>
      <c r="D85" s="308" t="s">
        <v>391</v>
      </c>
      <c r="E85" s="18" t="s">
        <v>94</v>
      </c>
      <c r="F85" s="309">
        <v>708.64999999999998</v>
      </c>
      <c r="G85" s="39"/>
      <c r="H85" s="45"/>
    </row>
    <row r="86" s="2" customFormat="1" ht="16.8" customHeight="1">
      <c r="A86" s="39"/>
      <c r="B86" s="45"/>
      <c r="C86" s="308" t="s">
        <v>409</v>
      </c>
      <c r="D86" s="308" t="s">
        <v>410</v>
      </c>
      <c r="E86" s="18" t="s">
        <v>94</v>
      </c>
      <c r="F86" s="309">
        <v>971.44000000000005</v>
      </c>
      <c r="G86" s="39"/>
      <c r="H86" s="45"/>
    </row>
    <row r="87" s="2" customFormat="1">
      <c r="A87" s="39"/>
      <c r="B87" s="45"/>
      <c r="C87" s="308" t="s">
        <v>474</v>
      </c>
      <c r="D87" s="308" t="s">
        <v>475</v>
      </c>
      <c r="E87" s="18" t="s">
        <v>94</v>
      </c>
      <c r="F87" s="309">
        <v>140.78200000000001</v>
      </c>
      <c r="G87" s="39"/>
      <c r="H87" s="45"/>
    </row>
    <row r="88" s="2" customFormat="1" ht="16.8" customHeight="1">
      <c r="A88" s="39"/>
      <c r="B88" s="45"/>
      <c r="C88" s="308" t="s">
        <v>485</v>
      </c>
      <c r="D88" s="308" t="s">
        <v>486</v>
      </c>
      <c r="E88" s="18" t="s">
        <v>94</v>
      </c>
      <c r="F88" s="309">
        <v>64.221000000000004</v>
      </c>
      <c r="G88" s="39"/>
      <c r="H88" s="45"/>
    </row>
    <row r="89" s="2" customFormat="1" ht="16.8" customHeight="1">
      <c r="A89" s="39"/>
      <c r="B89" s="45"/>
      <c r="C89" s="304" t="s">
        <v>111</v>
      </c>
      <c r="D89" s="305" t="s">
        <v>112</v>
      </c>
      <c r="E89" s="306" t="s">
        <v>94</v>
      </c>
      <c r="F89" s="307">
        <v>186.25999999999999</v>
      </c>
      <c r="G89" s="39"/>
      <c r="H89" s="45"/>
    </row>
    <row r="90" s="2" customFormat="1" ht="16.8" customHeight="1">
      <c r="A90" s="39"/>
      <c r="B90" s="45"/>
      <c r="C90" s="308" t="s">
        <v>1</v>
      </c>
      <c r="D90" s="308" t="s">
        <v>819</v>
      </c>
      <c r="E90" s="18" t="s">
        <v>1</v>
      </c>
      <c r="F90" s="309">
        <v>0</v>
      </c>
      <c r="G90" s="39"/>
      <c r="H90" s="45"/>
    </row>
    <row r="91" s="2" customFormat="1" ht="16.8" customHeight="1">
      <c r="A91" s="39"/>
      <c r="B91" s="45"/>
      <c r="C91" s="308" t="s">
        <v>1</v>
      </c>
      <c r="D91" s="308" t="s">
        <v>820</v>
      </c>
      <c r="E91" s="18" t="s">
        <v>1</v>
      </c>
      <c r="F91" s="309">
        <v>186.25999999999999</v>
      </c>
      <c r="G91" s="39"/>
      <c r="H91" s="45"/>
    </row>
    <row r="92" s="2" customFormat="1" ht="16.8" customHeight="1">
      <c r="A92" s="39"/>
      <c r="B92" s="45"/>
      <c r="C92" s="308" t="s">
        <v>1</v>
      </c>
      <c r="D92" s="308" t="s">
        <v>184</v>
      </c>
      <c r="E92" s="18" t="s">
        <v>1</v>
      </c>
      <c r="F92" s="309">
        <v>186.25999999999999</v>
      </c>
      <c r="G92" s="39"/>
      <c r="H92" s="45"/>
    </row>
    <row r="93" s="2" customFormat="1" ht="16.8" customHeight="1">
      <c r="A93" s="39"/>
      <c r="B93" s="45"/>
      <c r="C93" s="310" t="s">
        <v>808</v>
      </c>
      <c r="D93" s="39"/>
      <c r="E93" s="39"/>
      <c r="F93" s="39"/>
      <c r="G93" s="39"/>
      <c r="H93" s="45"/>
    </row>
    <row r="94" s="2" customFormat="1">
      <c r="A94" s="39"/>
      <c r="B94" s="45"/>
      <c r="C94" s="308" t="s">
        <v>290</v>
      </c>
      <c r="D94" s="308" t="s">
        <v>291</v>
      </c>
      <c r="E94" s="18" t="s">
        <v>98</v>
      </c>
      <c r="F94" s="309">
        <v>273.53399999999999</v>
      </c>
      <c r="G94" s="39"/>
      <c r="H94" s="45"/>
    </row>
    <row r="95" s="2" customFormat="1" ht="16.8" customHeight="1">
      <c r="A95" s="39"/>
      <c r="B95" s="45"/>
      <c r="C95" s="308" t="s">
        <v>390</v>
      </c>
      <c r="D95" s="308" t="s">
        <v>391</v>
      </c>
      <c r="E95" s="18" t="s">
        <v>94</v>
      </c>
      <c r="F95" s="309">
        <v>708.64999999999998</v>
      </c>
      <c r="G95" s="39"/>
      <c r="H95" s="45"/>
    </row>
    <row r="96" s="2" customFormat="1" ht="16.8" customHeight="1">
      <c r="A96" s="39"/>
      <c r="B96" s="45"/>
      <c r="C96" s="308" t="s">
        <v>409</v>
      </c>
      <c r="D96" s="308" t="s">
        <v>410</v>
      </c>
      <c r="E96" s="18" t="s">
        <v>94</v>
      </c>
      <c r="F96" s="309">
        <v>971.44000000000005</v>
      </c>
      <c r="G96" s="39"/>
      <c r="H96" s="45"/>
    </row>
    <row r="97" s="2" customFormat="1" ht="16.8" customHeight="1">
      <c r="A97" s="39"/>
      <c r="B97" s="45"/>
      <c r="C97" s="308" t="s">
        <v>430</v>
      </c>
      <c r="D97" s="308" t="s">
        <v>431</v>
      </c>
      <c r="E97" s="18" t="s">
        <v>94</v>
      </c>
      <c r="F97" s="309">
        <v>237.94800000000001</v>
      </c>
      <c r="G97" s="39"/>
      <c r="H97" s="45"/>
    </row>
    <row r="98" s="2" customFormat="1" ht="16.8" customHeight="1">
      <c r="A98" s="39"/>
      <c r="B98" s="45"/>
      <c r="C98" s="308" t="s">
        <v>457</v>
      </c>
      <c r="D98" s="308" t="s">
        <v>458</v>
      </c>
      <c r="E98" s="18" t="s">
        <v>94</v>
      </c>
      <c r="F98" s="309">
        <v>186.25999999999999</v>
      </c>
      <c r="G98" s="39"/>
      <c r="H98" s="45"/>
    </row>
    <row r="99" s="2" customFormat="1" ht="16.8" customHeight="1">
      <c r="A99" s="39"/>
      <c r="B99" s="45"/>
      <c r="C99" s="304" t="s">
        <v>125</v>
      </c>
      <c r="D99" s="305" t="s">
        <v>126</v>
      </c>
      <c r="E99" s="306" t="s">
        <v>94</v>
      </c>
      <c r="F99" s="307">
        <v>7.1820000000000004</v>
      </c>
      <c r="G99" s="39"/>
      <c r="H99" s="45"/>
    </row>
    <row r="100" s="2" customFormat="1" ht="16.8" customHeight="1">
      <c r="A100" s="39"/>
      <c r="B100" s="45"/>
      <c r="C100" s="308" t="s">
        <v>1</v>
      </c>
      <c r="D100" s="308" t="s">
        <v>821</v>
      </c>
      <c r="E100" s="18" t="s">
        <v>1</v>
      </c>
      <c r="F100" s="309">
        <v>0</v>
      </c>
      <c r="G100" s="39"/>
      <c r="H100" s="45"/>
    </row>
    <row r="101" s="2" customFormat="1" ht="16.8" customHeight="1">
      <c r="A101" s="39"/>
      <c r="B101" s="45"/>
      <c r="C101" s="308" t="s">
        <v>1</v>
      </c>
      <c r="D101" s="308" t="s">
        <v>822</v>
      </c>
      <c r="E101" s="18" t="s">
        <v>1</v>
      </c>
      <c r="F101" s="309">
        <v>0</v>
      </c>
      <c r="G101" s="39"/>
      <c r="H101" s="45"/>
    </row>
    <row r="102" s="2" customFormat="1" ht="16.8" customHeight="1">
      <c r="A102" s="39"/>
      <c r="B102" s="45"/>
      <c r="C102" s="308" t="s">
        <v>1</v>
      </c>
      <c r="D102" s="308" t="s">
        <v>823</v>
      </c>
      <c r="E102" s="18" t="s">
        <v>1</v>
      </c>
      <c r="F102" s="309">
        <v>4.2119999999999997</v>
      </c>
      <c r="G102" s="39"/>
      <c r="H102" s="45"/>
    </row>
    <row r="103" s="2" customFormat="1" ht="16.8" customHeight="1">
      <c r="A103" s="39"/>
      <c r="B103" s="45"/>
      <c r="C103" s="308" t="s">
        <v>1</v>
      </c>
      <c r="D103" s="308" t="s">
        <v>824</v>
      </c>
      <c r="E103" s="18" t="s">
        <v>1</v>
      </c>
      <c r="F103" s="309">
        <v>0</v>
      </c>
      <c r="G103" s="39"/>
      <c r="H103" s="45"/>
    </row>
    <row r="104" s="2" customFormat="1" ht="16.8" customHeight="1">
      <c r="A104" s="39"/>
      <c r="B104" s="45"/>
      <c r="C104" s="308" t="s">
        <v>1</v>
      </c>
      <c r="D104" s="308" t="s">
        <v>825</v>
      </c>
      <c r="E104" s="18" t="s">
        <v>1</v>
      </c>
      <c r="F104" s="309">
        <v>2.9700000000000002</v>
      </c>
      <c r="G104" s="39"/>
      <c r="H104" s="45"/>
    </row>
    <row r="105" s="2" customFormat="1" ht="16.8" customHeight="1">
      <c r="A105" s="39"/>
      <c r="B105" s="45"/>
      <c r="C105" s="308" t="s">
        <v>1</v>
      </c>
      <c r="D105" s="308" t="s">
        <v>184</v>
      </c>
      <c r="E105" s="18" t="s">
        <v>1</v>
      </c>
      <c r="F105" s="309">
        <v>7.1820000000000004</v>
      </c>
      <c r="G105" s="39"/>
      <c r="H105" s="45"/>
    </row>
    <row r="106" s="2" customFormat="1" ht="16.8" customHeight="1">
      <c r="A106" s="39"/>
      <c r="B106" s="45"/>
      <c r="C106" s="310" t="s">
        <v>808</v>
      </c>
      <c r="D106" s="39"/>
      <c r="E106" s="39"/>
      <c r="F106" s="39"/>
      <c r="G106" s="39"/>
      <c r="H106" s="45"/>
    </row>
    <row r="107" s="2" customFormat="1">
      <c r="A107" s="39"/>
      <c r="B107" s="45"/>
      <c r="C107" s="308" t="s">
        <v>290</v>
      </c>
      <c r="D107" s="308" t="s">
        <v>291</v>
      </c>
      <c r="E107" s="18" t="s">
        <v>98</v>
      </c>
      <c r="F107" s="309">
        <v>273.53399999999999</v>
      </c>
      <c r="G107" s="39"/>
      <c r="H107" s="45"/>
    </row>
    <row r="108" s="2" customFormat="1" ht="16.8" customHeight="1">
      <c r="A108" s="39"/>
      <c r="B108" s="45"/>
      <c r="C108" s="308" t="s">
        <v>390</v>
      </c>
      <c r="D108" s="308" t="s">
        <v>391</v>
      </c>
      <c r="E108" s="18" t="s">
        <v>94</v>
      </c>
      <c r="F108" s="309">
        <v>708.64999999999998</v>
      </c>
      <c r="G108" s="39"/>
      <c r="H108" s="45"/>
    </row>
    <row r="109" s="2" customFormat="1" ht="16.8" customHeight="1">
      <c r="A109" s="39"/>
      <c r="B109" s="45"/>
      <c r="C109" s="308" t="s">
        <v>409</v>
      </c>
      <c r="D109" s="308" t="s">
        <v>410</v>
      </c>
      <c r="E109" s="18" t="s">
        <v>94</v>
      </c>
      <c r="F109" s="309">
        <v>971.44000000000005</v>
      </c>
      <c r="G109" s="39"/>
      <c r="H109" s="45"/>
    </row>
    <row r="110" s="2" customFormat="1">
      <c r="A110" s="39"/>
      <c r="B110" s="45"/>
      <c r="C110" s="308" t="s">
        <v>474</v>
      </c>
      <c r="D110" s="308" t="s">
        <v>475</v>
      </c>
      <c r="E110" s="18" t="s">
        <v>94</v>
      </c>
      <c r="F110" s="309">
        <v>140.78200000000001</v>
      </c>
      <c r="G110" s="39"/>
      <c r="H110" s="45"/>
    </row>
    <row r="111" s="2" customFormat="1" ht="16.8" customHeight="1">
      <c r="A111" s="39"/>
      <c r="B111" s="45"/>
      <c r="C111" s="308" t="s">
        <v>490</v>
      </c>
      <c r="D111" s="308" t="s">
        <v>491</v>
      </c>
      <c r="E111" s="18" t="s">
        <v>94</v>
      </c>
      <c r="F111" s="309">
        <v>7.3970000000000002</v>
      </c>
      <c r="G111" s="39"/>
      <c r="H111" s="45"/>
    </row>
    <row r="112" s="2" customFormat="1" ht="16.8" customHeight="1">
      <c r="A112" s="39"/>
      <c r="B112" s="45"/>
      <c r="C112" s="304" t="s">
        <v>128</v>
      </c>
      <c r="D112" s="305" t="s">
        <v>129</v>
      </c>
      <c r="E112" s="306" t="s">
        <v>94</v>
      </c>
      <c r="F112" s="307">
        <v>3.948</v>
      </c>
      <c r="G112" s="39"/>
      <c r="H112" s="45"/>
    </row>
    <row r="113" s="2" customFormat="1" ht="16.8" customHeight="1">
      <c r="A113" s="39"/>
      <c r="B113" s="45"/>
      <c r="C113" s="308" t="s">
        <v>1</v>
      </c>
      <c r="D113" s="308" t="s">
        <v>826</v>
      </c>
      <c r="E113" s="18" t="s">
        <v>1</v>
      </c>
      <c r="F113" s="309">
        <v>0</v>
      </c>
      <c r="G113" s="39"/>
      <c r="H113" s="45"/>
    </row>
    <row r="114" s="2" customFormat="1" ht="16.8" customHeight="1">
      <c r="A114" s="39"/>
      <c r="B114" s="45"/>
      <c r="C114" s="308" t="s">
        <v>1</v>
      </c>
      <c r="D114" s="308" t="s">
        <v>822</v>
      </c>
      <c r="E114" s="18" t="s">
        <v>1</v>
      </c>
      <c r="F114" s="309">
        <v>0</v>
      </c>
      <c r="G114" s="39"/>
      <c r="H114" s="45"/>
    </row>
    <row r="115" s="2" customFormat="1" ht="16.8" customHeight="1">
      <c r="A115" s="39"/>
      <c r="B115" s="45"/>
      <c r="C115" s="308" t="s">
        <v>1</v>
      </c>
      <c r="D115" s="308" t="s">
        <v>827</v>
      </c>
      <c r="E115" s="18" t="s">
        <v>1</v>
      </c>
      <c r="F115" s="309">
        <v>3.948</v>
      </c>
      <c r="G115" s="39"/>
      <c r="H115" s="45"/>
    </row>
    <row r="116" s="2" customFormat="1" ht="16.8" customHeight="1">
      <c r="A116" s="39"/>
      <c r="B116" s="45"/>
      <c r="C116" s="308" t="s">
        <v>1</v>
      </c>
      <c r="D116" s="308" t="s">
        <v>184</v>
      </c>
      <c r="E116" s="18" t="s">
        <v>1</v>
      </c>
      <c r="F116" s="309">
        <v>3.948</v>
      </c>
      <c r="G116" s="39"/>
      <c r="H116" s="45"/>
    </row>
    <row r="117" s="2" customFormat="1" ht="16.8" customHeight="1">
      <c r="A117" s="39"/>
      <c r="B117" s="45"/>
      <c r="C117" s="310" t="s">
        <v>808</v>
      </c>
      <c r="D117" s="39"/>
      <c r="E117" s="39"/>
      <c r="F117" s="39"/>
      <c r="G117" s="39"/>
      <c r="H117" s="45"/>
    </row>
    <row r="118" s="2" customFormat="1">
      <c r="A118" s="39"/>
      <c r="B118" s="45"/>
      <c r="C118" s="308" t="s">
        <v>290</v>
      </c>
      <c r="D118" s="308" t="s">
        <v>291</v>
      </c>
      <c r="E118" s="18" t="s">
        <v>98</v>
      </c>
      <c r="F118" s="309">
        <v>273.53399999999999</v>
      </c>
      <c r="G118" s="39"/>
      <c r="H118" s="45"/>
    </row>
    <row r="119" s="2" customFormat="1" ht="16.8" customHeight="1">
      <c r="A119" s="39"/>
      <c r="B119" s="45"/>
      <c r="C119" s="308" t="s">
        <v>390</v>
      </c>
      <c r="D119" s="308" t="s">
        <v>391</v>
      </c>
      <c r="E119" s="18" t="s">
        <v>94</v>
      </c>
      <c r="F119" s="309">
        <v>708.64999999999998</v>
      </c>
      <c r="G119" s="39"/>
      <c r="H119" s="45"/>
    </row>
    <row r="120" s="2" customFormat="1" ht="16.8" customHeight="1">
      <c r="A120" s="39"/>
      <c r="B120" s="45"/>
      <c r="C120" s="308" t="s">
        <v>409</v>
      </c>
      <c r="D120" s="308" t="s">
        <v>410</v>
      </c>
      <c r="E120" s="18" t="s">
        <v>94</v>
      </c>
      <c r="F120" s="309">
        <v>971.44000000000005</v>
      </c>
      <c r="G120" s="39"/>
      <c r="H120" s="45"/>
    </row>
    <row r="121" s="2" customFormat="1" ht="16.8" customHeight="1">
      <c r="A121" s="39"/>
      <c r="B121" s="45"/>
      <c r="C121" s="308" t="s">
        <v>430</v>
      </c>
      <c r="D121" s="308" t="s">
        <v>431</v>
      </c>
      <c r="E121" s="18" t="s">
        <v>94</v>
      </c>
      <c r="F121" s="309">
        <v>237.94800000000001</v>
      </c>
      <c r="G121" s="39"/>
      <c r="H121" s="45"/>
    </row>
    <row r="122" s="2" customFormat="1">
      <c r="A122" s="39"/>
      <c r="B122" s="45"/>
      <c r="C122" s="308" t="s">
        <v>503</v>
      </c>
      <c r="D122" s="308" t="s">
        <v>504</v>
      </c>
      <c r="E122" s="18" t="s">
        <v>94</v>
      </c>
      <c r="F122" s="309">
        <v>51.688000000000002</v>
      </c>
      <c r="G122" s="39"/>
      <c r="H122" s="45"/>
    </row>
    <row r="123" s="2" customFormat="1" ht="16.8" customHeight="1">
      <c r="A123" s="39"/>
      <c r="B123" s="45"/>
      <c r="C123" s="308" t="s">
        <v>515</v>
      </c>
      <c r="D123" s="308" t="s">
        <v>516</v>
      </c>
      <c r="E123" s="18" t="s">
        <v>94</v>
      </c>
      <c r="F123" s="309">
        <v>4.0659999999999998</v>
      </c>
      <c r="G123" s="39"/>
      <c r="H123" s="45"/>
    </row>
    <row r="124" s="2" customFormat="1" ht="16.8" customHeight="1">
      <c r="A124" s="39"/>
      <c r="B124" s="45"/>
      <c r="C124" s="304" t="s">
        <v>115</v>
      </c>
      <c r="D124" s="305" t="s">
        <v>116</v>
      </c>
      <c r="E124" s="306" t="s">
        <v>94</v>
      </c>
      <c r="F124" s="307">
        <v>35.43</v>
      </c>
      <c r="G124" s="39"/>
      <c r="H124" s="45"/>
    </row>
    <row r="125" s="2" customFormat="1" ht="16.8" customHeight="1">
      <c r="A125" s="39"/>
      <c r="B125" s="45"/>
      <c r="C125" s="308" t="s">
        <v>1</v>
      </c>
      <c r="D125" s="308" t="s">
        <v>828</v>
      </c>
      <c r="E125" s="18" t="s">
        <v>1</v>
      </c>
      <c r="F125" s="309">
        <v>0</v>
      </c>
      <c r="G125" s="39"/>
      <c r="H125" s="45"/>
    </row>
    <row r="126" s="2" customFormat="1" ht="16.8" customHeight="1">
      <c r="A126" s="39"/>
      <c r="B126" s="45"/>
      <c r="C126" s="308" t="s">
        <v>1</v>
      </c>
      <c r="D126" s="308" t="s">
        <v>829</v>
      </c>
      <c r="E126" s="18" t="s">
        <v>1</v>
      </c>
      <c r="F126" s="309">
        <v>0</v>
      </c>
      <c r="G126" s="39"/>
      <c r="H126" s="45"/>
    </row>
    <row r="127" s="2" customFormat="1" ht="16.8" customHeight="1">
      <c r="A127" s="39"/>
      <c r="B127" s="45"/>
      <c r="C127" s="308" t="s">
        <v>1</v>
      </c>
      <c r="D127" s="308" t="s">
        <v>830</v>
      </c>
      <c r="E127" s="18" t="s">
        <v>1</v>
      </c>
      <c r="F127" s="309">
        <v>16.879999999999999</v>
      </c>
      <c r="G127" s="39"/>
      <c r="H127" s="45"/>
    </row>
    <row r="128" s="2" customFormat="1" ht="16.8" customHeight="1">
      <c r="A128" s="39"/>
      <c r="B128" s="45"/>
      <c r="C128" s="308" t="s">
        <v>1</v>
      </c>
      <c r="D128" s="308" t="s">
        <v>831</v>
      </c>
      <c r="E128" s="18" t="s">
        <v>1</v>
      </c>
      <c r="F128" s="309">
        <v>0</v>
      </c>
      <c r="G128" s="39"/>
      <c r="H128" s="45"/>
    </row>
    <row r="129" s="2" customFormat="1" ht="16.8" customHeight="1">
      <c r="A129" s="39"/>
      <c r="B129" s="45"/>
      <c r="C129" s="308" t="s">
        <v>1</v>
      </c>
      <c r="D129" s="308" t="s">
        <v>832</v>
      </c>
      <c r="E129" s="18" t="s">
        <v>1</v>
      </c>
      <c r="F129" s="309">
        <v>18.550000000000001</v>
      </c>
      <c r="G129" s="39"/>
      <c r="H129" s="45"/>
    </row>
    <row r="130" s="2" customFormat="1" ht="16.8" customHeight="1">
      <c r="A130" s="39"/>
      <c r="B130" s="45"/>
      <c r="C130" s="308" t="s">
        <v>1</v>
      </c>
      <c r="D130" s="308" t="s">
        <v>184</v>
      </c>
      <c r="E130" s="18" t="s">
        <v>1</v>
      </c>
      <c r="F130" s="309">
        <v>35.43</v>
      </c>
      <c r="G130" s="39"/>
      <c r="H130" s="45"/>
    </row>
    <row r="131" s="2" customFormat="1" ht="16.8" customHeight="1">
      <c r="A131" s="39"/>
      <c r="B131" s="45"/>
      <c r="C131" s="310" t="s">
        <v>808</v>
      </c>
      <c r="D131" s="39"/>
      <c r="E131" s="39"/>
      <c r="F131" s="39"/>
      <c r="G131" s="39"/>
      <c r="H131" s="45"/>
    </row>
    <row r="132" s="2" customFormat="1">
      <c r="A132" s="39"/>
      <c r="B132" s="45"/>
      <c r="C132" s="308" t="s">
        <v>290</v>
      </c>
      <c r="D132" s="308" t="s">
        <v>291</v>
      </c>
      <c r="E132" s="18" t="s">
        <v>98</v>
      </c>
      <c r="F132" s="309">
        <v>273.53399999999999</v>
      </c>
      <c r="G132" s="39"/>
      <c r="H132" s="45"/>
    </row>
    <row r="133" s="2" customFormat="1" ht="16.8" customHeight="1">
      <c r="A133" s="39"/>
      <c r="B133" s="45"/>
      <c r="C133" s="308" t="s">
        <v>390</v>
      </c>
      <c r="D133" s="308" t="s">
        <v>391</v>
      </c>
      <c r="E133" s="18" t="s">
        <v>94</v>
      </c>
      <c r="F133" s="309">
        <v>708.64999999999998</v>
      </c>
      <c r="G133" s="39"/>
      <c r="H133" s="45"/>
    </row>
    <row r="134" s="2" customFormat="1" ht="16.8" customHeight="1">
      <c r="A134" s="39"/>
      <c r="B134" s="45"/>
      <c r="C134" s="308" t="s">
        <v>409</v>
      </c>
      <c r="D134" s="308" t="s">
        <v>410</v>
      </c>
      <c r="E134" s="18" t="s">
        <v>94</v>
      </c>
      <c r="F134" s="309">
        <v>971.44000000000005</v>
      </c>
      <c r="G134" s="39"/>
      <c r="H134" s="45"/>
    </row>
    <row r="135" s="2" customFormat="1" ht="16.8" customHeight="1">
      <c r="A135" s="39"/>
      <c r="B135" s="45"/>
      <c r="C135" s="308" t="s">
        <v>430</v>
      </c>
      <c r="D135" s="308" t="s">
        <v>431</v>
      </c>
      <c r="E135" s="18" t="s">
        <v>94</v>
      </c>
      <c r="F135" s="309">
        <v>237.94800000000001</v>
      </c>
      <c r="G135" s="39"/>
      <c r="H135" s="45"/>
    </row>
    <row r="136" s="2" customFormat="1">
      <c r="A136" s="39"/>
      <c r="B136" s="45"/>
      <c r="C136" s="308" t="s">
        <v>503</v>
      </c>
      <c r="D136" s="308" t="s">
        <v>504</v>
      </c>
      <c r="E136" s="18" t="s">
        <v>94</v>
      </c>
      <c r="F136" s="309">
        <v>51.688000000000002</v>
      </c>
      <c r="G136" s="39"/>
      <c r="H136" s="45"/>
    </row>
    <row r="137" s="2" customFormat="1" ht="16.8" customHeight="1">
      <c r="A137" s="39"/>
      <c r="B137" s="45"/>
      <c r="C137" s="308" t="s">
        <v>510</v>
      </c>
      <c r="D137" s="308" t="s">
        <v>511</v>
      </c>
      <c r="E137" s="18" t="s">
        <v>94</v>
      </c>
      <c r="F137" s="309">
        <v>49.171999999999997</v>
      </c>
      <c r="G137" s="39"/>
      <c r="H137" s="45"/>
    </row>
    <row r="138" s="2" customFormat="1" ht="16.8" customHeight="1">
      <c r="A138" s="39"/>
      <c r="B138" s="45"/>
      <c r="C138" s="304" t="s">
        <v>119</v>
      </c>
      <c r="D138" s="305" t="s">
        <v>120</v>
      </c>
      <c r="E138" s="306" t="s">
        <v>94</v>
      </c>
      <c r="F138" s="307">
        <v>329.92000000000002</v>
      </c>
      <c r="G138" s="39"/>
      <c r="H138" s="45"/>
    </row>
    <row r="139" s="2" customFormat="1" ht="16.8" customHeight="1">
      <c r="A139" s="39"/>
      <c r="B139" s="45"/>
      <c r="C139" s="308" t="s">
        <v>1</v>
      </c>
      <c r="D139" s="308" t="s">
        <v>833</v>
      </c>
      <c r="E139" s="18" t="s">
        <v>1</v>
      </c>
      <c r="F139" s="309">
        <v>0</v>
      </c>
      <c r="G139" s="39"/>
      <c r="H139" s="45"/>
    </row>
    <row r="140" s="2" customFormat="1" ht="16.8" customHeight="1">
      <c r="A140" s="39"/>
      <c r="B140" s="45"/>
      <c r="C140" s="308" t="s">
        <v>1</v>
      </c>
      <c r="D140" s="308" t="s">
        <v>121</v>
      </c>
      <c r="E140" s="18" t="s">
        <v>1</v>
      </c>
      <c r="F140" s="309">
        <v>329.92000000000002</v>
      </c>
      <c r="G140" s="39"/>
      <c r="H140" s="45"/>
    </row>
    <row r="141" s="2" customFormat="1" ht="16.8" customHeight="1">
      <c r="A141" s="39"/>
      <c r="B141" s="45"/>
      <c r="C141" s="308" t="s">
        <v>1</v>
      </c>
      <c r="D141" s="308" t="s">
        <v>184</v>
      </c>
      <c r="E141" s="18" t="s">
        <v>1</v>
      </c>
      <c r="F141" s="309">
        <v>329.92000000000002</v>
      </c>
      <c r="G141" s="39"/>
      <c r="H141" s="45"/>
    </row>
    <row r="142" s="2" customFormat="1" ht="16.8" customHeight="1">
      <c r="A142" s="39"/>
      <c r="B142" s="45"/>
      <c r="C142" s="310" t="s">
        <v>808</v>
      </c>
      <c r="D142" s="39"/>
      <c r="E142" s="39"/>
      <c r="F142" s="39"/>
      <c r="G142" s="39"/>
      <c r="H142" s="45"/>
    </row>
    <row r="143" s="2" customFormat="1">
      <c r="A143" s="39"/>
      <c r="B143" s="45"/>
      <c r="C143" s="308" t="s">
        <v>290</v>
      </c>
      <c r="D143" s="308" t="s">
        <v>291</v>
      </c>
      <c r="E143" s="18" t="s">
        <v>98</v>
      </c>
      <c r="F143" s="309">
        <v>273.53399999999999</v>
      </c>
      <c r="G143" s="39"/>
      <c r="H143" s="45"/>
    </row>
    <row r="144" s="2" customFormat="1" ht="16.8" customHeight="1">
      <c r="A144" s="39"/>
      <c r="B144" s="45"/>
      <c r="C144" s="308" t="s">
        <v>390</v>
      </c>
      <c r="D144" s="308" t="s">
        <v>391</v>
      </c>
      <c r="E144" s="18" t="s">
        <v>94</v>
      </c>
      <c r="F144" s="309">
        <v>708.64999999999998</v>
      </c>
      <c r="G144" s="39"/>
      <c r="H144" s="45"/>
    </row>
    <row r="145" s="2" customFormat="1" ht="16.8" customHeight="1">
      <c r="A145" s="39"/>
      <c r="B145" s="45"/>
      <c r="C145" s="308" t="s">
        <v>409</v>
      </c>
      <c r="D145" s="308" t="s">
        <v>410</v>
      </c>
      <c r="E145" s="18" t="s">
        <v>94</v>
      </c>
      <c r="F145" s="309">
        <v>971.44000000000005</v>
      </c>
      <c r="G145" s="39"/>
      <c r="H145" s="45"/>
    </row>
    <row r="146" s="2" customFormat="1" ht="16.8" customHeight="1">
      <c r="A146" s="39"/>
      <c r="B146" s="45"/>
      <c r="C146" s="308" t="s">
        <v>442</v>
      </c>
      <c r="D146" s="308" t="s">
        <v>443</v>
      </c>
      <c r="E146" s="18" t="s">
        <v>94</v>
      </c>
      <c r="F146" s="309">
        <v>329.92000000000002</v>
      </c>
      <c r="G146" s="39"/>
      <c r="H146" s="45"/>
    </row>
    <row r="147" s="2" customFormat="1" ht="16.8" customHeight="1">
      <c r="A147" s="39"/>
      <c r="B147" s="45"/>
      <c r="C147" s="308" t="s">
        <v>435</v>
      </c>
      <c r="D147" s="308" t="s">
        <v>436</v>
      </c>
      <c r="E147" s="18" t="s">
        <v>94</v>
      </c>
      <c r="F147" s="309">
        <v>329.92000000000002</v>
      </c>
      <c r="G147" s="39"/>
      <c r="H147" s="45"/>
    </row>
    <row r="148" s="2" customFormat="1" ht="16.8" customHeight="1">
      <c r="A148" s="39"/>
      <c r="B148" s="45"/>
      <c r="C148" s="308" t="s">
        <v>447</v>
      </c>
      <c r="D148" s="308" t="s">
        <v>448</v>
      </c>
      <c r="E148" s="18" t="s">
        <v>94</v>
      </c>
      <c r="F148" s="309">
        <v>329.92000000000002</v>
      </c>
      <c r="G148" s="39"/>
      <c r="H148" s="45"/>
    </row>
    <row r="149" s="2" customFormat="1">
      <c r="A149" s="39"/>
      <c r="B149" s="45"/>
      <c r="C149" s="308" t="s">
        <v>452</v>
      </c>
      <c r="D149" s="308" t="s">
        <v>453</v>
      </c>
      <c r="E149" s="18" t="s">
        <v>94</v>
      </c>
      <c r="F149" s="309">
        <v>329.92000000000002</v>
      </c>
      <c r="G149" s="39"/>
      <c r="H149" s="45"/>
    </row>
    <row r="150" s="2" customFormat="1" ht="16.8" customHeight="1">
      <c r="A150" s="39"/>
      <c r="B150" s="45"/>
      <c r="C150" s="304" t="s">
        <v>122</v>
      </c>
      <c r="D150" s="305" t="s">
        <v>123</v>
      </c>
      <c r="E150" s="306" t="s">
        <v>94</v>
      </c>
      <c r="F150" s="307">
        <v>56.270000000000003</v>
      </c>
      <c r="G150" s="39"/>
      <c r="H150" s="45"/>
    </row>
    <row r="151" s="2" customFormat="1" ht="16.8" customHeight="1">
      <c r="A151" s="39"/>
      <c r="B151" s="45"/>
      <c r="C151" s="308" t="s">
        <v>1</v>
      </c>
      <c r="D151" s="308" t="s">
        <v>834</v>
      </c>
      <c r="E151" s="18" t="s">
        <v>1</v>
      </c>
      <c r="F151" s="309">
        <v>0</v>
      </c>
      <c r="G151" s="39"/>
      <c r="H151" s="45"/>
    </row>
    <row r="152" s="2" customFormat="1" ht="16.8" customHeight="1">
      <c r="A152" s="39"/>
      <c r="B152" s="45"/>
      <c r="C152" s="308" t="s">
        <v>1</v>
      </c>
      <c r="D152" s="308" t="s">
        <v>835</v>
      </c>
      <c r="E152" s="18" t="s">
        <v>1</v>
      </c>
      <c r="F152" s="309">
        <v>56.270000000000003</v>
      </c>
      <c r="G152" s="39"/>
      <c r="H152" s="45"/>
    </row>
    <row r="153" s="2" customFormat="1" ht="16.8" customHeight="1">
      <c r="A153" s="39"/>
      <c r="B153" s="45"/>
      <c r="C153" s="308" t="s">
        <v>1</v>
      </c>
      <c r="D153" s="308" t="s">
        <v>184</v>
      </c>
      <c r="E153" s="18" t="s">
        <v>1</v>
      </c>
      <c r="F153" s="309">
        <v>56.270000000000003</v>
      </c>
      <c r="G153" s="39"/>
      <c r="H153" s="45"/>
    </row>
    <row r="154" s="2" customFormat="1" ht="16.8" customHeight="1">
      <c r="A154" s="39"/>
      <c r="B154" s="45"/>
      <c r="C154" s="310" t="s">
        <v>808</v>
      </c>
      <c r="D154" s="39"/>
      <c r="E154" s="39"/>
      <c r="F154" s="39"/>
      <c r="G154" s="39"/>
      <c r="H154" s="45"/>
    </row>
    <row r="155" s="2" customFormat="1">
      <c r="A155" s="39"/>
      <c r="B155" s="45"/>
      <c r="C155" s="308" t="s">
        <v>290</v>
      </c>
      <c r="D155" s="308" t="s">
        <v>291</v>
      </c>
      <c r="E155" s="18" t="s">
        <v>98</v>
      </c>
      <c r="F155" s="309">
        <v>273.53399999999999</v>
      </c>
      <c r="G155" s="39"/>
      <c r="H155" s="45"/>
    </row>
    <row r="156" s="2" customFormat="1" ht="16.8" customHeight="1">
      <c r="A156" s="39"/>
      <c r="B156" s="45"/>
      <c r="C156" s="308" t="s">
        <v>390</v>
      </c>
      <c r="D156" s="308" t="s">
        <v>391</v>
      </c>
      <c r="E156" s="18" t="s">
        <v>94</v>
      </c>
      <c r="F156" s="309">
        <v>708.64999999999998</v>
      </c>
      <c r="G156" s="39"/>
      <c r="H156" s="45"/>
    </row>
    <row r="157" s="2" customFormat="1" ht="16.8" customHeight="1">
      <c r="A157" s="39"/>
      <c r="B157" s="45"/>
      <c r="C157" s="308" t="s">
        <v>409</v>
      </c>
      <c r="D157" s="308" t="s">
        <v>410</v>
      </c>
      <c r="E157" s="18" t="s">
        <v>94</v>
      </c>
      <c r="F157" s="309">
        <v>971.44000000000005</v>
      </c>
      <c r="G157" s="39"/>
      <c r="H157" s="45"/>
    </row>
    <row r="158" s="2" customFormat="1">
      <c r="A158" s="39"/>
      <c r="B158" s="45"/>
      <c r="C158" s="308" t="s">
        <v>474</v>
      </c>
      <c r="D158" s="308" t="s">
        <v>475</v>
      </c>
      <c r="E158" s="18" t="s">
        <v>94</v>
      </c>
      <c r="F158" s="309">
        <v>140.78200000000001</v>
      </c>
      <c r="G158" s="39"/>
      <c r="H158" s="45"/>
    </row>
    <row r="159" s="2" customFormat="1" ht="16.8" customHeight="1">
      <c r="A159" s="39"/>
      <c r="B159" s="45"/>
      <c r="C159" s="308" t="s">
        <v>485</v>
      </c>
      <c r="D159" s="308" t="s">
        <v>486</v>
      </c>
      <c r="E159" s="18" t="s">
        <v>94</v>
      </c>
      <c r="F159" s="309">
        <v>64.221000000000004</v>
      </c>
      <c r="G159" s="39"/>
      <c r="H159" s="45"/>
    </row>
    <row r="160" s="2" customFormat="1" ht="16.8" customHeight="1">
      <c r="A160" s="39"/>
      <c r="B160" s="45"/>
      <c r="C160" s="304" t="s">
        <v>131</v>
      </c>
      <c r="D160" s="305" t="s">
        <v>132</v>
      </c>
      <c r="E160" s="306" t="s">
        <v>94</v>
      </c>
      <c r="F160" s="307">
        <v>67.129999999999995</v>
      </c>
      <c r="G160" s="39"/>
      <c r="H160" s="45"/>
    </row>
    <row r="161" s="2" customFormat="1" ht="16.8" customHeight="1">
      <c r="A161" s="39"/>
      <c r="B161" s="45"/>
      <c r="C161" s="308" t="s">
        <v>1</v>
      </c>
      <c r="D161" s="308" t="s">
        <v>826</v>
      </c>
      <c r="E161" s="18" t="s">
        <v>1</v>
      </c>
      <c r="F161" s="309">
        <v>0</v>
      </c>
      <c r="G161" s="39"/>
      <c r="H161" s="45"/>
    </row>
    <row r="162" s="2" customFormat="1" ht="16.8" customHeight="1">
      <c r="A162" s="39"/>
      <c r="B162" s="45"/>
      <c r="C162" s="308" t="s">
        <v>1</v>
      </c>
      <c r="D162" s="308" t="s">
        <v>836</v>
      </c>
      <c r="E162" s="18" t="s">
        <v>1</v>
      </c>
      <c r="F162" s="309">
        <v>67.129999999999995</v>
      </c>
      <c r="G162" s="39"/>
      <c r="H162" s="45"/>
    </row>
    <row r="163" s="2" customFormat="1" ht="16.8" customHeight="1">
      <c r="A163" s="39"/>
      <c r="B163" s="45"/>
      <c r="C163" s="308" t="s">
        <v>1</v>
      </c>
      <c r="D163" s="308" t="s">
        <v>184</v>
      </c>
      <c r="E163" s="18" t="s">
        <v>1</v>
      </c>
      <c r="F163" s="309">
        <v>67.129999999999995</v>
      </c>
      <c r="G163" s="39"/>
      <c r="H163" s="45"/>
    </row>
    <row r="164" s="2" customFormat="1" ht="16.8" customHeight="1">
      <c r="A164" s="39"/>
      <c r="B164" s="45"/>
      <c r="C164" s="310" t="s">
        <v>808</v>
      </c>
      <c r="D164" s="39"/>
      <c r="E164" s="39"/>
      <c r="F164" s="39"/>
      <c r="G164" s="39"/>
      <c r="H164" s="45"/>
    </row>
    <row r="165" s="2" customFormat="1" ht="16.8" customHeight="1">
      <c r="A165" s="39"/>
      <c r="B165" s="45"/>
      <c r="C165" s="308" t="s">
        <v>390</v>
      </c>
      <c r="D165" s="308" t="s">
        <v>391</v>
      </c>
      <c r="E165" s="18" t="s">
        <v>94</v>
      </c>
      <c r="F165" s="309">
        <v>708.64999999999998</v>
      </c>
      <c r="G165" s="39"/>
      <c r="H165" s="45"/>
    </row>
    <row r="166" s="2" customFormat="1">
      <c r="A166" s="39"/>
      <c r="B166" s="45"/>
      <c r="C166" s="308" t="s">
        <v>474</v>
      </c>
      <c r="D166" s="308" t="s">
        <v>475</v>
      </c>
      <c r="E166" s="18" t="s">
        <v>94</v>
      </c>
      <c r="F166" s="309">
        <v>140.78200000000001</v>
      </c>
      <c r="G166" s="39"/>
      <c r="H166" s="45"/>
    </row>
    <row r="167" s="2" customFormat="1" ht="16.8" customHeight="1">
      <c r="A167" s="39"/>
      <c r="B167" s="45"/>
      <c r="C167" s="304" t="s">
        <v>134</v>
      </c>
      <c r="D167" s="305" t="s">
        <v>135</v>
      </c>
      <c r="E167" s="306" t="s">
        <v>94</v>
      </c>
      <c r="F167" s="307">
        <v>12.310000000000001</v>
      </c>
      <c r="G167" s="39"/>
      <c r="H167" s="45"/>
    </row>
    <row r="168" s="2" customFormat="1" ht="16.8" customHeight="1">
      <c r="A168" s="39"/>
      <c r="B168" s="45"/>
      <c r="C168" s="308" t="s">
        <v>1</v>
      </c>
      <c r="D168" s="308" t="s">
        <v>826</v>
      </c>
      <c r="E168" s="18" t="s">
        <v>1</v>
      </c>
      <c r="F168" s="309">
        <v>0</v>
      </c>
      <c r="G168" s="39"/>
      <c r="H168" s="45"/>
    </row>
    <row r="169" s="2" customFormat="1" ht="16.8" customHeight="1">
      <c r="A169" s="39"/>
      <c r="B169" s="45"/>
      <c r="C169" s="308" t="s">
        <v>1</v>
      </c>
      <c r="D169" s="308" t="s">
        <v>837</v>
      </c>
      <c r="E169" s="18" t="s">
        <v>1</v>
      </c>
      <c r="F169" s="309">
        <v>12.310000000000001</v>
      </c>
      <c r="G169" s="39"/>
      <c r="H169" s="45"/>
    </row>
    <row r="170" s="2" customFormat="1" ht="16.8" customHeight="1">
      <c r="A170" s="39"/>
      <c r="B170" s="45"/>
      <c r="C170" s="308" t="s">
        <v>1</v>
      </c>
      <c r="D170" s="308" t="s">
        <v>184</v>
      </c>
      <c r="E170" s="18" t="s">
        <v>1</v>
      </c>
      <c r="F170" s="309">
        <v>12.310000000000001</v>
      </c>
      <c r="G170" s="39"/>
      <c r="H170" s="45"/>
    </row>
    <row r="171" s="2" customFormat="1" ht="16.8" customHeight="1">
      <c r="A171" s="39"/>
      <c r="B171" s="45"/>
      <c r="C171" s="310" t="s">
        <v>808</v>
      </c>
      <c r="D171" s="39"/>
      <c r="E171" s="39"/>
      <c r="F171" s="39"/>
      <c r="G171" s="39"/>
      <c r="H171" s="45"/>
    </row>
    <row r="172" s="2" customFormat="1">
      <c r="A172" s="39"/>
      <c r="B172" s="45"/>
      <c r="C172" s="308" t="s">
        <v>290</v>
      </c>
      <c r="D172" s="308" t="s">
        <v>291</v>
      </c>
      <c r="E172" s="18" t="s">
        <v>98</v>
      </c>
      <c r="F172" s="309">
        <v>273.53399999999999</v>
      </c>
      <c r="G172" s="39"/>
      <c r="H172" s="45"/>
    </row>
    <row r="173" s="2" customFormat="1" ht="16.8" customHeight="1">
      <c r="A173" s="39"/>
      <c r="B173" s="45"/>
      <c r="C173" s="308" t="s">
        <v>390</v>
      </c>
      <c r="D173" s="308" t="s">
        <v>391</v>
      </c>
      <c r="E173" s="18" t="s">
        <v>94</v>
      </c>
      <c r="F173" s="309">
        <v>708.64999999999998</v>
      </c>
      <c r="G173" s="39"/>
      <c r="H173" s="45"/>
    </row>
    <row r="174" s="2" customFormat="1" ht="16.8" customHeight="1">
      <c r="A174" s="39"/>
      <c r="B174" s="45"/>
      <c r="C174" s="308" t="s">
        <v>409</v>
      </c>
      <c r="D174" s="308" t="s">
        <v>410</v>
      </c>
      <c r="E174" s="18" t="s">
        <v>94</v>
      </c>
      <c r="F174" s="309">
        <v>971.44000000000005</v>
      </c>
      <c r="G174" s="39"/>
      <c r="H174" s="45"/>
    </row>
    <row r="175" s="2" customFormat="1" ht="16.8" customHeight="1">
      <c r="A175" s="39"/>
      <c r="B175" s="45"/>
      <c r="C175" s="308" t="s">
        <v>430</v>
      </c>
      <c r="D175" s="308" t="s">
        <v>431</v>
      </c>
      <c r="E175" s="18" t="s">
        <v>94</v>
      </c>
      <c r="F175" s="309">
        <v>237.94800000000001</v>
      </c>
      <c r="G175" s="39"/>
      <c r="H175" s="45"/>
    </row>
    <row r="176" s="2" customFormat="1">
      <c r="A176" s="39"/>
      <c r="B176" s="45"/>
      <c r="C176" s="308" t="s">
        <v>503</v>
      </c>
      <c r="D176" s="308" t="s">
        <v>504</v>
      </c>
      <c r="E176" s="18" t="s">
        <v>94</v>
      </c>
      <c r="F176" s="309">
        <v>51.688000000000002</v>
      </c>
      <c r="G176" s="39"/>
      <c r="H176" s="45"/>
    </row>
    <row r="177" s="2" customFormat="1" ht="16.8" customHeight="1">
      <c r="A177" s="39"/>
      <c r="B177" s="45"/>
      <c r="C177" s="308" t="s">
        <v>510</v>
      </c>
      <c r="D177" s="308" t="s">
        <v>511</v>
      </c>
      <c r="E177" s="18" t="s">
        <v>94</v>
      </c>
      <c r="F177" s="309">
        <v>49.171999999999997</v>
      </c>
      <c r="G177" s="39"/>
      <c r="H177" s="45"/>
    </row>
    <row r="178" s="2" customFormat="1" ht="16.8" customHeight="1">
      <c r="A178" s="39"/>
      <c r="B178" s="45"/>
      <c r="C178" s="304" t="s">
        <v>137</v>
      </c>
      <c r="D178" s="305" t="s">
        <v>138</v>
      </c>
      <c r="E178" s="306" t="s">
        <v>94</v>
      </c>
      <c r="F178" s="307">
        <v>4.1200000000000001</v>
      </c>
      <c r="G178" s="39"/>
      <c r="H178" s="45"/>
    </row>
    <row r="179" s="2" customFormat="1" ht="16.8" customHeight="1">
      <c r="A179" s="39"/>
      <c r="B179" s="45"/>
      <c r="C179" s="308" t="s">
        <v>1</v>
      </c>
      <c r="D179" s="308" t="s">
        <v>826</v>
      </c>
      <c r="E179" s="18" t="s">
        <v>1</v>
      </c>
      <c r="F179" s="309">
        <v>0</v>
      </c>
      <c r="G179" s="39"/>
      <c r="H179" s="45"/>
    </row>
    <row r="180" s="2" customFormat="1" ht="16.8" customHeight="1">
      <c r="A180" s="39"/>
      <c r="B180" s="45"/>
      <c r="C180" s="308" t="s">
        <v>1</v>
      </c>
      <c r="D180" s="308" t="s">
        <v>139</v>
      </c>
      <c r="E180" s="18" t="s">
        <v>1</v>
      </c>
      <c r="F180" s="309">
        <v>4.1200000000000001</v>
      </c>
      <c r="G180" s="39"/>
      <c r="H180" s="45"/>
    </row>
    <row r="181" s="2" customFormat="1" ht="16.8" customHeight="1">
      <c r="A181" s="39"/>
      <c r="B181" s="45"/>
      <c r="C181" s="308" t="s">
        <v>1</v>
      </c>
      <c r="D181" s="308" t="s">
        <v>184</v>
      </c>
      <c r="E181" s="18" t="s">
        <v>1</v>
      </c>
      <c r="F181" s="309">
        <v>4.1200000000000001</v>
      </c>
      <c r="G181" s="39"/>
      <c r="H181" s="45"/>
    </row>
    <row r="182" s="2" customFormat="1" ht="16.8" customHeight="1">
      <c r="A182" s="39"/>
      <c r="B182" s="45"/>
      <c r="C182" s="310" t="s">
        <v>808</v>
      </c>
      <c r="D182" s="39"/>
      <c r="E182" s="39"/>
      <c r="F182" s="39"/>
      <c r="G182" s="39"/>
      <c r="H182" s="45"/>
    </row>
    <row r="183" s="2" customFormat="1">
      <c r="A183" s="39"/>
      <c r="B183" s="45"/>
      <c r="C183" s="308" t="s">
        <v>290</v>
      </c>
      <c r="D183" s="308" t="s">
        <v>291</v>
      </c>
      <c r="E183" s="18" t="s">
        <v>98</v>
      </c>
      <c r="F183" s="309">
        <v>273.53399999999999</v>
      </c>
      <c r="G183" s="39"/>
      <c r="H183" s="45"/>
    </row>
    <row r="184" s="2" customFormat="1" ht="16.8" customHeight="1">
      <c r="A184" s="39"/>
      <c r="B184" s="45"/>
      <c r="C184" s="308" t="s">
        <v>390</v>
      </c>
      <c r="D184" s="308" t="s">
        <v>391</v>
      </c>
      <c r="E184" s="18" t="s">
        <v>94</v>
      </c>
      <c r="F184" s="309">
        <v>708.64999999999998</v>
      </c>
      <c r="G184" s="39"/>
      <c r="H184" s="45"/>
    </row>
    <row r="185" s="2" customFormat="1" ht="16.8" customHeight="1">
      <c r="A185" s="39"/>
      <c r="B185" s="45"/>
      <c r="C185" s="308" t="s">
        <v>409</v>
      </c>
      <c r="D185" s="308" t="s">
        <v>410</v>
      </c>
      <c r="E185" s="18" t="s">
        <v>94</v>
      </c>
      <c r="F185" s="309">
        <v>971.44000000000005</v>
      </c>
      <c r="G185" s="39"/>
      <c r="H185" s="45"/>
    </row>
    <row r="186" s="2" customFormat="1">
      <c r="A186" s="39"/>
      <c r="B186" s="45"/>
      <c r="C186" s="308" t="s">
        <v>474</v>
      </c>
      <c r="D186" s="308" t="s">
        <v>475</v>
      </c>
      <c r="E186" s="18" t="s">
        <v>94</v>
      </c>
      <c r="F186" s="309">
        <v>140.78200000000001</v>
      </c>
      <c r="G186" s="39"/>
      <c r="H186" s="45"/>
    </row>
    <row r="187" s="2" customFormat="1" ht="16.8" customHeight="1">
      <c r="A187" s="39"/>
      <c r="B187" s="45"/>
      <c r="C187" s="308" t="s">
        <v>497</v>
      </c>
      <c r="D187" s="308" t="s">
        <v>498</v>
      </c>
      <c r="E187" s="18" t="s">
        <v>94</v>
      </c>
      <c r="F187" s="309">
        <v>4.2439999999999998</v>
      </c>
      <c r="G187" s="39"/>
      <c r="H187" s="45"/>
    </row>
    <row r="188" s="2" customFormat="1" ht="7.44" customHeight="1">
      <c r="A188" s="39"/>
      <c r="B188" s="172"/>
      <c r="C188" s="173"/>
      <c r="D188" s="173"/>
      <c r="E188" s="173"/>
      <c r="F188" s="173"/>
      <c r="G188" s="173"/>
      <c r="H188" s="45"/>
    </row>
    <row r="189" s="2" customFormat="1">
      <c r="A189" s="39"/>
      <c r="B189" s="39"/>
      <c r="C189" s="39"/>
      <c r="D189" s="39"/>
      <c r="E189" s="39"/>
      <c r="F189" s="39"/>
      <c r="G189" s="39"/>
      <c r="H189" s="39"/>
    </row>
  </sheetData>
  <sheetProtection sheet="1" formatColumns="0" formatRows="0" objects="1" scenarios="1" spinCount="100000" saltValue="ld+gEt7iTvbjxTQLgi730Oq8ZOtH+BX77I/DCRu0c4DQu7Xw+u2OMD1Zxun4Mfqj1VCENulO+71vGkugHfcZEQ==" hashValue="yIvcJlfdvVhUKNPZb6BbOC2v22mDK9CDmKSGACCFb21rQoKRVcvZx36Mt2INkL+uFcbmT2Yo5oUNwFYJDlqGHA==" algorithmName="SHA-512" password="CAE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Patrik Sokol</dc:creator>
  <cp:lastModifiedBy>Patrik Sokol</cp:lastModifiedBy>
  <dcterms:created xsi:type="dcterms:W3CDTF">2022-12-13T13:30:53Z</dcterms:created>
  <dcterms:modified xsi:type="dcterms:W3CDTF">2022-12-13T13:30:57Z</dcterms:modified>
</cp:coreProperties>
</file>