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roupaJiří\Desktop\"/>
    </mc:Choice>
  </mc:AlternateContent>
  <bookViews>
    <workbookView xWindow="0" yWindow="0" windowWidth="0" windowHeight="0"/>
  </bookViews>
  <sheets>
    <sheet name="Rekapitulace stavby" sheetId="1" r:id="rId1"/>
    <sheet name="01 - Rozpočet" sheetId="2" r:id="rId2"/>
    <sheet name="VRN - Vedlejší rozpočtové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Rozpočet'!$C$94:$K$343</definedName>
    <definedName name="_xlnm.Print_Area" localSheetId="1">'01 - Rozpočet'!$C$4:$J$39,'01 - Rozpočet'!$C$45:$J$76,'01 - Rozpočet'!$C$82:$J$343</definedName>
    <definedName name="_xlnm.Print_Titles" localSheetId="1">'01 - Rozpočet'!$94:$94</definedName>
    <definedName name="_xlnm._FilterDatabase" localSheetId="2" hidden="1">'VRN - Vedlejší rozpočtové...'!$C$82:$K$96</definedName>
    <definedName name="_xlnm.Print_Area" localSheetId="2">'VRN - Vedlejší rozpočtové...'!$C$4:$J$39,'VRN - Vedlejší rozpočtové...'!$C$45:$J$64,'VRN - Vedlejší rozpočtové...'!$C$70:$J$96</definedName>
    <definedName name="_xlnm.Print_Titles" localSheetId="2">'VRN - Vedlejší rozpočtové...'!$82:$82</definedName>
    <definedName name="_xlnm.Print_Area" localSheetId="3">'Seznam figur'!$C$4:$G$228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T85"/>
  <c r="R86"/>
  <c r="R85"/>
  <c r="P86"/>
  <c r="P85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2" r="J37"/>
  <c r="J36"/>
  <c i="1" r="AY55"/>
  <c i="2" r="J35"/>
  <c i="1" r="AX55"/>
  <c i="2" r="BI343"/>
  <c r="BH343"/>
  <c r="BG343"/>
  <c r="BF343"/>
  <c r="T343"/>
  <c r="T342"/>
  <c r="R343"/>
  <c r="R342"/>
  <c r="P343"/>
  <c r="P342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T233"/>
  <c r="R234"/>
  <c r="R233"/>
  <c r="P234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9"/>
  <c r="BH109"/>
  <c r="BG109"/>
  <c r="BF109"/>
  <c r="T109"/>
  <c r="R109"/>
  <c r="P109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92"/>
  <c r="J17"/>
  <c r="J12"/>
  <c r="J89"/>
  <c r="E7"/>
  <c r="E48"/>
  <c i="1" r="L50"/>
  <c r="AM50"/>
  <c r="AM49"/>
  <c r="L49"/>
  <c r="AM47"/>
  <c r="L47"/>
  <c r="L45"/>
  <c r="L44"/>
  <c i="2" r="J327"/>
  <c r="J251"/>
  <c r="BK220"/>
  <c r="BK153"/>
  <c r="BK333"/>
  <c r="J290"/>
  <c r="BK226"/>
  <c r="J137"/>
  <c r="J302"/>
  <c r="BK272"/>
  <c r="J231"/>
  <c r="J237"/>
  <c r="J207"/>
  <c r="J129"/>
  <c i="3" r="J94"/>
  <c i="2" r="J324"/>
  <c r="BK255"/>
  <c r="J214"/>
  <c r="BK98"/>
  <c r="BK151"/>
  <c r="J298"/>
  <c r="BK256"/>
  <c r="J217"/>
  <c r="J139"/>
  <c i="3" r="BK88"/>
  <c i="2" r="BK296"/>
  <c r="J240"/>
  <c r="J184"/>
  <c r="J339"/>
  <c r="BK269"/>
  <c r="BK229"/>
  <c r="BK189"/>
  <c r="BK122"/>
  <c r="J306"/>
  <c r="J189"/>
  <c r="J98"/>
  <c r="BK297"/>
  <c r="J256"/>
  <c r="BK237"/>
  <c r="BK137"/>
  <c r="BK224"/>
  <c r="J186"/>
  <c r="J120"/>
  <c i="3" r="BK92"/>
  <c i="2" r="J310"/>
  <c r="BK262"/>
  <c r="BK204"/>
  <c r="BK112"/>
  <c i="3" r="BK96"/>
  <c i="2" r="BK288"/>
  <c r="BK244"/>
  <c r="J211"/>
  <c i="3" r="BK94"/>
  <c i="2" r="J337"/>
  <c r="BK298"/>
  <c r="J228"/>
  <c r="J159"/>
  <c r="BK182"/>
  <c i="3" r="J90"/>
  <c i="2" r="BK302"/>
  <c r="BK252"/>
  <c r="J149"/>
  <c r="BK159"/>
  <c r="J314"/>
  <c r="BK249"/>
  <c r="BK162"/>
  <c i="3" r="J93"/>
  <c i="2" r="J343"/>
  <c r="BK299"/>
  <c r="BK257"/>
  <c r="BK223"/>
  <c r="BK343"/>
  <c r="J250"/>
  <c r="J210"/>
  <c r="J133"/>
  <c r="BK327"/>
  <c r="J275"/>
  <c r="J224"/>
  <c r="BK139"/>
  <c r="BK322"/>
  <c r="BK253"/>
  <c r="J182"/>
  <c r="J226"/>
  <c r="BK192"/>
  <c i="3" r="BK93"/>
  <c i="2" r="J296"/>
  <c r="J249"/>
  <c r="J192"/>
  <c r="BK201"/>
  <c r="J318"/>
  <c r="J281"/>
  <c r="BK247"/>
  <c r="J157"/>
  <c i="3" r="J92"/>
  <c i="2" r="J333"/>
  <c r="J288"/>
  <c r="BK266"/>
  <c r="J172"/>
  <c r="J301"/>
  <c r="BK285"/>
  <c r="BK245"/>
  <c r="J198"/>
  <c r="BK337"/>
  <c r="BK301"/>
  <c r="BK242"/>
  <c r="BK168"/>
  <c r="BK324"/>
  <c r="BK282"/>
  <c r="J244"/>
  <c r="J162"/>
  <c r="BK211"/>
  <c r="BK155"/>
  <c r="J101"/>
  <c r="BK314"/>
  <c r="BK259"/>
  <c r="BK198"/>
  <c r="BK172"/>
  <c r="J109"/>
  <c r="J269"/>
  <c r="J252"/>
  <c r="J223"/>
  <c r="J116"/>
  <c i="3" r="BK90"/>
  <c i="2" r="BK330"/>
  <c r="J282"/>
  <c r="J253"/>
  <c r="BK195"/>
  <c r="BK120"/>
  <c i="3" r="BK95"/>
  <c i="2" r="BK293"/>
  <c r="BK231"/>
  <c r="BK207"/>
  <c r="BK116"/>
  <c r="J322"/>
  <c r="J259"/>
  <c r="BK186"/>
  <c r="J122"/>
  <c r="J285"/>
  <c r="J255"/>
  <c r="BK232"/>
  <c i="1" r="AS54"/>
  <c i="2" r="BK290"/>
  <c r="J242"/>
  <c r="J125"/>
  <c r="BK157"/>
  <c r="BK306"/>
  <c r="J262"/>
  <c r="BK225"/>
  <c r="BK210"/>
  <c i="3" r="J89"/>
  <c i="2" r="BK318"/>
  <c r="J272"/>
  <c r="J225"/>
  <c r="J153"/>
  <c r="J299"/>
  <c r="BK278"/>
  <c r="BK217"/>
  <c r="J112"/>
  <c r="BK310"/>
  <c r="BK251"/>
  <c r="BK149"/>
  <c i="3" r="J86"/>
  <c i="2" r="J278"/>
  <c r="BK240"/>
  <c r="J151"/>
  <c r="J220"/>
  <c r="BK125"/>
  <c i="3" r="J96"/>
  <c i="2" r="BK339"/>
  <c r="BK281"/>
  <c r="J245"/>
  <c r="BK184"/>
  <c r="BK133"/>
  <c r="BK305"/>
  <c r="J266"/>
  <c r="BK228"/>
  <c r="J204"/>
  <c i="3" r="J88"/>
  <c i="2" r="J305"/>
  <c r="J267"/>
  <c r="J201"/>
  <c r="BK129"/>
  <c r="J330"/>
  <c r="J247"/>
  <c r="J155"/>
  <c i="3" r="J95"/>
  <c i="2" r="J257"/>
  <c r="J178"/>
  <c r="BK109"/>
  <c r="J293"/>
  <c r="BK250"/>
  <c r="BK214"/>
  <c r="BK234"/>
  <c r="J195"/>
  <c r="BK104"/>
  <c i="3" r="BK89"/>
  <c i="2" r="BK275"/>
  <c r="J234"/>
  <c r="J168"/>
  <c r="BK101"/>
  <c r="BK267"/>
  <c r="J229"/>
  <c r="J104"/>
  <c i="3" r="BK86"/>
  <c i="2" r="J297"/>
  <c r="J232"/>
  <c r="BK178"/>
  <c i="3" l="1" r="T91"/>
  <c i="2" r="T108"/>
  <c r="T185"/>
  <c r="P236"/>
  <c r="P248"/>
  <c r="T254"/>
  <c r="P258"/>
  <c r="BK289"/>
  <c r="J289"/>
  <c r="J72"/>
  <c r="T289"/>
  <c r="T300"/>
  <c r="BK323"/>
  <c r="J323"/>
  <c r="J74"/>
  <c i="3" r="R87"/>
  <c r="T87"/>
  <c r="T84"/>
  <c r="T83"/>
  <c i="2" r="R108"/>
  <c r="R185"/>
  <c r="T227"/>
  <c r="BK236"/>
  <c r="T248"/>
  <c i="3" r="BK91"/>
  <c r="J91"/>
  <c r="J63"/>
  <c r="P91"/>
  <c i="2" r="BK97"/>
  <c r="J97"/>
  <c r="J61"/>
  <c r="P97"/>
  <c r="R97"/>
  <c r="T97"/>
  <c r="BK185"/>
  <c r="J185"/>
  <c r="J64"/>
  <c r="P227"/>
  <c r="R236"/>
  <c r="R248"/>
  <c r="P254"/>
  <c r="R258"/>
  <c r="R289"/>
  <c r="P300"/>
  <c r="R323"/>
  <c i="3" r="BK87"/>
  <c r="J87"/>
  <c r="J62"/>
  <c i="2" r="P108"/>
  <c r="P185"/>
  <c r="BK227"/>
  <c r="J227"/>
  <c r="J65"/>
  <c r="BK248"/>
  <c r="J248"/>
  <c r="J69"/>
  <c r="R254"/>
  <c r="T258"/>
  <c r="R300"/>
  <c r="P323"/>
  <c i="3" r="R91"/>
  <c i="2" r="BK108"/>
  <c r="J108"/>
  <c r="J62"/>
  <c r="BK181"/>
  <c r="J181"/>
  <c r="J63"/>
  <c r="P181"/>
  <c r="R181"/>
  <c r="T181"/>
  <c r="R227"/>
  <c r="T236"/>
  <c r="BK254"/>
  <c r="J254"/>
  <c r="J70"/>
  <c r="BK258"/>
  <c r="J258"/>
  <c r="J71"/>
  <c r="P289"/>
  <c r="BK300"/>
  <c r="J300"/>
  <c r="J73"/>
  <c r="T323"/>
  <c i="3" r="P87"/>
  <c r="P84"/>
  <c r="P83"/>
  <c i="1" r="AU56"/>
  <c i="2" r="F55"/>
  <c r="BE98"/>
  <c r="BE112"/>
  <c r="BE204"/>
  <c r="BE229"/>
  <c r="BE231"/>
  <c r="BE244"/>
  <c r="BE249"/>
  <c r="BE252"/>
  <c r="BE256"/>
  <c r="BE262"/>
  <c r="BE275"/>
  <c r="BE281"/>
  <c r="BE293"/>
  <c r="BE302"/>
  <c r="BE327"/>
  <c r="BE330"/>
  <c r="BE343"/>
  <c i="3" r="F55"/>
  <c r="BE86"/>
  <c r="BE89"/>
  <c r="BE93"/>
  <c r="BE94"/>
  <c r="BE96"/>
  <c i="2" r="J52"/>
  <c r="BE122"/>
  <c r="BE129"/>
  <c r="BE133"/>
  <c r="BE151"/>
  <c r="BE195"/>
  <c r="BE232"/>
  <c r="BE234"/>
  <c r="BE250"/>
  <c r="BE255"/>
  <c r="BE259"/>
  <c r="BE266"/>
  <c r="BE278"/>
  <c r="BE282"/>
  <c r="BE296"/>
  <c r="BE310"/>
  <c r="BK342"/>
  <c r="J342"/>
  <c r="J75"/>
  <c i="3" r="E48"/>
  <c r="J52"/>
  <c i="2" r="E85"/>
  <c r="BE149"/>
  <c r="BE182"/>
  <c r="BE192"/>
  <c r="BE207"/>
  <c r="BE214"/>
  <c r="BE137"/>
  <c r="BE155"/>
  <c r="BE172"/>
  <c r="BE178"/>
  <c r="BE210"/>
  <c r="BE228"/>
  <c r="BE251"/>
  <c r="BE272"/>
  <c r="BE297"/>
  <c r="BE298"/>
  <c r="BE299"/>
  <c r="BE301"/>
  <c r="BE305"/>
  <c r="BE306"/>
  <c r="BE322"/>
  <c r="BE337"/>
  <c i="3" r="BE88"/>
  <c r="BE90"/>
  <c r="BE92"/>
  <c i="2" r="BE153"/>
  <c r="BE189"/>
  <c r="BE201"/>
  <c r="BE223"/>
  <c r="BE242"/>
  <c r="BE116"/>
  <c r="BE120"/>
  <c r="BE139"/>
  <c r="BE257"/>
  <c r="BE269"/>
  <c r="BE101"/>
  <c r="BE104"/>
  <c r="BE125"/>
  <c r="BE157"/>
  <c r="BE159"/>
  <c r="BE198"/>
  <c r="BE211"/>
  <c r="BE217"/>
  <c r="BE220"/>
  <c r="BE237"/>
  <c r="BE240"/>
  <c r="BE245"/>
  <c r="BE247"/>
  <c r="BE285"/>
  <c r="BE288"/>
  <c r="BE324"/>
  <c r="BE339"/>
  <c r="BK233"/>
  <c r="J233"/>
  <c r="J66"/>
  <c i="3" r="BE95"/>
  <c r="BK85"/>
  <c r="J85"/>
  <c r="J61"/>
  <c i="2" r="BE109"/>
  <c r="BE162"/>
  <c r="BE168"/>
  <c r="BE184"/>
  <c r="BE186"/>
  <c r="BE224"/>
  <c r="BE225"/>
  <c r="BE226"/>
  <c r="BE253"/>
  <c r="BE267"/>
  <c r="BE290"/>
  <c r="BE314"/>
  <c r="BE318"/>
  <c r="BE333"/>
  <c r="F34"/>
  <c i="1" r="BA55"/>
  <c i="2" r="F37"/>
  <c i="1" r="BD55"/>
  <c i="2" r="F36"/>
  <c i="1" r="BC55"/>
  <c i="3" r="F36"/>
  <c i="1" r="BC56"/>
  <c i="3" r="F37"/>
  <c i="1" r="BD56"/>
  <c i="2" r="F35"/>
  <c i="1" r="BB55"/>
  <c i="3" r="F35"/>
  <c i="1" r="BB56"/>
  <c i="3" r="J34"/>
  <c i="1" r="AW56"/>
  <c i="3" r="F34"/>
  <c i="1" r="BA56"/>
  <c i="2" r="J34"/>
  <c i="1" r="AW55"/>
  <c i="3" l="1" r="R84"/>
  <c r="R83"/>
  <c i="2" r="T235"/>
  <c r="R235"/>
  <c r="T96"/>
  <c r="T95"/>
  <c r="R96"/>
  <c r="R95"/>
  <c r="P96"/>
  <c r="BK235"/>
  <c r="J235"/>
  <c r="J67"/>
  <c r="P235"/>
  <c r="BK96"/>
  <c r="J96"/>
  <c r="J60"/>
  <c r="J236"/>
  <c r="J68"/>
  <c i="3" r="BK84"/>
  <c r="J84"/>
  <c r="J60"/>
  <c i="1" r="BA54"/>
  <c r="AW54"/>
  <c r="AK30"/>
  <c r="BD54"/>
  <c r="W33"/>
  <c r="BC54"/>
  <c r="W32"/>
  <c i="2" r="F33"/>
  <c i="1" r="AZ55"/>
  <c i="2" r="J33"/>
  <c i="1" r="AV55"/>
  <c r="AT55"/>
  <c i="3" r="J33"/>
  <c i="1" r="AV56"/>
  <c r="AT56"/>
  <c i="3" r="F33"/>
  <c i="1" r="AZ56"/>
  <c r="BB54"/>
  <c r="W31"/>
  <c i="2" l="1" r="P95"/>
  <c i="1" r="AU55"/>
  <c i="2" r="BK95"/>
  <c r="J95"/>
  <c r="J59"/>
  <c i="3" r="BK83"/>
  <c r="J83"/>
  <c r="J59"/>
  <c i="1" r="AU54"/>
  <c r="AY54"/>
  <c r="AX54"/>
  <c r="AZ54"/>
  <c r="W29"/>
  <c r="W30"/>
  <c i="2" l="1" r="J30"/>
  <c i="1" r="AG55"/>
  <c r="AN55"/>
  <c r="AV54"/>
  <c r="AK29"/>
  <c i="3" r="J30"/>
  <c i="1" r="AG56"/>
  <c r="AN56"/>
  <c i="3" l="1" r="J39"/>
  <c i="2" r="J39"/>
  <c i="1" r="AT54"/>
  <c r="AG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<sst xmlns="http://schemas.openxmlformats.org/spreadsheetml/2006/main">
  <si>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</si>
  <si>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</si>
  <si>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</si>
  <si>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</si>
  <si>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</si>
  <si>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{73e122db-f79b-4686-99af-4da8bcb18371}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</si>
  <si>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</si>
  <si>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</si>
  <si>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</si>
  <si>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</si>
  <si>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</si>
  <si>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</si>
  <si>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</si>
  <si>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</si>
  <si>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</si>
  <si>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</si>
  <si>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</si>
  <si>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Zateplení fasády základní školy v Křešicích</t>
  </si>
  <si>
    <t>KSO:</t>
  </si>
  <si>
    <t/>
  </si>
  <si>
    <t>CC-CZ:</t>
  </si>
  <si>
    <t>Místo:</t>
  </si>
  <si>
    <t xml:space="preserve"> </t>
  </si>
  <si>
    <t>Datum:</t>
  </si>
  <si>
    <t>7. 12. 2020</t>
  </si>
  <si>
    <t>Zadavatel:</t>
  </si>
  <si>
    <t>IČ:</t>
  </si>
  <si>
    <t>Obec Křešice, Nádražní 84, 41148 Křešice</t>
  </si>
  <si>
    <t>DIČ:</t>
  </si>
  <si>
    <t>Uchazeč:</t>
  </si>
  <si>
    <t>Vyplň údaj</t>
  </si>
  <si>
    <t>Projektant:</t>
  </si>
  <si>
    <t>NORDARCH-ing. Jaromír Matějíček</t>
  </si>
  <si>
    <t>True</t>
  </si>
  <si>
    <t>Zpracovatel:</t>
  </si>
  <si>
    <t>08831548</t>
  </si>
  <si>
    <t>Jiří Kroupa</t>
  </si>
  <si>
    <t>CZ8911282831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</si>
  <si>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</si>
  <si>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</si>
  <si>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</si>
  <si>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</si>
  <si>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</si>
  <si>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</si>
  <si>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</si>
  <si>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</si>
  <si>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</si>
  <si>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</si>
  <si>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</si>
  <si>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</si>
  <si>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</si>
  <si>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</si>
  <si>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</si>
  <si>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</si>
  <si>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</si>
  <si>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</si>
  <si>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</si>
  <si>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</si>
  <si>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</si>
  <si>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</si>
  <si>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</si>
  <si>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</si>
  <si>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</si>
  <si>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</si>
  <si>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</si>
  <si>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</si>
  <si>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</si>
  <si>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</si>
  <si>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</si>
  <si>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</si>
  <si>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</si>
  <si>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</si>
  <si>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</si>
  <si>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</si>
  <si>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</si>
  <si>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</si>
  <si>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</si>
  <si>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</si>
  <si>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</si>
  <si>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</si>
  <si>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Rozpočet</t>
  </si>
  <si>
    <t>STA</t>
  </si>
  <si>
    <t>1</t>
  </si>
  <si>
    <t>{494a4900-439b-4b5e-82ab-167a056d7e16}</t>
  </si>
  <si>
    <t>2</t>
  </si>
  <si>
    <t>VRN</t>
  </si>
  <si>
    <t>Vedlejší rozpočtové náklady</t>
  </si>
  <si>
    <t>{2188f3e8-2133-413d-bd0c-3808ae2c196e}</t>
  </si>
  <si>
    <t>F1</t>
  </si>
  <si>
    <t>FASÁDA 1</t>
  </si>
  <si>
    <t>M2</t>
  </si>
  <si>
    <t>78,87</t>
  </si>
  <si>
    <t>3</t>
  </si>
  <si>
    <t>F10</t>
  </si>
  <si>
    <t>FASÁDA 10</t>
  </si>
  <si>
    <t>16,56</t>
  </si>
  <si>
    <t>KRYCÍ LIST SOUPISU PRACÍ</t>
  </si>
  <si>
    <t>F11</t>
  </si>
  <si>
    <t>FASÁDA 11</t>
  </si>
  <si>
    <t>29,46</t>
  </si>
  <si>
    <t>F12</t>
  </si>
  <si>
    <t>FASÁDA 12</t>
  </si>
  <si>
    <t>37,83</t>
  </si>
  <si>
    <t>F13</t>
  </si>
  <si>
    <t>FASÁDA 13</t>
  </si>
  <si>
    <t>27,2</t>
  </si>
  <si>
    <t>F14</t>
  </si>
  <si>
    <t>FASÁDA 14</t>
  </si>
  <si>
    <t>16,46</t>
  </si>
  <si>
    <t>Objekt:</t>
  </si>
  <si>
    <t>F15</t>
  </si>
  <si>
    <t>FASÁDA 15</t>
  </si>
  <si>
    <t>36,34</t>
  </si>
  <si>
    <t>01 - Rozpočet</t>
  </si>
  <si>
    <t>F16</t>
  </si>
  <si>
    <t>FASÁDA 16</t>
  </si>
  <si>
    <t>34,51</t>
  </si>
  <si>
    <t>F17</t>
  </si>
  <si>
    <t>FASÁDA 17</t>
  </si>
  <si>
    <t>8,52</t>
  </si>
  <si>
    <t>F18</t>
  </si>
  <si>
    <t>FASÁDA 18</t>
  </si>
  <si>
    <t>8,08</t>
  </si>
  <si>
    <t>F19</t>
  </si>
  <si>
    <t>FASÁDA 19</t>
  </si>
  <si>
    <t>16,6</t>
  </si>
  <si>
    <t>F2</t>
  </si>
  <si>
    <t>FASÁDA 2</t>
  </si>
  <si>
    <t>19,11</t>
  </si>
  <si>
    <t>F20</t>
  </si>
  <si>
    <t>FASÁDA 20</t>
  </si>
  <si>
    <t>67,09</t>
  </si>
  <si>
    <t>F21</t>
  </si>
  <si>
    <t>OSTĚNÍ</t>
  </si>
  <si>
    <t>M</t>
  </si>
  <si>
    <t>281,94</t>
  </si>
  <si>
    <t>F22</t>
  </si>
  <si>
    <t>NADPRAŽÍ ROVNÉ</t>
  </si>
  <si>
    <t>55,5</t>
  </si>
  <si>
    <t>F23</t>
  </si>
  <si>
    <t>NAPRAŽÍ OBLOUKOVÉ</t>
  </si>
  <si>
    <t>39,4</t>
  </si>
  <si>
    <t>F24</t>
  </si>
  <si>
    <t>PARAPETY</t>
  </si>
  <si>
    <t>78,6</t>
  </si>
  <si>
    <t>F3</t>
  </si>
  <si>
    <t>FASÁDA 3</t>
  </si>
  <si>
    <t>56,24</t>
  </si>
  <si>
    <t>F4</t>
  </si>
  <si>
    <t>FASÁDA 4</t>
  </si>
  <si>
    <t>126,68</t>
  </si>
  <si>
    <t>F5</t>
  </si>
  <si>
    <t>FASÁDA 5</t>
  </si>
  <si>
    <t>84,42</t>
  </si>
  <si>
    <t>F6</t>
  </si>
  <si>
    <t>FASÁDA 6</t>
  </si>
  <si>
    <t>22,36</t>
  </si>
  <si>
    <t>F7</t>
  </si>
  <si>
    <t>FASÁDA 7</t>
  </si>
  <si>
    <t>6,9</t>
  </si>
  <si>
    <t>F8</t>
  </si>
  <si>
    <t>FASÁDA 8</t>
  </si>
  <si>
    <t>40,73</t>
  </si>
  <si>
    <t>F9</t>
  </si>
  <si>
    <t>FASÁDA 9</t>
  </si>
  <si>
    <t>23,19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</si>
  <si>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</si>
  <si>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</si>
  <si>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</si>
  <si>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</si>
  <si>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</si>
  <si>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</si>
  <si>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</si>
  <si>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</si>
  <si>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</si>
  <si>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</si>
  <si>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</si>
  <si>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</si>
  <si>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</si>
  <si>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</si>
  <si>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</si>
  <si>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</si>
  <si>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</si>
  <si>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</si>
  <si>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</si>
  <si>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</si>
  <si>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</si>
  <si>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</si>
  <si>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</si>
  <si>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</si>
  <si>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</si>
  <si>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</si>
  <si>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</si>
  <si>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</si>
  <si>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</si>
  <si>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</si>
  <si>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</si>
  <si>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</si>
  <si>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</si>
  <si>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</si>
  <si>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</si>
  <si>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</si>
  <si>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</si>
  <si>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</si>
  <si>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131113102</t>
  </si>
  <si>
    <t>Hloubení jam ručně zapažených i nezapažených s urovnáním dna do předepsaného profilu a spádu v hornině třídy těžitelnosti I skupiny 1 a 2 nesoudržných</t>
  </si>
  <si>
    <t>m3</t>
  </si>
  <si>
    <t>4</t>
  </si>
  <si>
    <t>-1491692763</t>
  </si>
  <si>
    <t>VV</t>
  </si>
  <si>
    <t>8*0,4*0,4*0,3"výkop pro úpravu lapačů střešních splavenin</t>
  </si>
  <si>
    <t>Součet</t>
  </si>
  <si>
    <t>132112112</t>
  </si>
  <si>
    <t>Hloubení rýh šířky do 800 mm ručně zapažených i nezapažených, s urovnáním dna do předepsaného profilu a spádu v hornině třídy těžitelnosti I skupiny 1 a 2 nesoudržných</t>
  </si>
  <si>
    <t>-1942053905</t>
  </si>
  <si>
    <t>3*0,4*1"hloubení rýhy pro nové potrubí dešťovíého svodu svedeného do šachty</t>
  </si>
  <si>
    <t>174111101</t>
  </si>
  <si>
    <t>Zásyp sypaninou z jakékoliv horniny ručně s uložením výkopku ve vrstvách se zhutněním jam, šachet, rýh nebo kolem objektů v těchto vykopávkách</t>
  </si>
  <si>
    <t>-651129703</t>
  </si>
  <si>
    <t>1,2"hloubení rýhy pro nové potrubí dešťovíého svodu svedeného do šachty</t>
  </si>
  <si>
    <t>6</t>
  </si>
  <si>
    <t>Úpravy povrchů, podlahy a osazování výplní</t>
  </si>
  <si>
    <t>622211001</t>
  </si>
  <si>
    <t>Montáž kontaktního zateplení lepením a mechanickým kotvením z polystyrenových desek nebo z kombinovaných desek na vnější stěny, tloušťky desek do 40 mm</t>
  </si>
  <si>
    <t>m2</t>
  </si>
  <si>
    <t>-21107534</t>
  </si>
  <si>
    <t>(13,5+2,25+7,15+21,95+10,85+3,25+0,9+6,86+3,49+2,34+5,41+5,3+3,25+6,3+5,3)*0,6"zateplení římsy</t>
  </si>
  <si>
    <t>5</t>
  </si>
  <si>
    <t>R03Ref.03</t>
  </si>
  <si>
    <t>Referenční výrobek "Styrcon 200 tl. 30mm"</t>
  </si>
  <si>
    <t>8</t>
  </si>
  <si>
    <t>-1508984133</t>
  </si>
  <si>
    <t>58,86</t>
  </si>
  <si>
    <t>58,86*1,05 'Přepočtené koeficientem množství</t>
  </si>
  <si>
    <t>622211021</t>
  </si>
  <si>
    <t>Montáž kontaktního zateplení lepením a mechanickým kotvením z polystyrenových desek nebo z kombinovaných desek na vnější stěny, tloušťky desek přes 80 do 120 mm</t>
  </si>
  <si>
    <t>-1492039913</t>
  </si>
  <si>
    <t>F1+F2+F3+F4+F5+F6+F7+F8+F9+F10+F11+F12+F13+F14+F15+F16+F17+F18+F19+F20</t>
  </si>
  <si>
    <t>32"Plochy neuvedené v PD</t>
  </si>
  <si>
    <t>7</t>
  </si>
  <si>
    <t>R01Ref.01</t>
  </si>
  <si>
    <t>Referenční výrobek "Styrcon 200 tl. 100mm"</t>
  </si>
  <si>
    <t>427020050</t>
  </si>
  <si>
    <t>789,15*1,05 'Přepočtené koeficientem množství</t>
  </si>
  <si>
    <t>622212051</t>
  </si>
  <si>
    <t>Montáž kontaktního zateplení vnějšího ostění, nadpraží nebo parapetu lepením z polystyrenových desek nebo z kombinovaných desek hloubky špalet přes 200 do 400 mm, tloušťky desek do 40 mm</t>
  </si>
  <si>
    <t>m</t>
  </si>
  <si>
    <t>-1103287045</t>
  </si>
  <si>
    <t>F21+F22+F23+F24</t>
  </si>
  <si>
    <t>9</t>
  </si>
  <si>
    <t>R02Ref.02</t>
  </si>
  <si>
    <t>Referenční výrobek "Styrcon 200 tl. 40mm"</t>
  </si>
  <si>
    <t>-1082249109</t>
  </si>
  <si>
    <t>455,44*0,3"hloubka ostění, nadpraží a parapetu 300mm</t>
  </si>
  <si>
    <t>136,632*1,05 'Přepočtené koeficientem množství</t>
  </si>
  <si>
    <t>10</t>
  </si>
  <si>
    <t>622251101</t>
  </si>
  <si>
    <t>Montáž kontaktního zateplení lepením a mechanickým kotvením Příplatek k cenám za zápustnou montáž kotev s použitím tepelněizolačních zátek na vnější stěny z polystyrenu</t>
  </si>
  <si>
    <t>251504477</t>
  </si>
  <si>
    <t>11</t>
  </si>
  <si>
    <t>622252001</t>
  </si>
  <si>
    <t>Montáž profilů kontaktního zateplení zakládacích soklových připevněných hmoždinkami</t>
  </si>
  <si>
    <t>-898546511</t>
  </si>
  <si>
    <t>13,6+2,25+7,2+0,75+13,8+0,5+11+3,5+0,8+6,85+3,5"VÝPIS FASÁDNÍCH PLOCH F1-F9</t>
  </si>
  <si>
    <t>2,4+5,4+5,45+3,3+6,3+9,2+12,9+1,8+3,5+7+5,13"VÝPIS FASÁDNÍCH PLOCH F10-F20</t>
  </si>
  <si>
    <t>12</t>
  </si>
  <si>
    <t>59051647</t>
  </si>
  <si>
    <t>profil zakládací Al tl 0,7mm pro ETICS pro izolant tl 100mm</t>
  </si>
  <si>
    <t>1314716456</t>
  </si>
  <si>
    <t>126,13*1,05 'Přepočtené koeficientem množství</t>
  </si>
  <si>
    <t>13</t>
  </si>
  <si>
    <t>622252002</t>
  </si>
  <si>
    <t>Montáž profilů kontaktního zateplení ostatních stěnových, dilatačních apod. lepených do tmelu</t>
  </si>
  <si>
    <t>938208061</t>
  </si>
  <si>
    <t>8,5+8,5+8,5+8,5+5,9+2,5*2+1,6*2+8,6+8,6+8+8+8"VÝPIS FASÁDNÍCH PLOCH F1-F9</t>
  </si>
  <si>
    <t>7,9+7,9+7,9+7,9+8,34+3,95+4+4+4+2,95+2,95+2,95+4+10,6"VÝPIS FASÁDNÍCH PLOCH F10-F20</t>
  </si>
  <si>
    <t>Mezisoučet ROHY</t>
  </si>
  <si>
    <t>F21+F22+F23</t>
  </si>
  <si>
    <t>Mezisoučet ZAČIŠTOVACÍ LIŠTY</t>
  </si>
  <si>
    <t>F22+F23+F24</t>
  </si>
  <si>
    <t>Mezisoučet OKAPNIČKY PRO NADPRAŽÍ A PARAPETY</t>
  </si>
  <si>
    <t>14</t>
  </si>
  <si>
    <t>59051486</t>
  </si>
  <si>
    <t>profil rohový PVC 15x15mm s výztužnou tkaninou š 100mm pro ETICS</t>
  </si>
  <si>
    <t>-1370746564</t>
  </si>
  <si>
    <t>453,753353992273*1,05 'Přepočtené koeficientem množství</t>
  </si>
  <si>
    <t>59051502</t>
  </si>
  <si>
    <t>profil dilatační rohový PVC s výztužnou tkaninou pro ETICS</t>
  </si>
  <si>
    <t>806621025</t>
  </si>
  <si>
    <t>16,9183193818416*1,05 'Přepočtené koeficientem množství</t>
  </si>
  <si>
    <t>16</t>
  </si>
  <si>
    <t>59051476</t>
  </si>
  <si>
    <t>profil začišťovací PVC 9mm s výztužnou tkaninou pro ostění ETICS</t>
  </si>
  <si>
    <t>-1360483913</t>
  </si>
  <si>
    <t>379,494016419833*1,05 'Přepočtené koeficientem množství</t>
  </si>
  <si>
    <t>17</t>
  </si>
  <si>
    <t>59051510</t>
  </si>
  <si>
    <t>profil začišťovací s okapnicí PVC s výztužnou tkaninou pro nadpraží ETICS</t>
  </si>
  <si>
    <t>1676817630</t>
  </si>
  <si>
    <t>95,5683636509981*1,05 'Přepočtené koeficientem množství</t>
  </si>
  <si>
    <t>18</t>
  </si>
  <si>
    <t>59051512</t>
  </si>
  <si>
    <t>profil začišťovací s okapnicí PVC s výztužnou tkaninou pro parapet ETICS</t>
  </si>
  <si>
    <t>-520086549</t>
  </si>
  <si>
    <t>72,1042659368963*1,05 'Přepočtené koeficientem množství</t>
  </si>
  <si>
    <t>19</t>
  </si>
  <si>
    <t>622321101</t>
  </si>
  <si>
    <t>Omítka vápenocementová vnějších ploch nanášená ručně jednovrstvá, tloušťky do 15 mm hrubá nezatřená stěn</t>
  </si>
  <si>
    <t>-2069316569</t>
  </si>
  <si>
    <t>50"Odhad, bude fakturováno dle skutečného množství, má návaznost na množství otlučených omítek</t>
  </si>
  <si>
    <t>20</t>
  </si>
  <si>
    <t>622521021</t>
  </si>
  <si>
    <t>Omítka tenkovrstvá silikátová vnějších ploch probarvená, včetně penetrace podkladu zrnitá, tloušťky 2,0 mm stěn</t>
  </si>
  <si>
    <t>524333386</t>
  </si>
  <si>
    <t>(F21+F22+F23+F24)*0,3</t>
  </si>
  <si>
    <t>629991012</t>
  </si>
  <si>
    <t>Zakrytí vnějších ploch před znečištěním včetně pozdějšího odkrytí výplní otvorů a svislých ploch fólií přilepenou na začišťovací lištu</t>
  </si>
  <si>
    <t>-1529425871</t>
  </si>
  <si>
    <t>3,18*2+3,71*8+3,18+2,28+3,71*13+3,18+4,77+2,15+3,18+3,25*4+0,9*2+1,2*2"VÝPIS FASÁDNÍCH PLOCH F1-F9</t>
  </si>
  <si>
    <t>0,9*2+3,25*4+0,45*2+0,9*2+0,98*2+0,9*2+0,45*2+4,11*2+4,11*4+1,92*3+0,35+0,7+0,94+3,18"VÝPIS FASÁDNÍCH PLOCH F10-F20</t>
  </si>
  <si>
    <t>22</t>
  </si>
  <si>
    <t>629995101</t>
  </si>
  <si>
    <t>Očištění vnějších ploch tlakovou vodou omytím</t>
  </si>
  <si>
    <t>-1511617379</t>
  </si>
  <si>
    <t>135,7+22,49+72,4+220,4+109,49+34,9+8,3+64,39+33,25+21,9+50,18+55,9+36,8+32,9+44,7+66,41+10+14,7+32,22+80,62</t>
  </si>
  <si>
    <t>(3,18*2+3,71*8+3,18+2,28+3,71*13+3,18+4,77+2,15+3,18+3,25*4+0,9*2+1,2*2)*-1"VÝPIS FASÁDNÍCH PLOCH F1-F9</t>
  </si>
  <si>
    <t>(0,9*2+3,25*4+0,45*2+0,9*2+0,98*2+0,9*2+0,45*2+4,11*2+4,11*4+1,92*3+0,35+0,7+0,94+3,18)*-1"VÝPIS FASÁDNÍCH PLOCH F10-F20</t>
  </si>
  <si>
    <t>23</t>
  </si>
  <si>
    <t>631311123</t>
  </si>
  <si>
    <t>Mazanina z betonu prostého bez zvýšených nároků na prostředí tl. přes 80 do 120 mm tř. C 12/15</t>
  </si>
  <si>
    <t>234402836</t>
  </si>
  <si>
    <t>6*0,4*0,4*0,1"bourání betonu u stávajících lapačů střešních splavenin</t>
  </si>
  <si>
    <t>Trubní vedení</t>
  </si>
  <si>
    <t>24</t>
  </si>
  <si>
    <t>871265211</t>
  </si>
  <si>
    <t>Kanalizační potrubí z tvrdého PVC v otevřeném výkopu ve sklonu do 20 %, hladkého plnostěnného jednovrstvého, tuhost třídy SN 4 DN 110</t>
  </si>
  <si>
    <t>-616344208</t>
  </si>
  <si>
    <t>3"hloubení rýhy pro nové potrubí dešťovíého svodu svedeného do šachty</t>
  </si>
  <si>
    <t>25</t>
  </si>
  <si>
    <t>K024</t>
  </si>
  <si>
    <t>Úprava potrubí a napojení do stávající šachty</t>
  </si>
  <si>
    <t>kpl</t>
  </si>
  <si>
    <t>663704745</t>
  </si>
  <si>
    <t>Ostatní konstrukce a práce, bourání</t>
  </si>
  <si>
    <t>26</t>
  </si>
  <si>
    <t>941111111</t>
  </si>
  <si>
    <t>Montáž lešení řadového trubkového lehkého pracovního s podlahami s provozním zatížením tř. 3 do 200 kg/m2 šířky tř. W06 od 0,6 do 0,9 m, výšky do 10 m</t>
  </si>
  <si>
    <t>-502846169</t>
  </si>
  <si>
    <t>27</t>
  </si>
  <si>
    <t>941111211</t>
  </si>
  <si>
    <t>Montáž lešení řadového trubkového lehkého pracovního s podlahami s provozním zatížením tř. 3 do 200 kg/m2 Příplatek za první a každý další den použití lešení k ceně -1111</t>
  </si>
  <si>
    <t>-1847329053</t>
  </si>
  <si>
    <t>(135,7+22,49+72,4+220,4+109,49+34,9+8,3+64,39+33,25+21,9+50,18+55,9+36,8+32,9+44,7+66,41+10+14,7+32,22+80,62)*120</t>
  </si>
  <si>
    <t>28</t>
  </si>
  <si>
    <t>941111811</t>
  </si>
  <si>
    <t>Demontáž lešení řadového trubkového lehkého pracovního s podlahami s provozním zatížením tř. 3 do 200 kg/m2 šířky tř. W06 od 0,6 do 0,9 m, výšky do 10 m</t>
  </si>
  <si>
    <t>-328235761</t>
  </si>
  <si>
    <t>29</t>
  </si>
  <si>
    <t>944511111</t>
  </si>
  <si>
    <t>Montáž ochranné sítě zavěšené na konstrukci lešení z textilie z umělých vláken</t>
  </si>
  <si>
    <t>-87810118</t>
  </si>
  <si>
    <t>30</t>
  </si>
  <si>
    <t>944511211</t>
  </si>
  <si>
    <t>Montáž ochranné sítě Příplatek za první a každý další den použití sítě k ceně -1111</t>
  </si>
  <si>
    <t>1652893614</t>
  </si>
  <si>
    <t>31</t>
  </si>
  <si>
    <t>944511811</t>
  </si>
  <si>
    <t>Demontáž ochranné sítě zavěšené na konstrukci lešení z textilie z umělých vláken</t>
  </si>
  <si>
    <t>-2032063685</t>
  </si>
  <si>
    <t>32</t>
  </si>
  <si>
    <t>953961112</t>
  </si>
  <si>
    <t>Kotvy chemické s vyvrtáním otvoru do betonu, železobetonu nebo tvrdého kamene tmel, velikost M 10, hloubka 90 mm</t>
  </si>
  <si>
    <t>kus</t>
  </si>
  <si>
    <t>134350381</t>
  </si>
  <si>
    <t>24"počítány 4 ks na 1 sloup</t>
  </si>
  <si>
    <t>33</t>
  </si>
  <si>
    <t>31197003</t>
  </si>
  <si>
    <t>tyč závitová Pz 4,6 M10</t>
  </si>
  <si>
    <t>-134189180</t>
  </si>
  <si>
    <t>24*0,1</t>
  </si>
  <si>
    <t>34</t>
  </si>
  <si>
    <t>K009</t>
  </si>
  <si>
    <t>Dočasná dřevěná ochranná stříška u hlavního vstupu do školy pro ochranu osob</t>
  </si>
  <si>
    <t>1182051120</t>
  </si>
  <si>
    <t>35</t>
  </si>
  <si>
    <t>965042121</t>
  </si>
  <si>
    <t>Bourání mazanin betonových nebo z litého asfaltu tl. do 100 mm, plochy do 1 m2</t>
  </si>
  <si>
    <t>-892737908</t>
  </si>
  <si>
    <t>36</t>
  </si>
  <si>
    <t>978015391</t>
  </si>
  <si>
    <t>Otlučení vápenných nebo vápenocementových omítek vnějších ploch s vyškrabáním spar a s očištěním zdiva stupně členitosti 1 a 2, v rozsahu přes 80 do 100 %</t>
  </si>
  <si>
    <t>748028325</t>
  </si>
  <si>
    <t>30"Odhad, bude fakturováno dle skutečného množství</t>
  </si>
  <si>
    <t>37</t>
  </si>
  <si>
    <t>985141111</t>
  </si>
  <si>
    <t>Vyčištění trhlin nebo dutin ve zdivu šířky do 30 mm, hloubky do 150 mm</t>
  </si>
  <si>
    <t>1001399960</t>
  </si>
  <si>
    <t>20"Odhad, bude fakturováno dle skutečného množství</t>
  </si>
  <si>
    <t>38</t>
  </si>
  <si>
    <t>985441114</t>
  </si>
  <si>
    <t>Přídavná šroubovitá nerezová výztuž pro sanaci trhlin v drážce včetně vyfrézování a zalití kotevní maltou v cihelném nebo kamenném zdivu hloubky do 70 mm 1 táhlo průměru 10 mm</t>
  </si>
  <si>
    <t>105403558</t>
  </si>
  <si>
    <t>39</t>
  </si>
  <si>
    <t>K010</t>
  </si>
  <si>
    <t>Demolice stavájícího dřevěného přístřešku</t>
  </si>
  <si>
    <t>-1433088784</t>
  </si>
  <si>
    <t>40</t>
  </si>
  <si>
    <t>K015</t>
  </si>
  <si>
    <t>Demontáž ostatních prvků na fasádě (informační tabule aj.) vč. zpětné montáže</t>
  </si>
  <si>
    <t>2007037774</t>
  </si>
  <si>
    <t>41</t>
  </si>
  <si>
    <t>K012</t>
  </si>
  <si>
    <t>Demontáž a zpětná montáž revizních dvířek plynového potrubí</t>
  </si>
  <si>
    <t>-1655759366</t>
  </si>
  <si>
    <t>42</t>
  </si>
  <si>
    <t>K013</t>
  </si>
  <si>
    <t>Prodloužení výustních nerezových potrubí pro odvod kondenzátu</t>
  </si>
  <si>
    <t>2040934414</t>
  </si>
  <si>
    <t>997</t>
  </si>
  <si>
    <t>Přesun sutě</t>
  </si>
  <si>
    <t>43</t>
  </si>
  <si>
    <t>997013501</t>
  </si>
  <si>
    <t>Odvoz suti a vybouraných hmot na skládku nebo meziskládku se složením, na vzdálenost do 1 km</t>
  </si>
  <si>
    <t>t</t>
  </si>
  <si>
    <t>697596676</t>
  </si>
  <si>
    <t>44</t>
  </si>
  <si>
    <t>997013509</t>
  </si>
  <si>
    <t>Odvoz suti a vybouraných hmot na skládku nebo meziskládku se složením, na vzdálenost Příplatek k ceně za každý další i započatý 1 km přes 1 km</t>
  </si>
  <si>
    <t>313442205</t>
  </si>
  <si>
    <t>2,433*10 'Přepočtené koeficientem množství</t>
  </si>
  <si>
    <t>45</t>
  </si>
  <si>
    <t>997013631</t>
  </si>
  <si>
    <t>Poplatek za uložení stavebního odpadu na skládce (skládkovné) směsného stavebního a demoličního zatříděného do Katalogu odpadů pod kódem 17 09 04</t>
  </si>
  <si>
    <t>-1042386525</t>
  </si>
  <si>
    <t>46</t>
  </si>
  <si>
    <t>997221141</t>
  </si>
  <si>
    <t>Vodorovná doprava suti stavebním kolečkem s naložením a se složením ze sypkých materiálů, na vzdálenost do 50 m</t>
  </si>
  <si>
    <t>-2102996622</t>
  </si>
  <si>
    <t>998</t>
  </si>
  <si>
    <t>Přesun hmot</t>
  </si>
  <si>
    <t>47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</si>
  <si>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</si>
  <si>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</si>
  <si>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2119870053</t>
  </si>
  <si>
    <t>PSV</t>
  </si>
  <si>
    <t>Práce a dodávky PSV</t>
  </si>
  <si>
    <t>713</t>
  </si>
  <si>
    <t>Izolace tepelné</t>
  </si>
  <si>
    <t>48</t>
  </si>
  <si>
    <t>713111111</t>
  </si>
  <si>
    <t>Montáž tepelné izolace stropů rohožemi, pásy, dílci, deskami, bloky (izolační materiál ve specifikaci) vrchem bez překrytí lepenkou kladenými volně</t>
  </si>
  <si>
    <t>685891797</t>
  </si>
  <si>
    <t>335,3*2"2 vrstvy</t>
  </si>
  <si>
    <t>49</t>
  </si>
  <si>
    <t>63152096</t>
  </si>
  <si>
    <t>pás tepelně izolační univerzální λ=0,032-0,033 tl 50mm</t>
  </si>
  <si>
    <t>338859103</t>
  </si>
  <si>
    <t>335,3*1,02 'Přepočtené koeficientem množství</t>
  </si>
  <si>
    <t>50</t>
  </si>
  <si>
    <t>63152108</t>
  </si>
  <si>
    <t>pás tepelně izolační univerzální λ=0,033-0,035 tl 200mm</t>
  </si>
  <si>
    <t>1694520565</t>
  </si>
  <si>
    <t>51</t>
  </si>
  <si>
    <t>713121131</t>
  </si>
  <si>
    <t>Montáž tepelné izolace podlah parotěsnými reflexními pásy, tloušťka izolace do 5 mm</t>
  </si>
  <si>
    <t>-970892448</t>
  </si>
  <si>
    <t>52</t>
  </si>
  <si>
    <t>28329012</t>
  </si>
  <si>
    <t>fólie PE vyztužená pro parotěsnou vrstvu (reakce na oheň - třída F) 140g/m2</t>
  </si>
  <si>
    <t>586872754</t>
  </si>
  <si>
    <t>355,3*1,05 'Přepočtené koeficientem množství</t>
  </si>
  <si>
    <t>53</t>
  </si>
  <si>
    <t>998713202</t>
  </si>
  <si>
    <t>Přesun hmot pro izolace tepelné stanovený procentní sazbou (%) z ceny vodorovná dopravní vzdálenost do 50 m v objektech výšky přes 6 do 12 m</t>
  </si>
  <si>
    <t>%</t>
  </si>
  <si>
    <t>783787064</t>
  </si>
  <si>
    <t>721</t>
  </si>
  <si>
    <t>Zdravotechnika - vnitřní kanalizace</t>
  </si>
  <si>
    <t>54</t>
  </si>
  <si>
    <t>721242803</t>
  </si>
  <si>
    <t>Demontáž lapačů střešních splavenin DN 110</t>
  </si>
  <si>
    <t>88641827</t>
  </si>
  <si>
    <t>55</t>
  </si>
  <si>
    <t>K007</t>
  </si>
  <si>
    <t>Demontáž a zpětná montáž lapače střešních splavenin - odsazení od budovy</t>
  </si>
  <si>
    <t>-861167341</t>
  </si>
  <si>
    <t>56</t>
  </si>
  <si>
    <t>K008</t>
  </si>
  <si>
    <t>Úprava dešťového potrubí u lapačů střešních plavenin</t>
  </si>
  <si>
    <t>472465724</t>
  </si>
  <si>
    <t>57</t>
  </si>
  <si>
    <t>721242105</t>
  </si>
  <si>
    <t>Lapače střešních splavenin polypropylenové (PP) se svislým odtokem DN 110</t>
  </si>
  <si>
    <t>-1751482649</t>
  </si>
  <si>
    <t>58</t>
  </si>
  <si>
    <t>998721202</t>
  </si>
  <si>
    <t>Přesun hmot pro vnitřní kanalizace stanovený procentní sazbou (%) z ceny vodorovná dopravní vzdálenost do 50 m v objektech výšky přes 6 do 12 m</t>
  </si>
  <si>
    <t>1441629319</t>
  </si>
  <si>
    <t>741</t>
  </si>
  <si>
    <t>Elektroinstalace - silnoproud</t>
  </si>
  <si>
    <t>59</t>
  </si>
  <si>
    <t>K003</t>
  </si>
  <si>
    <t>Demontáž a zpětná montáž hromosvodných vedení</t>
  </si>
  <si>
    <t>-1596496335</t>
  </si>
  <si>
    <t>60</t>
  </si>
  <si>
    <t>K002</t>
  </si>
  <si>
    <t>Venkovní úpravy elektroinstalací (osvětlení, kabely, kamery)- demontáž a zpětná montáž případně úpravy elektroinstalací dle zásad ETICS</t>
  </si>
  <si>
    <t>-107380675</t>
  </si>
  <si>
    <t>61</t>
  </si>
  <si>
    <t>998741202</t>
  </si>
  <si>
    <t>Přesun hmot pro silnoproud stanovený procentní sazbou (%) z ceny vodorovná dopravní vzdálenost do 50 m v objektech výšky přes 6 do 12 m</t>
  </si>
  <si>
    <t>-699236023</t>
  </si>
  <si>
    <t>762</t>
  </si>
  <si>
    <t>Konstrukce tesařské</t>
  </si>
  <si>
    <t>62</t>
  </si>
  <si>
    <t>762342214</t>
  </si>
  <si>
    <t>Bednění a laťování montáž laťování střech jednoduchých sklonu do 60° při osové vzdálenosti latí přes 150 do 360 mm</t>
  </si>
  <si>
    <t>-1151414654</t>
  </si>
  <si>
    <t>2,7*3,49</t>
  </si>
  <si>
    <t>63</t>
  </si>
  <si>
    <t>60514114</t>
  </si>
  <si>
    <t>řezivo jehličnaté lať impregnovaná dl 4 m</t>
  </si>
  <si>
    <t>629341814</t>
  </si>
  <si>
    <t>3,49*6*0,06*0,04</t>
  </si>
  <si>
    <t>0,05*1,1 'Přepočtené koeficientem množství</t>
  </si>
  <si>
    <t>64</t>
  </si>
  <si>
    <t>762395000</t>
  </si>
  <si>
    <t>Spojovací prostředky krovů, bednění a laťování, nadstřešních konstrukcí svory, prkna, hřebíky, pásová ocel, vruty</t>
  </si>
  <si>
    <t>125382818</t>
  </si>
  <si>
    <t>65</t>
  </si>
  <si>
    <t>762511263</t>
  </si>
  <si>
    <t>Podlahové konstrukce podkladové z dřevoštěpkových desek OSB jednovrstvých šroubovaných na pero a drážku nebroušených, tloušťky desky 15 mm</t>
  </si>
  <si>
    <t>907629229</t>
  </si>
  <si>
    <t>355,3"podlaha, zateplení v podkroví</t>
  </si>
  <si>
    <t>66</t>
  </si>
  <si>
    <t>762511267</t>
  </si>
  <si>
    <t>Podlahové konstrukce podkladové z dřevoštěpkových desek OSB jednovrstvých šroubovaných na pero a drážku nebroušených, tloušťky desky 25 mm</t>
  </si>
  <si>
    <t>-1120503794</t>
  </si>
  <si>
    <t>67</t>
  </si>
  <si>
    <t>762512261</t>
  </si>
  <si>
    <t>Podlahové konstrukce podkladové montáž roštu podkladového</t>
  </si>
  <si>
    <t>-1555436306</t>
  </si>
  <si>
    <t>355,3*4</t>
  </si>
  <si>
    <t>68</t>
  </si>
  <si>
    <t>-901876741</t>
  </si>
  <si>
    <t>1421,2*0,06*0,04</t>
  </si>
  <si>
    <t>69</t>
  </si>
  <si>
    <t>762595001</t>
  </si>
  <si>
    <t>Spojovací prostředky podlah a podkladových konstrukcí hřebíky, vruty</t>
  </si>
  <si>
    <t>296507736</t>
  </si>
  <si>
    <t>70</t>
  </si>
  <si>
    <t>K027</t>
  </si>
  <si>
    <t>Úprava kanalizačních a anténích prostupů</t>
  </si>
  <si>
    <t>-834234320</t>
  </si>
  <si>
    <t>71</t>
  </si>
  <si>
    <t>K028</t>
  </si>
  <si>
    <t xml:space="preserve">Montáž a dodávka dvou schodišťových stupňů _x000d_
</t>
  </si>
  <si>
    <t>1475072229</t>
  </si>
  <si>
    <t>2"výšková úprava ze stávajícího schodiště na novou podlahu</t>
  </si>
  <si>
    <t>72</t>
  </si>
  <si>
    <t>K029</t>
  </si>
  <si>
    <t>D+M rektifikačních stavitelných terčů pod dřevěný rošt podlahy ref. výrobek "Rektifikační terč KAROAPP 189-293mm TA-5"</t>
  </si>
  <si>
    <t>1089062909</t>
  </si>
  <si>
    <t>420"Počítána rozteč terčů 1000x1000mm</t>
  </si>
  <si>
    <t>73</t>
  </si>
  <si>
    <t>998762202</t>
  </si>
  <si>
    <t>Přesun hmot pro konstrukce tesařské stanovený procentní sazbou (%) z ceny vodorovná dopravní vzdálenost do 50 m v objektech výšky přes 6 do 12 m</t>
  </si>
  <si>
    <t>1153254907</t>
  </si>
  <si>
    <t>764</t>
  </si>
  <si>
    <t>Konstrukce klempířské</t>
  </si>
  <si>
    <t>74</t>
  </si>
  <si>
    <t>764002851</t>
  </si>
  <si>
    <t>Demontáž klempířských konstrukcí oplechování parapetů do suti</t>
  </si>
  <si>
    <t>-288315700</t>
  </si>
  <si>
    <t>F24-8*1,8-1,4</t>
  </si>
  <si>
    <t>75</t>
  </si>
  <si>
    <t>764226444</t>
  </si>
  <si>
    <t>Oplechování parapetů z hliníkového plechu rovných celoplošně lepené, bez rohů rš 330 mm</t>
  </si>
  <si>
    <t>637601850</t>
  </si>
  <si>
    <t>76</t>
  </si>
  <si>
    <t>K004</t>
  </si>
  <si>
    <t>Demontáž a zpětná montáž stávajících svodů včetně jejich úpravy po zateplení stěn</t>
  </si>
  <si>
    <t>-1671133621</t>
  </si>
  <si>
    <t>77</t>
  </si>
  <si>
    <t>K005</t>
  </si>
  <si>
    <t>Úprava (zkrácení) žlabů u stěn</t>
  </si>
  <si>
    <t>-610678183</t>
  </si>
  <si>
    <t>78</t>
  </si>
  <si>
    <t>K006</t>
  </si>
  <si>
    <t>Dočasné trubní vedení místo stávajících svodů pro odvod dešťové vody do kanalizace</t>
  </si>
  <si>
    <t>1654419973</t>
  </si>
  <si>
    <t>79</t>
  </si>
  <si>
    <t>998764202</t>
  </si>
  <si>
    <t>Přesun hmot pro konstrukce klempířské stanovený procentní sazbou (%) z ceny vodorovná dopravní vzdálenost do 50 m v objektech výšky přes 6 do 12 m</t>
  </si>
  <si>
    <t>1648337721</t>
  </si>
  <si>
    <t>767</t>
  </si>
  <si>
    <t>Konstrukce zámečnické</t>
  </si>
  <si>
    <t>80</t>
  </si>
  <si>
    <t>K011</t>
  </si>
  <si>
    <t>Demontáž stávajícího zábradlí schodiště, obroušení, provedení nového nátěru a jeho opětovná montáž dl. cca 3m</t>
  </si>
  <si>
    <t>330959802</t>
  </si>
  <si>
    <t>81</t>
  </si>
  <si>
    <t>767391112</t>
  </si>
  <si>
    <t>Montáž krytiny z tvarovaných plechů trapézových nebo vlnitých, uchyceným šroubováním</t>
  </si>
  <si>
    <t>434460845</t>
  </si>
  <si>
    <t>82</t>
  </si>
  <si>
    <t>15485152</t>
  </si>
  <si>
    <t>profil trapézový 55/235/940 PE plech tl 0,7mm</t>
  </si>
  <si>
    <t>746990614</t>
  </si>
  <si>
    <t>83</t>
  </si>
  <si>
    <t>767995116</t>
  </si>
  <si>
    <t>Montáž ostatních atypických zámečnických konstrukcí hmotnosti přes 100 do 250 kg</t>
  </si>
  <si>
    <t>kg</t>
  </si>
  <si>
    <t>-43041858</t>
  </si>
  <si>
    <t>(3*0,861+3*1,939+0,3+1,495+1,495+0,3+1,495+1,495)*8,9"JEKL 100x100x3mm</t>
  </si>
  <si>
    <t>(5*2,69)*4,25"JEKL 40x60x3mm</t>
  </si>
  <si>
    <t>84</t>
  </si>
  <si>
    <t>14550268</t>
  </si>
  <si>
    <t>profil ocelový čtvercový svařovaný 100x100x3mm</t>
  </si>
  <si>
    <t>-365581576</t>
  </si>
  <si>
    <t>(3*0,861+3*1,939+0,3+1,495+1,495+0,3+1,495+1,495)*8,9*0,001"JEKL 100x100x3mm</t>
  </si>
  <si>
    <t>0,133*1,1 'Přepočtené koeficientem množství</t>
  </si>
  <si>
    <t>85</t>
  </si>
  <si>
    <t>14550154</t>
  </si>
  <si>
    <t>profil ocelový obdélníkový svařovaný 60x40x3mm</t>
  </si>
  <si>
    <t>-257588391</t>
  </si>
  <si>
    <t>(5*2,69)*4,25*0,001"JEKL 40x60x3mm</t>
  </si>
  <si>
    <t>0,057*1,1 'Přepočtené koeficientem množství</t>
  </si>
  <si>
    <t>86</t>
  </si>
  <si>
    <t>K001</t>
  </si>
  <si>
    <t>Žárové zinkování kovové konstrukce</t>
  </si>
  <si>
    <t>-1245397619</t>
  </si>
  <si>
    <t>87</t>
  </si>
  <si>
    <t>998767202</t>
  </si>
  <si>
    <t>Přesun hmot pro zámečnické konstrukce stanovený procentní sazbou (%) z ceny vodorovná dopravní vzdálenost do 50 m v objektech výšky přes 6 do 12 m</t>
  </si>
  <si>
    <t>670997684</t>
  </si>
  <si>
    <t>783</t>
  </si>
  <si>
    <t>Dokončovací práce - nátěry</t>
  </si>
  <si>
    <t>88</t>
  </si>
  <si>
    <t>783218101</t>
  </si>
  <si>
    <t>Lazurovací nátěr tesařských konstrukcí jednonásobný syntetický</t>
  </si>
  <si>
    <t>34106248</t>
  </si>
  <si>
    <t>5"Nátěr střešních latí u nového přístřešku</t>
  </si>
  <si>
    <t>89</t>
  </si>
  <si>
    <t>783301303</t>
  </si>
  <si>
    <t>Příprava podkladu zámečnických konstrukcí před provedením nátěru odrezivění odrezovačem bezoplachovým</t>
  </si>
  <si>
    <t>-510344667</t>
  </si>
  <si>
    <t>2,7*3,49*2"Nátěr horní a spodní strany trapézového plechu</t>
  </si>
  <si>
    <t>90</t>
  </si>
  <si>
    <t>783314203</t>
  </si>
  <si>
    <t>Základní antikorozní nátěr zámečnických konstrukcí jednonásobný syntetický samozákladující</t>
  </si>
  <si>
    <t>-1863203678</t>
  </si>
  <si>
    <t>91</t>
  </si>
  <si>
    <t>783809223</t>
  </si>
  <si>
    <t>Montáž ozdobných prvků na fasádní plochy (materiál ve specifikaci ) s převažujícím délkovým rozměrem hladkých, výšky (šířky) lepené plochy přes 60 do 120 mm</t>
  </si>
  <si>
    <t>-1307378258</t>
  </si>
  <si>
    <t>10"Plochy neuvedené v PD</t>
  </si>
  <si>
    <t>92</t>
  </si>
  <si>
    <t>M001</t>
  </si>
  <si>
    <t>Ref. výrobek "40025 Průběžná římsa" bude upřesněn dle výběru investora</t>
  </si>
  <si>
    <t>-146445615</t>
  </si>
  <si>
    <t>68,86*1,05 'Přepočtené koeficientem množství</t>
  </si>
  <si>
    <t>93</t>
  </si>
  <si>
    <t>78382664.R</t>
  </si>
  <si>
    <t>Hydrofobizační nátěr pískovcového soklu a nezateplených ploch u hlavního vchodu - referenční výrobek "Sikagard 703 W"</t>
  </si>
  <si>
    <t>-148145148</t>
  </si>
  <si>
    <t>20,33+3,4+10,8+42,8+16,5+4,7+10,15+4,97+3,7+7,6+7,54+4,45+6,68+10,22+14,3+1,9+2,8+6</t>
  </si>
  <si>
    <t>784</t>
  </si>
  <si>
    <t>Dokončovací práce - malby a tapety</t>
  </si>
  <si>
    <t>94</t>
  </si>
  <si>
    <t>K025</t>
  </si>
  <si>
    <t>Malby dravců na stěny fasády dle pohledů</t>
  </si>
  <si>
    <t>1454796601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</si>
  <si>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</si>
  <si>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</si>
  <si>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</si>
  <si>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</si>
  <si>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</si>
  <si>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</si>
  <si>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013254000</t>
  </si>
  <si>
    <t>Vypracování dokumentace skutečného provedení stavby, kolaudace stavby vč. doložení všech potřebných dokumentů</t>
  </si>
  <si>
    <t>1024</t>
  </si>
  <si>
    <t>-1336112628</t>
  </si>
  <si>
    <t>VRN3</t>
  </si>
  <si>
    <t>Zařízení staveniště</t>
  </si>
  <si>
    <t>032503000</t>
  </si>
  <si>
    <t>Skládky na staveništi</t>
  </si>
  <si>
    <t>-1997446192</t>
  </si>
  <si>
    <t>034103000</t>
  </si>
  <si>
    <t>Oplocení staveniště</t>
  </si>
  <si>
    <t>-1732013250</t>
  </si>
  <si>
    <t>034503000</t>
  </si>
  <si>
    <t>Informační tabule na staveništi</t>
  </si>
  <si>
    <t>-729982813</t>
  </si>
  <si>
    <t>VRN4</t>
  </si>
  <si>
    <t>Inženýrská činnost</t>
  </si>
  <si>
    <t>041403000</t>
  </si>
  <si>
    <t>Koordinátor BOZP na staveništi</t>
  </si>
  <si>
    <t>-1904524994</t>
  </si>
  <si>
    <t>042103000</t>
  </si>
  <si>
    <t>Průkaz energetické náročnosti budovy</t>
  </si>
  <si>
    <t>-472824402</t>
  </si>
  <si>
    <t>042203000</t>
  </si>
  <si>
    <t>Energetický štítek obálky budovy</t>
  </si>
  <si>
    <t>-1410824521</t>
  </si>
  <si>
    <t>042503000</t>
  </si>
  <si>
    <t>Plán BOZP na staveništi</t>
  </si>
  <si>
    <t>-1965582574</t>
  </si>
  <si>
    <t>043002000</t>
  </si>
  <si>
    <t>Zkoušky a ostatní měření - odtrhová zkouška vč. vypracování dokumentace</t>
  </si>
  <si>
    <t>-402572715</t>
  </si>
  <si>
    <t>SEZNAM FIGUR</t>
  </si>
  <si>
    <t>Výměra</t>
  </si>
  <si>
    <t xml:space="preserve"> 01</t>
  </si>
  <si>
    <t>Použití figury:</t>
  </si>
  <si>
    <t>Montáž kontaktního zateplení vnějších stěn lepením a mechanickým kotvením polystyrénových desek tl do 120 mm</t>
  </si>
  <si>
    <t>Příplatek k cenám kontaktního zateplení stěn za použití tepelněizolačních zátek z polystyrenu</t>
  </si>
  <si>
    <t>Tenkovrstvá silikátová zrnitá omítka tl. 2,0 mm včetně penetrace vnějších stěn</t>
  </si>
  <si>
    <t>2,68*2*10</t>
  </si>
  <si>
    <t>1,95*2+2,68*2</t>
  </si>
  <si>
    <t>2,68*14*2</t>
  </si>
  <si>
    <t>2,68*4</t>
  </si>
  <si>
    <t>2,68*2+2,2*2</t>
  </si>
  <si>
    <t>1,8*2*4</t>
  </si>
  <si>
    <t>1,5*4+1,5*4</t>
  </si>
  <si>
    <t>1,5*4</t>
  </si>
  <si>
    <t>1,8*8+1,5*12</t>
  </si>
  <si>
    <t>1,8*8</t>
  </si>
  <si>
    <t>1,8*4</t>
  </si>
  <si>
    <t>1,7*2</t>
  </si>
  <si>
    <t>1,7*4</t>
  </si>
  <si>
    <t>2,68*2+1,2*6</t>
  </si>
  <si>
    <t>Montáž kontaktního zateplení vnějšího ostění, nadpraží nebo parapetu hl. špalety do 400 mm lepením desek z polystyrenu tl do 40 mm</t>
  </si>
  <si>
    <t>Montáž profilů kontaktního zateplení lepených</t>
  </si>
  <si>
    <t>1,3*10</t>
  </si>
  <si>
    <t>1,3*2</t>
  </si>
  <si>
    <t>1,3*14</t>
  </si>
  <si>
    <t>1,2+1,8</t>
  </si>
  <si>
    <t>1,2+1,05</t>
  </si>
  <si>
    <t>0,65*2+0,8*2</t>
  </si>
  <si>
    <t>0,6*2</t>
  </si>
  <si>
    <t>0,4*2+0,6*2+0,8*2</t>
  </si>
  <si>
    <t>0,4*2+0,6*2</t>
  </si>
  <si>
    <t>1,25*3</t>
  </si>
  <si>
    <t>1,2+0,4+0,6+0,8</t>
  </si>
  <si>
    <t>2,9*4</t>
  </si>
  <si>
    <t>2,7*6</t>
  </si>
  <si>
    <t>1,25*10</t>
  </si>
  <si>
    <t>1,4*13</t>
  </si>
  <si>
    <t>1,2+1</t>
  </si>
  <si>
    <t>0,6*2+0,8*2</t>
  </si>
  <si>
    <t>0,3*2+0,6*2+0,7*2</t>
  </si>
  <si>
    <t>0,6*2+0,3*2</t>
  </si>
  <si>
    <t>1,2</t>
  </si>
  <si>
    <t>1,2*2</t>
  </si>
  <si>
    <t>0,3+0,6+0,8+1,2</t>
  </si>
  <si>
    <t>Demontáž oplechování parapetů do suti</t>
  </si>
  <si>
    <t>Oplechování parapetů rovných celoplošně lepené z Al plechu rš 330 mm</t>
  </si>
  <si>
    <t>61,7-3,18-2,28</t>
  </si>
  <si>
    <t>122,98+3,7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</si>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</sst>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23" xfId="0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/>
    </xf>
    <xf numFmtId="167" fontId="38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35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37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022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Zateplení fasády základní školy v Křešicích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7. 12. 2020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Obec Křešice, Nádražní 84, 41148 Křešice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NORDARCH-ing. Jaromír Matějíček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Jiří Kroupa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Rozpočet'!J30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'01 - Rozpočet'!P95</f>
        <v>0</v>
      </c>
      <c r="AV55" s="121">
        <f>'01 - Rozpočet'!J33</f>
        <v>0</v>
      </c>
      <c r="AW55" s="121">
        <f>'01 - Rozpočet'!J34</f>
        <v>0</v>
      </c>
      <c r="AX55" s="121">
        <f>'01 - Rozpočet'!J35</f>
        <v>0</v>
      </c>
      <c r="AY55" s="121">
        <f>'01 - Rozpočet'!J36</f>
        <v>0</v>
      </c>
      <c r="AZ55" s="121">
        <f>'01 - Rozpočet'!F33</f>
        <v>0</v>
      </c>
      <c r="BA55" s="121">
        <f>'01 - Rozpočet'!F34</f>
        <v>0</v>
      </c>
      <c r="BB55" s="121">
        <f>'01 - Rozpočet'!F35</f>
        <v>0</v>
      </c>
      <c r="BC55" s="121">
        <f>'01 - Rozpočet'!F36</f>
        <v>0</v>
      </c>
      <c r="BD55" s="123">
        <f>'01 - Rozpočet'!F37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'VRN - Vedlejší rozpočtové...'!J30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5">
        <v>0</v>
      </c>
      <c r="AT56" s="126">
        <f>ROUND(SUM(AV56:AW56),2)</f>
        <v>0</v>
      </c>
      <c r="AU56" s="127">
        <f>'VRN - Vedlejší rozpočtové...'!P83</f>
        <v>0</v>
      </c>
      <c r="AV56" s="126">
        <f>'VRN - Vedlejší rozpočtové...'!J33</f>
        <v>0</v>
      </c>
      <c r="AW56" s="126">
        <f>'VRN - Vedlejší rozpočtové...'!J34</f>
        <v>0</v>
      </c>
      <c r="AX56" s="126">
        <f>'VRN - Vedlejší rozpočtové...'!J35</f>
        <v>0</v>
      </c>
      <c r="AY56" s="126">
        <f>'VRN - Vedlejší rozpočtové...'!J36</f>
        <v>0</v>
      </c>
      <c r="AZ56" s="126">
        <f>'VRN - Vedlejší rozpočtové...'!F33</f>
        <v>0</v>
      </c>
      <c r="BA56" s="126">
        <f>'VRN - Vedlejší rozpočtové...'!F34</f>
        <v>0</v>
      </c>
      <c r="BB56" s="126">
        <f>'VRN - Vedlejší rozpočtové...'!F35</f>
        <v>0</v>
      </c>
      <c r="BC56" s="126">
        <f>'VRN - Vedlejší rozpočtové...'!F36</f>
        <v>0</v>
      </c>
      <c r="BD56" s="128">
        <f>'VRN - Vedlejší rozpočtové...'!F37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fMcsVGXpHEl+uOxwTzQkja0i55fz5kvjpbd62bdJEFSvbWYrTFlgOs9iPQbsIGcyHV4XfvEVqF9PtvrS8qCp8w==" hashValue="Zu1G8OGimJWQP46iImUaRmjpFpeWMkjEhXk6JLvqpxBnVPkBSEKpsSfXKGq4MgABVA8W/5FlSpaGZPJNZXxOq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Rozpočet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  <c r="AZ2" s="129" t="s">
        <v>88</v>
      </c>
      <c r="BA2" s="129" t="s">
        <v>89</v>
      </c>
      <c r="BB2" s="129" t="s">
        <v>90</v>
      </c>
      <c r="BC2" s="129" t="s">
        <v>91</v>
      </c>
      <c r="BD2" s="12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  <c r="AZ3" s="129" t="s">
        <v>93</v>
      </c>
      <c r="BA3" s="129" t="s">
        <v>94</v>
      </c>
      <c r="BB3" s="129" t="s">
        <v>90</v>
      </c>
      <c r="BC3" s="129" t="s">
        <v>95</v>
      </c>
      <c r="BD3" s="129" t="s">
        <v>92</v>
      </c>
    </row>
    <row r="4" s="1" customFormat="1" ht="24.96" customHeight="1">
      <c r="B4" s="21"/>
      <c r="D4" s="132" t="s">
        <v>96</v>
      </c>
      <c r="L4" s="21"/>
      <c r="M4" s="133" t="s">
        <v>10</v>
      </c>
      <c r="AT4" s="18" t="s">
        <v>4</v>
      </c>
      <c r="AZ4" s="129" t="s">
        <v>97</v>
      </c>
      <c r="BA4" s="129" t="s">
        <v>98</v>
      </c>
      <c r="BB4" s="129" t="s">
        <v>90</v>
      </c>
      <c r="BC4" s="129" t="s">
        <v>99</v>
      </c>
      <c r="BD4" s="129" t="s">
        <v>92</v>
      </c>
    </row>
    <row r="5" s="1" customFormat="1" ht="6.96" customHeight="1">
      <c r="B5" s="21"/>
      <c r="L5" s="21"/>
      <c r="AZ5" s="129" t="s">
        <v>100</v>
      </c>
      <c r="BA5" s="129" t="s">
        <v>101</v>
      </c>
      <c r="BB5" s="129" t="s">
        <v>90</v>
      </c>
      <c r="BC5" s="129" t="s">
        <v>102</v>
      </c>
      <c r="BD5" s="129" t="s">
        <v>92</v>
      </c>
    </row>
    <row r="6" s="1" customFormat="1" ht="12" customHeight="1">
      <c r="B6" s="21"/>
      <c r="D6" s="134" t="s">
        <v>16</v>
      </c>
      <c r="L6" s="21"/>
      <c r="AZ6" s="129" t="s">
        <v>103</v>
      </c>
      <c r="BA6" s="129" t="s">
        <v>104</v>
      </c>
      <c r="BB6" s="129" t="s">
        <v>90</v>
      </c>
      <c r="BC6" s="129" t="s">
        <v>105</v>
      </c>
      <c r="BD6" s="129" t="s">
        <v>92</v>
      </c>
    </row>
    <row r="7" s="1" customFormat="1" ht="16.5" customHeight="1">
      <c r="B7" s="21"/>
      <c r="E7" s="135" t="str">
        <f>'Rekapitulace stavby'!K6</f>
        <v>Zateplení fasády základní školy v Křešicích</v>
      </c>
      <c r="F7" s="134"/>
      <c r="G7" s="134"/>
      <c r="H7" s="134"/>
      <c r="L7" s="21"/>
      <c r="AZ7" s="129" t="s">
        <v>106</v>
      </c>
      <c r="BA7" s="129" t="s">
        <v>107</v>
      </c>
      <c r="BB7" s="129" t="s">
        <v>90</v>
      </c>
      <c r="BC7" s="129" t="s">
        <v>108</v>
      </c>
      <c r="BD7" s="129" t="s">
        <v>92</v>
      </c>
    </row>
    <row r="8" s="2" customFormat="1" ht="12" customHeight="1">
      <c r="A8" s="39"/>
      <c r="B8" s="45"/>
      <c r="C8" s="39"/>
      <c r="D8" s="134" t="s">
        <v>109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29" t="s">
        <v>110</v>
      </c>
      <c r="BA8" s="129" t="s">
        <v>111</v>
      </c>
      <c r="BB8" s="129" t="s">
        <v>90</v>
      </c>
      <c r="BC8" s="129" t="s">
        <v>112</v>
      </c>
      <c r="BD8" s="129" t="s">
        <v>92</v>
      </c>
    </row>
    <row r="9" s="2" customFormat="1" ht="16.5" customHeight="1">
      <c r="A9" s="39"/>
      <c r="B9" s="45"/>
      <c r="C9" s="39"/>
      <c r="D9" s="39"/>
      <c r="E9" s="137" t="s">
        <v>113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29" t="s">
        <v>114</v>
      </c>
      <c r="BA9" s="129" t="s">
        <v>115</v>
      </c>
      <c r="BB9" s="129" t="s">
        <v>90</v>
      </c>
      <c r="BC9" s="129" t="s">
        <v>116</v>
      </c>
      <c r="BD9" s="129" t="s">
        <v>92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29" t="s">
        <v>117</v>
      </c>
      <c r="BA10" s="129" t="s">
        <v>118</v>
      </c>
      <c r="BB10" s="129" t="s">
        <v>90</v>
      </c>
      <c r="BC10" s="129" t="s">
        <v>119</v>
      </c>
      <c r="BD10" s="129" t="s">
        <v>92</v>
      </c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129" t="s">
        <v>120</v>
      </c>
      <c r="BA11" s="129" t="s">
        <v>121</v>
      </c>
      <c r="BB11" s="129" t="s">
        <v>90</v>
      </c>
      <c r="BC11" s="129" t="s">
        <v>122</v>
      </c>
      <c r="BD11" s="129" t="s">
        <v>92</v>
      </c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7. 12. 2020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129" t="s">
        <v>123</v>
      </c>
      <c r="BA12" s="129" t="s">
        <v>124</v>
      </c>
      <c r="BB12" s="129" t="s">
        <v>90</v>
      </c>
      <c r="BC12" s="129" t="s">
        <v>125</v>
      </c>
      <c r="BD12" s="129" t="s">
        <v>92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129" t="s">
        <v>126</v>
      </c>
      <c r="BA13" s="129" t="s">
        <v>127</v>
      </c>
      <c r="BB13" s="129" t="s">
        <v>90</v>
      </c>
      <c r="BC13" s="129" t="s">
        <v>128</v>
      </c>
      <c r="BD13" s="129" t="s">
        <v>92</v>
      </c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19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129" t="s">
        <v>129</v>
      </c>
      <c r="BA14" s="129" t="s">
        <v>130</v>
      </c>
      <c r="BB14" s="129" t="s">
        <v>90</v>
      </c>
      <c r="BC14" s="129" t="s">
        <v>131</v>
      </c>
      <c r="BD14" s="129" t="s">
        <v>92</v>
      </c>
    </row>
    <row r="15" s="2" customFormat="1" ht="18" customHeight="1">
      <c r="A15" s="39"/>
      <c r="B15" s="45"/>
      <c r="C15" s="39"/>
      <c r="D15" s="39"/>
      <c r="E15" s="138" t="s">
        <v>27</v>
      </c>
      <c r="F15" s="39"/>
      <c r="G15" s="39"/>
      <c r="H15" s="39"/>
      <c r="I15" s="134" t="s">
        <v>28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129" t="s">
        <v>132</v>
      </c>
      <c r="BA15" s="129" t="s">
        <v>133</v>
      </c>
      <c r="BB15" s="129" t="s">
        <v>134</v>
      </c>
      <c r="BC15" s="129" t="s">
        <v>135</v>
      </c>
      <c r="BD15" s="129" t="s">
        <v>92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Z16" s="129" t="s">
        <v>136</v>
      </c>
      <c r="BA16" s="129" t="s">
        <v>137</v>
      </c>
      <c r="BB16" s="129" t="s">
        <v>134</v>
      </c>
      <c r="BC16" s="129" t="s">
        <v>138</v>
      </c>
      <c r="BD16" s="129" t="s">
        <v>92</v>
      </c>
    </row>
    <row r="17" s="2" customFormat="1" ht="12" customHeight="1">
      <c r="A17" s="39"/>
      <c r="B17" s="45"/>
      <c r="C17" s="39"/>
      <c r="D17" s="134" t="s">
        <v>29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Z17" s="129" t="s">
        <v>139</v>
      </c>
      <c r="BA17" s="129" t="s">
        <v>140</v>
      </c>
      <c r="BB17" s="129" t="s">
        <v>134</v>
      </c>
      <c r="BC17" s="129" t="s">
        <v>141</v>
      </c>
      <c r="BD17" s="129" t="s">
        <v>92</v>
      </c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28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Z18" s="129" t="s">
        <v>142</v>
      </c>
      <c r="BA18" s="129" t="s">
        <v>143</v>
      </c>
      <c r="BB18" s="129" t="s">
        <v>134</v>
      </c>
      <c r="BC18" s="129" t="s">
        <v>144</v>
      </c>
      <c r="BD18" s="129" t="s">
        <v>92</v>
      </c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Z19" s="129" t="s">
        <v>145</v>
      </c>
      <c r="BA19" s="129" t="s">
        <v>146</v>
      </c>
      <c r="BB19" s="129" t="s">
        <v>90</v>
      </c>
      <c r="BC19" s="129" t="s">
        <v>147</v>
      </c>
      <c r="BD19" s="129" t="s">
        <v>92</v>
      </c>
    </row>
    <row r="20" s="2" customFormat="1" ht="12" customHeight="1">
      <c r="A20" s="39"/>
      <c r="B20" s="45"/>
      <c r="C20" s="39"/>
      <c r="D20" s="134" t="s">
        <v>31</v>
      </c>
      <c r="E20" s="39"/>
      <c r="F20" s="39"/>
      <c r="G20" s="39"/>
      <c r="H20" s="39"/>
      <c r="I20" s="134" t="s">
        <v>26</v>
      </c>
      <c r="J20" s="138" t="s">
        <v>19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Z20" s="129" t="s">
        <v>148</v>
      </c>
      <c r="BA20" s="129" t="s">
        <v>149</v>
      </c>
      <c r="BB20" s="129" t="s">
        <v>90</v>
      </c>
      <c r="BC20" s="129" t="s">
        <v>150</v>
      </c>
      <c r="BD20" s="129" t="s">
        <v>92</v>
      </c>
    </row>
    <row r="21" s="2" customFormat="1" ht="18" customHeight="1">
      <c r="A21" s="39"/>
      <c r="B21" s="45"/>
      <c r="C21" s="39"/>
      <c r="D21" s="39"/>
      <c r="E21" s="138" t="s">
        <v>32</v>
      </c>
      <c r="F21" s="39"/>
      <c r="G21" s="39"/>
      <c r="H21" s="39"/>
      <c r="I21" s="134" t="s">
        <v>28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Z21" s="129" t="s">
        <v>151</v>
      </c>
      <c r="BA21" s="129" t="s">
        <v>152</v>
      </c>
      <c r="BB21" s="129" t="s">
        <v>90</v>
      </c>
      <c r="BC21" s="129" t="s">
        <v>153</v>
      </c>
      <c r="BD21" s="129" t="s">
        <v>92</v>
      </c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Z22" s="129" t="s">
        <v>154</v>
      </c>
      <c r="BA22" s="129" t="s">
        <v>155</v>
      </c>
      <c r="BB22" s="129" t="s">
        <v>90</v>
      </c>
      <c r="BC22" s="129" t="s">
        <v>156</v>
      </c>
      <c r="BD22" s="129" t="s">
        <v>92</v>
      </c>
    </row>
    <row r="23" s="2" customFormat="1" ht="12" customHeight="1">
      <c r="A23" s="39"/>
      <c r="B23" s="45"/>
      <c r="C23" s="39"/>
      <c r="D23" s="134" t="s">
        <v>34</v>
      </c>
      <c r="E23" s="39"/>
      <c r="F23" s="39"/>
      <c r="G23" s="39"/>
      <c r="H23" s="39"/>
      <c r="I23" s="134" t="s">
        <v>26</v>
      </c>
      <c r="J23" s="138" t="s">
        <v>35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Z23" s="129" t="s">
        <v>157</v>
      </c>
      <c r="BA23" s="129" t="s">
        <v>158</v>
      </c>
      <c r="BB23" s="129" t="s">
        <v>90</v>
      </c>
      <c r="BC23" s="129" t="s">
        <v>159</v>
      </c>
      <c r="BD23" s="129" t="s">
        <v>92</v>
      </c>
    </row>
    <row r="24" s="2" customFormat="1" ht="18" customHeight="1">
      <c r="A24" s="39"/>
      <c r="B24" s="45"/>
      <c r="C24" s="39"/>
      <c r="D24" s="39"/>
      <c r="E24" s="138" t="s">
        <v>36</v>
      </c>
      <c r="F24" s="39"/>
      <c r="G24" s="39"/>
      <c r="H24" s="39"/>
      <c r="I24" s="134" t="s">
        <v>28</v>
      </c>
      <c r="J24" s="138" t="s">
        <v>37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Z24" s="129" t="s">
        <v>160</v>
      </c>
      <c r="BA24" s="129" t="s">
        <v>161</v>
      </c>
      <c r="BB24" s="129" t="s">
        <v>90</v>
      </c>
      <c r="BC24" s="129" t="s">
        <v>162</v>
      </c>
      <c r="BD24" s="129" t="s">
        <v>92</v>
      </c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Z25" s="129" t="s">
        <v>163</v>
      </c>
      <c r="BA25" s="129" t="s">
        <v>164</v>
      </c>
      <c r="BB25" s="129" t="s">
        <v>90</v>
      </c>
      <c r="BC25" s="129" t="s">
        <v>165</v>
      </c>
      <c r="BD25" s="129" t="s">
        <v>92</v>
      </c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ROUND(J95,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ROUND((SUM(BE95:BE343)),  2)</f>
        <v>0</v>
      </c>
      <c r="G33" s="39"/>
      <c r="H33" s="39"/>
      <c r="I33" s="150">
        <v>0.20999999999999999</v>
      </c>
      <c r="J33" s="149">
        <f>ROUND(((SUM(BE95:BE343))*I33),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ROUND((SUM(BF95:BF343)),  2)</f>
        <v>0</v>
      </c>
      <c r="G34" s="39"/>
      <c r="H34" s="39"/>
      <c r="I34" s="150">
        <v>0.14999999999999999</v>
      </c>
      <c r="J34" s="149">
        <f>ROUND(((SUM(BF95:BF343))*I34),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ROUND((SUM(BG95:BG343)),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ROUND((SUM(BH95:BH343)),  2)</f>
        <v>0</v>
      </c>
      <c r="G36" s="39"/>
      <c r="H36" s="39"/>
      <c r="I36" s="150">
        <v>0.14999999999999999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ROUND((SUM(BI95:BI343)),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166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Zateplení fasády základní školy v Křešicích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Rozpočet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7. 12. 2020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Obec Křešice, Nádražní 84, 41148 Křešice</v>
      </c>
      <c r="G54" s="41"/>
      <c r="H54" s="41"/>
      <c r="I54" s="33" t="s">
        <v>31</v>
      </c>
      <c r="J54" s="37" t="str">
        <f>E21</f>
        <v>NORDARCH-ing. Jaromír Matějíček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Jiří Kroupa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167</v>
      </c>
      <c r="D57" s="164"/>
      <c r="E57" s="164"/>
      <c r="F57" s="164"/>
      <c r="G57" s="164"/>
      <c r="H57" s="164"/>
      <c r="I57" s="164"/>
      <c r="J57" s="165" t="s">
        <v>168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J95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169</v>
      </c>
    </row>
    <row r="60" s="9" customFormat="1" ht="24.96" customHeight="1">
      <c r="A60" s="9"/>
      <c r="B60" s="167"/>
      <c r="C60" s="168"/>
      <c r="D60" s="169" t="s">
        <v>170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171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172</v>
      </c>
      <c r="E62" s="176"/>
      <c r="F62" s="176"/>
      <c r="G62" s="176"/>
      <c r="H62" s="176"/>
      <c r="I62" s="176"/>
      <c r="J62" s="177">
        <f>J108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173</v>
      </c>
      <c r="E63" s="176"/>
      <c r="F63" s="176"/>
      <c r="G63" s="176"/>
      <c r="H63" s="176"/>
      <c r="I63" s="176"/>
      <c r="J63" s="177">
        <f>J181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174</v>
      </c>
      <c r="E64" s="176"/>
      <c r="F64" s="176"/>
      <c r="G64" s="176"/>
      <c r="H64" s="176"/>
      <c r="I64" s="176"/>
      <c r="J64" s="177">
        <f>J185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175</v>
      </c>
      <c r="E65" s="176"/>
      <c r="F65" s="176"/>
      <c r="G65" s="176"/>
      <c r="H65" s="176"/>
      <c r="I65" s="176"/>
      <c r="J65" s="177">
        <f>J227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176</v>
      </c>
      <c r="E66" s="176"/>
      <c r="F66" s="176"/>
      <c r="G66" s="176"/>
      <c r="H66" s="176"/>
      <c r="I66" s="176"/>
      <c r="J66" s="177">
        <f>J233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177</v>
      </c>
      <c r="E67" s="170"/>
      <c r="F67" s="170"/>
      <c r="G67" s="170"/>
      <c r="H67" s="170"/>
      <c r="I67" s="170"/>
      <c r="J67" s="171">
        <f>J235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178</v>
      </c>
      <c r="E68" s="176"/>
      <c r="F68" s="176"/>
      <c r="G68" s="176"/>
      <c r="H68" s="176"/>
      <c r="I68" s="176"/>
      <c r="J68" s="177">
        <f>J236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179</v>
      </c>
      <c r="E69" s="176"/>
      <c r="F69" s="176"/>
      <c r="G69" s="176"/>
      <c r="H69" s="176"/>
      <c r="I69" s="176"/>
      <c r="J69" s="177">
        <f>J248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180</v>
      </c>
      <c r="E70" s="176"/>
      <c r="F70" s="176"/>
      <c r="G70" s="176"/>
      <c r="H70" s="176"/>
      <c r="I70" s="176"/>
      <c r="J70" s="177">
        <f>J254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181</v>
      </c>
      <c r="E71" s="176"/>
      <c r="F71" s="176"/>
      <c r="G71" s="176"/>
      <c r="H71" s="176"/>
      <c r="I71" s="176"/>
      <c r="J71" s="177">
        <f>J258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182</v>
      </c>
      <c r="E72" s="176"/>
      <c r="F72" s="176"/>
      <c r="G72" s="176"/>
      <c r="H72" s="176"/>
      <c r="I72" s="176"/>
      <c r="J72" s="177">
        <f>J289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183</v>
      </c>
      <c r="E73" s="176"/>
      <c r="F73" s="176"/>
      <c r="G73" s="176"/>
      <c r="H73" s="176"/>
      <c r="I73" s="176"/>
      <c r="J73" s="177">
        <f>J300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184</v>
      </c>
      <c r="E74" s="176"/>
      <c r="F74" s="176"/>
      <c r="G74" s="176"/>
      <c r="H74" s="176"/>
      <c r="I74" s="176"/>
      <c r="J74" s="177">
        <f>J323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185</v>
      </c>
      <c r="E75" s="176"/>
      <c r="F75" s="176"/>
      <c r="G75" s="176"/>
      <c r="H75" s="176"/>
      <c r="I75" s="176"/>
      <c r="J75" s="177">
        <f>J342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186</v>
      </c>
      <c r="D82" s="41"/>
      <c r="E82" s="41"/>
      <c r="F82" s="41"/>
      <c r="G82" s="41"/>
      <c r="H82" s="41"/>
      <c r="I82" s="41"/>
      <c r="J82" s="41"/>
      <c r="K82" s="41"/>
      <c r="L82" s="136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6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36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62" t="str">
        <f>E7</f>
        <v>Zateplení fasády základní školy v Křešicích</v>
      </c>
      <c r="F85" s="33"/>
      <c r="G85" s="33"/>
      <c r="H85" s="33"/>
      <c r="I85" s="41"/>
      <c r="J85" s="41"/>
      <c r="K85" s="41"/>
      <c r="L85" s="136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136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0" t="str">
        <f>E9</f>
        <v>01 - Rozpočet</v>
      </c>
      <c r="F87" s="41"/>
      <c r="G87" s="41"/>
      <c r="H87" s="41"/>
      <c r="I87" s="41"/>
      <c r="J87" s="41"/>
      <c r="K87" s="41"/>
      <c r="L87" s="136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6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 xml:space="preserve"> </v>
      </c>
      <c r="G89" s="41"/>
      <c r="H89" s="41"/>
      <c r="I89" s="33" t="s">
        <v>23</v>
      </c>
      <c r="J89" s="73" t="str">
        <f>IF(J12="","",J12)</f>
        <v>7. 12. 2020</v>
      </c>
      <c r="K89" s="41"/>
      <c r="L89" s="136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6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25</v>
      </c>
      <c r="D91" s="41"/>
      <c r="E91" s="41"/>
      <c r="F91" s="28" t="str">
        <f>E15</f>
        <v>Obec Křešice, Nádražní 84, 41148 Křešice</v>
      </c>
      <c r="G91" s="41"/>
      <c r="H91" s="41"/>
      <c r="I91" s="33" t="s">
        <v>31</v>
      </c>
      <c r="J91" s="37" t="str">
        <f>E21</f>
        <v>NORDARCH-ing. Jaromír Matějíček</v>
      </c>
      <c r="K91" s="41"/>
      <c r="L91" s="136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Jiří Kroupa</v>
      </c>
      <c r="K92" s="41"/>
      <c r="L92" s="136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6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79"/>
      <c r="B94" s="180"/>
      <c r="C94" s="181" t="s">
        <v>187</v>
      </c>
      <c r="D94" s="182" t="s">
        <v>59</v>
      </c>
      <c r="E94" s="182" t="s">
        <v>55</v>
      </c>
      <c r="F94" s="182" t="s">
        <v>56</v>
      </c>
      <c r="G94" s="182" t="s">
        <v>188</v>
      </c>
      <c r="H94" s="182" t="s">
        <v>189</v>
      </c>
      <c r="I94" s="182" t="s">
        <v>190</v>
      </c>
      <c r="J94" s="183" t="s">
        <v>168</v>
      </c>
      <c r="K94" s="184" t="s">
        <v>191</v>
      </c>
      <c r="L94" s="185"/>
      <c r="M94" s="93" t="s">
        <v>19</v>
      </c>
      <c r="N94" s="94" t="s">
        <v>44</v>
      </c>
      <c r="O94" s="94" t="s">
        <v>192</v>
      </c>
      <c r="P94" s="94" t="s">
        <v>193</v>
      </c>
      <c r="Q94" s="94" t="s">
        <v>194</v>
      </c>
      <c r="R94" s="94" t="s">
        <v>195</v>
      </c>
      <c r="S94" s="94" t="s">
        <v>196</v>
      </c>
      <c r="T94" s="95" t="s">
        <v>197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39"/>
      <c r="B95" s="40"/>
      <c r="C95" s="100" t="s">
        <v>198</v>
      </c>
      <c r="D95" s="41"/>
      <c r="E95" s="41"/>
      <c r="F95" s="41"/>
      <c r="G95" s="41"/>
      <c r="H95" s="41"/>
      <c r="I95" s="41"/>
      <c r="J95" s="186">
        <f>BK95</f>
        <v>0</v>
      </c>
      <c r="K95" s="41"/>
      <c r="L95" s="45"/>
      <c r="M95" s="96"/>
      <c r="N95" s="187"/>
      <c r="O95" s="97"/>
      <c r="P95" s="188">
        <f>P96+P235</f>
        <v>0</v>
      </c>
      <c r="Q95" s="97"/>
      <c r="R95" s="188">
        <f>R96+R235</f>
        <v>30.841397150000006</v>
      </c>
      <c r="S95" s="97"/>
      <c r="T95" s="189">
        <f>T96+T235</f>
        <v>2.4328560000000001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73</v>
      </c>
      <c r="AU95" s="18" t="s">
        <v>169</v>
      </c>
      <c r="BK95" s="190">
        <f>BK96+BK235</f>
        <v>0</v>
      </c>
    </row>
    <row r="96" s="12" customFormat="1" ht="25.92" customHeight="1">
      <c r="A96" s="12"/>
      <c r="B96" s="191"/>
      <c r="C96" s="192"/>
      <c r="D96" s="193" t="s">
        <v>73</v>
      </c>
      <c r="E96" s="194" t="s">
        <v>199</v>
      </c>
      <c r="F96" s="194" t="s">
        <v>200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P97+P108+P181+P185+P227+P233</f>
        <v>0</v>
      </c>
      <c r="Q96" s="199"/>
      <c r="R96" s="200">
        <f>R97+R108+R181+R185+R227+R233</f>
        <v>16.684993950000003</v>
      </c>
      <c r="S96" s="199"/>
      <c r="T96" s="201">
        <f>T97+T108+T181+T185+T227+T233</f>
        <v>2.2012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82</v>
      </c>
      <c r="AT96" s="203" t="s">
        <v>73</v>
      </c>
      <c r="AU96" s="203" t="s">
        <v>74</v>
      </c>
      <c r="AY96" s="202" t="s">
        <v>201</v>
      </c>
      <c r="BK96" s="204">
        <f>BK97+BK108+BK181+BK185+BK227+BK233</f>
        <v>0</v>
      </c>
    </row>
    <row r="97" s="12" customFormat="1" ht="22.8" customHeight="1">
      <c r="A97" s="12"/>
      <c r="B97" s="191"/>
      <c r="C97" s="192"/>
      <c r="D97" s="193" t="s">
        <v>73</v>
      </c>
      <c r="E97" s="205" t="s">
        <v>82</v>
      </c>
      <c r="F97" s="205" t="s">
        <v>202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SUM(P98:P107)</f>
        <v>0</v>
      </c>
      <c r="Q97" s="199"/>
      <c r="R97" s="200">
        <f>SUM(R98:R107)</f>
        <v>0</v>
      </c>
      <c r="S97" s="199"/>
      <c r="T97" s="201">
        <f>SUM(T98:T107)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82</v>
      </c>
      <c r="AT97" s="203" t="s">
        <v>73</v>
      </c>
      <c r="AU97" s="203" t="s">
        <v>82</v>
      </c>
      <c r="AY97" s="202" t="s">
        <v>201</v>
      </c>
      <c r="BK97" s="204">
        <f>SUM(BK98:BK107)</f>
        <v>0</v>
      </c>
    </row>
    <row r="98" s="2" customFormat="1" ht="37.8" customHeight="1">
      <c r="A98" s="39"/>
      <c r="B98" s="40"/>
      <c r="C98" s="207" t="s">
        <v>82</v>
      </c>
      <c r="D98" s="207" t="s">
        <v>203</v>
      </c>
      <c r="E98" s="208" t="s">
        <v>204</v>
      </c>
      <c r="F98" s="209" t="s">
        <v>205</v>
      </c>
      <c r="G98" s="210" t="s">
        <v>206</v>
      </c>
      <c r="H98" s="211">
        <v>0.38400000000000001</v>
      </c>
      <c r="I98" s="212"/>
      <c r="J98" s="213">
        <f>ROUND(I98*H98,2)</f>
        <v>0</v>
      </c>
      <c r="K98" s="214"/>
      <c r="L98" s="45"/>
      <c r="M98" s="215" t="s">
        <v>19</v>
      </c>
      <c r="N98" s="216" t="s">
        <v>45</v>
      </c>
      <c r="O98" s="85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9" t="s">
        <v>207</v>
      </c>
      <c r="AT98" s="219" t="s">
        <v>203</v>
      </c>
      <c r="AU98" s="219" t="s">
        <v>84</v>
      </c>
      <c r="AY98" s="18" t="s">
        <v>201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18" t="s">
        <v>82</v>
      </c>
      <c r="BK98" s="220">
        <f>ROUND(I98*H98,2)</f>
        <v>0</v>
      </c>
      <c r="BL98" s="18" t="s">
        <v>207</v>
      </c>
      <c r="BM98" s="219" t="s">
        <v>208</v>
      </c>
    </row>
    <row r="99" s="13" customFormat="1">
      <c r="A99" s="13"/>
      <c r="B99" s="221"/>
      <c r="C99" s="222"/>
      <c r="D99" s="223" t="s">
        <v>209</v>
      </c>
      <c r="E99" s="224" t="s">
        <v>19</v>
      </c>
      <c r="F99" s="225" t="s">
        <v>210</v>
      </c>
      <c r="G99" s="222"/>
      <c r="H99" s="226">
        <v>0.38400000000000001</v>
      </c>
      <c r="I99" s="227"/>
      <c r="J99" s="222"/>
      <c r="K99" s="222"/>
      <c r="L99" s="228"/>
      <c r="M99" s="229"/>
      <c r="N99" s="230"/>
      <c r="O99" s="230"/>
      <c r="P99" s="230"/>
      <c r="Q99" s="230"/>
      <c r="R99" s="230"/>
      <c r="S99" s="230"/>
      <c r="T99" s="23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2" t="s">
        <v>209</v>
      </c>
      <c r="AU99" s="232" t="s">
        <v>84</v>
      </c>
      <c r="AV99" s="13" t="s">
        <v>84</v>
      </c>
      <c r="AW99" s="13" t="s">
        <v>33</v>
      </c>
      <c r="AX99" s="13" t="s">
        <v>74</v>
      </c>
      <c r="AY99" s="232" t="s">
        <v>201</v>
      </c>
    </row>
    <row r="100" s="14" customFormat="1">
      <c r="A100" s="14"/>
      <c r="B100" s="233"/>
      <c r="C100" s="234"/>
      <c r="D100" s="223" t="s">
        <v>209</v>
      </c>
      <c r="E100" s="235" t="s">
        <v>19</v>
      </c>
      <c r="F100" s="236" t="s">
        <v>211</v>
      </c>
      <c r="G100" s="234"/>
      <c r="H100" s="237">
        <v>0.38400000000000001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3" t="s">
        <v>209</v>
      </c>
      <c r="AU100" s="243" t="s">
        <v>84</v>
      </c>
      <c r="AV100" s="14" t="s">
        <v>207</v>
      </c>
      <c r="AW100" s="14" t="s">
        <v>33</v>
      </c>
      <c r="AX100" s="14" t="s">
        <v>82</v>
      </c>
      <c r="AY100" s="243" t="s">
        <v>201</v>
      </c>
    </row>
    <row r="101" s="2" customFormat="1" ht="49.05" customHeight="1">
      <c r="A101" s="39"/>
      <c r="B101" s="40"/>
      <c r="C101" s="207" t="s">
        <v>84</v>
      </c>
      <c r="D101" s="207" t="s">
        <v>203</v>
      </c>
      <c r="E101" s="208" t="s">
        <v>212</v>
      </c>
      <c r="F101" s="209" t="s">
        <v>213</v>
      </c>
      <c r="G101" s="210" t="s">
        <v>206</v>
      </c>
      <c r="H101" s="211">
        <v>1.2</v>
      </c>
      <c r="I101" s="212"/>
      <c r="J101" s="213">
        <f>ROUND(I101*H101,2)</f>
        <v>0</v>
      </c>
      <c r="K101" s="214"/>
      <c r="L101" s="45"/>
      <c r="M101" s="215" t="s">
        <v>19</v>
      </c>
      <c r="N101" s="216" t="s">
        <v>45</v>
      </c>
      <c r="O101" s="85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9" t="s">
        <v>207</v>
      </c>
      <c r="AT101" s="219" t="s">
        <v>203</v>
      </c>
      <c r="AU101" s="219" t="s">
        <v>84</v>
      </c>
      <c r="AY101" s="18" t="s">
        <v>201</v>
      </c>
      <c r="BE101" s="220">
        <f>IF(N101="základní",J101,0)</f>
        <v>0</v>
      </c>
      <c r="BF101" s="220">
        <f>IF(N101="snížená",J101,0)</f>
        <v>0</v>
      </c>
      <c r="BG101" s="220">
        <f>IF(N101="zákl. přenesená",J101,0)</f>
        <v>0</v>
      </c>
      <c r="BH101" s="220">
        <f>IF(N101="sníž. přenesená",J101,0)</f>
        <v>0</v>
      </c>
      <c r="BI101" s="220">
        <f>IF(N101="nulová",J101,0)</f>
        <v>0</v>
      </c>
      <c r="BJ101" s="18" t="s">
        <v>82</v>
      </c>
      <c r="BK101" s="220">
        <f>ROUND(I101*H101,2)</f>
        <v>0</v>
      </c>
      <c r="BL101" s="18" t="s">
        <v>207</v>
      </c>
      <c r="BM101" s="219" t="s">
        <v>214</v>
      </c>
    </row>
    <row r="102" s="13" customFormat="1">
      <c r="A102" s="13"/>
      <c r="B102" s="221"/>
      <c r="C102" s="222"/>
      <c r="D102" s="223" t="s">
        <v>209</v>
      </c>
      <c r="E102" s="224" t="s">
        <v>19</v>
      </c>
      <c r="F102" s="225" t="s">
        <v>215</v>
      </c>
      <c r="G102" s="222"/>
      <c r="H102" s="226">
        <v>1.2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2" t="s">
        <v>209</v>
      </c>
      <c r="AU102" s="232" t="s">
        <v>84</v>
      </c>
      <c r="AV102" s="13" t="s">
        <v>84</v>
      </c>
      <c r="AW102" s="13" t="s">
        <v>33</v>
      </c>
      <c r="AX102" s="13" t="s">
        <v>74</v>
      </c>
      <c r="AY102" s="232" t="s">
        <v>201</v>
      </c>
    </row>
    <row r="103" s="14" customFormat="1">
      <c r="A103" s="14"/>
      <c r="B103" s="233"/>
      <c r="C103" s="234"/>
      <c r="D103" s="223" t="s">
        <v>209</v>
      </c>
      <c r="E103" s="235" t="s">
        <v>19</v>
      </c>
      <c r="F103" s="236" t="s">
        <v>211</v>
      </c>
      <c r="G103" s="234"/>
      <c r="H103" s="237">
        <v>1.2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3" t="s">
        <v>209</v>
      </c>
      <c r="AU103" s="243" t="s">
        <v>84</v>
      </c>
      <c r="AV103" s="14" t="s">
        <v>207</v>
      </c>
      <c r="AW103" s="14" t="s">
        <v>33</v>
      </c>
      <c r="AX103" s="14" t="s">
        <v>82</v>
      </c>
      <c r="AY103" s="243" t="s">
        <v>201</v>
      </c>
    </row>
    <row r="104" s="2" customFormat="1" ht="37.8" customHeight="1">
      <c r="A104" s="39"/>
      <c r="B104" s="40"/>
      <c r="C104" s="207" t="s">
        <v>92</v>
      </c>
      <c r="D104" s="207" t="s">
        <v>203</v>
      </c>
      <c r="E104" s="208" t="s">
        <v>216</v>
      </c>
      <c r="F104" s="209" t="s">
        <v>217</v>
      </c>
      <c r="G104" s="210" t="s">
        <v>206</v>
      </c>
      <c r="H104" s="211">
        <v>1.5840000000000001</v>
      </c>
      <c r="I104" s="212"/>
      <c r="J104" s="213">
        <f>ROUND(I104*H104,2)</f>
        <v>0</v>
      </c>
      <c r="K104" s="214"/>
      <c r="L104" s="45"/>
      <c r="M104" s="215" t="s">
        <v>19</v>
      </c>
      <c r="N104" s="216" t="s">
        <v>45</v>
      </c>
      <c r="O104" s="85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9" t="s">
        <v>207</v>
      </c>
      <c r="AT104" s="219" t="s">
        <v>203</v>
      </c>
      <c r="AU104" s="219" t="s">
        <v>84</v>
      </c>
      <c r="AY104" s="18" t="s">
        <v>201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18" t="s">
        <v>82</v>
      </c>
      <c r="BK104" s="220">
        <f>ROUND(I104*H104,2)</f>
        <v>0</v>
      </c>
      <c r="BL104" s="18" t="s">
        <v>207</v>
      </c>
      <c r="BM104" s="219" t="s">
        <v>218</v>
      </c>
    </row>
    <row r="105" s="13" customFormat="1">
      <c r="A105" s="13"/>
      <c r="B105" s="221"/>
      <c r="C105" s="222"/>
      <c r="D105" s="223" t="s">
        <v>209</v>
      </c>
      <c r="E105" s="224" t="s">
        <v>19</v>
      </c>
      <c r="F105" s="225" t="s">
        <v>210</v>
      </c>
      <c r="G105" s="222"/>
      <c r="H105" s="226">
        <v>0.38400000000000001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2" t="s">
        <v>209</v>
      </c>
      <c r="AU105" s="232" t="s">
        <v>84</v>
      </c>
      <c r="AV105" s="13" t="s">
        <v>84</v>
      </c>
      <c r="AW105" s="13" t="s">
        <v>33</v>
      </c>
      <c r="AX105" s="13" t="s">
        <v>74</v>
      </c>
      <c r="AY105" s="232" t="s">
        <v>201</v>
      </c>
    </row>
    <row r="106" s="13" customFormat="1">
      <c r="A106" s="13"/>
      <c r="B106" s="221"/>
      <c r="C106" s="222"/>
      <c r="D106" s="223" t="s">
        <v>209</v>
      </c>
      <c r="E106" s="224" t="s">
        <v>19</v>
      </c>
      <c r="F106" s="225" t="s">
        <v>219</v>
      </c>
      <c r="G106" s="222"/>
      <c r="H106" s="226">
        <v>1.2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2" t="s">
        <v>209</v>
      </c>
      <c r="AU106" s="232" t="s">
        <v>84</v>
      </c>
      <c r="AV106" s="13" t="s">
        <v>84</v>
      </c>
      <c r="AW106" s="13" t="s">
        <v>33</v>
      </c>
      <c r="AX106" s="13" t="s">
        <v>74</v>
      </c>
      <c r="AY106" s="232" t="s">
        <v>201</v>
      </c>
    </row>
    <row r="107" s="14" customFormat="1">
      <c r="A107" s="14"/>
      <c r="B107" s="233"/>
      <c r="C107" s="234"/>
      <c r="D107" s="223" t="s">
        <v>209</v>
      </c>
      <c r="E107" s="235" t="s">
        <v>19</v>
      </c>
      <c r="F107" s="236" t="s">
        <v>211</v>
      </c>
      <c r="G107" s="234"/>
      <c r="H107" s="237">
        <v>1.5840000000000001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3" t="s">
        <v>209</v>
      </c>
      <c r="AU107" s="243" t="s">
        <v>84</v>
      </c>
      <c r="AV107" s="14" t="s">
        <v>207</v>
      </c>
      <c r="AW107" s="14" t="s">
        <v>33</v>
      </c>
      <c r="AX107" s="14" t="s">
        <v>82</v>
      </c>
      <c r="AY107" s="243" t="s">
        <v>201</v>
      </c>
    </row>
    <row r="108" s="12" customFormat="1" ht="22.8" customHeight="1">
      <c r="A108" s="12"/>
      <c r="B108" s="191"/>
      <c r="C108" s="192"/>
      <c r="D108" s="193" t="s">
        <v>73</v>
      </c>
      <c r="E108" s="205" t="s">
        <v>220</v>
      </c>
      <c r="F108" s="205" t="s">
        <v>221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SUM(P109:P180)</f>
        <v>0</v>
      </c>
      <c r="Q108" s="199"/>
      <c r="R108" s="200">
        <f>SUM(R109:R180)</f>
        <v>16.649519950000002</v>
      </c>
      <c r="S108" s="199"/>
      <c r="T108" s="201">
        <f>SUM(T109:T180)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82</v>
      </c>
      <c r="AT108" s="203" t="s">
        <v>73</v>
      </c>
      <c r="AU108" s="203" t="s">
        <v>82</v>
      </c>
      <c r="AY108" s="202" t="s">
        <v>201</v>
      </c>
      <c r="BK108" s="204">
        <f>SUM(BK109:BK180)</f>
        <v>0</v>
      </c>
    </row>
    <row r="109" s="2" customFormat="1" ht="49.05" customHeight="1">
      <c r="A109" s="39"/>
      <c r="B109" s="40"/>
      <c r="C109" s="207" t="s">
        <v>207</v>
      </c>
      <c r="D109" s="207" t="s">
        <v>203</v>
      </c>
      <c r="E109" s="208" t="s">
        <v>222</v>
      </c>
      <c r="F109" s="209" t="s">
        <v>223</v>
      </c>
      <c r="G109" s="210" t="s">
        <v>224</v>
      </c>
      <c r="H109" s="211">
        <v>58.859999999999999</v>
      </c>
      <c r="I109" s="212"/>
      <c r="J109" s="213">
        <f>ROUND(I109*H109,2)</f>
        <v>0</v>
      </c>
      <c r="K109" s="214"/>
      <c r="L109" s="45"/>
      <c r="M109" s="215" t="s">
        <v>19</v>
      </c>
      <c r="N109" s="216" t="s">
        <v>45</v>
      </c>
      <c r="O109" s="85"/>
      <c r="P109" s="217">
        <f>O109*H109</f>
        <v>0</v>
      </c>
      <c r="Q109" s="217">
        <v>0.0082699999999999996</v>
      </c>
      <c r="R109" s="217">
        <f>Q109*H109</f>
        <v>0.48677219999999999</v>
      </c>
      <c r="S109" s="217">
        <v>0</v>
      </c>
      <c r="T109" s="218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9" t="s">
        <v>207</v>
      </c>
      <c r="AT109" s="219" t="s">
        <v>203</v>
      </c>
      <c r="AU109" s="219" t="s">
        <v>84</v>
      </c>
      <c r="AY109" s="18" t="s">
        <v>201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18" t="s">
        <v>82</v>
      </c>
      <c r="BK109" s="220">
        <f>ROUND(I109*H109,2)</f>
        <v>0</v>
      </c>
      <c r="BL109" s="18" t="s">
        <v>207</v>
      </c>
      <c r="BM109" s="219" t="s">
        <v>225</v>
      </c>
    </row>
    <row r="110" s="13" customFormat="1">
      <c r="A110" s="13"/>
      <c r="B110" s="221"/>
      <c r="C110" s="222"/>
      <c r="D110" s="223" t="s">
        <v>209</v>
      </c>
      <c r="E110" s="224" t="s">
        <v>19</v>
      </c>
      <c r="F110" s="225" t="s">
        <v>226</v>
      </c>
      <c r="G110" s="222"/>
      <c r="H110" s="226">
        <v>58.859999999999999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2" t="s">
        <v>209</v>
      </c>
      <c r="AU110" s="232" t="s">
        <v>84</v>
      </c>
      <c r="AV110" s="13" t="s">
        <v>84</v>
      </c>
      <c r="AW110" s="13" t="s">
        <v>33</v>
      </c>
      <c r="AX110" s="13" t="s">
        <v>74</v>
      </c>
      <c r="AY110" s="232" t="s">
        <v>201</v>
      </c>
    </row>
    <row r="111" s="14" customFormat="1">
      <c r="A111" s="14"/>
      <c r="B111" s="233"/>
      <c r="C111" s="234"/>
      <c r="D111" s="223" t="s">
        <v>209</v>
      </c>
      <c r="E111" s="235" t="s">
        <v>19</v>
      </c>
      <c r="F111" s="236" t="s">
        <v>211</v>
      </c>
      <c r="G111" s="234"/>
      <c r="H111" s="237">
        <v>58.859999999999999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3" t="s">
        <v>209</v>
      </c>
      <c r="AU111" s="243" t="s">
        <v>84</v>
      </c>
      <c r="AV111" s="14" t="s">
        <v>207</v>
      </c>
      <c r="AW111" s="14" t="s">
        <v>33</v>
      </c>
      <c r="AX111" s="14" t="s">
        <v>82</v>
      </c>
      <c r="AY111" s="243" t="s">
        <v>201</v>
      </c>
    </row>
    <row r="112" s="2" customFormat="1" ht="14.4" customHeight="1">
      <c r="A112" s="39"/>
      <c r="B112" s="40"/>
      <c r="C112" s="244" t="s">
        <v>227</v>
      </c>
      <c r="D112" s="244" t="s">
        <v>134</v>
      </c>
      <c r="E112" s="245" t="s">
        <v>228</v>
      </c>
      <c r="F112" s="246" t="s">
        <v>229</v>
      </c>
      <c r="G112" s="247" t="s">
        <v>224</v>
      </c>
      <c r="H112" s="248">
        <v>61.802999999999997</v>
      </c>
      <c r="I112" s="249"/>
      <c r="J112" s="250">
        <f>ROUND(I112*H112,2)</f>
        <v>0</v>
      </c>
      <c r="K112" s="251"/>
      <c r="L112" s="252"/>
      <c r="M112" s="253" t="s">
        <v>19</v>
      </c>
      <c r="N112" s="254" t="s">
        <v>45</v>
      </c>
      <c r="O112" s="85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9" t="s">
        <v>230</v>
      </c>
      <c r="AT112" s="219" t="s">
        <v>134</v>
      </c>
      <c r="AU112" s="219" t="s">
        <v>84</v>
      </c>
      <c r="AY112" s="18" t="s">
        <v>201</v>
      </c>
      <c r="BE112" s="220">
        <f>IF(N112="základní",J112,0)</f>
        <v>0</v>
      </c>
      <c r="BF112" s="220">
        <f>IF(N112="snížená",J112,0)</f>
        <v>0</v>
      </c>
      <c r="BG112" s="220">
        <f>IF(N112="zákl. přenesená",J112,0)</f>
        <v>0</v>
      </c>
      <c r="BH112" s="220">
        <f>IF(N112="sníž. přenesená",J112,0)</f>
        <v>0</v>
      </c>
      <c r="BI112" s="220">
        <f>IF(N112="nulová",J112,0)</f>
        <v>0</v>
      </c>
      <c r="BJ112" s="18" t="s">
        <v>82</v>
      </c>
      <c r="BK112" s="220">
        <f>ROUND(I112*H112,2)</f>
        <v>0</v>
      </c>
      <c r="BL112" s="18" t="s">
        <v>207</v>
      </c>
      <c r="BM112" s="219" t="s">
        <v>231</v>
      </c>
    </row>
    <row r="113" s="13" customFormat="1">
      <c r="A113" s="13"/>
      <c r="B113" s="221"/>
      <c r="C113" s="222"/>
      <c r="D113" s="223" t="s">
        <v>209</v>
      </c>
      <c r="E113" s="224" t="s">
        <v>19</v>
      </c>
      <c r="F113" s="225" t="s">
        <v>232</v>
      </c>
      <c r="G113" s="222"/>
      <c r="H113" s="226">
        <v>58.859999999999999</v>
      </c>
      <c r="I113" s="227"/>
      <c r="J113" s="222"/>
      <c r="K113" s="222"/>
      <c r="L113" s="228"/>
      <c r="M113" s="229"/>
      <c r="N113" s="230"/>
      <c r="O113" s="230"/>
      <c r="P113" s="230"/>
      <c r="Q113" s="230"/>
      <c r="R113" s="230"/>
      <c r="S113" s="230"/>
      <c r="T113" s="23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2" t="s">
        <v>209</v>
      </c>
      <c r="AU113" s="232" t="s">
        <v>84</v>
      </c>
      <c r="AV113" s="13" t="s">
        <v>84</v>
      </c>
      <c r="AW113" s="13" t="s">
        <v>33</v>
      </c>
      <c r="AX113" s="13" t="s">
        <v>74</v>
      </c>
      <c r="AY113" s="232" t="s">
        <v>201</v>
      </c>
    </row>
    <row r="114" s="14" customFormat="1">
      <c r="A114" s="14"/>
      <c r="B114" s="233"/>
      <c r="C114" s="234"/>
      <c r="D114" s="223" t="s">
        <v>209</v>
      </c>
      <c r="E114" s="235" t="s">
        <v>19</v>
      </c>
      <c r="F114" s="236" t="s">
        <v>211</v>
      </c>
      <c r="G114" s="234"/>
      <c r="H114" s="237">
        <v>58.859999999999999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3" t="s">
        <v>209</v>
      </c>
      <c r="AU114" s="243" t="s">
        <v>84</v>
      </c>
      <c r="AV114" s="14" t="s">
        <v>207</v>
      </c>
      <c r="AW114" s="14" t="s">
        <v>33</v>
      </c>
      <c r="AX114" s="14" t="s">
        <v>82</v>
      </c>
      <c r="AY114" s="243" t="s">
        <v>201</v>
      </c>
    </row>
    <row r="115" s="13" customFormat="1">
      <c r="A115" s="13"/>
      <c r="B115" s="221"/>
      <c r="C115" s="222"/>
      <c r="D115" s="223" t="s">
        <v>209</v>
      </c>
      <c r="E115" s="222"/>
      <c r="F115" s="225" t="s">
        <v>233</v>
      </c>
      <c r="G115" s="222"/>
      <c r="H115" s="226">
        <v>61.802999999999997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2" t="s">
        <v>209</v>
      </c>
      <c r="AU115" s="232" t="s">
        <v>84</v>
      </c>
      <c r="AV115" s="13" t="s">
        <v>84</v>
      </c>
      <c r="AW115" s="13" t="s">
        <v>4</v>
      </c>
      <c r="AX115" s="13" t="s">
        <v>82</v>
      </c>
      <c r="AY115" s="232" t="s">
        <v>201</v>
      </c>
    </row>
    <row r="116" s="2" customFormat="1" ht="49.05" customHeight="1">
      <c r="A116" s="39"/>
      <c r="B116" s="40"/>
      <c r="C116" s="207" t="s">
        <v>220</v>
      </c>
      <c r="D116" s="207" t="s">
        <v>203</v>
      </c>
      <c r="E116" s="208" t="s">
        <v>234</v>
      </c>
      <c r="F116" s="209" t="s">
        <v>235</v>
      </c>
      <c r="G116" s="210" t="s">
        <v>224</v>
      </c>
      <c r="H116" s="211">
        <v>789.14999999999998</v>
      </c>
      <c r="I116" s="212"/>
      <c r="J116" s="213">
        <f>ROUND(I116*H116,2)</f>
        <v>0</v>
      </c>
      <c r="K116" s="214"/>
      <c r="L116" s="45"/>
      <c r="M116" s="215" t="s">
        <v>19</v>
      </c>
      <c r="N116" s="216" t="s">
        <v>45</v>
      </c>
      <c r="O116" s="85"/>
      <c r="P116" s="217">
        <f>O116*H116</f>
        <v>0</v>
      </c>
      <c r="Q116" s="217">
        <v>0.0085199999999999998</v>
      </c>
      <c r="R116" s="217">
        <f>Q116*H116</f>
        <v>6.7235579999999997</v>
      </c>
      <c r="S116" s="217">
        <v>0</v>
      </c>
      <c r="T116" s="218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9" t="s">
        <v>207</v>
      </c>
      <c r="AT116" s="219" t="s">
        <v>203</v>
      </c>
      <c r="AU116" s="219" t="s">
        <v>84</v>
      </c>
      <c r="AY116" s="18" t="s">
        <v>201</v>
      </c>
      <c r="BE116" s="220">
        <f>IF(N116="základní",J116,0)</f>
        <v>0</v>
      </c>
      <c r="BF116" s="220">
        <f>IF(N116="snížená",J116,0)</f>
        <v>0</v>
      </c>
      <c r="BG116" s="220">
        <f>IF(N116="zákl. přenesená",J116,0)</f>
        <v>0</v>
      </c>
      <c r="BH116" s="220">
        <f>IF(N116="sníž. přenesená",J116,0)</f>
        <v>0</v>
      </c>
      <c r="BI116" s="220">
        <f>IF(N116="nulová",J116,0)</f>
        <v>0</v>
      </c>
      <c r="BJ116" s="18" t="s">
        <v>82</v>
      </c>
      <c r="BK116" s="220">
        <f>ROUND(I116*H116,2)</f>
        <v>0</v>
      </c>
      <c r="BL116" s="18" t="s">
        <v>207</v>
      </c>
      <c r="BM116" s="219" t="s">
        <v>236</v>
      </c>
    </row>
    <row r="117" s="13" customFormat="1">
      <c r="A117" s="13"/>
      <c r="B117" s="221"/>
      <c r="C117" s="222"/>
      <c r="D117" s="223" t="s">
        <v>209</v>
      </c>
      <c r="E117" s="224" t="s">
        <v>19</v>
      </c>
      <c r="F117" s="225" t="s">
        <v>237</v>
      </c>
      <c r="G117" s="222"/>
      <c r="H117" s="226">
        <v>757.14999999999998</v>
      </c>
      <c r="I117" s="227"/>
      <c r="J117" s="222"/>
      <c r="K117" s="222"/>
      <c r="L117" s="228"/>
      <c r="M117" s="229"/>
      <c r="N117" s="230"/>
      <c r="O117" s="230"/>
      <c r="P117" s="230"/>
      <c r="Q117" s="230"/>
      <c r="R117" s="230"/>
      <c r="S117" s="230"/>
      <c r="T117" s="23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2" t="s">
        <v>209</v>
      </c>
      <c r="AU117" s="232" t="s">
        <v>84</v>
      </c>
      <c r="AV117" s="13" t="s">
        <v>84</v>
      </c>
      <c r="AW117" s="13" t="s">
        <v>33</v>
      </c>
      <c r="AX117" s="13" t="s">
        <v>74</v>
      </c>
      <c r="AY117" s="232" t="s">
        <v>201</v>
      </c>
    </row>
    <row r="118" s="13" customFormat="1">
      <c r="A118" s="13"/>
      <c r="B118" s="221"/>
      <c r="C118" s="222"/>
      <c r="D118" s="223" t="s">
        <v>209</v>
      </c>
      <c r="E118" s="224" t="s">
        <v>19</v>
      </c>
      <c r="F118" s="225" t="s">
        <v>238</v>
      </c>
      <c r="G118" s="222"/>
      <c r="H118" s="226">
        <v>32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2" t="s">
        <v>209</v>
      </c>
      <c r="AU118" s="232" t="s">
        <v>84</v>
      </c>
      <c r="AV118" s="13" t="s">
        <v>84</v>
      </c>
      <c r="AW118" s="13" t="s">
        <v>33</v>
      </c>
      <c r="AX118" s="13" t="s">
        <v>74</v>
      </c>
      <c r="AY118" s="232" t="s">
        <v>201</v>
      </c>
    </row>
    <row r="119" s="14" customFormat="1">
      <c r="A119" s="14"/>
      <c r="B119" s="233"/>
      <c r="C119" s="234"/>
      <c r="D119" s="223" t="s">
        <v>209</v>
      </c>
      <c r="E119" s="235" t="s">
        <v>19</v>
      </c>
      <c r="F119" s="236" t="s">
        <v>211</v>
      </c>
      <c r="G119" s="234"/>
      <c r="H119" s="237">
        <v>789.14999999999998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3" t="s">
        <v>209</v>
      </c>
      <c r="AU119" s="243" t="s">
        <v>84</v>
      </c>
      <c r="AV119" s="14" t="s">
        <v>207</v>
      </c>
      <c r="AW119" s="14" t="s">
        <v>33</v>
      </c>
      <c r="AX119" s="14" t="s">
        <v>82</v>
      </c>
      <c r="AY119" s="243" t="s">
        <v>201</v>
      </c>
    </row>
    <row r="120" s="2" customFormat="1" ht="14.4" customHeight="1">
      <c r="A120" s="39"/>
      <c r="B120" s="40"/>
      <c r="C120" s="244" t="s">
        <v>239</v>
      </c>
      <c r="D120" s="244" t="s">
        <v>134</v>
      </c>
      <c r="E120" s="245" t="s">
        <v>240</v>
      </c>
      <c r="F120" s="246" t="s">
        <v>241</v>
      </c>
      <c r="G120" s="247" t="s">
        <v>224</v>
      </c>
      <c r="H120" s="248">
        <v>828.60799999999995</v>
      </c>
      <c r="I120" s="249"/>
      <c r="J120" s="250">
        <f>ROUND(I120*H120,2)</f>
        <v>0</v>
      </c>
      <c r="K120" s="251"/>
      <c r="L120" s="252"/>
      <c r="M120" s="253" t="s">
        <v>19</v>
      </c>
      <c r="N120" s="254" t="s">
        <v>45</v>
      </c>
      <c r="O120" s="85"/>
      <c r="P120" s="217">
        <f>O120*H120</f>
        <v>0</v>
      </c>
      <c r="Q120" s="217">
        <v>0.0032399999999999998</v>
      </c>
      <c r="R120" s="217">
        <f>Q120*H120</f>
        <v>2.6846899199999998</v>
      </c>
      <c r="S120" s="217">
        <v>0</v>
      </c>
      <c r="T120" s="21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9" t="s">
        <v>230</v>
      </c>
      <c r="AT120" s="219" t="s">
        <v>134</v>
      </c>
      <c r="AU120" s="219" t="s">
        <v>84</v>
      </c>
      <c r="AY120" s="18" t="s">
        <v>201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18" t="s">
        <v>82</v>
      </c>
      <c r="BK120" s="220">
        <f>ROUND(I120*H120,2)</f>
        <v>0</v>
      </c>
      <c r="BL120" s="18" t="s">
        <v>207</v>
      </c>
      <c r="BM120" s="219" t="s">
        <v>242</v>
      </c>
    </row>
    <row r="121" s="13" customFormat="1">
      <c r="A121" s="13"/>
      <c r="B121" s="221"/>
      <c r="C121" s="222"/>
      <c r="D121" s="223" t="s">
        <v>209</v>
      </c>
      <c r="E121" s="222"/>
      <c r="F121" s="225" t="s">
        <v>243</v>
      </c>
      <c r="G121" s="222"/>
      <c r="H121" s="226">
        <v>828.60799999999995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2" t="s">
        <v>209</v>
      </c>
      <c r="AU121" s="232" t="s">
        <v>84</v>
      </c>
      <c r="AV121" s="13" t="s">
        <v>84</v>
      </c>
      <c r="AW121" s="13" t="s">
        <v>4</v>
      </c>
      <c r="AX121" s="13" t="s">
        <v>82</v>
      </c>
      <c r="AY121" s="232" t="s">
        <v>201</v>
      </c>
    </row>
    <row r="122" s="2" customFormat="1" ht="49.05" customHeight="1">
      <c r="A122" s="39"/>
      <c r="B122" s="40"/>
      <c r="C122" s="207" t="s">
        <v>230</v>
      </c>
      <c r="D122" s="207" t="s">
        <v>203</v>
      </c>
      <c r="E122" s="208" t="s">
        <v>244</v>
      </c>
      <c r="F122" s="209" t="s">
        <v>245</v>
      </c>
      <c r="G122" s="210" t="s">
        <v>246</v>
      </c>
      <c r="H122" s="211">
        <v>455.44</v>
      </c>
      <c r="I122" s="212"/>
      <c r="J122" s="213">
        <f>ROUND(I122*H122,2)</f>
        <v>0</v>
      </c>
      <c r="K122" s="214"/>
      <c r="L122" s="45"/>
      <c r="M122" s="215" t="s">
        <v>19</v>
      </c>
      <c r="N122" s="216" t="s">
        <v>45</v>
      </c>
      <c r="O122" s="85"/>
      <c r="P122" s="217">
        <f>O122*H122</f>
        <v>0</v>
      </c>
      <c r="Q122" s="217">
        <v>0.0033899999999999998</v>
      </c>
      <c r="R122" s="217">
        <f>Q122*H122</f>
        <v>1.5439415999999999</v>
      </c>
      <c r="S122" s="217">
        <v>0</v>
      </c>
      <c r="T122" s="218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9" t="s">
        <v>207</v>
      </c>
      <c r="AT122" s="219" t="s">
        <v>203</v>
      </c>
      <c r="AU122" s="219" t="s">
        <v>84</v>
      </c>
      <c r="AY122" s="18" t="s">
        <v>201</v>
      </c>
      <c r="BE122" s="220">
        <f>IF(N122="základní",J122,0)</f>
        <v>0</v>
      </c>
      <c r="BF122" s="220">
        <f>IF(N122="snížená",J122,0)</f>
        <v>0</v>
      </c>
      <c r="BG122" s="220">
        <f>IF(N122="zákl. přenesená",J122,0)</f>
        <v>0</v>
      </c>
      <c r="BH122" s="220">
        <f>IF(N122="sníž. přenesená",J122,0)</f>
        <v>0</v>
      </c>
      <c r="BI122" s="220">
        <f>IF(N122="nulová",J122,0)</f>
        <v>0</v>
      </c>
      <c r="BJ122" s="18" t="s">
        <v>82</v>
      </c>
      <c r="BK122" s="220">
        <f>ROUND(I122*H122,2)</f>
        <v>0</v>
      </c>
      <c r="BL122" s="18" t="s">
        <v>207</v>
      </c>
      <c r="BM122" s="219" t="s">
        <v>247</v>
      </c>
    </row>
    <row r="123" s="13" customFormat="1">
      <c r="A123" s="13"/>
      <c r="B123" s="221"/>
      <c r="C123" s="222"/>
      <c r="D123" s="223" t="s">
        <v>209</v>
      </c>
      <c r="E123" s="224" t="s">
        <v>19</v>
      </c>
      <c r="F123" s="225" t="s">
        <v>248</v>
      </c>
      <c r="G123" s="222"/>
      <c r="H123" s="226">
        <v>455.44</v>
      </c>
      <c r="I123" s="227"/>
      <c r="J123" s="222"/>
      <c r="K123" s="222"/>
      <c r="L123" s="228"/>
      <c r="M123" s="229"/>
      <c r="N123" s="230"/>
      <c r="O123" s="230"/>
      <c r="P123" s="230"/>
      <c r="Q123" s="230"/>
      <c r="R123" s="230"/>
      <c r="S123" s="230"/>
      <c r="T123" s="23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2" t="s">
        <v>209</v>
      </c>
      <c r="AU123" s="232" t="s">
        <v>84</v>
      </c>
      <c r="AV123" s="13" t="s">
        <v>84</v>
      </c>
      <c r="AW123" s="13" t="s">
        <v>33</v>
      </c>
      <c r="AX123" s="13" t="s">
        <v>74</v>
      </c>
      <c r="AY123" s="232" t="s">
        <v>201</v>
      </c>
    </row>
    <row r="124" s="14" customFormat="1">
      <c r="A124" s="14"/>
      <c r="B124" s="233"/>
      <c r="C124" s="234"/>
      <c r="D124" s="223" t="s">
        <v>209</v>
      </c>
      <c r="E124" s="235" t="s">
        <v>19</v>
      </c>
      <c r="F124" s="236" t="s">
        <v>211</v>
      </c>
      <c r="G124" s="234"/>
      <c r="H124" s="237">
        <v>455.44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3" t="s">
        <v>209</v>
      </c>
      <c r="AU124" s="243" t="s">
        <v>84</v>
      </c>
      <c r="AV124" s="14" t="s">
        <v>207</v>
      </c>
      <c r="AW124" s="14" t="s">
        <v>33</v>
      </c>
      <c r="AX124" s="14" t="s">
        <v>82</v>
      </c>
      <c r="AY124" s="243" t="s">
        <v>201</v>
      </c>
    </row>
    <row r="125" s="2" customFormat="1" ht="14.4" customHeight="1">
      <c r="A125" s="39"/>
      <c r="B125" s="40"/>
      <c r="C125" s="244" t="s">
        <v>249</v>
      </c>
      <c r="D125" s="244" t="s">
        <v>134</v>
      </c>
      <c r="E125" s="245" t="s">
        <v>250</v>
      </c>
      <c r="F125" s="246" t="s">
        <v>251</v>
      </c>
      <c r="G125" s="247" t="s">
        <v>224</v>
      </c>
      <c r="H125" s="248">
        <v>143.464</v>
      </c>
      <c r="I125" s="249"/>
      <c r="J125" s="250">
        <f>ROUND(I125*H125,2)</f>
        <v>0</v>
      </c>
      <c r="K125" s="251"/>
      <c r="L125" s="252"/>
      <c r="M125" s="253" t="s">
        <v>19</v>
      </c>
      <c r="N125" s="254" t="s">
        <v>45</v>
      </c>
      <c r="O125" s="85"/>
      <c r="P125" s="217">
        <f>O125*H125</f>
        <v>0</v>
      </c>
      <c r="Q125" s="217">
        <v>0.0014499999999999999</v>
      </c>
      <c r="R125" s="217">
        <f>Q125*H125</f>
        <v>0.20802279999999998</v>
      </c>
      <c r="S125" s="217">
        <v>0</v>
      </c>
      <c r="T125" s="218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9" t="s">
        <v>230</v>
      </c>
      <c r="AT125" s="219" t="s">
        <v>134</v>
      </c>
      <c r="AU125" s="219" t="s">
        <v>84</v>
      </c>
      <c r="AY125" s="18" t="s">
        <v>201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18" t="s">
        <v>82</v>
      </c>
      <c r="BK125" s="220">
        <f>ROUND(I125*H125,2)</f>
        <v>0</v>
      </c>
      <c r="BL125" s="18" t="s">
        <v>207</v>
      </c>
      <c r="BM125" s="219" t="s">
        <v>252</v>
      </c>
    </row>
    <row r="126" s="13" customFormat="1">
      <c r="A126" s="13"/>
      <c r="B126" s="221"/>
      <c r="C126" s="222"/>
      <c r="D126" s="223" t="s">
        <v>209</v>
      </c>
      <c r="E126" s="224" t="s">
        <v>19</v>
      </c>
      <c r="F126" s="225" t="s">
        <v>253</v>
      </c>
      <c r="G126" s="222"/>
      <c r="H126" s="226">
        <v>136.63200000000001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2" t="s">
        <v>209</v>
      </c>
      <c r="AU126" s="232" t="s">
        <v>84</v>
      </c>
      <c r="AV126" s="13" t="s">
        <v>84</v>
      </c>
      <c r="AW126" s="13" t="s">
        <v>33</v>
      </c>
      <c r="AX126" s="13" t="s">
        <v>74</v>
      </c>
      <c r="AY126" s="232" t="s">
        <v>201</v>
      </c>
    </row>
    <row r="127" s="14" customFormat="1">
      <c r="A127" s="14"/>
      <c r="B127" s="233"/>
      <c r="C127" s="234"/>
      <c r="D127" s="223" t="s">
        <v>209</v>
      </c>
      <c r="E127" s="235" t="s">
        <v>19</v>
      </c>
      <c r="F127" s="236" t="s">
        <v>211</v>
      </c>
      <c r="G127" s="234"/>
      <c r="H127" s="237">
        <v>136.63200000000001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3" t="s">
        <v>209</v>
      </c>
      <c r="AU127" s="243" t="s">
        <v>84</v>
      </c>
      <c r="AV127" s="14" t="s">
        <v>207</v>
      </c>
      <c r="AW127" s="14" t="s">
        <v>33</v>
      </c>
      <c r="AX127" s="14" t="s">
        <v>82</v>
      </c>
      <c r="AY127" s="243" t="s">
        <v>201</v>
      </c>
    </row>
    <row r="128" s="13" customFormat="1">
      <c r="A128" s="13"/>
      <c r="B128" s="221"/>
      <c r="C128" s="222"/>
      <c r="D128" s="223" t="s">
        <v>209</v>
      </c>
      <c r="E128" s="222"/>
      <c r="F128" s="225" t="s">
        <v>254</v>
      </c>
      <c r="G128" s="222"/>
      <c r="H128" s="226">
        <v>143.464</v>
      </c>
      <c r="I128" s="227"/>
      <c r="J128" s="222"/>
      <c r="K128" s="222"/>
      <c r="L128" s="228"/>
      <c r="M128" s="229"/>
      <c r="N128" s="230"/>
      <c r="O128" s="230"/>
      <c r="P128" s="230"/>
      <c r="Q128" s="230"/>
      <c r="R128" s="230"/>
      <c r="S128" s="230"/>
      <c r="T128" s="23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2" t="s">
        <v>209</v>
      </c>
      <c r="AU128" s="232" t="s">
        <v>84</v>
      </c>
      <c r="AV128" s="13" t="s">
        <v>84</v>
      </c>
      <c r="AW128" s="13" t="s">
        <v>4</v>
      </c>
      <c r="AX128" s="13" t="s">
        <v>82</v>
      </c>
      <c r="AY128" s="232" t="s">
        <v>201</v>
      </c>
    </row>
    <row r="129" s="2" customFormat="1" ht="49.05" customHeight="1">
      <c r="A129" s="39"/>
      <c r="B129" s="40"/>
      <c r="C129" s="207" t="s">
        <v>255</v>
      </c>
      <c r="D129" s="207" t="s">
        <v>203</v>
      </c>
      <c r="E129" s="208" t="s">
        <v>256</v>
      </c>
      <c r="F129" s="209" t="s">
        <v>257</v>
      </c>
      <c r="G129" s="210" t="s">
        <v>224</v>
      </c>
      <c r="H129" s="211">
        <v>789.14999999999998</v>
      </c>
      <c r="I129" s="212"/>
      <c r="J129" s="213">
        <f>ROUND(I129*H129,2)</f>
        <v>0</v>
      </c>
      <c r="K129" s="214"/>
      <c r="L129" s="45"/>
      <c r="M129" s="215" t="s">
        <v>19</v>
      </c>
      <c r="N129" s="216" t="s">
        <v>45</v>
      </c>
      <c r="O129" s="85"/>
      <c r="P129" s="217">
        <f>O129*H129</f>
        <v>0</v>
      </c>
      <c r="Q129" s="217">
        <v>6.0000000000000002E-05</v>
      </c>
      <c r="R129" s="217">
        <f>Q129*H129</f>
        <v>0.047349000000000002</v>
      </c>
      <c r="S129" s="217">
        <v>0</v>
      </c>
      <c r="T129" s="21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9" t="s">
        <v>207</v>
      </c>
      <c r="AT129" s="219" t="s">
        <v>203</v>
      </c>
      <c r="AU129" s="219" t="s">
        <v>84</v>
      </c>
      <c r="AY129" s="18" t="s">
        <v>201</v>
      </c>
      <c r="BE129" s="220">
        <f>IF(N129="základní",J129,0)</f>
        <v>0</v>
      </c>
      <c r="BF129" s="220">
        <f>IF(N129="snížená",J129,0)</f>
        <v>0</v>
      </c>
      <c r="BG129" s="220">
        <f>IF(N129="zákl. přenesená",J129,0)</f>
        <v>0</v>
      </c>
      <c r="BH129" s="220">
        <f>IF(N129="sníž. přenesená",J129,0)</f>
        <v>0</v>
      </c>
      <c r="BI129" s="220">
        <f>IF(N129="nulová",J129,0)</f>
        <v>0</v>
      </c>
      <c r="BJ129" s="18" t="s">
        <v>82</v>
      </c>
      <c r="BK129" s="220">
        <f>ROUND(I129*H129,2)</f>
        <v>0</v>
      </c>
      <c r="BL129" s="18" t="s">
        <v>207</v>
      </c>
      <c r="BM129" s="219" t="s">
        <v>258</v>
      </c>
    </row>
    <row r="130" s="13" customFormat="1">
      <c r="A130" s="13"/>
      <c r="B130" s="221"/>
      <c r="C130" s="222"/>
      <c r="D130" s="223" t="s">
        <v>209</v>
      </c>
      <c r="E130" s="224" t="s">
        <v>19</v>
      </c>
      <c r="F130" s="225" t="s">
        <v>237</v>
      </c>
      <c r="G130" s="222"/>
      <c r="H130" s="226">
        <v>757.14999999999998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2" t="s">
        <v>209</v>
      </c>
      <c r="AU130" s="232" t="s">
        <v>84</v>
      </c>
      <c r="AV130" s="13" t="s">
        <v>84</v>
      </c>
      <c r="AW130" s="13" t="s">
        <v>33</v>
      </c>
      <c r="AX130" s="13" t="s">
        <v>74</v>
      </c>
      <c r="AY130" s="232" t="s">
        <v>201</v>
      </c>
    </row>
    <row r="131" s="13" customFormat="1">
      <c r="A131" s="13"/>
      <c r="B131" s="221"/>
      <c r="C131" s="222"/>
      <c r="D131" s="223" t="s">
        <v>209</v>
      </c>
      <c r="E131" s="224" t="s">
        <v>19</v>
      </c>
      <c r="F131" s="225" t="s">
        <v>238</v>
      </c>
      <c r="G131" s="222"/>
      <c r="H131" s="226">
        <v>32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2" t="s">
        <v>209</v>
      </c>
      <c r="AU131" s="232" t="s">
        <v>84</v>
      </c>
      <c r="AV131" s="13" t="s">
        <v>84</v>
      </c>
      <c r="AW131" s="13" t="s">
        <v>33</v>
      </c>
      <c r="AX131" s="13" t="s">
        <v>74</v>
      </c>
      <c r="AY131" s="232" t="s">
        <v>201</v>
      </c>
    </row>
    <row r="132" s="14" customFormat="1">
      <c r="A132" s="14"/>
      <c r="B132" s="233"/>
      <c r="C132" s="234"/>
      <c r="D132" s="223" t="s">
        <v>209</v>
      </c>
      <c r="E132" s="235" t="s">
        <v>19</v>
      </c>
      <c r="F132" s="236" t="s">
        <v>211</v>
      </c>
      <c r="G132" s="234"/>
      <c r="H132" s="237">
        <v>789.14999999999998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3" t="s">
        <v>209</v>
      </c>
      <c r="AU132" s="243" t="s">
        <v>84</v>
      </c>
      <c r="AV132" s="14" t="s">
        <v>207</v>
      </c>
      <c r="AW132" s="14" t="s">
        <v>33</v>
      </c>
      <c r="AX132" s="14" t="s">
        <v>82</v>
      </c>
      <c r="AY132" s="243" t="s">
        <v>201</v>
      </c>
    </row>
    <row r="133" s="2" customFormat="1" ht="24.15" customHeight="1">
      <c r="A133" s="39"/>
      <c r="B133" s="40"/>
      <c r="C133" s="207" t="s">
        <v>259</v>
      </c>
      <c r="D133" s="207" t="s">
        <v>203</v>
      </c>
      <c r="E133" s="208" t="s">
        <v>260</v>
      </c>
      <c r="F133" s="209" t="s">
        <v>261</v>
      </c>
      <c r="G133" s="210" t="s">
        <v>246</v>
      </c>
      <c r="H133" s="211">
        <v>126.13</v>
      </c>
      <c r="I133" s="212"/>
      <c r="J133" s="213">
        <f>ROUND(I133*H133,2)</f>
        <v>0</v>
      </c>
      <c r="K133" s="214"/>
      <c r="L133" s="45"/>
      <c r="M133" s="215" t="s">
        <v>19</v>
      </c>
      <c r="N133" s="216" t="s">
        <v>45</v>
      </c>
      <c r="O133" s="85"/>
      <c r="P133" s="217">
        <f>O133*H133</f>
        <v>0</v>
      </c>
      <c r="Q133" s="217">
        <v>3.0000000000000001E-05</v>
      </c>
      <c r="R133" s="217">
        <f>Q133*H133</f>
        <v>0.0037838999999999998</v>
      </c>
      <c r="S133" s="217">
        <v>0</v>
      </c>
      <c r="T133" s="21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9" t="s">
        <v>207</v>
      </c>
      <c r="AT133" s="219" t="s">
        <v>203</v>
      </c>
      <c r="AU133" s="219" t="s">
        <v>84</v>
      </c>
      <c r="AY133" s="18" t="s">
        <v>201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18" t="s">
        <v>82</v>
      </c>
      <c r="BK133" s="220">
        <f>ROUND(I133*H133,2)</f>
        <v>0</v>
      </c>
      <c r="BL133" s="18" t="s">
        <v>207</v>
      </c>
      <c r="BM133" s="219" t="s">
        <v>262</v>
      </c>
    </row>
    <row r="134" s="13" customFormat="1">
      <c r="A134" s="13"/>
      <c r="B134" s="221"/>
      <c r="C134" s="222"/>
      <c r="D134" s="223" t="s">
        <v>209</v>
      </c>
      <c r="E134" s="224" t="s">
        <v>19</v>
      </c>
      <c r="F134" s="225" t="s">
        <v>263</v>
      </c>
      <c r="G134" s="222"/>
      <c r="H134" s="226">
        <v>63.75</v>
      </c>
      <c r="I134" s="227"/>
      <c r="J134" s="222"/>
      <c r="K134" s="222"/>
      <c r="L134" s="228"/>
      <c r="M134" s="229"/>
      <c r="N134" s="230"/>
      <c r="O134" s="230"/>
      <c r="P134" s="230"/>
      <c r="Q134" s="230"/>
      <c r="R134" s="230"/>
      <c r="S134" s="230"/>
      <c r="T134" s="23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2" t="s">
        <v>209</v>
      </c>
      <c r="AU134" s="232" t="s">
        <v>84</v>
      </c>
      <c r="AV134" s="13" t="s">
        <v>84</v>
      </c>
      <c r="AW134" s="13" t="s">
        <v>33</v>
      </c>
      <c r="AX134" s="13" t="s">
        <v>74</v>
      </c>
      <c r="AY134" s="232" t="s">
        <v>201</v>
      </c>
    </row>
    <row r="135" s="13" customFormat="1">
      <c r="A135" s="13"/>
      <c r="B135" s="221"/>
      <c r="C135" s="222"/>
      <c r="D135" s="223" t="s">
        <v>209</v>
      </c>
      <c r="E135" s="224" t="s">
        <v>19</v>
      </c>
      <c r="F135" s="225" t="s">
        <v>264</v>
      </c>
      <c r="G135" s="222"/>
      <c r="H135" s="226">
        <v>62.380000000000003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2" t="s">
        <v>209</v>
      </c>
      <c r="AU135" s="232" t="s">
        <v>84</v>
      </c>
      <c r="AV135" s="13" t="s">
        <v>84</v>
      </c>
      <c r="AW135" s="13" t="s">
        <v>33</v>
      </c>
      <c r="AX135" s="13" t="s">
        <v>74</v>
      </c>
      <c r="AY135" s="232" t="s">
        <v>201</v>
      </c>
    </row>
    <row r="136" s="14" customFormat="1">
      <c r="A136" s="14"/>
      <c r="B136" s="233"/>
      <c r="C136" s="234"/>
      <c r="D136" s="223" t="s">
        <v>209</v>
      </c>
      <c r="E136" s="235" t="s">
        <v>19</v>
      </c>
      <c r="F136" s="236" t="s">
        <v>211</v>
      </c>
      <c r="G136" s="234"/>
      <c r="H136" s="237">
        <v>126.13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3" t="s">
        <v>209</v>
      </c>
      <c r="AU136" s="243" t="s">
        <v>84</v>
      </c>
      <c r="AV136" s="14" t="s">
        <v>207</v>
      </c>
      <c r="AW136" s="14" t="s">
        <v>33</v>
      </c>
      <c r="AX136" s="14" t="s">
        <v>82</v>
      </c>
      <c r="AY136" s="243" t="s">
        <v>201</v>
      </c>
    </row>
    <row r="137" s="2" customFormat="1" ht="24.15" customHeight="1">
      <c r="A137" s="39"/>
      <c r="B137" s="40"/>
      <c r="C137" s="244" t="s">
        <v>265</v>
      </c>
      <c r="D137" s="244" t="s">
        <v>134</v>
      </c>
      <c r="E137" s="245" t="s">
        <v>266</v>
      </c>
      <c r="F137" s="246" t="s">
        <v>267</v>
      </c>
      <c r="G137" s="247" t="s">
        <v>246</v>
      </c>
      <c r="H137" s="248">
        <v>132.43700000000001</v>
      </c>
      <c r="I137" s="249"/>
      <c r="J137" s="250">
        <f>ROUND(I137*H137,2)</f>
        <v>0</v>
      </c>
      <c r="K137" s="251"/>
      <c r="L137" s="252"/>
      <c r="M137" s="253" t="s">
        <v>19</v>
      </c>
      <c r="N137" s="254" t="s">
        <v>45</v>
      </c>
      <c r="O137" s="85"/>
      <c r="P137" s="217">
        <f>O137*H137</f>
        <v>0</v>
      </c>
      <c r="Q137" s="217">
        <v>0.00032000000000000003</v>
      </c>
      <c r="R137" s="217">
        <f>Q137*H137</f>
        <v>0.042379840000000009</v>
      </c>
      <c r="S137" s="217">
        <v>0</v>
      </c>
      <c r="T137" s="21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9" t="s">
        <v>230</v>
      </c>
      <c r="AT137" s="219" t="s">
        <v>134</v>
      </c>
      <c r="AU137" s="219" t="s">
        <v>84</v>
      </c>
      <c r="AY137" s="18" t="s">
        <v>201</v>
      </c>
      <c r="BE137" s="220">
        <f>IF(N137="základní",J137,0)</f>
        <v>0</v>
      </c>
      <c r="BF137" s="220">
        <f>IF(N137="snížená",J137,0)</f>
        <v>0</v>
      </c>
      <c r="BG137" s="220">
        <f>IF(N137="zákl. přenesená",J137,0)</f>
        <v>0</v>
      </c>
      <c r="BH137" s="220">
        <f>IF(N137="sníž. přenesená",J137,0)</f>
        <v>0</v>
      </c>
      <c r="BI137" s="220">
        <f>IF(N137="nulová",J137,0)</f>
        <v>0</v>
      </c>
      <c r="BJ137" s="18" t="s">
        <v>82</v>
      </c>
      <c r="BK137" s="220">
        <f>ROUND(I137*H137,2)</f>
        <v>0</v>
      </c>
      <c r="BL137" s="18" t="s">
        <v>207</v>
      </c>
      <c r="BM137" s="219" t="s">
        <v>268</v>
      </c>
    </row>
    <row r="138" s="13" customFormat="1">
      <c r="A138" s="13"/>
      <c r="B138" s="221"/>
      <c r="C138" s="222"/>
      <c r="D138" s="223" t="s">
        <v>209</v>
      </c>
      <c r="E138" s="222"/>
      <c r="F138" s="225" t="s">
        <v>269</v>
      </c>
      <c r="G138" s="222"/>
      <c r="H138" s="226">
        <v>132.43700000000001</v>
      </c>
      <c r="I138" s="227"/>
      <c r="J138" s="222"/>
      <c r="K138" s="222"/>
      <c r="L138" s="228"/>
      <c r="M138" s="229"/>
      <c r="N138" s="230"/>
      <c r="O138" s="230"/>
      <c r="P138" s="230"/>
      <c r="Q138" s="230"/>
      <c r="R138" s="230"/>
      <c r="S138" s="230"/>
      <c r="T138" s="23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2" t="s">
        <v>209</v>
      </c>
      <c r="AU138" s="232" t="s">
        <v>84</v>
      </c>
      <c r="AV138" s="13" t="s">
        <v>84</v>
      </c>
      <c r="AW138" s="13" t="s">
        <v>4</v>
      </c>
      <c r="AX138" s="13" t="s">
        <v>82</v>
      </c>
      <c r="AY138" s="232" t="s">
        <v>201</v>
      </c>
    </row>
    <row r="139" s="2" customFormat="1" ht="24.15" customHeight="1">
      <c r="A139" s="39"/>
      <c r="B139" s="40"/>
      <c r="C139" s="207" t="s">
        <v>270</v>
      </c>
      <c r="D139" s="207" t="s">
        <v>203</v>
      </c>
      <c r="E139" s="208" t="s">
        <v>271</v>
      </c>
      <c r="F139" s="209" t="s">
        <v>272</v>
      </c>
      <c r="G139" s="210" t="s">
        <v>246</v>
      </c>
      <c r="H139" s="211">
        <v>1000.92</v>
      </c>
      <c r="I139" s="212"/>
      <c r="J139" s="213">
        <f>ROUND(I139*H139,2)</f>
        <v>0</v>
      </c>
      <c r="K139" s="214"/>
      <c r="L139" s="45"/>
      <c r="M139" s="215" t="s">
        <v>19</v>
      </c>
      <c r="N139" s="216" t="s">
        <v>45</v>
      </c>
      <c r="O139" s="85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9" t="s">
        <v>207</v>
      </c>
      <c r="AT139" s="219" t="s">
        <v>203</v>
      </c>
      <c r="AU139" s="219" t="s">
        <v>84</v>
      </c>
      <c r="AY139" s="18" t="s">
        <v>201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18" t="s">
        <v>82</v>
      </c>
      <c r="BK139" s="220">
        <f>ROUND(I139*H139,2)</f>
        <v>0</v>
      </c>
      <c r="BL139" s="18" t="s">
        <v>207</v>
      </c>
      <c r="BM139" s="219" t="s">
        <v>273</v>
      </c>
    </row>
    <row r="140" s="13" customFormat="1">
      <c r="A140" s="13"/>
      <c r="B140" s="221"/>
      <c r="C140" s="222"/>
      <c r="D140" s="223" t="s">
        <v>209</v>
      </c>
      <c r="E140" s="224" t="s">
        <v>19</v>
      </c>
      <c r="F140" s="225" t="s">
        <v>274</v>
      </c>
      <c r="G140" s="222"/>
      <c r="H140" s="226">
        <v>89.299999999999997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2" t="s">
        <v>209</v>
      </c>
      <c r="AU140" s="232" t="s">
        <v>84</v>
      </c>
      <c r="AV140" s="13" t="s">
        <v>84</v>
      </c>
      <c r="AW140" s="13" t="s">
        <v>33</v>
      </c>
      <c r="AX140" s="13" t="s">
        <v>74</v>
      </c>
      <c r="AY140" s="232" t="s">
        <v>201</v>
      </c>
    </row>
    <row r="141" s="13" customFormat="1">
      <c r="A141" s="13"/>
      <c r="B141" s="221"/>
      <c r="C141" s="222"/>
      <c r="D141" s="223" t="s">
        <v>209</v>
      </c>
      <c r="E141" s="224" t="s">
        <v>19</v>
      </c>
      <c r="F141" s="225" t="s">
        <v>275</v>
      </c>
      <c r="G141" s="222"/>
      <c r="H141" s="226">
        <v>79.340000000000003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2" t="s">
        <v>209</v>
      </c>
      <c r="AU141" s="232" t="s">
        <v>84</v>
      </c>
      <c r="AV141" s="13" t="s">
        <v>84</v>
      </c>
      <c r="AW141" s="13" t="s">
        <v>33</v>
      </c>
      <c r="AX141" s="13" t="s">
        <v>74</v>
      </c>
      <c r="AY141" s="232" t="s">
        <v>201</v>
      </c>
    </row>
    <row r="142" s="13" customFormat="1">
      <c r="A142" s="13"/>
      <c r="B142" s="221"/>
      <c r="C142" s="222"/>
      <c r="D142" s="223" t="s">
        <v>209</v>
      </c>
      <c r="E142" s="224" t="s">
        <v>19</v>
      </c>
      <c r="F142" s="225" t="s">
        <v>132</v>
      </c>
      <c r="G142" s="222"/>
      <c r="H142" s="226">
        <v>281.94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2" t="s">
        <v>209</v>
      </c>
      <c r="AU142" s="232" t="s">
        <v>84</v>
      </c>
      <c r="AV142" s="13" t="s">
        <v>84</v>
      </c>
      <c r="AW142" s="13" t="s">
        <v>33</v>
      </c>
      <c r="AX142" s="13" t="s">
        <v>74</v>
      </c>
      <c r="AY142" s="232" t="s">
        <v>201</v>
      </c>
    </row>
    <row r="143" s="15" customFormat="1">
      <c r="A143" s="15"/>
      <c r="B143" s="255"/>
      <c r="C143" s="256"/>
      <c r="D143" s="223" t="s">
        <v>209</v>
      </c>
      <c r="E143" s="257" t="s">
        <v>19</v>
      </c>
      <c r="F143" s="258" t="s">
        <v>276</v>
      </c>
      <c r="G143" s="256"/>
      <c r="H143" s="259">
        <v>450.57999999999998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209</v>
      </c>
      <c r="AU143" s="265" t="s">
        <v>84</v>
      </c>
      <c r="AV143" s="15" t="s">
        <v>92</v>
      </c>
      <c r="AW143" s="15" t="s">
        <v>33</v>
      </c>
      <c r="AX143" s="15" t="s">
        <v>74</v>
      </c>
      <c r="AY143" s="265" t="s">
        <v>201</v>
      </c>
    </row>
    <row r="144" s="13" customFormat="1">
      <c r="A144" s="13"/>
      <c r="B144" s="221"/>
      <c r="C144" s="222"/>
      <c r="D144" s="223" t="s">
        <v>209</v>
      </c>
      <c r="E144" s="224" t="s">
        <v>19</v>
      </c>
      <c r="F144" s="225" t="s">
        <v>277</v>
      </c>
      <c r="G144" s="222"/>
      <c r="H144" s="226">
        <v>376.83999999999998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2" t="s">
        <v>209</v>
      </c>
      <c r="AU144" s="232" t="s">
        <v>84</v>
      </c>
      <c r="AV144" s="13" t="s">
        <v>84</v>
      </c>
      <c r="AW144" s="13" t="s">
        <v>33</v>
      </c>
      <c r="AX144" s="13" t="s">
        <v>74</v>
      </c>
      <c r="AY144" s="232" t="s">
        <v>201</v>
      </c>
    </row>
    <row r="145" s="15" customFormat="1">
      <c r="A145" s="15"/>
      <c r="B145" s="255"/>
      <c r="C145" s="256"/>
      <c r="D145" s="223" t="s">
        <v>209</v>
      </c>
      <c r="E145" s="257" t="s">
        <v>19</v>
      </c>
      <c r="F145" s="258" t="s">
        <v>278</v>
      </c>
      <c r="G145" s="256"/>
      <c r="H145" s="259">
        <v>376.83999999999998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209</v>
      </c>
      <c r="AU145" s="265" t="s">
        <v>84</v>
      </c>
      <c r="AV145" s="15" t="s">
        <v>92</v>
      </c>
      <c r="AW145" s="15" t="s">
        <v>33</v>
      </c>
      <c r="AX145" s="15" t="s">
        <v>74</v>
      </c>
      <c r="AY145" s="265" t="s">
        <v>201</v>
      </c>
    </row>
    <row r="146" s="13" customFormat="1">
      <c r="A146" s="13"/>
      <c r="B146" s="221"/>
      <c r="C146" s="222"/>
      <c r="D146" s="223" t="s">
        <v>209</v>
      </c>
      <c r="E146" s="224" t="s">
        <v>19</v>
      </c>
      <c r="F146" s="225" t="s">
        <v>279</v>
      </c>
      <c r="G146" s="222"/>
      <c r="H146" s="226">
        <v>173.5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2" t="s">
        <v>209</v>
      </c>
      <c r="AU146" s="232" t="s">
        <v>84</v>
      </c>
      <c r="AV146" s="13" t="s">
        <v>84</v>
      </c>
      <c r="AW146" s="13" t="s">
        <v>33</v>
      </c>
      <c r="AX146" s="13" t="s">
        <v>74</v>
      </c>
      <c r="AY146" s="232" t="s">
        <v>201</v>
      </c>
    </row>
    <row r="147" s="15" customFormat="1">
      <c r="A147" s="15"/>
      <c r="B147" s="255"/>
      <c r="C147" s="256"/>
      <c r="D147" s="223" t="s">
        <v>209</v>
      </c>
      <c r="E147" s="257" t="s">
        <v>19</v>
      </c>
      <c r="F147" s="258" t="s">
        <v>280</v>
      </c>
      <c r="G147" s="256"/>
      <c r="H147" s="259">
        <v>173.5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209</v>
      </c>
      <c r="AU147" s="265" t="s">
        <v>84</v>
      </c>
      <c r="AV147" s="15" t="s">
        <v>92</v>
      </c>
      <c r="AW147" s="15" t="s">
        <v>33</v>
      </c>
      <c r="AX147" s="15" t="s">
        <v>74</v>
      </c>
      <c r="AY147" s="265" t="s">
        <v>201</v>
      </c>
    </row>
    <row r="148" s="14" customFormat="1">
      <c r="A148" s="14"/>
      <c r="B148" s="233"/>
      <c r="C148" s="234"/>
      <c r="D148" s="223" t="s">
        <v>209</v>
      </c>
      <c r="E148" s="235" t="s">
        <v>19</v>
      </c>
      <c r="F148" s="236" t="s">
        <v>211</v>
      </c>
      <c r="G148" s="234"/>
      <c r="H148" s="237">
        <v>1000.92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3" t="s">
        <v>209</v>
      </c>
      <c r="AU148" s="243" t="s">
        <v>84</v>
      </c>
      <c r="AV148" s="14" t="s">
        <v>207</v>
      </c>
      <c r="AW148" s="14" t="s">
        <v>33</v>
      </c>
      <c r="AX148" s="14" t="s">
        <v>82</v>
      </c>
      <c r="AY148" s="243" t="s">
        <v>201</v>
      </c>
    </row>
    <row r="149" s="2" customFormat="1" ht="24.15" customHeight="1">
      <c r="A149" s="39"/>
      <c r="B149" s="40"/>
      <c r="C149" s="244" t="s">
        <v>281</v>
      </c>
      <c r="D149" s="244" t="s">
        <v>134</v>
      </c>
      <c r="E149" s="245" t="s">
        <v>282</v>
      </c>
      <c r="F149" s="246" t="s">
        <v>283</v>
      </c>
      <c r="G149" s="247" t="s">
        <v>246</v>
      </c>
      <c r="H149" s="248">
        <v>476.44099999999997</v>
      </c>
      <c r="I149" s="249"/>
      <c r="J149" s="250">
        <f>ROUND(I149*H149,2)</f>
        <v>0</v>
      </c>
      <c r="K149" s="251"/>
      <c r="L149" s="252"/>
      <c r="M149" s="253" t="s">
        <v>19</v>
      </c>
      <c r="N149" s="254" t="s">
        <v>45</v>
      </c>
      <c r="O149" s="85"/>
      <c r="P149" s="217">
        <f>O149*H149</f>
        <v>0</v>
      </c>
      <c r="Q149" s="217">
        <v>3.0000000000000001E-05</v>
      </c>
      <c r="R149" s="217">
        <f>Q149*H149</f>
        <v>0.014293229999999999</v>
      </c>
      <c r="S149" s="217">
        <v>0</v>
      </c>
      <c r="T149" s="21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9" t="s">
        <v>230</v>
      </c>
      <c r="AT149" s="219" t="s">
        <v>134</v>
      </c>
      <c r="AU149" s="219" t="s">
        <v>84</v>
      </c>
      <c r="AY149" s="18" t="s">
        <v>201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18" t="s">
        <v>82</v>
      </c>
      <c r="BK149" s="220">
        <f>ROUND(I149*H149,2)</f>
        <v>0</v>
      </c>
      <c r="BL149" s="18" t="s">
        <v>207</v>
      </c>
      <c r="BM149" s="219" t="s">
        <v>284</v>
      </c>
    </row>
    <row r="150" s="13" customFormat="1">
      <c r="A150" s="13"/>
      <c r="B150" s="221"/>
      <c r="C150" s="222"/>
      <c r="D150" s="223" t="s">
        <v>209</v>
      </c>
      <c r="E150" s="222"/>
      <c r="F150" s="225" t="s">
        <v>285</v>
      </c>
      <c r="G150" s="222"/>
      <c r="H150" s="226">
        <v>476.44099999999997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2" t="s">
        <v>209</v>
      </c>
      <c r="AU150" s="232" t="s">
        <v>84</v>
      </c>
      <c r="AV150" s="13" t="s">
        <v>84</v>
      </c>
      <c r="AW150" s="13" t="s">
        <v>4</v>
      </c>
      <c r="AX150" s="13" t="s">
        <v>82</v>
      </c>
      <c r="AY150" s="232" t="s">
        <v>201</v>
      </c>
    </row>
    <row r="151" s="2" customFormat="1" ht="24.15" customHeight="1">
      <c r="A151" s="39"/>
      <c r="B151" s="40"/>
      <c r="C151" s="244" t="s">
        <v>8</v>
      </c>
      <c r="D151" s="244" t="s">
        <v>134</v>
      </c>
      <c r="E151" s="245" t="s">
        <v>286</v>
      </c>
      <c r="F151" s="246" t="s">
        <v>287</v>
      </c>
      <c r="G151" s="247" t="s">
        <v>246</v>
      </c>
      <c r="H151" s="248">
        <v>17.763999999999999</v>
      </c>
      <c r="I151" s="249"/>
      <c r="J151" s="250">
        <f>ROUND(I151*H151,2)</f>
        <v>0</v>
      </c>
      <c r="K151" s="251"/>
      <c r="L151" s="252"/>
      <c r="M151" s="253" t="s">
        <v>19</v>
      </c>
      <c r="N151" s="254" t="s">
        <v>45</v>
      </c>
      <c r="O151" s="85"/>
      <c r="P151" s="217">
        <f>O151*H151</f>
        <v>0</v>
      </c>
      <c r="Q151" s="217">
        <v>0.00050000000000000001</v>
      </c>
      <c r="R151" s="217">
        <f>Q151*H151</f>
        <v>0.0088819999999999993</v>
      </c>
      <c r="S151" s="217">
        <v>0</v>
      </c>
      <c r="T151" s="21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9" t="s">
        <v>230</v>
      </c>
      <c r="AT151" s="219" t="s">
        <v>134</v>
      </c>
      <c r="AU151" s="219" t="s">
        <v>84</v>
      </c>
      <c r="AY151" s="18" t="s">
        <v>201</v>
      </c>
      <c r="BE151" s="220">
        <f>IF(N151="základní",J151,0)</f>
        <v>0</v>
      </c>
      <c r="BF151" s="220">
        <f>IF(N151="snížená",J151,0)</f>
        <v>0</v>
      </c>
      <c r="BG151" s="220">
        <f>IF(N151="zákl. přenesená",J151,0)</f>
        <v>0</v>
      </c>
      <c r="BH151" s="220">
        <f>IF(N151="sníž. přenesená",J151,0)</f>
        <v>0</v>
      </c>
      <c r="BI151" s="220">
        <f>IF(N151="nulová",J151,0)</f>
        <v>0</v>
      </c>
      <c r="BJ151" s="18" t="s">
        <v>82</v>
      </c>
      <c r="BK151" s="220">
        <f>ROUND(I151*H151,2)</f>
        <v>0</v>
      </c>
      <c r="BL151" s="18" t="s">
        <v>207</v>
      </c>
      <c r="BM151" s="219" t="s">
        <v>288</v>
      </c>
    </row>
    <row r="152" s="13" customFormat="1">
      <c r="A152" s="13"/>
      <c r="B152" s="221"/>
      <c r="C152" s="222"/>
      <c r="D152" s="223" t="s">
        <v>209</v>
      </c>
      <c r="E152" s="222"/>
      <c r="F152" s="225" t="s">
        <v>289</v>
      </c>
      <c r="G152" s="222"/>
      <c r="H152" s="226">
        <v>17.763999999999999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2" t="s">
        <v>209</v>
      </c>
      <c r="AU152" s="232" t="s">
        <v>84</v>
      </c>
      <c r="AV152" s="13" t="s">
        <v>84</v>
      </c>
      <c r="AW152" s="13" t="s">
        <v>4</v>
      </c>
      <c r="AX152" s="13" t="s">
        <v>82</v>
      </c>
      <c r="AY152" s="232" t="s">
        <v>201</v>
      </c>
    </row>
    <row r="153" s="2" customFormat="1" ht="24.15" customHeight="1">
      <c r="A153" s="39"/>
      <c r="B153" s="40"/>
      <c r="C153" s="244" t="s">
        <v>290</v>
      </c>
      <c r="D153" s="244" t="s">
        <v>134</v>
      </c>
      <c r="E153" s="245" t="s">
        <v>291</v>
      </c>
      <c r="F153" s="246" t="s">
        <v>292</v>
      </c>
      <c r="G153" s="247" t="s">
        <v>246</v>
      </c>
      <c r="H153" s="248">
        <v>398.46899999999999</v>
      </c>
      <c r="I153" s="249"/>
      <c r="J153" s="250">
        <f>ROUND(I153*H153,2)</f>
        <v>0</v>
      </c>
      <c r="K153" s="251"/>
      <c r="L153" s="252"/>
      <c r="M153" s="253" t="s">
        <v>19</v>
      </c>
      <c r="N153" s="254" t="s">
        <v>45</v>
      </c>
      <c r="O153" s="85"/>
      <c r="P153" s="217">
        <f>O153*H153</f>
        <v>0</v>
      </c>
      <c r="Q153" s="217">
        <v>4.0000000000000003E-05</v>
      </c>
      <c r="R153" s="217">
        <f>Q153*H153</f>
        <v>0.01593876</v>
      </c>
      <c r="S153" s="217">
        <v>0</v>
      </c>
      <c r="T153" s="21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9" t="s">
        <v>230</v>
      </c>
      <c r="AT153" s="219" t="s">
        <v>134</v>
      </c>
      <c r="AU153" s="219" t="s">
        <v>84</v>
      </c>
      <c r="AY153" s="18" t="s">
        <v>201</v>
      </c>
      <c r="BE153" s="220">
        <f>IF(N153="základní",J153,0)</f>
        <v>0</v>
      </c>
      <c r="BF153" s="220">
        <f>IF(N153="snížená",J153,0)</f>
        <v>0</v>
      </c>
      <c r="BG153" s="220">
        <f>IF(N153="zákl. přenesená",J153,0)</f>
        <v>0</v>
      </c>
      <c r="BH153" s="220">
        <f>IF(N153="sníž. přenesená",J153,0)</f>
        <v>0</v>
      </c>
      <c r="BI153" s="220">
        <f>IF(N153="nulová",J153,0)</f>
        <v>0</v>
      </c>
      <c r="BJ153" s="18" t="s">
        <v>82</v>
      </c>
      <c r="BK153" s="220">
        <f>ROUND(I153*H153,2)</f>
        <v>0</v>
      </c>
      <c r="BL153" s="18" t="s">
        <v>207</v>
      </c>
      <c r="BM153" s="219" t="s">
        <v>293</v>
      </c>
    </row>
    <row r="154" s="13" customFormat="1">
      <c r="A154" s="13"/>
      <c r="B154" s="221"/>
      <c r="C154" s="222"/>
      <c r="D154" s="223" t="s">
        <v>209</v>
      </c>
      <c r="E154" s="222"/>
      <c r="F154" s="225" t="s">
        <v>294</v>
      </c>
      <c r="G154" s="222"/>
      <c r="H154" s="226">
        <v>398.46899999999999</v>
      </c>
      <c r="I154" s="227"/>
      <c r="J154" s="222"/>
      <c r="K154" s="222"/>
      <c r="L154" s="228"/>
      <c r="M154" s="229"/>
      <c r="N154" s="230"/>
      <c r="O154" s="230"/>
      <c r="P154" s="230"/>
      <c r="Q154" s="230"/>
      <c r="R154" s="230"/>
      <c r="S154" s="230"/>
      <c r="T154" s="23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2" t="s">
        <v>209</v>
      </c>
      <c r="AU154" s="232" t="s">
        <v>84</v>
      </c>
      <c r="AV154" s="13" t="s">
        <v>84</v>
      </c>
      <c r="AW154" s="13" t="s">
        <v>4</v>
      </c>
      <c r="AX154" s="13" t="s">
        <v>82</v>
      </c>
      <c r="AY154" s="232" t="s">
        <v>201</v>
      </c>
    </row>
    <row r="155" s="2" customFormat="1" ht="24.15" customHeight="1">
      <c r="A155" s="39"/>
      <c r="B155" s="40"/>
      <c r="C155" s="244" t="s">
        <v>295</v>
      </c>
      <c r="D155" s="244" t="s">
        <v>134</v>
      </c>
      <c r="E155" s="245" t="s">
        <v>296</v>
      </c>
      <c r="F155" s="246" t="s">
        <v>297</v>
      </c>
      <c r="G155" s="247" t="s">
        <v>246</v>
      </c>
      <c r="H155" s="248">
        <v>100.34699999999999</v>
      </c>
      <c r="I155" s="249"/>
      <c r="J155" s="250">
        <f>ROUND(I155*H155,2)</f>
        <v>0</v>
      </c>
      <c r="K155" s="251"/>
      <c r="L155" s="252"/>
      <c r="M155" s="253" t="s">
        <v>19</v>
      </c>
      <c r="N155" s="254" t="s">
        <v>45</v>
      </c>
      <c r="O155" s="85"/>
      <c r="P155" s="217">
        <f>O155*H155</f>
        <v>0</v>
      </c>
      <c r="Q155" s="217">
        <v>0.00029999999999999997</v>
      </c>
      <c r="R155" s="217">
        <f>Q155*H155</f>
        <v>0.030104099999999995</v>
      </c>
      <c r="S155" s="217">
        <v>0</v>
      </c>
      <c r="T155" s="21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9" t="s">
        <v>230</v>
      </c>
      <c r="AT155" s="219" t="s">
        <v>134</v>
      </c>
      <c r="AU155" s="219" t="s">
        <v>84</v>
      </c>
      <c r="AY155" s="18" t="s">
        <v>201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18" t="s">
        <v>82</v>
      </c>
      <c r="BK155" s="220">
        <f>ROUND(I155*H155,2)</f>
        <v>0</v>
      </c>
      <c r="BL155" s="18" t="s">
        <v>207</v>
      </c>
      <c r="BM155" s="219" t="s">
        <v>298</v>
      </c>
    </row>
    <row r="156" s="13" customFormat="1">
      <c r="A156" s="13"/>
      <c r="B156" s="221"/>
      <c r="C156" s="222"/>
      <c r="D156" s="223" t="s">
        <v>209</v>
      </c>
      <c r="E156" s="222"/>
      <c r="F156" s="225" t="s">
        <v>299</v>
      </c>
      <c r="G156" s="222"/>
      <c r="H156" s="226">
        <v>100.34699999999999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2" t="s">
        <v>209</v>
      </c>
      <c r="AU156" s="232" t="s">
        <v>84</v>
      </c>
      <c r="AV156" s="13" t="s">
        <v>84</v>
      </c>
      <c r="AW156" s="13" t="s">
        <v>4</v>
      </c>
      <c r="AX156" s="13" t="s">
        <v>82</v>
      </c>
      <c r="AY156" s="232" t="s">
        <v>201</v>
      </c>
    </row>
    <row r="157" s="2" customFormat="1" ht="24.15" customHeight="1">
      <c r="A157" s="39"/>
      <c r="B157" s="40"/>
      <c r="C157" s="244" t="s">
        <v>300</v>
      </c>
      <c r="D157" s="244" t="s">
        <v>134</v>
      </c>
      <c r="E157" s="245" t="s">
        <v>301</v>
      </c>
      <c r="F157" s="246" t="s">
        <v>302</v>
      </c>
      <c r="G157" s="247" t="s">
        <v>246</v>
      </c>
      <c r="H157" s="248">
        <v>75.709000000000003</v>
      </c>
      <c r="I157" s="249"/>
      <c r="J157" s="250">
        <f>ROUND(I157*H157,2)</f>
        <v>0</v>
      </c>
      <c r="K157" s="251"/>
      <c r="L157" s="252"/>
      <c r="M157" s="253" t="s">
        <v>19</v>
      </c>
      <c r="N157" s="254" t="s">
        <v>45</v>
      </c>
      <c r="O157" s="85"/>
      <c r="P157" s="217">
        <f>O157*H157</f>
        <v>0</v>
      </c>
      <c r="Q157" s="217">
        <v>0.00020000000000000001</v>
      </c>
      <c r="R157" s="217">
        <f>Q157*H157</f>
        <v>0.015141800000000002</v>
      </c>
      <c r="S157" s="217">
        <v>0</v>
      </c>
      <c r="T157" s="21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9" t="s">
        <v>230</v>
      </c>
      <c r="AT157" s="219" t="s">
        <v>134</v>
      </c>
      <c r="AU157" s="219" t="s">
        <v>84</v>
      </c>
      <c r="AY157" s="18" t="s">
        <v>201</v>
      </c>
      <c r="BE157" s="220">
        <f>IF(N157="základní",J157,0)</f>
        <v>0</v>
      </c>
      <c r="BF157" s="220">
        <f>IF(N157="snížená",J157,0)</f>
        <v>0</v>
      </c>
      <c r="BG157" s="220">
        <f>IF(N157="zákl. přenesená",J157,0)</f>
        <v>0</v>
      </c>
      <c r="BH157" s="220">
        <f>IF(N157="sníž. přenesená",J157,0)</f>
        <v>0</v>
      </c>
      <c r="BI157" s="220">
        <f>IF(N157="nulová",J157,0)</f>
        <v>0</v>
      </c>
      <c r="BJ157" s="18" t="s">
        <v>82</v>
      </c>
      <c r="BK157" s="220">
        <f>ROUND(I157*H157,2)</f>
        <v>0</v>
      </c>
      <c r="BL157" s="18" t="s">
        <v>207</v>
      </c>
      <c r="BM157" s="219" t="s">
        <v>303</v>
      </c>
    </row>
    <row r="158" s="13" customFormat="1">
      <c r="A158" s="13"/>
      <c r="B158" s="221"/>
      <c r="C158" s="222"/>
      <c r="D158" s="223" t="s">
        <v>209</v>
      </c>
      <c r="E158" s="222"/>
      <c r="F158" s="225" t="s">
        <v>304</v>
      </c>
      <c r="G158" s="222"/>
      <c r="H158" s="226">
        <v>75.709000000000003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2" t="s">
        <v>209</v>
      </c>
      <c r="AU158" s="232" t="s">
        <v>84</v>
      </c>
      <c r="AV158" s="13" t="s">
        <v>84</v>
      </c>
      <c r="AW158" s="13" t="s">
        <v>4</v>
      </c>
      <c r="AX158" s="13" t="s">
        <v>82</v>
      </c>
      <c r="AY158" s="232" t="s">
        <v>201</v>
      </c>
    </row>
    <row r="159" s="2" customFormat="1" ht="37.8" customHeight="1">
      <c r="A159" s="39"/>
      <c r="B159" s="40"/>
      <c r="C159" s="207" t="s">
        <v>305</v>
      </c>
      <c r="D159" s="207" t="s">
        <v>203</v>
      </c>
      <c r="E159" s="208" t="s">
        <v>306</v>
      </c>
      <c r="F159" s="209" t="s">
        <v>307</v>
      </c>
      <c r="G159" s="210" t="s">
        <v>224</v>
      </c>
      <c r="H159" s="211">
        <v>50</v>
      </c>
      <c r="I159" s="212"/>
      <c r="J159" s="213">
        <f>ROUND(I159*H159,2)</f>
        <v>0</v>
      </c>
      <c r="K159" s="214"/>
      <c r="L159" s="45"/>
      <c r="M159" s="215" t="s">
        <v>19</v>
      </c>
      <c r="N159" s="216" t="s">
        <v>45</v>
      </c>
      <c r="O159" s="85"/>
      <c r="P159" s="217">
        <f>O159*H159</f>
        <v>0</v>
      </c>
      <c r="Q159" s="217">
        <v>0.023630000000000002</v>
      </c>
      <c r="R159" s="217">
        <f>Q159*H159</f>
        <v>1.1815</v>
      </c>
      <c r="S159" s="217">
        <v>0</v>
      </c>
      <c r="T159" s="21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9" t="s">
        <v>207</v>
      </c>
      <c r="AT159" s="219" t="s">
        <v>203</v>
      </c>
      <c r="AU159" s="219" t="s">
        <v>84</v>
      </c>
      <c r="AY159" s="18" t="s">
        <v>201</v>
      </c>
      <c r="BE159" s="220">
        <f>IF(N159="základní",J159,0)</f>
        <v>0</v>
      </c>
      <c r="BF159" s="220">
        <f>IF(N159="snížená",J159,0)</f>
        <v>0</v>
      </c>
      <c r="BG159" s="220">
        <f>IF(N159="zákl. přenesená",J159,0)</f>
        <v>0</v>
      </c>
      <c r="BH159" s="220">
        <f>IF(N159="sníž. přenesená",J159,0)</f>
        <v>0</v>
      </c>
      <c r="BI159" s="220">
        <f>IF(N159="nulová",J159,0)</f>
        <v>0</v>
      </c>
      <c r="BJ159" s="18" t="s">
        <v>82</v>
      </c>
      <c r="BK159" s="220">
        <f>ROUND(I159*H159,2)</f>
        <v>0</v>
      </c>
      <c r="BL159" s="18" t="s">
        <v>207</v>
      </c>
      <c r="BM159" s="219" t="s">
        <v>308</v>
      </c>
    </row>
    <row r="160" s="13" customFormat="1">
      <c r="A160" s="13"/>
      <c r="B160" s="221"/>
      <c r="C160" s="222"/>
      <c r="D160" s="223" t="s">
        <v>209</v>
      </c>
      <c r="E160" s="224" t="s">
        <v>19</v>
      </c>
      <c r="F160" s="225" t="s">
        <v>309</v>
      </c>
      <c r="G160" s="222"/>
      <c r="H160" s="226">
        <v>50</v>
      </c>
      <c r="I160" s="227"/>
      <c r="J160" s="222"/>
      <c r="K160" s="222"/>
      <c r="L160" s="228"/>
      <c r="M160" s="229"/>
      <c r="N160" s="230"/>
      <c r="O160" s="230"/>
      <c r="P160" s="230"/>
      <c r="Q160" s="230"/>
      <c r="R160" s="230"/>
      <c r="S160" s="230"/>
      <c r="T160" s="23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2" t="s">
        <v>209</v>
      </c>
      <c r="AU160" s="232" t="s">
        <v>84</v>
      </c>
      <c r="AV160" s="13" t="s">
        <v>84</v>
      </c>
      <c r="AW160" s="13" t="s">
        <v>33</v>
      </c>
      <c r="AX160" s="13" t="s">
        <v>74</v>
      </c>
      <c r="AY160" s="232" t="s">
        <v>201</v>
      </c>
    </row>
    <row r="161" s="14" customFormat="1">
      <c r="A161" s="14"/>
      <c r="B161" s="233"/>
      <c r="C161" s="234"/>
      <c r="D161" s="223" t="s">
        <v>209</v>
      </c>
      <c r="E161" s="235" t="s">
        <v>19</v>
      </c>
      <c r="F161" s="236" t="s">
        <v>211</v>
      </c>
      <c r="G161" s="234"/>
      <c r="H161" s="237">
        <v>50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3" t="s">
        <v>209</v>
      </c>
      <c r="AU161" s="243" t="s">
        <v>84</v>
      </c>
      <c r="AV161" s="14" t="s">
        <v>207</v>
      </c>
      <c r="AW161" s="14" t="s">
        <v>33</v>
      </c>
      <c r="AX161" s="14" t="s">
        <v>82</v>
      </c>
      <c r="AY161" s="243" t="s">
        <v>201</v>
      </c>
    </row>
    <row r="162" s="2" customFormat="1" ht="37.8" customHeight="1">
      <c r="A162" s="39"/>
      <c r="B162" s="40"/>
      <c r="C162" s="207" t="s">
        <v>310</v>
      </c>
      <c r="D162" s="207" t="s">
        <v>203</v>
      </c>
      <c r="E162" s="208" t="s">
        <v>311</v>
      </c>
      <c r="F162" s="209" t="s">
        <v>312</v>
      </c>
      <c r="G162" s="210" t="s">
        <v>224</v>
      </c>
      <c r="H162" s="211">
        <v>984.64200000000005</v>
      </c>
      <c r="I162" s="212"/>
      <c r="J162" s="213">
        <f>ROUND(I162*H162,2)</f>
        <v>0</v>
      </c>
      <c r="K162" s="214"/>
      <c r="L162" s="45"/>
      <c r="M162" s="215" t="s">
        <v>19</v>
      </c>
      <c r="N162" s="216" t="s">
        <v>45</v>
      </c>
      <c r="O162" s="85"/>
      <c r="P162" s="217">
        <f>O162*H162</f>
        <v>0</v>
      </c>
      <c r="Q162" s="217">
        <v>0.00348</v>
      </c>
      <c r="R162" s="217">
        <f>Q162*H162</f>
        <v>3.4265541600000002</v>
      </c>
      <c r="S162" s="217">
        <v>0</v>
      </c>
      <c r="T162" s="21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9" t="s">
        <v>207</v>
      </c>
      <c r="AT162" s="219" t="s">
        <v>203</v>
      </c>
      <c r="AU162" s="219" t="s">
        <v>84</v>
      </c>
      <c r="AY162" s="18" t="s">
        <v>201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18" t="s">
        <v>82</v>
      </c>
      <c r="BK162" s="220">
        <f>ROUND(I162*H162,2)</f>
        <v>0</v>
      </c>
      <c r="BL162" s="18" t="s">
        <v>207</v>
      </c>
      <c r="BM162" s="219" t="s">
        <v>313</v>
      </c>
    </row>
    <row r="163" s="13" customFormat="1">
      <c r="A163" s="13"/>
      <c r="B163" s="221"/>
      <c r="C163" s="222"/>
      <c r="D163" s="223" t="s">
        <v>209</v>
      </c>
      <c r="E163" s="224" t="s">
        <v>19</v>
      </c>
      <c r="F163" s="225" t="s">
        <v>237</v>
      </c>
      <c r="G163" s="222"/>
      <c r="H163" s="226">
        <v>757.14999999999998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2" t="s">
        <v>209</v>
      </c>
      <c r="AU163" s="232" t="s">
        <v>84</v>
      </c>
      <c r="AV163" s="13" t="s">
        <v>84</v>
      </c>
      <c r="AW163" s="13" t="s">
        <v>33</v>
      </c>
      <c r="AX163" s="13" t="s">
        <v>74</v>
      </c>
      <c r="AY163" s="232" t="s">
        <v>201</v>
      </c>
    </row>
    <row r="164" s="13" customFormat="1">
      <c r="A164" s="13"/>
      <c r="B164" s="221"/>
      <c r="C164" s="222"/>
      <c r="D164" s="223" t="s">
        <v>209</v>
      </c>
      <c r="E164" s="224" t="s">
        <v>19</v>
      </c>
      <c r="F164" s="225" t="s">
        <v>314</v>
      </c>
      <c r="G164" s="222"/>
      <c r="H164" s="226">
        <v>136.63200000000001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2" t="s">
        <v>209</v>
      </c>
      <c r="AU164" s="232" t="s">
        <v>84</v>
      </c>
      <c r="AV164" s="13" t="s">
        <v>84</v>
      </c>
      <c r="AW164" s="13" t="s">
        <v>33</v>
      </c>
      <c r="AX164" s="13" t="s">
        <v>74</v>
      </c>
      <c r="AY164" s="232" t="s">
        <v>201</v>
      </c>
    </row>
    <row r="165" s="13" customFormat="1">
      <c r="A165" s="13"/>
      <c r="B165" s="221"/>
      <c r="C165" s="222"/>
      <c r="D165" s="223" t="s">
        <v>209</v>
      </c>
      <c r="E165" s="224" t="s">
        <v>19</v>
      </c>
      <c r="F165" s="225" t="s">
        <v>226</v>
      </c>
      <c r="G165" s="222"/>
      <c r="H165" s="226">
        <v>58.859999999999999</v>
      </c>
      <c r="I165" s="227"/>
      <c r="J165" s="222"/>
      <c r="K165" s="222"/>
      <c r="L165" s="228"/>
      <c r="M165" s="229"/>
      <c r="N165" s="230"/>
      <c r="O165" s="230"/>
      <c r="P165" s="230"/>
      <c r="Q165" s="230"/>
      <c r="R165" s="230"/>
      <c r="S165" s="230"/>
      <c r="T165" s="23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2" t="s">
        <v>209</v>
      </c>
      <c r="AU165" s="232" t="s">
        <v>84</v>
      </c>
      <c r="AV165" s="13" t="s">
        <v>84</v>
      </c>
      <c r="AW165" s="13" t="s">
        <v>33</v>
      </c>
      <c r="AX165" s="13" t="s">
        <v>74</v>
      </c>
      <c r="AY165" s="232" t="s">
        <v>201</v>
      </c>
    </row>
    <row r="166" s="13" customFormat="1">
      <c r="A166" s="13"/>
      <c r="B166" s="221"/>
      <c r="C166" s="222"/>
      <c r="D166" s="223" t="s">
        <v>209</v>
      </c>
      <c r="E166" s="224" t="s">
        <v>19</v>
      </c>
      <c r="F166" s="225" t="s">
        <v>238</v>
      </c>
      <c r="G166" s="222"/>
      <c r="H166" s="226">
        <v>32</v>
      </c>
      <c r="I166" s="227"/>
      <c r="J166" s="222"/>
      <c r="K166" s="222"/>
      <c r="L166" s="228"/>
      <c r="M166" s="229"/>
      <c r="N166" s="230"/>
      <c r="O166" s="230"/>
      <c r="P166" s="230"/>
      <c r="Q166" s="230"/>
      <c r="R166" s="230"/>
      <c r="S166" s="230"/>
      <c r="T166" s="23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2" t="s">
        <v>209</v>
      </c>
      <c r="AU166" s="232" t="s">
        <v>84</v>
      </c>
      <c r="AV166" s="13" t="s">
        <v>84</v>
      </c>
      <c r="AW166" s="13" t="s">
        <v>33</v>
      </c>
      <c r="AX166" s="13" t="s">
        <v>74</v>
      </c>
      <c r="AY166" s="232" t="s">
        <v>201</v>
      </c>
    </row>
    <row r="167" s="14" customFormat="1">
      <c r="A167" s="14"/>
      <c r="B167" s="233"/>
      <c r="C167" s="234"/>
      <c r="D167" s="223" t="s">
        <v>209</v>
      </c>
      <c r="E167" s="235" t="s">
        <v>19</v>
      </c>
      <c r="F167" s="236" t="s">
        <v>211</v>
      </c>
      <c r="G167" s="234"/>
      <c r="H167" s="237">
        <v>984.64200000000005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3" t="s">
        <v>209</v>
      </c>
      <c r="AU167" s="243" t="s">
        <v>84</v>
      </c>
      <c r="AV167" s="14" t="s">
        <v>207</v>
      </c>
      <c r="AW167" s="14" t="s">
        <v>33</v>
      </c>
      <c r="AX167" s="14" t="s">
        <v>82</v>
      </c>
      <c r="AY167" s="243" t="s">
        <v>201</v>
      </c>
    </row>
    <row r="168" s="2" customFormat="1" ht="37.8" customHeight="1">
      <c r="A168" s="39"/>
      <c r="B168" s="40"/>
      <c r="C168" s="207" t="s">
        <v>7</v>
      </c>
      <c r="D168" s="207" t="s">
        <v>203</v>
      </c>
      <c r="E168" s="208" t="s">
        <v>315</v>
      </c>
      <c r="F168" s="209" t="s">
        <v>316</v>
      </c>
      <c r="G168" s="210" t="s">
        <v>224</v>
      </c>
      <c r="H168" s="211">
        <v>177.96000000000001</v>
      </c>
      <c r="I168" s="212"/>
      <c r="J168" s="213">
        <f>ROUND(I168*H168,2)</f>
        <v>0</v>
      </c>
      <c r="K168" s="214"/>
      <c r="L168" s="45"/>
      <c r="M168" s="215" t="s">
        <v>19</v>
      </c>
      <c r="N168" s="216" t="s">
        <v>45</v>
      </c>
      <c r="O168" s="85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9" t="s">
        <v>207</v>
      </c>
      <c r="AT168" s="219" t="s">
        <v>203</v>
      </c>
      <c r="AU168" s="219" t="s">
        <v>84</v>
      </c>
      <c r="AY168" s="18" t="s">
        <v>201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18" t="s">
        <v>82</v>
      </c>
      <c r="BK168" s="220">
        <f>ROUND(I168*H168,2)</f>
        <v>0</v>
      </c>
      <c r="BL168" s="18" t="s">
        <v>207</v>
      </c>
      <c r="BM168" s="219" t="s">
        <v>317</v>
      </c>
    </row>
    <row r="169" s="13" customFormat="1">
      <c r="A169" s="13"/>
      <c r="B169" s="221"/>
      <c r="C169" s="222"/>
      <c r="D169" s="223" t="s">
        <v>209</v>
      </c>
      <c r="E169" s="224" t="s">
        <v>19</v>
      </c>
      <c r="F169" s="225" t="s">
        <v>318</v>
      </c>
      <c r="G169" s="222"/>
      <c r="H169" s="226">
        <v>120.20999999999999</v>
      </c>
      <c r="I169" s="227"/>
      <c r="J169" s="222"/>
      <c r="K169" s="222"/>
      <c r="L169" s="228"/>
      <c r="M169" s="229"/>
      <c r="N169" s="230"/>
      <c r="O169" s="230"/>
      <c r="P169" s="230"/>
      <c r="Q169" s="230"/>
      <c r="R169" s="230"/>
      <c r="S169" s="230"/>
      <c r="T169" s="23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2" t="s">
        <v>209</v>
      </c>
      <c r="AU169" s="232" t="s">
        <v>84</v>
      </c>
      <c r="AV169" s="13" t="s">
        <v>84</v>
      </c>
      <c r="AW169" s="13" t="s">
        <v>33</v>
      </c>
      <c r="AX169" s="13" t="s">
        <v>74</v>
      </c>
      <c r="AY169" s="232" t="s">
        <v>201</v>
      </c>
    </row>
    <row r="170" s="13" customFormat="1">
      <c r="A170" s="13"/>
      <c r="B170" s="221"/>
      <c r="C170" s="222"/>
      <c r="D170" s="223" t="s">
        <v>209</v>
      </c>
      <c r="E170" s="224" t="s">
        <v>19</v>
      </c>
      <c r="F170" s="225" t="s">
        <v>319</v>
      </c>
      <c r="G170" s="222"/>
      <c r="H170" s="226">
        <v>57.75</v>
      </c>
      <c r="I170" s="227"/>
      <c r="J170" s="222"/>
      <c r="K170" s="222"/>
      <c r="L170" s="228"/>
      <c r="M170" s="229"/>
      <c r="N170" s="230"/>
      <c r="O170" s="230"/>
      <c r="P170" s="230"/>
      <c r="Q170" s="230"/>
      <c r="R170" s="230"/>
      <c r="S170" s="230"/>
      <c r="T170" s="23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2" t="s">
        <v>209</v>
      </c>
      <c r="AU170" s="232" t="s">
        <v>84</v>
      </c>
      <c r="AV170" s="13" t="s">
        <v>84</v>
      </c>
      <c r="AW170" s="13" t="s">
        <v>33</v>
      </c>
      <c r="AX170" s="13" t="s">
        <v>74</v>
      </c>
      <c r="AY170" s="232" t="s">
        <v>201</v>
      </c>
    </row>
    <row r="171" s="14" customFormat="1">
      <c r="A171" s="14"/>
      <c r="B171" s="233"/>
      <c r="C171" s="234"/>
      <c r="D171" s="223" t="s">
        <v>209</v>
      </c>
      <c r="E171" s="235" t="s">
        <v>19</v>
      </c>
      <c r="F171" s="236" t="s">
        <v>211</v>
      </c>
      <c r="G171" s="234"/>
      <c r="H171" s="237">
        <v>177.96000000000001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3" t="s">
        <v>209</v>
      </c>
      <c r="AU171" s="243" t="s">
        <v>84</v>
      </c>
      <c r="AV171" s="14" t="s">
        <v>207</v>
      </c>
      <c r="AW171" s="14" t="s">
        <v>33</v>
      </c>
      <c r="AX171" s="14" t="s">
        <v>82</v>
      </c>
      <c r="AY171" s="243" t="s">
        <v>201</v>
      </c>
    </row>
    <row r="172" s="2" customFormat="1" ht="14.4" customHeight="1">
      <c r="A172" s="39"/>
      <c r="B172" s="40"/>
      <c r="C172" s="207" t="s">
        <v>320</v>
      </c>
      <c r="D172" s="207" t="s">
        <v>203</v>
      </c>
      <c r="E172" s="208" t="s">
        <v>321</v>
      </c>
      <c r="F172" s="209" t="s">
        <v>322</v>
      </c>
      <c r="G172" s="210" t="s">
        <v>224</v>
      </c>
      <c r="H172" s="211">
        <v>1001.6900000000001</v>
      </c>
      <c r="I172" s="212"/>
      <c r="J172" s="213">
        <f>ROUND(I172*H172,2)</f>
        <v>0</v>
      </c>
      <c r="K172" s="214"/>
      <c r="L172" s="45"/>
      <c r="M172" s="215" t="s">
        <v>19</v>
      </c>
      <c r="N172" s="216" t="s">
        <v>45</v>
      </c>
      <c r="O172" s="85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9" t="s">
        <v>207</v>
      </c>
      <c r="AT172" s="219" t="s">
        <v>203</v>
      </c>
      <c r="AU172" s="219" t="s">
        <v>84</v>
      </c>
      <c r="AY172" s="18" t="s">
        <v>201</v>
      </c>
      <c r="BE172" s="220">
        <f>IF(N172="základní",J172,0)</f>
        <v>0</v>
      </c>
      <c r="BF172" s="220">
        <f>IF(N172="snížená",J172,0)</f>
        <v>0</v>
      </c>
      <c r="BG172" s="220">
        <f>IF(N172="zákl. přenesená",J172,0)</f>
        <v>0</v>
      </c>
      <c r="BH172" s="220">
        <f>IF(N172="sníž. přenesená",J172,0)</f>
        <v>0</v>
      </c>
      <c r="BI172" s="220">
        <f>IF(N172="nulová",J172,0)</f>
        <v>0</v>
      </c>
      <c r="BJ172" s="18" t="s">
        <v>82</v>
      </c>
      <c r="BK172" s="220">
        <f>ROUND(I172*H172,2)</f>
        <v>0</v>
      </c>
      <c r="BL172" s="18" t="s">
        <v>207</v>
      </c>
      <c r="BM172" s="219" t="s">
        <v>323</v>
      </c>
    </row>
    <row r="173" s="13" customFormat="1">
      <c r="A173" s="13"/>
      <c r="B173" s="221"/>
      <c r="C173" s="222"/>
      <c r="D173" s="223" t="s">
        <v>209</v>
      </c>
      <c r="E173" s="224" t="s">
        <v>19</v>
      </c>
      <c r="F173" s="225" t="s">
        <v>324</v>
      </c>
      <c r="G173" s="222"/>
      <c r="H173" s="226">
        <v>1147.6500000000001</v>
      </c>
      <c r="I173" s="227"/>
      <c r="J173" s="222"/>
      <c r="K173" s="222"/>
      <c r="L173" s="228"/>
      <c r="M173" s="229"/>
      <c r="N173" s="230"/>
      <c r="O173" s="230"/>
      <c r="P173" s="230"/>
      <c r="Q173" s="230"/>
      <c r="R173" s="230"/>
      <c r="S173" s="230"/>
      <c r="T173" s="23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2" t="s">
        <v>209</v>
      </c>
      <c r="AU173" s="232" t="s">
        <v>84</v>
      </c>
      <c r="AV173" s="13" t="s">
        <v>84</v>
      </c>
      <c r="AW173" s="13" t="s">
        <v>33</v>
      </c>
      <c r="AX173" s="13" t="s">
        <v>74</v>
      </c>
      <c r="AY173" s="232" t="s">
        <v>201</v>
      </c>
    </row>
    <row r="174" s="13" customFormat="1">
      <c r="A174" s="13"/>
      <c r="B174" s="221"/>
      <c r="C174" s="222"/>
      <c r="D174" s="223" t="s">
        <v>209</v>
      </c>
      <c r="E174" s="224" t="s">
        <v>19</v>
      </c>
      <c r="F174" s="225" t="s">
        <v>325</v>
      </c>
      <c r="G174" s="222"/>
      <c r="H174" s="226">
        <v>-120.20999999999999</v>
      </c>
      <c r="I174" s="227"/>
      <c r="J174" s="222"/>
      <c r="K174" s="222"/>
      <c r="L174" s="228"/>
      <c r="M174" s="229"/>
      <c r="N174" s="230"/>
      <c r="O174" s="230"/>
      <c r="P174" s="230"/>
      <c r="Q174" s="230"/>
      <c r="R174" s="230"/>
      <c r="S174" s="230"/>
      <c r="T174" s="23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2" t="s">
        <v>209</v>
      </c>
      <c r="AU174" s="232" t="s">
        <v>84</v>
      </c>
      <c r="AV174" s="13" t="s">
        <v>84</v>
      </c>
      <c r="AW174" s="13" t="s">
        <v>33</v>
      </c>
      <c r="AX174" s="13" t="s">
        <v>74</v>
      </c>
      <c r="AY174" s="232" t="s">
        <v>201</v>
      </c>
    </row>
    <row r="175" s="13" customFormat="1">
      <c r="A175" s="13"/>
      <c r="B175" s="221"/>
      <c r="C175" s="222"/>
      <c r="D175" s="223" t="s">
        <v>209</v>
      </c>
      <c r="E175" s="224" t="s">
        <v>19</v>
      </c>
      <c r="F175" s="225" t="s">
        <v>326</v>
      </c>
      <c r="G175" s="222"/>
      <c r="H175" s="226">
        <v>-57.75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2" t="s">
        <v>209</v>
      </c>
      <c r="AU175" s="232" t="s">
        <v>84</v>
      </c>
      <c r="AV175" s="13" t="s">
        <v>84</v>
      </c>
      <c r="AW175" s="13" t="s">
        <v>33</v>
      </c>
      <c r="AX175" s="13" t="s">
        <v>74</v>
      </c>
      <c r="AY175" s="232" t="s">
        <v>201</v>
      </c>
    </row>
    <row r="176" s="13" customFormat="1">
      <c r="A176" s="13"/>
      <c r="B176" s="221"/>
      <c r="C176" s="222"/>
      <c r="D176" s="223" t="s">
        <v>209</v>
      </c>
      <c r="E176" s="224" t="s">
        <v>19</v>
      </c>
      <c r="F176" s="225" t="s">
        <v>238</v>
      </c>
      <c r="G176" s="222"/>
      <c r="H176" s="226">
        <v>32</v>
      </c>
      <c r="I176" s="227"/>
      <c r="J176" s="222"/>
      <c r="K176" s="222"/>
      <c r="L176" s="228"/>
      <c r="M176" s="229"/>
      <c r="N176" s="230"/>
      <c r="O176" s="230"/>
      <c r="P176" s="230"/>
      <c r="Q176" s="230"/>
      <c r="R176" s="230"/>
      <c r="S176" s="230"/>
      <c r="T176" s="23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2" t="s">
        <v>209</v>
      </c>
      <c r="AU176" s="232" t="s">
        <v>84</v>
      </c>
      <c r="AV176" s="13" t="s">
        <v>84</v>
      </c>
      <c r="AW176" s="13" t="s">
        <v>33</v>
      </c>
      <c r="AX176" s="13" t="s">
        <v>74</v>
      </c>
      <c r="AY176" s="232" t="s">
        <v>201</v>
      </c>
    </row>
    <row r="177" s="14" customFormat="1">
      <c r="A177" s="14"/>
      <c r="B177" s="233"/>
      <c r="C177" s="234"/>
      <c r="D177" s="223" t="s">
        <v>209</v>
      </c>
      <c r="E177" s="235" t="s">
        <v>19</v>
      </c>
      <c r="F177" s="236" t="s">
        <v>211</v>
      </c>
      <c r="G177" s="234"/>
      <c r="H177" s="237">
        <v>1001.6900000000001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3" t="s">
        <v>209</v>
      </c>
      <c r="AU177" s="243" t="s">
        <v>84</v>
      </c>
      <c r="AV177" s="14" t="s">
        <v>207</v>
      </c>
      <c r="AW177" s="14" t="s">
        <v>33</v>
      </c>
      <c r="AX177" s="14" t="s">
        <v>82</v>
      </c>
      <c r="AY177" s="243" t="s">
        <v>201</v>
      </c>
    </row>
    <row r="178" s="2" customFormat="1" ht="24.15" customHeight="1">
      <c r="A178" s="39"/>
      <c r="B178" s="40"/>
      <c r="C178" s="207" t="s">
        <v>327</v>
      </c>
      <c r="D178" s="207" t="s">
        <v>203</v>
      </c>
      <c r="E178" s="208" t="s">
        <v>328</v>
      </c>
      <c r="F178" s="209" t="s">
        <v>329</v>
      </c>
      <c r="G178" s="210" t="s">
        <v>206</v>
      </c>
      <c r="H178" s="211">
        <v>0.096000000000000002</v>
      </c>
      <c r="I178" s="212"/>
      <c r="J178" s="213">
        <f>ROUND(I178*H178,2)</f>
        <v>0</v>
      </c>
      <c r="K178" s="214"/>
      <c r="L178" s="45"/>
      <c r="M178" s="215" t="s">
        <v>19</v>
      </c>
      <c r="N178" s="216" t="s">
        <v>45</v>
      </c>
      <c r="O178" s="85"/>
      <c r="P178" s="217">
        <f>O178*H178</f>
        <v>0</v>
      </c>
      <c r="Q178" s="217">
        <v>2.2563399999999998</v>
      </c>
      <c r="R178" s="217">
        <f>Q178*H178</f>
        <v>0.21660863999999999</v>
      </c>
      <c r="S178" s="217">
        <v>0</v>
      </c>
      <c r="T178" s="21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9" t="s">
        <v>207</v>
      </c>
      <c r="AT178" s="219" t="s">
        <v>203</v>
      </c>
      <c r="AU178" s="219" t="s">
        <v>84</v>
      </c>
      <c r="AY178" s="18" t="s">
        <v>201</v>
      </c>
      <c r="BE178" s="220">
        <f>IF(N178="základní",J178,0)</f>
        <v>0</v>
      </c>
      <c r="BF178" s="220">
        <f>IF(N178="snížená",J178,0)</f>
        <v>0</v>
      </c>
      <c r="BG178" s="220">
        <f>IF(N178="zákl. přenesená",J178,0)</f>
        <v>0</v>
      </c>
      <c r="BH178" s="220">
        <f>IF(N178="sníž. přenesená",J178,0)</f>
        <v>0</v>
      </c>
      <c r="BI178" s="220">
        <f>IF(N178="nulová",J178,0)</f>
        <v>0</v>
      </c>
      <c r="BJ178" s="18" t="s">
        <v>82</v>
      </c>
      <c r="BK178" s="220">
        <f>ROUND(I178*H178,2)</f>
        <v>0</v>
      </c>
      <c r="BL178" s="18" t="s">
        <v>207</v>
      </c>
      <c r="BM178" s="219" t="s">
        <v>330</v>
      </c>
    </row>
    <row r="179" s="13" customFormat="1">
      <c r="A179" s="13"/>
      <c r="B179" s="221"/>
      <c r="C179" s="222"/>
      <c r="D179" s="223" t="s">
        <v>209</v>
      </c>
      <c r="E179" s="224" t="s">
        <v>19</v>
      </c>
      <c r="F179" s="225" t="s">
        <v>331</v>
      </c>
      <c r="G179" s="222"/>
      <c r="H179" s="226">
        <v>0.096000000000000002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2" t="s">
        <v>209</v>
      </c>
      <c r="AU179" s="232" t="s">
        <v>84</v>
      </c>
      <c r="AV179" s="13" t="s">
        <v>84</v>
      </c>
      <c r="AW179" s="13" t="s">
        <v>33</v>
      </c>
      <c r="AX179" s="13" t="s">
        <v>74</v>
      </c>
      <c r="AY179" s="232" t="s">
        <v>201</v>
      </c>
    </row>
    <row r="180" s="14" customFormat="1">
      <c r="A180" s="14"/>
      <c r="B180" s="233"/>
      <c r="C180" s="234"/>
      <c r="D180" s="223" t="s">
        <v>209</v>
      </c>
      <c r="E180" s="235" t="s">
        <v>19</v>
      </c>
      <c r="F180" s="236" t="s">
        <v>211</v>
      </c>
      <c r="G180" s="234"/>
      <c r="H180" s="237">
        <v>0.096000000000000002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3" t="s">
        <v>209</v>
      </c>
      <c r="AU180" s="243" t="s">
        <v>84</v>
      </c>
      <c r="AV180" s="14" t="s">
        <v>207</v>
      </c>
      <c r="AW180" s="14" t="s">
        <v>33</v>
      </c>
      <c r="AX180" s="14" t="s">
        <v>82</v>
      </c>
      <c r="AY180" s="243" t="s">
        <v>201</v>
      </c>
    </row>
    <row r="181" s="12" customFormat="1" ht="22.8" customHeight="1">
      <c r="A181" s="12"/>
      <c r="B181" s="191"/>
      <c r="C181" s="192"/>
      <c r="D181" s="193" t="s">
        <v>73</v>
      </c>
      <c r="E181" s="205" t="s">
        <v>230</v>
      </c>
      <c r="F181" s="205" t="s">
        <v>332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f>SUM(P182:P184)</f>
        <v>0</v>
      </c>
      <c r="Q181" s="199"/>
      <c r="R181" s="200">
        <f>SUM(R182:R184)</f>
        <v>0.0039299999999999995</v>
      </c>
      <c r="S181" s="199"/>
      <c r="T181" s="201">
        <f>SUM(T182:T184)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82</v>
      </c>
      <c r="AT181" s="203" t="s">
        <v>73</v>
      </c>
      <c r="AU181" s="203" t="s">
        <v>82</v>
      </c>
      <c r="AY181" s="202" t="s">
        <v>201</v>
      </c>
      <c r="BK181" s="204">
        <f>SUM(BK182:BK184)</f>
        <v>0</v>
      </c>
    </row>
    <row r="182" s="2" customFormat="1" ht="37.8" customHeight="1">
      <c r="A182" s="39"/>
      <c r="B182" s="40"/>
      <c r="C182" s="207" t="s">
        <v>333</v>
      </c>
      <c r="D182" s="207" t="s">
        <v>203</v>
      </c>
      <c r="E182" s="208" t="s">
        <v>334</v>
      </c>
      <c r="F182" s="209" t="s">
        <v>335</v>
      </c>
      <c r="G182" s="210" t="s">
        <v>246</v>
      </c>
      <c r="H182" s="211">
        <v>3</v>
      </c>
      <c r="I182" s="212"/>
      <c r="J182" s="213">
        <f>ROUND(I182*H182,2)</f>
        <v>0</v>
      </c>
      <c r="K182" s="214"/>
      <c r="L182" s="45"/>
      <c r="M182" s="215" t="s">
        <v>19</v>
      </c>
      <c r="N182" s="216" t="s">
        <v>45</v>
      </c>
      <c r="O182" s="85"/>
      <c r="P182" s="217">
        <f>O182*H182</f>
        <v>0</v>
      </c>
      <c r="Q182" s="217">
        <v>0.00131</v>
      </c>
      <c r="R182" s="217">
        <f>Q182*H182</f>
        <v>0.0039299999999999995</v>
      </c>
      <c r="S182" s="217">
        <v>0</v>
      </c>
      <c r="T182" s="21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9" t="s">
        <v>207</v>
      </c>
      <c r="AT182" s="219" t="s">
        <v>203</v>
      </c>
      <c r="AU182" s="219" t="s">
        <v>84</v>
      </c>
      <c r="AY182" s="18" t="s">
        <v>201</v>
      </c>
      <c r="BE182" s="220">
        <f>IF(N182="základní",J182,0)</f>
        <v>0</v>
      </c>
      <c r="BF182" s="220">
        <f>IF(N182="snížená",J182,0)</f>
        <v>0</v>
      </c>
      <c r="BG182" s="220">
        <f>IF(N182="zákl. přenesená",J182,0)</f>
        <v>0</v>
      </c>
      <c r="BH182" s="220">
        <f>IF(N182="sníž. přenesená",J182,0)</f>
        <v>0</v>
      </c>
      <c r="BI182" s="220">
        <f>IF(N182="nulová",J182,0)</f>
        <v>0</v>
      </c>
      <c r="BJ182" s="18" t="s">
        <v>82</v>
      </c>
      <c r="BK182" s="220">
        <f>ROUND(I182*H182,2)</f>
        <v>0</v>
      </c>
      <c r="BL182" s="18" t="s">
        <v>207</v>
      </c>
      <c r="BM182" s="219" t="s">
        <v>336</v>
      </c>
    </row>
    <row r="183" s="13" customFormat="1">
      <c r="A183" s="13"/>
      <c r="B183" s="221"/>
      <c r="C183" s="222"/>
      <c r="D183" s="223" t="s">
        <v>209</v>
      </c>
      <c r="E183" s="224" t="s">
        <v>19</v>
      </c>
      <c r="F183" s="225" t="s">
        <v>337</v>
      </c>
      <c r="G183" s="222"/>
      <c r="H183" s="226">
        <v>3</v>
      </c>
      <c r="I183" s="227"/>
      <c r="J183" s="222"/>
      <c r="K183" s="222"/>
      <c r="L183" s="228"/>
      <c r="M183" s="229"/>
      <c r="N183" s="230"/>
      <c r="O183" s="230"/>
      <c r="P183" s="230"/>
      <c r="Q183" s="230"/>
      <c r="R183" s="230"/>
      <c r="S183" s="230"/>
      <c r="T183" s="23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2" t="s">
        <v>209</v>
      </c>
      <c r="AU183" s="232" t="s">
        <v>84</v>
      </c>
      <c r="AV183" s="13" t="s">
        <v>84</v>
      </c>
      <c r="AW183" s="13" t="s">
        <v>33</v>
      </c>
      <c r="AX183" s="13" t="s">
        <v>82</v>
      </c>
      <c r="AY183" s="232" t="s">
        <v>201</v>
      </c>
    </row>
    <row r="184" s="2" customFormat="1" ht="14.4" customHeight="1">
      <c r="A184" s="39"/>
      <c r="B184" s="40"/>
      <c r="C184" s="207" t="s">
        <v>338</v>
      </c>
      <c r="D184" s="207" t="s">
        <v>203</v>
      </c>
      <c r="E184" s="208" t="s">
        <v>339</v>
      </c>
      <c r="F184" s="209" t="s">
        <v>340</v>
      </c>
      <c r="G184" s="210" t="s">
        <v>341</v>
      </c>
      <c r="H184" s="211">
        <v>1</v>
      </c>
      <c r="I184" s="212"/>
      <c r="J184" s="213">
        <f>ROUND(I184*H184,2)</f>
        <v>0</v>
      </c>
      <c r="K184" s="214"/>
      <c r="L184" s="45"/>
      <c r="M184" s="215" t="s">
        <v>19</v>
      </c>
      <c r="N184" s="216" t="s">
        <v>45</v>
      </c>
      <c r="O184" s="85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9" t="s">
        <v>207</v>
      </c>
      <c r="AT184" s="219" t="s">
        <v>203</v>
      </c>
      <c r="AU184" s="219" t="s">
        <v>84</v>
      </c>
      <c r="AY184" s="18" t="s">
        <v>201</v>
      </c>
      <c r="BE184" s="220">
        <f>IF(N184="základní",J184,0)</f>
        <v>0</v>
      </c>
      <c r="BF184" s="220">
        <f>IF(N184="snížená",J184,0)</f>
        <v>0</v>
      </c>
      <c r="BG184" s="220">
        <f>IF(N184="zákl. přenesená",J184,0)</f>
        <v>0</v>
      </c>
      <c r="BH184" s="220">
        <f>IF(N184="sníž. přenesená",J184,0)</f>
        <v>0</v>
      </c>
      <c r="BI184" s="220">
        <f>IF(N184="nulová",J184,0)</f>
        <v>0</v>
      </c>
      <c r="BJ184" s="18" t="s">
        <v>82</v>
      </c>
      <c r="BK184" s="220">
        <f>ROUND(I184*H184,2)</f>
        <v>0</v>
      </c>
      <c r="BL184" s="18" t="s">
        <v>207</v>
      </c>
      <c r="BM184" s="219" t="s">
        <v>342</v>
      </c>
    </row>
    <row r="185" s="12" customFormat="1" ht="22.8" customHeight="1">
      <c r="A185" s="12"/>
      <c r="B185" s="191"/>
      <c r="C185" s="192"/>
      <c r="D185" s="193" t="s">
        <v>73</v>
      </c>
      <c r="E185" s="205" t="s">
        <v>249</v>
      </c>
      <c r="F185" s="205" t="s">
        <v>343</v>
      </c>
      <c r="G185" s="192"/>
      <c r="H185" s="192"/>
      <c r="I185" s="195"/>
      <c r="J185" s="206">
        <f>BK185</f>
        <v>0</v>
      </c>
      <c r="K185" s="192"/>
      <c r="L185" s="197"/>
      <c r="M185" s="198"/>
      <c r="N185" s="199"/>
      <c r="O185" s="199"/>
      <c r="P185" s="200">
        <f>SUM(P186:P226)</f>
        <v>0</v>
      </c>
      <c r="Q185" s="199"/>
      <c r="R185" s="200">
        <f>SUM(R186:R226)</f>
        <v>0.031544000000000003</v>
      </c>
      <c r="S185" s="199"/>
      <c r="T185" s="201">
        <f>SUM(T186:T226)</f>
        <v>2.2012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2" t="s">
        <v>82</v>
      </c>
      <c r="AT185" s="203" t="s">
        <v>73</v>
      </c>
      <c r="AU185" s="203" t="s">
        <v>82</v>
      </c>
      <c r="AY185" s="202" t="s">
        <v>201</v>
      </c>
      <c r="BK185" s="204">
        <f>SUM(BK186:BK226)</f>
        <v>0</v>
      </c>
    </row>
    <row r="186" s="2" customFormat="1" ht="37.8" customHeight="1">
      <c r="A186" s="39"/>
      <c r="B186" s="40"/>
      <c r="C186" s="207" t="s">
        <v>344</v>
      </c>
      <c r="D186" s="207" t="s">
        <v>203</v>
      </c>
      <c r="E186" s="208" t="s">
        <v>345</v>
      </c>
      <c r="F186" s="209" t="s">
        <v>346</v>
      </c>
      <c r="G186" s="210" t="s">
        <v>224</v>
      </c>
      <c r="H186" s="211">
        <v>1147.6500000000001</v>
      </c>
      <c r="I186" s="212"/>
      <c r="J186" s="213">
        <f>ROUND(I186*H186,2)</f>
        <v>0</v>
      </c>
      <c r="K186" s="214"/>
      <c r="L186" s="45"/>
      <c r="M186" s="215" t="s">
        <v>19</v>
      </c>
      <c r="N186" s="216" t="s">
        <v>45</v>
      </c>
      <c r="O186" s="85"/>
      <c r="P186" s="217">
        <f>O186*H186</f>
        <v>0</v>
      </c>
      <c r="Q186" s="217">
        <v>0</v>
      </c>
      <c r="R186" s="217">
        <f>Q186*H186</f>
        <v>0</v>
      </c>
      <c r="S186" s="217">
        <v>0</v>
      </c>
      <c r="T186" s="21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9" t="s">
        <v>207</v>
      </c>
      <c r="AT186" s="219" t="s">
        <v>203</v>
      </c>
      <c r="AU186" s="219" t="s">
        <v>84</v>
      </c>
      <c r="AY186" s="18" t="s">
        <v>201</v>
      </c>
      <c r="BE186" s="220">
        <f>IF(N186="základní",J186,0)</f>
        <v>0</v>
      </c>
      <c r="BF186" s="220">
        <f>IF(N186="snížená",J186,0)</f>
        <v>0</v>
      </c>
      <c r="BG186" s="220">
        <f>IF(N186="zákl. přenesená",J186,0)</f>
        <v>0</v>
      </c>
      <c r="BH186" s="220">
        <f>IF(N186="sníž. přenesená",J186,0)</f>
        <v>0</v>
      </c>
      <c r="BI186" s="220">
        <f>IF(N186="nulová",J186,0)</f>
        <v>0</v>
      </c>
      <c r="BJ186" s="18" t="s">
        <v>82</v>
      </c>
      <c r="BK186" s="220">
        <f>ROUND(I186*H186,2)</f>
        <v>0</v>
      </c>
      <c r="BL186" s="18" t="s">
        <v>207</v>
      </c>
      <c r="BM186" s="219" t="s">
        <v>347</v>
      </c>
    </row>
    <row r="187" s="13" customFormat="1">
      <c r="A187" s="13"/>
      <c r="B187" s="221"/>
      <c r="C187" s="222"/>
      <c r="D187" s="223" t="s">
        <v>209</v>
      </c>
      <c r="E187" s="224" t="s">
        <v>19</v>
      </c>
      <c r="F187" s="225" t="s">
        <v>324</v>
      </c>
      <c r="G187" s="222"/>
      <c r="H187" s="226">
        <v>1147.6500000000001</v>
      </c>
      <c r="I187" s="227"/>
      <c r="J187" s="222"/>
      <c r="K187" s="222"/>
      <c r="L187" s="228"/>
      <c r="M187" s="229"/>
      <c r="N187" s="230"/>
      <c r="O187" s="230"/>
      <c r="P187" s="230"/>
      <c r="Q187" s="230"/>
      <c r="R187" s="230"/>
      <c r="S187" s="230"/>
      <c r="T187" s="23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2" t="s">
        <v>209</v>
      </c>
      <c r="AU187" s="232" t="s">
        <v>84</v>
      </c>
      <c r="AV187" s="13" t="s">
        <v>84</v>
      </c>
      <c r="AW187" s="13" t="s">
        <v>33</v>
      </c>
      <c r="AX187" s="13" t="s">
        <v>74</v>
      </c>
      <c r="AY187" s="232" t="s">
        <v>201</v>
      </c>
    </row>
    <row r="188" s="14" customFormat="1">
      <c r="A188" s="14"/>
      <c r="B188" s="233"/>
      <c r="C188" s="234"/>
      <c r="D188" s="223" t="s">
        <v>209</v>
      </c>
      <c r="E188" s="235" t="s">
        <v>19</v>
      </c>
      <c r="F188" s="236" t="s">
        <v>211</v>
      </c>
      <c r="G188" s="234"/>
      <c r="H188" s="237">
        <v>1147.6500000000001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3" t="s">
        <v>209</v>
      </c>
      <c r="AU188" s="243" t="s">
        <v>84</v>
      </c>
      <c r="AV188" s="14" t="s">
        <v>207</v>
      </c>
      <c r="AW188" s="14" t="s">
        <v>33</v>
      </c>
      <c r="AX188" s="14" t="s">
        <v>82</v>
      </c>
      <c r="AY188" s="243" t="s">
        <v>201</v>
      </c>
    </row>
    <row r="189" s="2" customFormat="1" ht="49.05" customHeight="1">
      <c r="A189" s="39"/>
      <c r="B189" s="40"/>
      <c r="C189" s="207" t="s">
        <v>348</v>
      </c>
      <c r="D189" s="207" t="s">
        <v>203</v>
      </c>
      <c r="E189" s="208" t="s">
        <v>349</v>
      </c>
      <c r="F189" s="209" t="s">
        <v>350</v>
      </c>
      <c r="G189" s="210" t="s">
        <v>224</v>
      </c>
      <c r="H189" s="211">
        <v>137718</v>
      </c>
      <c r="I189" s="212"/>
      <c r="J189" s="213">
        <f>ROUND(I189*H189,2)</f>
        <v>0</v>
      </c>
      <c r="K189" s="214"/>
      <c r="L189" s="45"/>
      <c r="M189" s="215" t="s">
        <v>19</v>
      </c>
      <c r="N189" s="216" t="s">
        <v>45</v>
      </c>
      <c r="O189" s="85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9" t="s">
        <v>207</v>
      </c>
      <c r="AT189" s="219" t="s">
        <v>203</v>
      </c>
      <c r="AU189" s="219" t="s">
        <v>84</v>
      </c>
      <c r="AY189" s="18" t="s">
        <v>201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18" t="s">
        <v>82</v>
      </c>
      <c r="BK189" s="220">
        <f>ROUND(I189*H189,2)</f>
        <v>0</v>
      </c>
      <c r="BL189" s="18" t="s">
        <v>207</v>
      </c>
      <c r="BM189" s="219" t="s">
        <v>351</v>
      </c>
    </row>
    <row r="190" s="13" customFormat="1">
      <c r="A190" s="13"/>
      <c r="B190" s="221"/>
      <c r="C190" s="222"/>
      <c r="D190" s="223" t="s">
        <v>209</v>
      </c>
      <c r="E190" s="224" t="s">
        <v>19</v>
      </c>
      <c r="F190" s="225" t="s">
        <v>352</v>
      </c>
      <c r="G190" s="222"/>
      <c r="H190" s="226">
        <v>137718</v>
      </c>
      <c r="I190" s="227"/>
      <c r="J190" s="222"/>
      <c r="K190" s="222"/>
      <c r="L190" s="228"/>
      <c r="M190" s="229"/>
      <c r="N190" s="230"/>
      <c r="O190" s="230"/>
      <c r="P190" s="230"/>
      <c r="Q190" s="230"/>
      <c r="R190" s="230"/>
      <c r="S190" s="230"/>
      <c r="T190" s="23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2" t="s">
        <v>209</v>
      </c>
      <c r="AU190" s="232" t="s">
        <v>84</v>
      </c>
      <c r="AV190" s="13" t="s">
        <v>84</v>
      </c>
      <c r="AW190" s="13" t="s">
        <v>33</v>
      </c>
      <c r="AX190" s="13" t="s">
        <v>74</v>
      </c>
      <c r="AY190" s="232" t="s">
        <v>201</v>
      </c>
    </row>
    <row r="191" s="14" customFormat="1">
      <c r="A191" s="14"/>
      <c r="B191" s="233"/>
      <c r="C191" s="234"/>
      <c r="D191" s="223" t="s">
        <v>209</v>
      </c>
      <c r="E191" s="235" t="s">
        <v>19</v>
      </c>
      <c r="F191" s="236" t="s">
        <v>211</v>
      </c>
      <c r="G191" s="234"/>
      <c r="H191" s="237">
        <v>137718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3" t="s">
        <v>209</v>
      </c>
      <c r="AU191" s="243" t="s">
        <v>84</v>
      </c>
      <c r="AV191" s="14" t="s">
        <v>207</v>
      </c>
      <c r="AW191" s="14" t="s">
        <v>33</v>
      </c>
      <c r="AX191" s="14" t="s">
        <v>82</v>
      </c>
      <c r="AY191" s="243" t="s">
        <v>201</v>
      </c>
    </row>
    <row r="192" s="2" customFormat="1" ht="37.8" customHeight="1">
      <c r="A192" s="39"/>
      <c r="B192" s="40"/>
      <c r="C192" s="207" t="s">
        <v>353</v>
      </c>
      <c r="D192" s="207" t="s">
        <v>203</v>
      </c>
      <c r="E192" s="208" t="s">
        <v>354</v>
      </c>
      <c r="F192" s="209" t="s">
        <v>355</v>
      </c>
      <c r="G192" s="210" t="s">
        <v>224</v>
      </c>
      <c r="H192" s="211">
        <v>1147.6500000000001</v>
      </c>
      <c r="I192" s="212"/>
      <c r="J192" s="213">
        <f>ROUND(I192*H192,2)</f>
        <v>0</v>
      </c>
      <c r="K192" s="214"/>
      <c r="L192" s="45"/>
      <c r="M192" s="215" t="s">
        <v>19</v>
      </c>
      <c r="N192" s="216" t="s">
        <v>45</v>
      </c>
      <c r="O192" s="85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9" t="s">
        <v>207</v>
      </c>
      <c r="AT192" s="219" t="s">
        <v>203</v>
      </c>
      <c r="AU192" s="219" t="s">
        <v>84</v>
      </c>
      <c r="AY192" s="18" t="s">
        <v>201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18" t="s">
        <v>82</v>
      </c>
      <c r="BK192" s="220">
        <f>ROUND(I192*H192,2)</f>
        <v>0</v>
      </c>
      <c r="BL192" s="18" t="s">
        <v>207</v>
      </c>
      <c r="BM192" s="219" t="s">
        <v>356</v>
      </c>
    </row>
    <row r="193" s="13" customFormat="1">
      <c r="A193" s="13"/>
      <c r="B193" s="221"/>
      <c r="C193" s="222"/>
      <c r="D193" s="223" t="s">
        <v>209</v>
      </c>
      <c r="E193" s="224" t="s">
        <v>19</v>
      </c>
      <c r="F193" s="225" t="s">
        <v>324</v>
      </c>
      <c r="G193" s="222"/>
      <c r="H193" s="226">
        <v>1147.6500000000001</v>
      </c>
      <c r="I193" s="227"/>
      <c r="J193" s="222"/>
      <c r="K193" s="222"/>
      <c r="L193" s="228"/>
      <c r="M193" s="229"/>
      <c r="N193" s="230"/>
      <c r="O193" s="230"/>
      <c r="P193" s="230"/>
      <c r="Q193" s="230"/>
      <c r="R193" s="230"/>
      <c r="S193" s="230"/>
      <c r="T193" s="23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2" t="s">
        <v>209</v>
      </c>
      <c r="AU193" s="232" t="s">
        <v>84</v>
      </c>
      <c r="AV193" s="13" t="s">
        <v>84</v>
      </c>
      <c r="AW193" s="13" t="s">
        <v>33</v>
      </c>
      <c r="AX193" s="13" t="s">
        <v>74</v>
      </c>
      <c r="AY193" s="232" t="s">
        <v>201</v>
      </c>
    </row>
    <row r="194" s="14" customFormat="1">
      <c r="A194" s="14"/>
      <c r="B194" s="233"/>
      <c r="C194" s="234"/>
      <c r="D194" s="223" t="s">
        <v>209</v>
      </c>
      <c r="E194" s="235" t="s">
        <v>19</v>
      </c>
      <c r="F194" s="236" t="s">
        <v>211</v>
      </c>
      <c r="G194" s="234"/>
      <c r="H194" s="237">
        <v>1147.6500000000001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3" t="s">
        <v>209</v>
      </c>
      <c r="AU194" s="243" t="s">
        <v>84</v>
      </c>
      <c r="AV194" s="14" t="s">
        <v>207</v>
      </c>
      <c r="AW194" s="14" t="s">
        <v>33</v>
      </c>
      <c r="AX194" s="14" t="s">
        <v>82</v>
      </c>
      <c r="AY194" s="243" t="s">
        <v>201</v>
      </c>
    </row>
    <row r="195" s="2" customFormat="1" ht="24.15" customHeight="1">
      <c r="A195" s="39"/>
      <c r="B195" s="40"/>
      <c r="C195" s="207" t="s">
        <v>357</v>
      </c>
      <c r="D195" s="207" t="s">
        <v>203</v>
      </c>
      <c r="E195" s="208" t="s">
        <v>358</v>
      </c>
      <c r="F195" s="209" t="s">
        <v>359</v>
      </c>
      <c r="G195" s="210" t="s">
        <v>224</v>
      </c>
      <c r="H195" s="211">
        <v>1147.6500000000001</v>
      </c>
      <c r="I195" s="212"/>
      <c r="J195" s="213">
        <f>ROUND(I195*H195,2)</f>
        <v>0</v>
      </c>
      <c r="K195" s="214"/>
      <c r="L195" s="45"/>
      <c r="M195" s="215" t="s">
        <v>19</v>
      </c>
      <c r="N195" s="216" t="s">
        <v>45</v>
      </c>
      <c r="O195" s="85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9" t="s">
        <v>207</v>
      </c>
      <c r="AT195" s="219" t="s">
        <v>203</v>
      </c>
      <c r="AU195" s="219" t="s">
        <v>84</v>
      </c>
      <c r="AY195" s="18" t="s">
        <v>201</v>
      </c>
      <c r="BE195" s="220">
        <f>IF(N195="základní",J195,0)</f>
        <v>0</v>
      </c>
      <c r="BF195" s="220">
        <f>IF(N195="snížená",J195,0)</f>
        <v>0</v>
      </c>
      <c r="BG195" s="220">
        <f>IF(N195="zákl. přenesená",J195,0)</f>
        <v>0</v>
      </c>
      <c r="BH195" s="220">
        <f>IF(N195="sníž. přenesená",J195,0)</f>
        <v>0</v>
      </c>
      <c r="BI195" s="220">
        <f>IF(N195="nulová",J195,0)</f>
        <v>0</v>
      </c>
      <c r="BJ195" s="18" t="s">
        <v>82</v>
      </c>
      <c r="BK195" s="220">
        <f>ROUND(I195*H195,2)</f>
        <v>0</v>
      </c>
      <c r="BL195" s="18" t="s">
        <v>207</v>
      </c>
      <c r="BM195" s="219" t="s">
        <v>360</v>
      </c>
    </row>
    <row r="196" s="13" customFormat="1">
      <c r="A196" s="13"/>
      <c r="B196" s="221"/>
      <c r="C196" s="222"/>
      <c r="D196" s="223" t="s">
        <v>209</v>
      </c>
      <c r="E196" s="224" t="s">
        <v>19</v>
      </c>
      <c r="F196" s="225" t="s">
        <v>324</v>
      </c>
      <c r="G196" s="222"/>
      <c r="H196" s="226">
        <v>1147.6500000000001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2" t="s">
        <v>209</v>
      </c>
      <c r="AU196" s="232" t="s">
        <v>84</v>
      </c>
      <c r="AV196" s="13" t="s">
        <v>84</v>
      </c>
      <c r="AW196" s="13" t="s">
        <v>33</v>
      </c>
      <c r="AX196" s="13" t="s">
        <v>74</v>
      </c>
      <c r="AY196" s="232" t="s">
        <v>201</v>
      </c>
    </row>
    <row r="197" s="14" customFormat="1">
      <c r="A197" s="14"/>
      <c r="B197" s="233"/>
      <c r="C197" s="234"/>
      <c r="D197" s="223" t="s">
        <v>209</v>
      </c>
      <c r="E197" s="235" t="s">
        <v>19</v>
      </c>
      <c r="F197" s="236" t="s">
        <v>211</v>
      </c>
      <c r="G197" s="234"/>
      <c r="H197" s="237">
        <v>1147.6500000000001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3" t="s">
        <v>209</v>
      </c>
      <c r="AU197" s="243" t="s">
        <v>84</v>
      </c>
      <c r="AV197" s="14" t="s">
        <v>207</v>
      </c>
      <c r="AW197" s="14" t="s">
        <v>33</v>
      </c>
      <c r="AX197" s="14" t="s">
        <v>82</v>
      </c>
      <c r="AY197" s="243" t="s">
        <v>201</v>
      </c>
    </row>
    <row r="198" s="2" customFormat="1" ht="24.15" customHeight="1">
      <c r="A198" s="39"/>
      <c r="B198" s="40"/>
      <c r="C198" s="207" t="s">
        <v>361</v>
      </c>
      <c r="D198" s="207" t="s">
        <v>203</v>
      </c>
      <c r="E198" s="208" t="s">
        <v>362</v>
      </c>
      <c r="F198" s="209" t="s">
        <v>363</v>
      </c>
      <c r="G198" s="210" t="s">
        <v>224</v>
      </c>
      <c r="H198" s="211">
        <v>137718</v>
      </c>
      <c r="I198" s="212"/>
      <c r="J198" s="213">
        <f>ROUND(I198*H198,2)</f>
        <v>0</v>
      </c>
      <c r="K198" s="214"/>
      <c r="L198" s="45"/>
      <c r="M198" s="215" t="s">
        <v>19</v>
      </c>
      <c r="N198" s="216" t="s">
        <v>45</v>
      </c>
      <c r="O198" s="85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9" t="s">
        <v>207</v>
      </c>
      <c r="AT198" s="219" t="s">
        <v>203</v>
      </c>
      <c r="AU198" s="219" t="s">
        <v>84</v>
      </c>
      <c r="AY198" s="18" t="s">
        <v>201</v>
      </c>
      <c r="BE198" s="220">
        <f>IF(N198="základní",J198,0)</f>
        <v>0</v>
      </c>
      <c r="BF198" s="220">
        <f>IF(N198="snížená",J198,0)</f>
        <v>0</v>
      </c>
      <c r="BG198" s="220">
        <f>IF(N198="zákl. přenesená",J198,0)</f>
        <v>0</v>
      </c>
      <c r="BH198" s="220">
        <f>IF(N198="sníž. přenesená",J198,0)</f>
        <v>0</v>
      </c>
      <c r="BI198" s="220">
        <f>IF(N198="nulová",J198,0)</f>
        <v>0</v>
      </c>
      <c r="BJ198" s="18" t="s">
        <v>82</v>
      </c>
      <c r="BK198" s="220">
        <f>ROUND(I198*H198,2)</f>
        <v>0</v>
      </c>
      <c r="BL198" s="18" t="s">
        <v>207</v>
      </c>
      <c r="BM198" s="219" t="s">
        <v>364</v>
      </c>
    </row>
    <row r="199" s="13" customFormat="1">
      <c r="A199" s="13"/>
      <c r="B199" s="221"/>
      <c r="C199" s="222"/>
      <c r="D199" s="223" t="s">
        <v>209</v>
      </c>
      <c r="E199" s="224" t="s">
        <v>19</v>
      </c>
      <c r="F199" s="225" t="s">
        <v>352</v>
      </c>
      <c r="G199" s="222"/>
      <c r="H199" s="226">
        <v>137718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2" t="s">
        <v>209</v>
      </c>
      <c r="AU199" s="232" t="s">
        <v>84</v>
      </c>
      <c r="AV199" s="13" t="s">
        <v>84</v>
      </c>
      <c r="AW199" s="13" t="s">
        <v>33</v>
      </c>
      <c r="AX199" s="13" t="s">
        <v>74</v>
      </c>
      <c r="AY199" s="232" t="s">
        <v>201</v>
      </c>
    </row>
    <row r="200" s="14" customFormat="1">
      <c r="A200" s="14"/>
      <c r="B200" s="233"/>
      <c r="C200" s="234"/>
      <c r="D200" s="223" t="s">
        <v>209</v>
      </c>
      <c r="E200" s="235" t="s">
        <v>19</v>
      </c>
      <c r="F200" s="236" t="s">
        <v>211</v>
      </c>
      <c r="G200" s="234"/>
      <c r="H200" s="237">
        <v>137718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3" t="s">
        <v>209</v>
      </c>
      <c r="AU200" s="243" t="s">
        <v>84</v>
      </c>
      <c r="AV200" s="14" t="s">
        <v>207</v>
      </c>
      <c r="AW200" s="14" t="s">
        <v>33</v>
      </c>
      <c r="AX200" s="14" t="s">
        <v>82</v>
      </c>
      <c r="AY200" s="243" t="s">
        <v>201</v>
      </c>
    </row>
    <row r="201" s="2" customFormat="1" ht="24.15" customHeight="1">
      <c r="A201" s="39"/>
      <c r="B201" s="40"/>
      <c r="C201" s="207" t="s">
        <v>365</v>
      </c>
      <c r="D201" s="207" t="s">
        <v>203</v>
      </c>
      <c r="E201" s="208" t="s">
        <v>366</v>
      </c>
      <c r="F201" s="209" t="s">
        <v>367</v>
      </c>
      <c r="G201" s="210" t="s">
        <v>224</v>
      </c>
      <c r="H201" s="211">
        <v>1147.6500000000001</v>
      </c>
      <c r="I201" s="212"/>
      <c r="J201" s="213">
        <f>ROUND(I201*H201,2)</f>
        <v>0</v>
      </c>
      <c r="K201" s="214"/>
      <c r="L201" s="45"/>
      <c r="M201" s="215" t="s">
        <v>19</v>
      </c>
      <c r="N201" s="216" t="s">
        <v>45</v>
      </c>
      <c r="O201" s="85"/>
      <c r="P201" s="217">
        <f>O201*H201</f>
        <v>0</v>
      </c>
      <c r="Q201" s="217">
        <v>0</v>
      </c>
      <c r="R201" s="217">
        <f>Q201*H201</f>
        <v>0</v>
      </c>
      <c r="S201" s="217">
        <v>0</v>
      </c>
      <c r="T201" s="21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9" t="s">
        <v>207</v>
      </c>
      <c r="AT201" s="219" t="s">
        <v>203</v>
      </c>
      <c r="AU201" s="219" t="s">
        <v>84</v>
      </c>
      <c r="AY201" s="18" t="s">
        <v>201</v>
      </c>
      <c r="BE201" s="220">
        <f>IF(N201="základní",J201,0)</f>
        <v>0</v>
      </c>
      <c r="BF201" s="220">
        <f>IF(N201="snížená",J201,0)</f>
        <v>0</v>
      </c>
      <c r="BG201" s="220">
        <f>IF(N201="zákl. přenesená",J201,0)</f>
        <v>0</v>
      </c>
      <c r="BH201" s="220">
        <f>IF(N201="sníž. přenesená",J201,0)</f>
        <v>0</v>
      </c>
      <c r="BI201" s="220">
        <f>IF(N201="nulová",J201,0)</f>
        <v>0</v>
      </c>
      <c r="BJ201" s="18" t="s">
        <v>82</v>
      </c>
      <c r="BK201" s="220">
        <f>ROUND(I201*H201,2)</f>
        <v>0</v>
      </c>
      <c r="BL201" s="18" t="s">
        <v>207</v>
      </c>
      <c r="BM201" s="219" t="s">
        <v>368</v>
      </c>
    </row>
    <row r="202" s="13" customFormat="1">
      <c r="A202" s="13"/>
      <c r="B202" s="221"/>
      <c r="C202" s="222"/>
      <c r="D202" s="223" t="s">
        <v>209</v>
      </c>
      <c r="E202" s="224" t="s">
        <v>19</v>
      </c>
      <c r="F202" s="225" t="s">
        <v>324</v>
      </c>
      <c r="G202" s="222"/>
      <c r="H202" s="226">
        <v>1147.6500000000001</v>
      </c>
      <c r="I202" s="227"/>
      <c r="J202" s="222"/>
      <c r="K202" s="222"/>
      <c r="L202" s="228"/>
      <c r="M202" s="229"/>
      <c r="N202" s="230"/>
      <c r="O202" s="230"/>
      <c r="P202" s="230"/>
      <c r="Q202" s="230"/>
      <c r="R202" s="230"/>
      <c r="S202" s="230"/>
      <c r="T202" s="23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2" t="s">
        <v>209</v>
      </c>
      <c r="AU202" s="232" t="s">
        <v>84</v>
      </c>
      <c r="AV202" s="13" t="s">
        <v>84</v>
      </c>
      <c r="AW202" s="13" t="s">
        <v>33</v>
      </c>
      <c r="AX202" s="13" t="s">
        <v>74</v>
      </c>
      <c r="AY202" s="232" t="s">
        <v>201</v>
      </c>
    </row>
    <row r="203" s="14" customFormat="1">
      <c r="A203" s="14"/>
      <c r="B203" s="233"/>
      <c r="C203" s="234"/>
      <c r="D203" s="223" t="s">
        <v>209</v>
      </c>
      <c r="E203" s="235" t="s">
        <v>19</v>
      </c>
      <c r="F203" s="236" t="s">
        <v>211</v>
      </c>
      <c r="G203" s="234"/>
      <c r="H203" s="237">
        <v>1147.6500000000001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3" t="s">
        <v>209</v>
      </c>
      <c r="AU203" s="243" t="s">
        <v>84</v>
      </c>
      <c r="AV203" s="14" t="s">
        <v>207</v>
      </c>
      <c r="AW203" s="14" t="s">
        <v>33</v>
      </c>
      <c r="AX203" s="14" t="s">
        <v>82</v>
      </c>
      <c r="AY203" s="243" t="s">
        <v>201</v>
      </c>
    </row>
    <row r="204" s="2" customFormat="1" ht="37.8" customHeight="1">
      <c r="A204" s="39"/>
      <c r="B204" s="40"/>
      <c r="C204" s="207" t="s">
        <v>369</v>
      </c>
      <c r="D204" s="207" t="s">
        <v>203</v>
      </c>
      <c r="E204" s="208" t="s">
        <v>370</v>
      </c>
      <c r="F204" s="209" t="s">
        <v>371</v>
      </c>
      <c r="G204" s="210" t="s">
        <v>372</v>
      </c>
      <c r="H204" s="211">
        <v>24</v>
      </c>
      <c r="I204" s="212"/>
      <c r="J204" s="213">
        <f>ROUND(I204*H204,2)</f>
        <v>0</v>
      </c>
      <c r="K204" s="214"/>
      <c r="L204" s="45"/>
      <c r="M204" s="215" t="s">
        <v>19</v>
      </c>
      <c r="N204" s="216" t="s">
        <v>45</v>
      </c>
      <c r="O204" s="85"/>
      <c r="P204" s="217">
        <f>O204*H204</f>
        <v>0</v>
      </c>
      <c r="Q204" s="217">
        <v>1.0000000000000001E-05</v>
      </c>
      <c r="R204" s="217">
        <f>Q204*H204</f>
        <v>0.00024000000000000003</v>
      </c>
      <c r="S204" s="217">
        <v>0</v>
      </c>
      <c r="T204" s="21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9" t="s">
        <v>207</v>
      </c>
      <c r="AT204" s="219" t="s">
        <v>203</v>
      </c>
      <c r="AU204" s="219" t="s">
        <v>84</v>
      </c>
      <c r="AY204" s="18" t="s">
        <v>201</v>
      </c>
      <c r="BE204" s="220">
        <f>IF(N204="základní",J204,0)</f>
        <v>0</v>
      </c>
      <c r="BF204" s="220">
        <f>IF(N204="snížená",J204,0)</f>
        <v>0</v>
      </c>
      <c r="BG204" s="220">
        <f>IF(N204="zákl. přenesená",J204,0)</f>
        <v>0</v>
      </c>
      <c r="BH204" s="220">
        <f>IF(N204="sníž. přenesená",J204,0)</f>
        <v>0</v>
      </c>
      <c r="BI204" s="220">
        <f>IF(N204="nulová",J204,0)</f>
        <v>0</v>
      </c>
      <c r="BJ204" s="18" t="s">
        <v>82</v>
      </c>
      <c r="BK204" s="220">
        <f>ROUND(I204*H204,2)</f>
        <v>0</v>
      </c>
      <c r="BL204" s="18" t="s">
        <v>207</v>
      </c>
      <c r="BM204" s="219" t="s">
        <v>373</v>
      </c>
    </row>
    <row r="205" s="13" customFormat="1">
      <c r="A205" s="13"/>
      <c r="B205" s="221"/>
      <c r="C205" s="222"/>
      <c r="D205" s="223" t="s">
        <v>209</v>
      </c>
      <c r="E205" s="224" t="s">
        <v>19</v>
      </c>
      <c r="F205" s="225" t="s">
        <v>374</v>
      </c>
      <c r="G205" s="222"/>
      <c r="H205" s="226">
        <v>24</v>
      </c>
      <c r="I205" s="227"/>
      <c r="J205" s="222"/>
      <c r="K205" s="222"/>
      <c r="L205" s="228"/>
      <c r="M205" s="229"/>
      <c r="N205" s="230"/>
      <c r="O205" s="230"/>
      <c r="P205" s="230"/>
      <c r="Q205" s="230"/>
      <c r="R205" s="230"/>
      <c r="S205" s="230"/>
      <c r="T205" s="23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2" t="s">
        <v>209</v>
      </c>
      <c r="AU205" s="232" t="s">
        <v>84</v>
      </c>
      <c r="AV205" s="13" t="s">
        <v>84</v>
      </c>
      <c r="AW205" s="13" t="s">
        <v>33</v>
      </c>
      <c r="AX205" s="13" t="s">
        <v>74</v>
      </c>
      <c r="AY205" s="232" t="s">
        <v>201</v>
      </c>
    </row>
    <row r="206" s="14" customFormat="1">
      <c r="A206" s="14"/>
      <c r="B206" s="233"/>
      <c r="C206" s="234"/>
      <c r="D206" s="223" t="s">
        <v>209</v>
      </c>
      <c r="E206" s="235" t="s">
        <v>19</v>
      </c>
      <c r="F206" s="236" t="s">
        <v>211</v>
      </c>
      <c r="G206" s="234"/>
      <c r="H206" s="237">
        <v>24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3" t="s">
        <v>209</v>
      </c>
      <c r="AU206" s="243" t="s">
        <v>84</v>
      </c>
      <c r="AV206" s="14" t="s">
        <v>207</v>
      </c>
      <c r="AW206" s="14" t="s">
        <v>33</v>
      </c>
      <c r="AX206" s="14" t="s">
        <v>82</v>
      </c>
      <c r="AY206" s="243" t="s">
        <v>201</v>
      </c>
    </row>
    <row r="207" s="2" customFormat="1" ht="14.4" customHeight="1">
      <c r="A207" s="39"/>
      <c r="B207" s="40"/>
      <c r="C207" s="244" t="s">
        <v>375</v>
      </c>
      <c r="D207" s="244" t="s">
        <v>134</v>
      </c>
      <c r="E207" s="245" t="s">
        <v>376</v>
      </c>
      <c r="F207" s="246" t="s">
        <v>377</v>
      </c>
      <c r="G207" s="247" t="s">
        <v>246</v>
      </c>
      <c r="H207" s="248">
        <v>2.3999999999999999</v>
      </c>
      <c r="I207" s="249"/>
      <c r="J207" s="250">
        <f>ROUND(I207*H207,2)</f>
        <v>0</v>
      </c>
      <c r="K207" s="251"/>
      <c r="L207" s="252"/>
      <c r="M207" s="253" t="s">
        <v>19</v>
      </c>
      <c r="N207" s="254" t="s">
        <v>45</v>
      </c>
      <c r="O207" s="85"/>
      <c r="P207" s="217">
        <f>O207*H207</f>
        <v>0</v>
      </c>
      <c r="Q207" s="217">
        <v>0.00046000000000000001</v>
      </c>
      <c r="R207" s="217">
        <f>Q207*H207</f>
        <v>0.001104</v>
      </c>
      <c r="S207" s="217">
        <v>0</v>
      </c>
      <c r="T207" s="21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9" t="s">
        <v>230</v>
      </c>
      <c r="AT207" s="219" t="s">
        <v>134</v>
      </c>
      <c r="AU207" s="219" t="s">
        <v>84</v>
      </c>
      <c r="AY207" s="18" t="s">
        <v>201</v>
      </c>
      <c r="BE207" s="220">
        <f>IF(N207="základní",J207,0)</f>
        <v>0</v>
      </c>
      <c r="BF207" s="220">
        <f>IF(N207="snížená",J207,0)</f>
        <v>0</v>
      </c>
      <c r="BG207" s="220">
        <f>IF(N207="zákl. přenesená",J207,0)</f>
        <v>0</v>
      </c>
      <c r="BH207" s="220">
        <f>IF(N207="sníž. přenesená",J207,0)</f>
        <v>0</v>
      </c>
      <c r="BI207" s="220">
        <f>IF(N207="nulová",J207,0)</f>
        <v>0</v>
      </c>
      <c r="BJ207" s="18" t="s">
        <v>82</v>
      </c>
      <c r="BK207" s="220">
        <f>ROUND(I207*H207,2)</f>
        <v>0</v>
      </c>
      <c r="BL207" s="18" t="s">
        <v>207</v>
      </c>
      <c r="BM207" s="219" t="s">
        <v>378</v>
      </c>
    </row>
    <row r="208" s="13" customFormat="1">
      <c r="A208" s="13"/>
      <c r="B208" s="221"/>
      <c r="C208" s="222"/>
      <c r="D208" s="223" t="s">
        <v>209</v>
      </c>
      <c r="E208" s="224" t="s">
        <v>19</v>
      </c>
      <c r="F208" s="225" t="s">
        <v>379</v>
      </c>
      <c r="G208" s="222"/>
      <c r="H208" s="226">
        <v>2.3999999999999999</v>
      </c>
      <c r="I208" s="227"/>
      <c r="J208" s="222"/>
      <c r="K208" s="222"/>
      <c r="L208" s="228"/>
      <c r="M208" s="229"/>
      <c r="N208" s="230"/>
      <c r="O208" s="230"/>
      <c r="P208" s="230"/>
      <c r="Q208" s="230"/>
      <c r="R208" s="230"/>
      <c r="S208" s="230"/>
      <c r="T208" s="23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2" t="s">
        <v>209</v>
      </c>
      <c r="AU208" s="232" t="s">
        <v>84</v>
      </c>
      <c r="AV208" s="13" t="s">
        <v>84</v>
      </c>
      <c r="AW208" s="13" t="s">
        <v>33</v>
      </c>
      <c r="AX208" s="13" t="s">
        <v>74</v>
      </c>
      <c r="AY208" s="232" t="s">
        <v>201</v>
      </c>
    </row>
    <row r="209" s="14" customFormat="1">
      <c r="A209" s="14"/>
      <c r="B209" s="233"/>
      <c r="C209" s="234"/>
      <c r="D209" s="223" t="s">
        <v>209</v>
      </c>
      <c r="E209" s="235" t="s">
        <v>19</v>
      </c>
      <c r="F209" s="236" t="s">
        <v>211</v>
      </c>
      <c r="G209" s="234"/>
      <c r="H209" s="237">
        <v>2.3999999999999999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3" t="s">
        <v>209</v>
      </c>
      <c r="AU209" s="243" t="s">
        <v>84</v>
      </c>
      <c r="AV209" s="14" t="s">
        <v>207</v>
      </c>
      <c r="AW209" s="14" t="s">
        <v>33</v>
      </c>
      <c r="AX209" s="14" t="s">
        <v>82</v>
      </c>
      <c r="AY209" s="243" t="s">
        <v>201</v>
      </c>
    </row>
    <row r="210" s="2" customFormat="1" ht="24.15" customHeight="1">
      <c r="A210" s="39"/>
      <c r="B210" s="40"/>
      <c r="C210" s="207" t="s">
        <v>380</v>
      </c>
      <c r="D210" s="207" t="s">
        <v>203</v>
      </c>
      <c r="E210" s="208" t="s">
        <v>381</v>
      </c>
      <c r="F210" s="209" t="s">
        <v>382</v>
      </c>
      <c r="G210" s="210" t="s">
        <v>341</v>
      </c>
      <c r="H210" s="211">
        <v>1</v>
      </c>
      <c r="I210" s="212"/>
      <c r="J210" s="213">
        <f>ROUND(I210*H210,2)</f>
        <v>0</v>
      </c>
      <c r="K210" s="214"/>
      <c r="L210" s="45"/>
      <c r="M210" s="215" t="s">
        <v>19</v>
      </c>
      <c r="N210" s="216" t="s">
        <v>45</v>
      </c>
      <c r="O210" s="85"/>
      <c r="P210" s="217">
        <f>O210*H210</f>
        <v>0</v>
      </c>
      <c r="Q210" s="217">
        <v>0</v>
      </c>
      <c r="R210" s="217">
        <f>Q210*H210</f>
        <v>0</v>
      </c>
      <c r="S210" s="217">
        <v>0</v>
      </c>
      <c r="T210" s="218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9" t="s">
        <v>207</v>
      </c>
      <c r="AT210" s="219" t="s">
        <v>203</v>
      </c>
      <c r="AU210" s="219" t="s">
        <v>84</v>
      </c>
      <c r="AY210" s="18" t="s">
        <v>201</v>
      </c>
      <c r="BE210" s="220">
        <f>IF(N210="základní",J210,0)</f>
        <v>0</v>
      </c>
      <c r="BF210" s="220">
        <f>IF(N210="snížená",J210,0)</f>
        <v>0</v>
      </c>
      <c r="BG210" s="220">
        <f>IF(N210="zákl. přenesená",J210,0)</f>
        <v>0</v>
      </c>
      <c r="BH210" s="220">
        <f>IF(N210="sníž. přenesená",J210,0)</f>
        <v>0</v>
      </c>
      <c r="BI210" s="220">
        <f>IF(N210="nulová",J210,0)</f>
        <v>0</v>
      </c>
      <c r="BJ210" s="18" t="s">
        <v>82</v>
      </c>
      <c r="BK210" s="220">
        <f>ROUND(I210*H210,2)</f>
        <v>0</v>
      </c>
      <c r="BL210" s="18" t="s">
        <v>207</v>
      </c>
      <c r="BM210" s="219" t="s">
        <v>383</v>
      </c>
    </row>
    <row r="211" s="2" customFormat="1" ht="24.15" customHeight="1">
      <c r="A211" s="39"/>
      <c r="B211" s="40"/>
      <c r="C211" s="207" t="s">
        <v>384</v>
      </c>
      <c r="D211" s="207" t="s">
        <v>203</v>
      </c>
      <c r="E211" s="208" t="s">
        <v>385</v>
      </c>
      <c r="F211" s="209" t="s">
        <v>386</v>
      </c>
      <c r="G211" s="210" t="s">
        <v>206</v>
      </c>
      <c r="H211" s="211">
        <v>0.096000000000000002</v>
      </c>
      <c r="I211" s="212"/>
      <c r="J211" s="213">
        <f>ROUND(I211*H211,2)</f>
        <v>0</v>
      </c>
      <c r="K211" s="214"/>
      <c r="L211" s="45"/>
      <c r="M211" s="215" t="s">
        <v>19</v>
      </c>
      <c r="N211" s="216" t="s">
        <v>45</v>
      </c>
      <c r="O211" s="85"/>
      <c r="P211" s="217">
        <f>O211*H211</f>
        <v>0</v>
      </c>
      <c r="Q211" s="217">
        <v>0</v>
      </c>
      <c r="R211" s="217">
        <f>Q211*H211</f>
        <v>0</v>
      </c>
      <c r="S211" s="217">
        <v>2.2000000000000002</v>
      </c>
      <c r="T211" s="218">
        <f>S211*H211</f>
        <v>0.21120000000000003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9" t="s">
        <v>207</v>
      </c>
      <c r="AT211" s="219" t="s">
        <v>203</v>
      </c>
      <c r="AU211" s="219" t="s">
        <v>84</v>
      </c>
      <c r="AY211" s="18" t="s">
        <v>201</v>
      </c>
      <c r="BE211" s="220">
        <f>IF(N211="základní",J211,0)</f>
        <v>0</v>
      </c>
      <c r="BF211" s="220">
        <f>IF(N211="snížená",J211,0)</f>
        <v>0</v>
      </c>
      <c r="BG211" s="220">
        <f>IF(N211="zákl. přenesená",J211,0)</f>
        <v>0</v>
      </c>
      <c r="BH211" s="220">
        <f>IF(N211="sníž. přenesená",J211,0)</f>
        <v>0</v>
      </c>
      <c r="BI211" s="220">
        <f>IF(N211="nulová",J211,0)</f>
        <v>0</v>
      </c>
      <c r="BJ211" s="18" t="s">
        <v>82</v>
      </c>
      <c r="BK211" s="220">
        <f>ROUND(I211*H211,2)</f>
        <v>0</v>
      </c>
      <c r="BL211" s="18" t="s">
        <v>207</v>
      </c>
      <c r="BM211" s="219" t="s">
        <v>387</v>
      </c>
    </row>
    <row r="212" s="13" customFormat="1">
      <c r="A212" s="13"/>
      <c r="B212" s="221"/>
      <c r="C212" s="222"/>
      <c r="D212" s="223" t="s">
        <v>209</v>
      </c>
      <c r="E212" s="224" t="s">
        <v>19</v>
      </c>
      <c r="F212" s="225" t="s">
        <v>331</v>
      </c>
      <c r="G212" s="222"/>
      <c r="H212" s="226">
        <v>0.096000000000000002</v>
      </c>
      <c r="I212" s="227"/>
      <c r="J212" s="222"/>
      <c r="K212" s="222"/>
      <c r="L212" s="228"/>
      <c r="M212" s="229"/>
      <c r="N212" s="230"/>
      <c r="O212" s="230"/>
      <c r="P212" s="230"/>
      <c r="Q212" s="230"/>
      <c r="R212" s="230"/>
      <c r="S212" s="230"/>
      <c r="T212" s="23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2" t="s">
        <v>209</v>
      </c>
      <c r="AU212" s="232" t="s">
        <v>84</v>
      </c>
      <c r="AV212" s="13" t="s">
        <v>84</v>
      </c>
      <c r="AW212" s="13" t="s">
        <v>33</v>
      </c>
      <c r="AX212" s="13" t="s">
        <v>74</v>
      </c>
      <c r="AY212" s="232" t="s">
        <v>201</v>
      </c>
    </row>
    <row r="213" s="14" customFormat="1">
      <c r="A213" s="14"/>
      <c r="B213" s="233"/>
      <c r="C213" s="234"/>
      <c r="D213" s="223" t="s">
        <v>209</v>
      </c>
      <c r="E213" s="235" t="s">
        <v>19</v>
      </c>
      <c r="F213" s="236" t="s">
        <v>211</v>
      </c>
      <c r="G213" s="234"/>
      <c r="H213" s="237">
        <v>0.096000000000000002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3" t="s">
        <v>209</v>
      </c>
      <c r="AU213" s="243" t="s">
        <v>84</v>
      </c>
      <c r="AV213" s="14" t="s">
        <v>207</v>
      </c>
      <c r="AW213" s="14" t="s">
        <v>33</v>
      </c>
      <c r="AX213" s="14" t="s">
        <v>82</v>
      </c>
      <c r="AY213" s="243" t="s">
        <v>201</v>
      </c>
    </row>
    <row r="214" s="2" customFormat="1" ht="37.8" customHeight="1">
      <c r="A214" s="39"/>
      <c r="B214" s="40"/>
      <c r="C214" s="207" t="s">
        <v>388</v>
      </c>
      <c r="D214" s="207" t="s">
        <v>203</v>
      </c>
      <c r="E214" s="208" t="s">
        <v>389</v>
      </c>
      <c r="F214" s="209" t="s">
        <v>390</v>
      </c>
      <c r="G214" s="210" t="s">
        <v>224</v>
      </c>
      <c r="H214" s="211">
        <v>30</v>
      </c>
      <c r="I214" s="212"/>
      <c r="J214" s="213">
        <f>ROUND(I214*H214,2)</f>
        <v>0</v>
      </c>
      <c r="K214" s="214"/>
      <c r="L214" s="45"/>
      <c r="M214" s="215" t="s">
        <v>19</v>
      </c>
      <c r="N214" s="216" t="s">
        <v>45</v>
      </c>
      <c r="O214" s="85"/>
      <c r="P214" s="217">
        <f>O214*H214</f>
        <v>0</v>
      </c>
      <c r="Q214" s="217">
        <v>0</v>
      </c>
      <c r="R214" s="217">
        <f>Q214*H214</f>
        <v>0</v>
      </c>
      <c r="S214" s="217">
        <v>0.058999999999999997</v>
      </c>
      <c r="T214" s="218">
        <f>S214*H214</f>
        <v>1.77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9" t="s">
        <v>207</v>
      </c>
      <c r="AT214" s="219" t="s">
        <v>203</v>
      </c>
      <c r="AU214" s="219" t="s">
        <v>84</v>
      </c>
      <c r="AY214" s="18" t="s">
        <v>201</v>
      </c>
      <c r="BE214" s="220">
        <f>IF(N214="základní",J214,0)</f>
        <v>0</v>
      </c>
      <c r="BF214" s="220">
        <f>IF(N214="snížená",J214,0)</f>
        <v>0</v>
      </c>
      <c r="BG214" s="220">
        <f>IF(N214="zákl. přenesená",J214,0)</f>
        <v>0</v>
      </c>
      <c r="BH214" s="220">
        <f>IF(N214="sníž. přenesená",J214,0)</f>
        <v>0</v>
      </c>
      <c r="BI214" s="220">
        <f>IF(N214="nulová",J214,0)</f>
        <v>0</v>
      </c>
      <c r="BJ214" s="18" t="s">
        <v>82</v>
      </c>
      <c r="BK214" s="220">
        <f>ROUND(I214*H214,2)</f>
        <v>0</v>
      </c>
      <c r="BL214" s="18" t="s">
        <v>207</v>
      </c>
      <c r="BM214" s="219" t="s">
        <v>391</v>
      </c>
    </row>
    <row r="215" s="13" customFormat="1">
      <c r="A215" s="13"/>
      <c r="B215" s="221"/>
      <c r="C215" s="222"/>
      <c r="D215" s="223" t="s">
        <v>209</v>
      </c>
      <c r="E215" s="224" t="s">
        <v>19</v>
      </c>
      <c r="F215" s="225" t="s">
        <v>392</v>
      </c>
      <c r="G215" s="222"/>
      <c r="H215" s="226">
        <v>30</v>
      </c>
      <c r="I215" s="227"/>
      <c r="J215" s="222"/>
      <c r="K215" s="222"/>
      <c r="L215" s="228"/>
      <c r="M215" s="229"/>
      <c r="N215" s="230"/>
      <c r="O215" s="230"/>
      <c r="P215" s="230"/>
      <c r="Q215" s="230"/>
      <c r="R215" s="230"/>
      <c r="S215" s="230"/>
      <c r="T215" s="23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2" t="s">
        <v>209</v>
      </c>
      <c r="AU215" s="232" t="s">
        <v>84</v>
      </c>
      <c r="AV215" s="13" t="s">
        <v>84</v>
      </c>
      <c r="AW215" s="13" t="s">
        <v>33</v>
      </c>
      <c r="AX215" s="13" t="s">
        <v>74</v>
      </c>
      <c r="AY215" s="232" t="s">
        <v>201</v>
      </c>
    </row>
    <row r="216" s="14" customFormat="1">
      <c r="A216" s="14"/>
      <c r="B216" s="233"/>
      <c r="C216" s="234"/>
      <c r="D216" s="223" t="s">
        <v>209</v>
      </c>
      <c r="E216" s="235" t="s">
        <v>19</v>
      </c>
      <c r="F216" s="236" t="s">
        <v>211</v>
      </c>
      <c r="G216" s="234"/>
      <c r="H216" s="237">
        <v>30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3" t="s">
        <v>209</v>
      </c>
      <c r="AU216" s="243" t="s">
        <v>84</v>
      </c>
      <c r="AV216" s="14" t="s">
        <v>207</v>
      </c>
      <c r="AW216" s="14" t="s">
        <v>33</v>
      </c>
      <c r="AX216" s="14" t="s">
        <v>82</v>
      </c>
      <c r="AY216" s="243" t="s">
        <v>201</v>
      </c>
    </row>
    <row r="217" s="2" customFormat="1" ht="24.15" customHeight="1">
      <c r="A217" s="39"/>
      <c r="B217" s="40"/>
      <c r="C217" s="207" t="s">
        <v>393</v>
      </c>
      <c r="D217" s="207" t="s">
        <v>203</v>
      </c>
      <c r="E217" s="208" t="s">
        <v>394</v>
      </c>
      <c r="F217" s="209" t="s">
        <v>395</v>
      </c>
      <c r="G217" s="210" t="s">
        <v>246</v>
      </c>
      <c r="H217" s="211">
        <v>20</v>
      </c>
      <c r="I217" s="212"/>
      <c r="J217" s="213">
        <f>ROUND(I217*H217,2)</f>
        <v>0</v>
      </c>
      <c r="K217" s="214"/>
      <c r="L217" s="45"/>
      <c r="M217" s="215" t="s">
        <v>19</v>
      </c>
      <c r="N217" s="216" t="s">
        <v>45</v>
      </c>
      <c r="O217" s="85"/>
      <c r="P217" s="217">
        <f>O217*H217</f>
        <v>0</v>
      </c>
      <c r="Q217" s="217">
        <v>0</v>
      </c>
      <c r="R217" s="217">
        <f>Q217*H217</f>
        <v>0</v>
      </c>
      <c r="S217" s="217">
        <v>0</v>
      </c>
      <c r="T217" s="21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9" t="s">
        <v>207</v>
      </c>
      <c r="AT217" s="219" t="s">
        <v>203</v>
      </c>
      <c r="AU217" s="219" t="s">
        <v>84</v>
      </c>
      <c r="AY217" s="18" t="s">
        <v>201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18" t="s">
        <v>82</v>
      </c>
      <c r="BK217" s="220">
        <f>ROUND(I217*H217,2)</f>
        <v>0</v>
      </c>
      <c r="BL217" s="18" t="s">
        <v>207</v>
      </c>
      <c r="BM217" s="219" t="s">
        <v>396</v>
      </c>
    </row>
    <row r="218" s="13" customFormat="1">
      <c r="A218" s="13"/>
      <c r="B218" s="221"/>
      <c r="C218" s="222"/>
      <c r="D218" s="223" t="s">
        <v>209</v>
      </c>
      <c r="E218" s="224" t="s">
        <v>19</v>
      </c>
      <c r="F218" s="225" t="s">
        <v>397</v>
      </c>
      <c r="G218" s="222"/>
      <c r="H218" s="226">
        <v>20</v>
      </c>
      <c r="I218" s="227"/>
      <c r="J218" s="222"/>
      <c r="K218" s="222"/>
      <c r="L218" s="228"/>
      <c r="M218" s="229"/>
      <c r="N218" s="230"/>
      <c r="O218" s="230"/>
      <c r="P218" s="230"/>
      <c r="Q218" s="230"/>
      <c r="R218" s="230"/>
      <c r="S218" s="230"/>
      <c r="T218" s="23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2" t="s">
        <v>209</v>
      </c>
      <c r="AU218" s="232" t="s">
        <v>84</v>
      </c>
      <c r="AV218" s="13" t="s">
        <v>84</v>
      </c>
      <c r="AW218" s="13" t="s">
        <v>33</v>
      </c>
      <c r="AX218" s="13" t="s">
        <v>74</v>
      </c>
      <c r="AY218" s="232" t="s">
        <v>201</v>
      </c>
    </row>
    <row r="219" s="14" customFormat="1">
      <c r="A219" s="14"/>
      <c r="B219" s="233"/>
      <c r="C219" s="234"/>
      <c r="D219" s="223" t="s">
        <v>209</v>
      </c>
      <c r="E219" s="235" t="s">
        <v>19</v>
      </c>
      <c r="F219" s="236" t="s">
        <v>211</v>
      </c>
      <c r="G219" s="234"/>
      <c r="H219" s="237">
        <v>20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3" t="s">
        <v>209</v>
      </c>
      <c r="AU219" s="243" t="s">
        <v>84</v>
      </c>
      <c r="AV219" s="14" t="s">
        <v>207</v>
      </c>
      <c r="AW219" s="14" t="s">
        <v>33</v>
      </c>
      <c r="AX219" s="14" t="s">
        <v>82</v>
      </c>
      <c r="AY219" s="243" t="s">
        <v>201</v>
      </c>
    </row>
    <row r="220" s="2" customFormat="1" ht="49.05" customHeight="1">
      <c r="A220" s="39"/>
      <c r="B220" s="40"/>
      <c r="C220" s="207" t="s">
        <v>398</v>
      </c>
      <c r="D220" s="207" t="s">
        <v>203</v>
      </c>
      <c r="E220" s="208" t="s">
        <v>399</v>
      </c>
      <c r="F220" s="209" t="s">
        <v>400</v>
      </c>
      <c r="G220" s="210" t="s">
        <v>246</v>
      </c>
      <c r="H220" s="211">
        <v>20</v>
      </c>
      <c r="I220" s="212"/>
      <c r="J220" s="213">
        <f>ROUND(I220*H220,2)</f>
        <v>0</v>
      </c>
      <c r="K220" s="214"/>
      <c r="L220" s="45"/>
      <c r="M220" s="215" t="s">
        <v>19</v>
      </c>
      <c r="N220" s="216" t="s">
        <v>45</v>
      </c>
      <c r="O220" s="85"/>
      <c r="P220" s="217">
        <f>O220*H220</f>
        <v>0</v>
      </c>
      <c r="Q220" s="217">
        <v>0.0015100000000000001</v>
      </c>
      <c r="R220" s="217">
        <f>Q220*H220</f>
        <v>0.030200000000000001</v>
      </c>
      <c r="S220" s="217">
        <v>0.001</v>
      </c>
      <c r="T220" s="218">
        <f>S220*H220</f>
        <v>0.02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9" t="s">
        <v>207</v>
      </c>
      <c r="AT220" s="219" t="s">
        <v>203</v>
      </c>
      <c r="AU220" s="219" t="s">
        <v>84</v>
      </c>
      <c r="AY220" s="18" t="s">
        <v>201</v>
      </c>
      <c r="BE220" s="220">
        <f>IF(N220="základní",J220,0)</f>
        <v>0</v>
      </c>
      <c r="BF220" s="220">
        <f>IF(N220="snížená",J220,0)</f>
        <v>0</v>
      </c>
      <c r="BG220" s="220">
        <f>IF(N220="zákl. přenesená",J220,0)</f>
        <v>0</v>
      </c>
      <c r="BH220" s="220">
        <f>IF(N220="sníž. přenesená",J220,0)</f>
        <v>0</v>
      </c>
      <c r="BI220" s="220">
        <f>IF(N220="nulová",J220,0)</f>
        <v>0</v>
      </c>
      <c r="BJ220" s="18" t="s">
        <v>82</v>
      </c>
      <c r="BK220" s="220">
        <f>ROUND(I220*H220,2)</f>
        <v>0</v>
      </c>
      <c r="BL220" s="18" t="s">
        <v>207</v>
      </c>
      <c r="BM220" s="219" t="s">
        <v>401</v>
      </c>
    </row>
    <row r="221" s="13" customFormat="1">
      <c r="A221" s="13"/>
      <c r="B221" s="221"/>
      <c r="C221" s="222"/>
      <c r="D221" s="223" t="s">
        <v>209</v>
      </c>
      <c r="E221" s="224" t="s">
        <v>19</v>
      </c>
      <c r="F221" s="225" t="s">
        <v>397</v>
      </c>
      <c r="G221" s="222"/>
      <c r="H221" s="226">
        <v>20</v>
      </c>
      <c r="I221" s="227"/>
      <c r="J221" s="222"/>
      <c r="K221" s="222"/>
      <c r="L221" s="228"/>
      <c r="M221" s="229"/>
      <c r="N221" s="230"/>
      <c r="O221" s="230"/>
      <c r="P221" s="230"/>
      <c r="Q221" s="230"/>
      <c r="R221" s="230"/>
      <c r="S221" s="230"/>
      <c r="T221" s="23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2" t="s">
        <v>209</v>
      </c>
      <c r="AU221" s="232" t="s">
        <v>84</v>
      </c>
      <c r="AV221" s="13" t="s">
        <v>84</v>
      </c>
      <c r="AW221" s="13" t="s">
        <v>33</v>
      </c>
      <c r="AX221" s="13" t="s">
        <v>74</v>
      </c>
      <c r="AY221" s="232" t="s">
        <v>201</v>
      </c>
    </row>
    <row r="222" s="14" customFormat="1">
      <c r="A222" s="14"/>
      <c r="B222" s="233"/>
      <c r="C222" s="234"/>
      <c r="D222" s="223" t="s">
        <v>209</v>
      </c>
      <c r="E222" s="235" t="s">
        <v>19</v>
      </c>
      <c r="F222" s="236" t="s">
        <v>211</v>
      </c>
      <c r="G222" s="234"/>
      <c r="H222" s="237">
        <v>20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3" t="s">
        <v>209</v>
      </c>
      <c r="AU222" s="243" t="s">
        <v>84</v>
      </c>
      <c r="AV222" s="14" t="s">
        <v>207</v>
      </c>
      <c r="AW222" s="14" t="s">
        <v>33</v>
      </c>
      <c r="AX222" s="14" t="s">
        <v>82</v>
      </c>
      <c r="AY222" s="243" t="s">
        <v>201</v>
      </c>
    </row>
    <row r="223" s="2" customFormat="1" ht="14.4" customHeight="1">
      <c r="A223" s="39"/>
      <c r="B223" s="40"/>
      <c r="C223" s="207" t="s">
        <v>402</v>
      </c>
      <c r="D223" s="207" t="s">
        <v>203</v>
      </c>
      <c r="E223" s="208" t="s">
        <v>403</v>
      </c>
      <c r="F223" s="209" t="s">
        <v>404</v>
      </c>
      <c r="G223" s="210" t="s">
        <v>341</v>
      </c>
      <c r="H223" s="211">
        <v>1</v>
      </c>
      <c r="I223" s="212"/>
      <c r="J223" s="213">
        <f>ROUND(I223*H223,2)</f>
        <v>0</v>
      </c>
      <c r="K223" s="214"/>
      <c r="L223" s="45"/>
      <c r="M223" s="215" t="s">
        <v>19</v>
      </c>
      <c r="N223" s="216" t="s">
        <v>45</v>
      </c>
      <c r="O223" s="85"/>
      <c r="P223" s="217">
        <f>O223*H223</f>
        <v>0</v>
      </c>
      <c r="Q223" s="217">
        <v>0</v>
      </c>
      <c r="R223" s="217">
        <f>Q223*H223</f>
        <v>0</v>
      </c>
      <c r="S223" s="217">
        <v>0.20000000000000001</v>
      </c>
      <c r="T223" s="218">
        <f>S223*H223</f>
        <v>0.20000000000000001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9" t="s">
        <v>207</v>
      </c>
      <c r="AT223" s="219" t="s">
        <v>203</v>
      </c>
      <c r="AU223" s="219" t="s">
        <v>84</v>
      </c>
      <c r="AY223" s="18" t="s">
        <v>201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18" t="s">
        <v>82</v>
      </c>
      <c r="BK223" s="220">
        <f>ROUND(I223*H223,2)</f>
        <v>0</v>
      </c>
      <c r="BL223" s="18" t="s">
        <v>207</v>
      </c>
      <c r="BM223" s="219" t="s">
        <v>405</v>
      </c>
    </row>
    <row r="224" s="2" customFormat="1" ht="24.15" customHeight="1">
      <c r="A224" s="39"/>
      <c r="B224" s="40"/>
      <c r="C224" s="207" t="s">
        <v>406</v>
      </c>
      <c r="D224" s="207" t="s">
        <v>203</v>
      </c>
      <c r="E224" s="208" t="s">
        <v>407</v>
      </c>
      <c r="F224" s="209" t="s">
        <v>408</v>
      </c>
      <c r="G224" s="210" t="s">
        <v>341</v>
      </c>
      <c r="H224" s="211">
        <v>1</v>
      </c>
      <c r="I224" s="212"/>
      <c r="J224" s="213">
        <f>ROUND(I224*H224,2)</f>
        <v>0</v>
      </c>
      <c r="K224" s="214"/>
      <c r="L224" s="45"/>
      <c r="M224" s="215" t="s">
        <v>19</v>
      </c>
      <c r="N224" s="216" t="s">
        <v>45</v>
      </c>
      <c r="O224" s="85"/>
      <c r="P224" s="217">
        <f>O224*H224</f>
        <v>0</v>
      </c>
      <c r="Q224" s="217">
        <v>0</v>
      </c>
      <c r="R224" s="217">
        <f>Q224*H224</f>
        <v>0</v>
      </c>
      <c r="S224" s="217">
        <v>0</v>
      </c>
      <c r="T224" s="21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9" t="s">
        <v>207</v>
      </c>
      <c r="AT224" s="219" t="s">
        <v>203</v>
      </c>
      <c r="AU224" s="219" t="s">
        <v>84</v>
      </c>
      <c r="AY224" s="18" t="s">
        <v>201</v>
      </c>
      <c r="BE224" s="220">
        <f>IF(N224="základní",J224,0)</f>
        <v>0</v>
      </c>
      <c r="BF224" s="220">
        <f>IF(N224="snížená",J224,0)</f>
        <v>0</v>
      </c>
      <c r="BG224" s="220">
        <f>IF(N224="zákl. přenesená",J224,0)</f>
        <v>0</v>
      </c>
      <c r="BH224" s="220">
        <f>IF(N224="sníž. přenesená",J224,0)</f>
        <v>0</v>
      </c>
      <c r="BI224" s="220">
        <f>IF(N224="nulová",J224,0)</f>
        <v>0</v>
      </c>
      <c r="BJ224" s="18" t="s">
        <v>82</v>
      </c>
      <c r="BK224" s="220">
        <f>ROUND(I224*H224,2)</f>
        <v>0</v>
      </c>
      <c r="BL224" s="18" t="s">
        <v>207</v>
      </c>
      <c r="BM224" s="219" t="s">
        <v>409</v>
      </c>
    </row>
    <row r="225" s="2" customFormat="1" ht="24.15" customHeight="1">
      <c r="A225" s="39"/>
      <c r="B225" s="40"/>
      <c r="C225" s="207" t="s">
        <v>410</v>
      </c>
      <c r="D225" s="207" t="s">
        <v>203</v>
      </c>
      <c r="E225" s="208" t="s">
        <v>411</v>
      </c>
      <c r="F225" s="209" t="s">
        <v>412</v>
      </c>
      <c r="G225" s="210" t="s">
        <v>372</v>
      </c>
      <c r="H225" s="211">
        <v>1</v>
      </c>
      <c r="I225" s="212"/>
      <c r="J225" s="213">
        <f>ROUND(I225*H225,2)</f>
        <v>0</v>
      </c>
      <c r="K225" s="214"/>
      <c r="L225" s="45"/>
      <c r="M225" s="215" t="s">
        <v>19</v>
      </c>
      <c r="N225" s="216" t="s">
        <v>45</v>
      </c>
      <c r="O225" s="85"/>
      <c r="P225" s="217">
        <f>O225*H225</f>
        <v>0</v>
      </c>
      <c r="Q225" s="217">
        <v>0</v>
      </c>
      <c r="R225" s="217">
        <f>Q225*H225</f>
        <v>0</v>
      </c>
      <c r="S225" s="217">
        <v>0</v>
      </c>
      <c r="T225" s="21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9" t="s">
        <v>207</v>
      </c>
      <c r="AT225" s="219" t="s">
        <v>203</v>
      </c>
      <c r="AU225" s="219" t="s">
        <v>84</v>
      </c>
      <c r="AY225" s="18" t="s">
        <v>201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18" t="s">
        <v>82</v>
      </c>
      <c r="BK225" s="220">
        <f>ROUND(I225*H225,2)</f>
        <v>0</v>
      </c>
      <c r="BL225" s="18" t="s">
        <v>207</v>
      </c>
      <c r="BM225" s="219" t="s">
        <v>413</v>
      </c>
    </row>
    <row r="226" s="2" customFormat="1" ht="24.15" customHeight="1">
      <c r="A226" s="39"/>
      <c r="B226" s="40"/>
      <c r="C226" s="207" t="s">
        <v>414</v>
      </c>
      <c r="D226" s="207" t="s">
        <v>203</v>
      </c>
      <c r="E226" s="208" t="s">
        <v>415</v>
      </c>
      <c r="F226" s="209" t="s">
        <v>416</v>
      </c>
      <c r="G226" s="210" t="s">
        <v>372</v>
      </c>
      <c r="H226" s="211">
        <v>2</v>
      </c>
      <c r="I226" s="212"/>
      <c r="J226" s="213">
        <f>ROUND(I226*H226,2)</f>
        <v>0</v>
      </c>
      <c r="K226" s="214"/>
      <c r="L226" s="45"/>
      <c r="M226" s="215" t="s">
        <v>19</v>
      </c>
      <c r="N226" s="216" t="s">
        <v>45</v>
      </c>
      <c r="O226" s="85"/>
      <c r="P226" s="217">
        <f>O226*H226</f>
        <v>0</v>
      </c>
      <c r="Q226" s="217">
        <v>0</v>
      </c>
      <c r="R226" s="217">
        <f>Q226*H226</f>
        <v>0</v>
      </c>
      <c r="S226" s="217">
        <v>0</v>
      </c>
      <c r="T226" s="21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9" t="s">
        <v>290</v>
      </c>
      <c r="AT226" s="219" t="s">
        <v>203</v>
      </c>
      <c r="AU226" s="219" t="s">
        <v>84</v>
      </c>
      <c r="AY226" s="18" t="s">
        <v>201</v>
      </c>
      <c r="BE226" s="220">
        <f>IF(N226="základní",J226,0)</f>
        <v>0</v>
      </c>
      <c r="BF226" s="220">
        <f>IF(N226="snížená",J226,0)</f>
        <v>0</v>
      </c>
      <c r="BG226" s="220">
        <f>IF(N226="zákl. přenesená",J226,0)</f>
        <v>0</v>
      </c>
      <c r="BH226" s="220">
        <f>IF(N226="sníž. přenesená",J226,0)</f>
        <v>0</v>
      </c>
      <c r="BI226" s="220">
        <f>IF(N226="nulová",J226,0)</f>
        <v>0</v>
      </c>
      <c r="BJ226" s="18" t="s">
        <v>82</v>
      </c>
      <c r="BK226" s="220">
        <f>ROUND(I226*H226,2)</f>
        <v>0</v>
      </c>
      <c r="BL226" s="18" t="s">
        <v>290</v>
      </c>
      <c r="BM226" s="219" t="s">
        <v>417</v>
      </c>
    </row>
    <row r="227" s="12" customFormat="1" ht="22.8" customHeight="1">
      <c r="A227" s="12"/>
      <c r="B227" s="191"/>
      <c r="C227" s="192"/>
      <c r="D227" s="193" t="s">
        <v>73</v>
      </c>
      <c r="E227" s="205" t="s">
        <v>418</v>
      </c>
      <c r="F227" s="205" t="s">
        <v>419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SUM(P228:P232)</f>
        <v>0</v>
      </c>
      <c r="Q227" s="199"/>
      <c r="R227" s="200">
        <f>SUM(R228:R232)</f>
        <v>0</v>
      </c>
      <c r="S227" s="199"/>
      <c r="T227" s="201">
        <f>SUM(T228:T232)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82</v>
      </c>
      <c r="AT227" s="203" t="s">
        <v>73</v>
      </c>
      <c r="AU227" s="203" t="s">
        <v>82</v>
      </c>
      <c r="AY227" s="202" t="s">
        <v>201</v>
      </c>
      <c r="BK227" s="204">
        <f>SUM(BK228:BK232)</f>
        <v>0</v>
      </c>
    </row>
    <row r="228" s="2" customFormat="1" ht="24.15" customHeight="1">
      <c r="A228" s="39"/>
      <c r="B228" s="40"/>
      <c r="C228" s="207" t="s">
        <v>420</v>
      </c>
      <c r="D228" s="207" t="s">
        <v>203</v>
      </c>
      <c r="E228" s="208" t="s">
        <v>421</v>
      </c>
      <c r="F228" s="209" t="s">
        <v>422</v>
      </c>
      <c r="G228" s="210" t="s">
        <v>423</v>
      </c>
      <c r="H228" s="211">
        <v>2.4329999999999998</v>
      </c>
      <c r="I228" s="212"/>
      <c r="J228" s="213">
        <f>ROUND(I228*H228,2)</f>
        <v>0</v>
      </c>
      <c r="K228" s="214"/>
      <c r="L228" s="45"/>
      <c r="M228" s="215" t="s">
        <v>19</v>
      </c>
      <c r="N228" s="216" t="s">
        <v>45</v>
      </c>
      <c r="O228" s="85"/>
      <c r="P228" s="217">
        <f>O228*H228</f>
        <v>0</v>
      </c>
      <c r="Q228" s="217">
        <v>0</v>
      </c>
      <c r="R228" s="217">
        <f>Q228*H228</f>
        <v>0</v>
      </c>
      <c r="S228" s="217">
        <v>0</v>
      </c>
      <c r="T228" s="21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9" t="s">
        <v>207</v>
      </c>
      <c r="AT228" s="219" t="s">
        <v>203</v>
      </c>
      <c r="AU228" s="219" t="s">
        <v>84</v>
      </c>
      <c r="AY228" s="18" t="s">
        <v>201</v>
      </c>
      <c r="BE228" s="220">
        <f>IF(N228="základní",J228,0)</f>
        <v>0</v>
      </c>
      <c r="BF228" s="220">
        <f>IF(N228="snížená",J228,0)</f>
        <v>0</v>
      </c>
      <c r="BG228" s="220">
        <f>IF(N228="zákl. přenesená",J228,0)</f>
        <v>0</v>
      </c>
      <c r="BH228" s="220">
        <f>IF(N228="sníž. přenesená",J228,0)</f>
        <v>0</v>
      </c>
      <c r="BI228" s="220">
        <f>IF(N228="nulová",J228,0)</f>
        <v>0</v>
      </c>
      <c r="BJ228" s="18" t="s">
        <v>82</v>
      </c>
      <c r="BK228" s="220">
        <f>ROUND(I228*H228,2)</f>
        <v>0</v>
      </c>
      <c r="BL228" s="18" t="s">
        <v>207</v>
      </c>
      <c r="BM228" s="219" t="s">
        <v>424</v>
      </c>
    </row>
    <row r="229" s="2" customFormat="1" ht="37.8" customHeight="1">
      <c r="A229" s="39"/>
      <c r="B229" s="40"/>
      <c r="C229" s="207" t="s">
        <v>425</v>
      </c>
      <c r="D229" s="207" t="s">
        <v>203</v>
      </c>
      <c r="E229" s="208" t="s">
        <v>426</v>
      </c>
      <c r="F229" s="209" t="s">
        <v>427</v>
      </c>
      <c r="G229" s="210" t="s">
        <v>423</v>
      </c>
      <c r="H229" s="211">
        <v>24.329999999999998</v>
      </c>
      <c r="I229" s="212"/>
      <c r="J229" s="213">
        <f>ROUND(I229*H229,2)</f>
        <v>0</v>
      </c>
      <c r="K229" s="214"/>
      <c r="L229" s="45"/>
      <c r="M229" s="215" t="s">
        <v>19</v>
      </c>
      <c r="N229" s="216" t="s">
        <v>45</v>
      </c>
      <c r="O229" s="85"/>
      <c r="P229" s="217">
        <f>O229*H229</f>
        <v>0</v>
      </c>
      <c r="Q229" s="217">
        <v>0</v>
      </c>
      <c r="R229" s="217">
        <f>Q229*H229</f>
        <v>0</v>
      </c>
      <c r="S229" s="217">
        <v>0</v>
      </c>
      <c r="T229" s="21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9" t="s">
        <v>207</v>
      </c>
      <c r="AT229" s="219" t="s">
        <v>203</v>
      </c>
      <c r="AU229" s="219" t="s">
        <v>84</v>
      </c>
      <c r="AY229" s="18" t="s">
        <v>201</v>
      </c>
      <c r="BE229" s="220">
        <f>IF(N229="základní",J229,0)</f>
        <v>0</v>
      </c>
      <c r="BF229" s="220">
        <f>IF(N229="snížená",J229,0)</f>
        <v>0</v>
      </c>
      <c r="BG229" s="220">
        <f>IF(N229="zákl. přenesená",J229,0)</f>
        <v>0</v>
      </c>
      <c r="BH229" s="220">
        <f>IF(N229="sníž. přenesená",J229,0)</f>
        <v>0</v>
      </c>
      <c r="BI229" s="220">
        <f>IF(N229="nulová",J229,0)</f>
        <v>0</v>
      </c>
      <c r="BJ229" s="18" t="s">
        <v>82</v>
      </c>
      <c r="BK229" s="220">
        <f>ROUND(I229*H229,2)</f>
        <v>0</v>
      </c>
      <c r="BL229" s="18" t="s">
        <v>207</v>
      </c>
      <c r="BM229" s="219" t="s">
        <v>428</v>
      </c>
    </row>
    <row r="230" s="13" customFormat="1">
      <c r="A230" s="13"/>
      <c r="B230" s="221"/>
      <c r="C230" s="222"/>
      <c r="D230" s="223" t="s">
        <v>209</v>
      </c>
      <c r="E230" s="222"/>
      <c r="F230" s="225" t="s">
        <v>429</v>
      </c>
      <c r="G230" s="222"/>
      <c r="H230" s="226">
        <v>24.329999999999998</v>
      </c>
      <c r="I230" s="227"/>
      <c r="J230" s="222"/>
      <c r="K230" s="222"/>
      <c r="L230" s="228"/>
      <c r="M230" s="229"/>
      <c r="N230" s="230"/>
      <c r="O230" s="230"/>
      <c r="P230" s="230"/>
      <c r="Q230" s="230"/>
      <c r="R230" s="230"/>
      <c r="S230" s="230"/>
      <c r="T230" s="23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2" t="s">
        <v>209</v>
      </c>
      <c r="AU230" s="232" t="s">
        <v>84</v>
      </c>
      <c r="AV230" s="13" t="s">
        <v>84</v>
      </c>
      <c r="AW230" s="13" t="s">
        <v>4</v>
      </c>
      <c r="AX230" s="13" t="s">
        <v>82</v>
      </c>
      <c r="AY230" s="232" t="s">
        <v>201</v>
      </c>
    </row>
    <row r="231" s="2" customFormat="1" ht="37.8" customHeight="1">
      <c r="A231" s="39"/>
      <c r="B231" s="40"/>
      <c r="C231" s="207" t="s">
        <v>430</v>
      </c>
      <c r="D231" s="207" t="s">
        <v>203</v>
      </c>
      <c r="E231" s="208" t="s">
        <v>431</v>
      </c>
      <c r="F231" s="209" t="s">
        <v>432</v>
      </c>
      <c r="G231" s="210" t="s">
        <v>423</v>
      </c>
      <c r="H231" s="211">
        <v>2.4329999999999998</v>
      </c>
      <c r="I231" s="212"/>
      <c r="J231" s="213">
        <f>ROUND(I231*H231,2)</f>
        <v>0</v>
      </c>
      <c r="K231" s="214"/>
      <c r="L231" s="45"/>
      <c r="M231" s="215" t="s">
        <v>19</v>
      </c>
      <c r="N231" s="216" t="s">
        <v>45</v>
      </c>
      <c r="O231" s="85"/>
      <c r="P231" s="217">
        <f>O231*H231</f>
        <v>0</v>
      </c>
      <c r="Q231" s="217">
        <v>0</v>
      </c>
      <c r="R231" s="217">
        <f>Q231*H231</f>
        <v>0</v>
      </c>
      <c r="S231" s="217">
        <v>0</v>
      </c>
      <c r="T231" s="21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9" t="s">
        <v>207</v>
      </c>
      <c r="AT231" s="219" t="s">
        <v>203</v>
      </c>
      <c r="AU231" s="219" t="s">
        <v>84</v>
      </c>
      <c r="AY231" s="18" t="s">
        <v>201</v>
      </c>
      <c r="BE231" s="220">
        <f>IF(N231="základní",J231,0)</f>
        <v>0</v>
      </c>
      <c r="BF231" s="220">
        <f>IF(N231="snížená",J231,0)</f>
        <v>0</v>
      </c>
      <c r="BG231" s="220">
        <f>IF(N231="zákl. přenesená",J231,0)</f>
        <v>0</v>
      </c>
      <c r="BH231" s="220">
        <f>IF(N231="sníž. přenesená",J231,0)</f>
        <v>0</v>
      </c>
      <c r="BI231" s="220">
        <f>IF(N231="nulová",J231,0)</f>
        <v>0</v>
      </c>
      <c r="BJ231" s="18" t="s">
        <v>82</v>
      </c>
      <c r="BK231" s="220">
        <f>ROUND(I231*H231,2)</f>
        <v>0</v>
      </c>
      <c r="BL231" s="18" t="s">
        <v>207</v>
      </c>
      <c r="BM231" s="219" t="s">
        <v>433</v>
      </c>
    </row>
    <row r="232" s="2" customFormat="1" ht="37.8" customHeight="1">
      <c r="A232" s="39"/>
      <c r="B232" s="40"/>
      <c r="C232" s="207" t="s">
        <v>434</v>
      </c>
      <c r="D232" s="207" t="s">
        <v>203</v>
      </c>
      <c r="E232" s="208" t="s">
        <v>435</v>
      </c>
      <c r="F232" s="209" t="s">
        <v>436</v>
      </c>
      <c r="G232" s="210" t="s">
        <v>423</v>
      </c>
      <c r="H232" s="211">
        <v>2.4329999999999998</v>
      </c>
      <c r="I232" s="212"/>
      <c r="J232" s="213">
        <f>ROUND(I232*H232,2)</f>
        <v>0</v>
      </c>
      <c r="K232" s="214"/>
      <c r="L232" s="45"/>
      <c r="M232" s="215" t="s">
        <v>19</v>
      </c>
      <c r="N232" s="216" t="s">
        <v>45</v>
      </c>
      <c r="O232" s="85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9" t="s">
        <v>207</v>
      </c>
      <c r="AT232" s="219" t="s">
        <v>203</v>
      </c>
      <c r="AU232" s="219" t="s">
        <v>84</v>
      </c>
      <c r="AY232" s="18" t="s">
        <v>201</v>
      </c>
      <c r="BE232" s="220">
        <f>IF(N232="základní",J232,0)</f>
        <v>0</v>
      </c>
      <c r="BF232" s="220">
        <f>IF(N232="snížená",J232,0)</f>
        <v>0</v>
      </c>
      <c r="BG232" s="220">
        <f>IF(N232="zákl. přenesená",J232,0)</f>
        <v>0</v>
      </c>
      <c r="BH232" s="220">
        <f>IF(N232="sníž. přenesená",J232,0)</f>
        <v>0</v>
      </c>
      <c r="BI232" s="220">
        <f>IF(N232="nulová",J232,0)</f>
        <v>0</v>
      </c>
      <c r="BJ232" s="18" t="s">
        <v>82</v>
      </c>
      <c r="BK232" s="220">
        <f>ROUND(I232*H232,2)</f>
        <v>0</v>
      </c>
      <c r="BL232" s="18" t="s">
        <v>207</v>
      </c>
      <c r="BM232" s="219" t="s">
        <v>437</v>
      </c>
    </row>
    <row r="233" s="12" customFormat="1" ht="22.8" customHeight="1">
      <c r="A233" s="12"/>
      <c r="B233" s="191"/>
      <c r="C233" s="192"/>
      <c r="D233" s="193" t="s">
        <v>73</v>
      </c>
      <c r="E233" s="205" t="s">
        <v>438</v>
      </c>
      <c r="F233" s="205" t="s">
        <v>439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P234</f>
        <v>0</v>
      </c>
      <c r="Q233" s="199"/>
      <c r="R233" s="200">
        <f>R234</f>
        <v>0</v>
      </c>
      <c r="S233" s="199"/>
      <c r="T233" s="201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82</v>
      </c>
      <c r="AT233" s="203" t="s">
        <v>73</v>
      </c>
      <c r="AU233" s="203" t="s">
        <v>82</v>
      </c>
      <c r="AY233" s="202" t="s">
        <v>201</v>
      </c>
      <c r="BK233" s="204">
        <f>BK234</f>
        <v>0</v>
      </c>
    </row>
    <row r="234" s="2" customFormat="1" ht="49.05" customHeight="1">
      <c r="A234" s="39"/>
      <c r="B234" s="40"/>
      <c r="C234" s="207" t="s">
        <v>440</v>
      </c>
      <c r="D234" s="207" t="s">
        <v>203</v>
      </c>
      <c r="E234" s="208" t="s">
        <v>441</v>
      </c>
      <c r="F234" s="209" t="s">
        <v>442</v>
      </c>
      <c r="G234" s="210" t="s">
        <v>423</v>
      </c>
      <c r="H234" s="211">
        <v>16.702000000000002</v>
      </c>
      <c r="I234" s="212"/>
      <c r="J234" s="213">
        <f>ROUND(I234*H234,2)</f>
        <v>0</v>
      </c>
      <c r="K234" s="214"/>
      <c r="L234" s="45"/>
      <c r="M234" s="215" t="s">
        <v>19</v>
      </c>
      <c r="N234" s="216" t="s">
        <v>45</v>
      </c>
      <c r="O234" s="85"/>
      <c r="P234" s="217">
        <f>O234*H234</f>
        <v>0</v>
      </c>
      <c r="Q234" s="217">
        <v>0</v>
      </c>
      <c r="R234" s="217">
        <f>Q234*H234</f>
        <v>0</v>
      </c>
      <c r="S234" s="217">
        <v>0</v>
      </c>
      <c r="T234" s="21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9" t="s">
        <v>207</v>
      </c>
      <c r="AT234" s="219" t="s">
        <v>203</v>
      </c>
      <c r="AU234" s="219" t="s">
        <v>84</v>
      </c>
      <c r="AY234" s="18" t="s">
        <v>201</v>
      </c>
      <c r="BE234" s="220">
        <f>IF(N234="základní",J234,0)</f>
        <v>0</v>
      </c>
      <c r="BF234" s="220">
        <f>IF(N234="snížená",J234,0)</f>
        <v>0</v>
      </c>
      <c r="BG234" s="220">
        <f>IF(N234="zákl. přenesená",J234,0)</f>
        <v>0</v>
      </c>
      <c r="BH234" s="220">
        <f>IF(N234="sníž. přenesená",J234,0)</f>
        <v>0</v>
      </c>
      <c r="BI234" s="220">
        <f>IF(N234="nulová",J234,0)</f>
        <v>0</v>
      </c>
      <c r="BJ234" s="18" t="s">
        <v>82</v>
      </c>
      <c r="BK234" s="220">
        <f>ROUND(I234*H234,2)</f>
        <v>0</v>
      </c>
      <c r="BL234" s="18" t="s">
        <v>207</v>
      </c>
      <c r="BM234" s="219" t="s">
        <v>443</v>
      </c>
    </row>
    <row r="235" s="12" customFormat="1" ht="25.92" customHeight="1">
      <c r="A235" s="12"/>
      <c r="B235" s="191"/>
      <c r="C235" s="192"/>
      <c r="D235" s="193" t="s">
        <v>73</v>
      </c>
      <c r="E235" s="194" t="s">
        <v>444</v>
      </c>
      <c r="F235" s="194" t="s">
        <v>445</v>
      </c>
      <c r="G235" s="192"/>
      <c r="H235" s="192"/>
      <c r="I235" s="195"/>
      <c r="J235" s="196">
        <f>BK235</f>
        <v>0</v>
      </c>
      <c r="K235" s="192"/>
      <c r="L235" s="197"/>
      <c r="M235" s="198"/>
      <c r="N235" s="199"/>
      <c r="O235" s="199"/>
      <c r="P235" s="200">
        <f>P236+P248+P254+P258+P289+P300+P323+P342</f>
        <v>0</v>
      </c>
      <c r="Q235" s="199"/>
      <c r="R235" s="200">
        <f>R236+R248+R254+R258+R289+R300+R323+R342</f>
        <v>14.156403200000002</v>
      </c>
      <c r="S235" s="199"/>
      <c r="T235" s="201">
        <f>T236+T248+T254+T258+T289+T300+T323+T342</f>
        <v>0.231656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2" t="s">
        <v>84</v>
      </c>
      <c r="AT235" s="203" t="s">
        <v>73</v>
      </c>
      <c r="AU235" s="203" t="s">
        <v>74</v>
      </c>
      <c r="AY235" s="202" t="s">
        <v>201</v>
      </c>
      <c r="BK235" s="204">
        <f>BK236+BK248+BK254+BK258+BK289+BK300+BK323+BK342</f>
        <v>0</v>
      </c>
    </row>
    <row r="236" s="12" customFormat="1" ht="22.8" customHeight="1">
      <c r="A236" s="12"/>
      <c r="B236" s="191"/>
      <c r="C236" s="192"/>
      <c r="D236" s="193" t="s">
        <v>73</v>
      </c>
      <c r="E236" s="205" t="s">
        <v>446</v>
      </c>
      <c r="F236" s="205" t="s">
        <v>447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SUM(P237:P247)</f>
        <v>0</v>
      </c>
      <c r="Q236" s="199"/>
      <c r="R236" s="200">
        <f>SUM(R237:R247)</f>
        <v>2.5937324999999998</v>
      </c>
      <c r="S236" s="199"/>
      <c r="T236" s="201">
        <f>SUM(T237:T247)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84</v>
      </c>
      <c r="AT236" s="203" t="s">
        <v>73</v>
      </c>
      <c r="AU236" s="203" t="s">
        <v>82</v>
      </c>
      <c r="AY236" s="202" t="s">
        <v>201</v>
      </c>
      <c r="BK236" s="204">
        <f>SUM(BK237:BK247)</f>
        <v>0</v>
      </c>
    </row>
    <row r="237" s="2" customFormat="1" ht="37.8" customHeight="1">
      <c r="A237" s="39"/>
      <c r="B237" s="40"/>
      <c r="C237" s="207" t="s">
        <v>448</v>
      </c>
      <c r="D237" s="207" t="s">
        <v>203</v>
      </c>
      <c r="E237" s="208" t="s">
        <v>449</v>
      </c>
      <c r="F237" s="209" t="s">
        <v>450</v>
      </c>
      <c r="G237" s="210" t="s">
        <v>224</v>
      </c>
      <c r="H237" s="211">
        <v>670.60000000000002</v>
      </c>
      <c r="I237" s="212"/>
      <c r="J237" s="213">
        <f>ROUND(I237*H237,2)</f>
        <v>0</v>
      </c>
      <c r="K237" s="214"/>
      <c r="L237" s="45"/>
      <c r="M237" s="215" t="s">
        <v>19</v>
      </c>
      <c r="N237" s="216" t="s">
        <v>45</v>
      </c>
      <c r="O237" s="85"/>
      <c r="P237" s="217">
        <f>O237*H237</f>
        <v>0</v>
      </c>
      <c r="Q237" s="217">
        <v>0</v>
      </c>
      <c r="R237" s="217">
        <f>Q237*H237</f>
        <v>0</v>
      </c>
      <c r="S237" s="217">
        <v>0</v>
      </c>
      <c r="T237" s="21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9" t="s">
        <v>290</v>
      </c>
      <c r="AT237" s="219" t="s">
        <v>203</v>
      </c>
      <c r="AU237" s="219" t="s">
        <v>84</v>
      </c>
      <c r="AY237" s="18" t="s">
        <v>201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18" t="s">
        <v>82</v>
      </c>
      <c r="BK237" s="220">
        <f>ROUND(I237*H237,2)</f>
        <v>0</v>
      </c>
      <c r="BL237" s="18" t="s">
        <v>290</v>
      </c>
      <c r="BM237" s="219" t="s">
        <v>451</v>
      </c>
    </row>
    <row r="238" s="13" customFormat="1">
      <c r="A238" s="13"/>
      <c r="B238" s="221"/>
      <c r="C238" s="222"/>
      <c r="D238" s="223" t="s">
        <v>209</v>
      </c>
      <c r="E238" s="224" t="s">
        <v>19</v>
      </c>
      <c r="F238" s="225" t="s">
        <v>452</v>
      </c>
      <c r="G238" s="222"/>
      <c r="H238" s="226">
        <v>670.60000000000002</v>
      </c>
      <c r="I238" s="227"/>
      <c r="J238" s="222"/>
      <c r="K238" s="222"/>
      <c r="L238" s="228"/>
      <c r="M238" s="229"/>
      <c r="N238" s="230"/>
      <c r="O238" s="230"/>
      <c r="P238" s="230"/>
      <c r="Q238" s="230"/>
      <c r="R238" s="230"/>
      <c r="S238" s="230"/>
      <c r="T238" s="23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2" t="s">
        <v>209</v>
      </c>
      <c r="AU238" s="232" t="s">
        <v>84</v>
      </c>
      <c r="AV238" s="13" t="s">
        <v>84</v>
      </c>
      <c r="AW238" s="13" t="s">
        <v>33</v>
      </c>
      <c r="AX238" s="13" t="s">
        <v>74</v>
      </c>
      <c r="AY238" s="232" t="s">
        <v>201</v>
      </c>
    </row>
    <row r="239" s="14" customFormat="1">
      <c r="A239" s="14"/>
      <c r="B239" s="233"/>
      <c r="C239" s="234"/>
      <c r="D239" s="223" t="s">
        <v>209</v>
      </c>
      <c r="E239" s="235" t="s">
        <v>19</v>
      </c>
      <c r="F239" s="236" t="s">
        <v>211</v>
      </c>
      <c r="G239" s="234"/>
      <c r="H239" s="237">
        <v>670.60000000000002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3" t="s">
        <v>209</v>
      </c>
      <c r="AU239" s="243" t="s">
        <v>84</v>
      </c>
      <c r="AV239" s="14" t="s">
        <v>207</v>
      </c>
      <c r="AW239" s="14" t="s">
        <v>33</v>
      </c>
      <c r="AX239" s="14" t="s">
        <v>82</v>
      </c>
      <c r="AY239" s="243" t="s">
        <v>201</v>
      </c>
    </row>
    <row r="240" s="2" customFormat="1" ht="24.15" customHeight="1">
      <c r="A240" s="39"/>
      <c r="B240" s="40"/>
      <c r="C240" s="244" t="s">
        <v>453</v>
      </c>
      <c r="D240" s="244" t="s">
        <v>134</v>
      </c>
      <c r="E240" s="245" t="s">
        <v>454</v>
      </c>
      <c r="F240" s="246" t="s">
        <v>455</v>
      </c>
      <c r="G240" s="247" t="s">
        <v>224</v>
      </c>
      <c r="H240" s="248">
        <v>342.00599999999997</v>
      </c>
      <c r="I240" s="249"/>
      <c r="J240" s="250">
        <f>ROUND(I240*H240,2)</f>
        <v>0</v>
      </c>
      <c r="K240" s="251"/>
      <c r="L240" s="252"/>
      <c r="M240" s="253" t="s">
        <v>19</v>
      </c>
      <c r="N240" s="254" t="s">
        <v>45</v>
      </c>
      <c r="O240" s="85"/>
      <c r="P240" s="217">
        <f>O240*H240</f>
        <v>0</v>
      </c>
      <c r="Q240" s="217">
        <v>0.0014</v>
      </c>
      <c r="R240" s="217">
        <f>Q240*H240</f>
        <v>0.47880839999999997</v>
      </c>
      <c r="S240" s="217">
        <v>0</v>
      </c>
      <c r="T240" s="21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9" t="s">
        <v>369</v>
      </c>
      <c r="AT240" s="219" t="s">
        <v>134</v>
      </c>
      <c r="AU240" s="219" t="s">
        <v>84</v>
      </c>
      <c r="AY240" s="18" t="s">
        <v>201</v>
      </c>
      <c r="BE240" s="220">
        <f>IF(N240="základní",J240,0)</f>
        <v>0</v>
      </c>
      <c r="BF240" s="220">
        <f>IF(N240="snížená",J240,0)</f>
        <v>0</v>
      </c>
      <c r="BG240" s="220">
        <f>IF(N240="zákl. přenesená",J240,0)</f>
        <v>0</v>
      </c>
      <c r="BH240" s="220">
        <f>IF(N240="sníž. přenesená",J240,0)</f>
        <v>0</v>
      </c>
      <c r="BI240" s="220">
        <f>IF(N240="nulová",J240,0)</f>
        <v>0</v>
      </c>
      <c r="BJ240" s="18" t="s">
        <v>82</v>
      </c>
      <c r="BK240" s="220">
        <f>ROUND(I240*H240,2)</f>
        <v>0</v>
      </c>
      <c r="BL240" s="18" t="s">
        <v>290</v>
      </c>
      <c r="BM240" s="219" t="s">
        <v>456</v>
      </c>
    </row>
    <row r="241" s="13" customFormat="1">
      <c r="A241" s="13"/>
      <c r="B241" s="221"/>
      <c r="C241" s="222"/>
      <c r="D241" s="223" t="s">
        <v>209</v>
      </c>
      <c r="E241" s="222"/>
      <c r="F241" s="225" t="s">
        <v>457</v>
      </c>
      <c r="G241" s="222"/>
      <c r="H241" s="226">
        <v>342.00599999999997</v>
      </c>
      <c r="I241" s="227"/>
      <c r="J241" s="222"/>
      <c r="K241" s="222"/>
      <c r="L241" s="228"/>
      <c r="M241" s="229"/>
      <c r="N241" s="230"/>
      <c r="O241" s="230"/>
      <c r="P241" s="230"/>
      <c r="Q241" s="230"/>
      <c r="R241" s="230"/>
      <c r="S241" s="230"/>
      <c r="T241" s="23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2" t="s">
        <v>209</v>
      </c>
      <c r="AU241" s="232" t="s">
        <v>84</v>
      </c>
      <c r="AV241" s="13" t="s">
        <v>84</v>
      </c>
      <c r="AW241" s="13" t="s">
        <v>4</v>
      </c>
      <c r="AX241" s="13" t="s">
        <v>82</v>
      </c>
      <c r="AY241" s="232" t="s">
        <v>201</v>
      </c>
    </row>
    <row r="242" s="2" customFormat="1" ht="24.15" customHeight="1">
      <c r="A242" s="39"/>
      <c r="B242" s="40"/>
      <c r="C242" s="244" t="s">
        <v>458</v>
      </c>
      <c r="D242" s="244" t="s">
        <v>134</v>
      </c>
      <c r="E242" s="245" t="s">
        <v>459</v>
      </c>
      <c r="F242" s="246" t="s">
        <v>460</v>
      </c>
      <c r="G242" s="247" t="s">
        <v>224</v>
      </c>
      <c r="H242" s="248">
        <v>342.00599999999997</v>
      </c>
      <c r="I242" s="249"/>
      <c r="J242" s="250">
        <f>ROUND(I242*H242,2)</f>
        <v>0</v>
      </c>
      <c r="K242" s="251"/>
      <c r="L242" s="252"/>
      <c r="M242" s="253" t="s">
        <v>19</v>
      </c>
      <c r="N242" s="254" t="s">
        <v>45</v>
      </c>
      <c r="O242" s="85"/>
      <c r="P242" s="217">
        <f>O242*H242</f>
        <v>0</v>
      </c>
      <c r="Q242" s="217">
        <v>0.0060000000000000001</v>
      </c>
      <c r="R242" s="217">
        <f>Q242*H242</f>
        <v>2.0520359999999997</v>
      </c>
      <c r="S242" s="217">
        <v>0</v>
      </c>
      <c r="T242" s="21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9" t="s">
        <v>369</v>
      </c>
      <c r="AT242" s="219" t="s">
        <v>134</v>
      </c>
      <c r="AU242" s="219" t="s">
        <v>84</v>
      </c>
      <c r="AY242" s="18" t="s">
        <v>201</v>
      </c>
      <c r="BE242" s="220">
        <f>IF(N242="základní",J242,0)</f>
        <v>0</v>
      </c>
      <c r="BF242" s="220">
        <f>IF(N242="snížená",J242,0)</f>
        <v>0</v>
      </c>
      <c r="BG242" s="220">
        <f>IF(N242="zákl. přenesená",J242,0)</f>
        <v>0</v>
      </c>
      <c r="BH242" s="220">
        <f>IF(N242="sníž. přenesená",J242,0)</f>
        <v>0</v>
      </c>
      <c r="BI242" s="220">
        <f>IF(N242="nulová",J242,0)</f>
        <v>0</v>
      </c>
      <c r="BJ242" s="18" t="s">
        <v>82</v>
      </c>
      <c r="BK242" s="220">
        <f>ROUND(I242*H242,2)</f>
        <v>0</v>
      </c>
      <c r="BL242" s="18" t="s">
        <v>290</v>
      </c>
      <c r="BM242" s="219" t="s">
        <v>461</v>
      </c>
    </row>
    <row r="243" s="13" customFormat="1">
      <c r="A243" s="13"/>
      <c r="B243" s="221"/>
      <c r="C243" s="222"/>
      <c r="D243" s="223" t="s">
        <v>209</v>
      </c>
      <c r="E243" s="222"/>
      <c r="F243" s="225" t="s">
        <v>457</v>
      </c>
      <c r="G243" s="222"/>
      <c r="H243" s="226">
        <v>342.00599999999997</v>
      </c>
      <c r="I243" s="227"/>
      <c r="J243" s="222"/>
      <c r="K243" s="222"/>
      <c r="L243" s="228"/>
      <c r="M243" s="229"/>
      <c r="N243" s="230"/>
      <c r="O243" s="230"/>
      <c r="P243" s="230"/>
      <c r="Q243" s="230"/>
      <c r="R243" s="230"/>
      <c r="S243" s="230"/>
      <c r="T243" s="23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2" t="s">
        <v>209</v>
      </c>
      <c r="AU243" s="232" t="s">
        <v>84</v>
      </c>
      <c r="AV243" s="13" t="s">
        <v>84</v>
      </c>
      <c r="AW243" s="13" t="s">
        <v>4</v>
      </c>
      <c r="AX243" s="13" t="s">
        <v>82</v>
      </c>
      <c r="AY243" s="232" t="s">
        <v>201</v>
      </c>
    </row>
    <row r="244" s="2" customFormat="1" ht="24.15" customHeight="1">
      <c r="A244" s="39"/>
      <c r="B244" s="40"/>
      <c r="C244" s="207" t="s">
        <v>462</v>
      </c>
      <c r="D244" s="207" t="s">
        <v>203</v>
      </c>
      <c r="E244" s="208" t="s">
        <v>463</v>
      </c>
      <c r="F244" s="209" t="s">
        <v>464</v>
      </c>
      <c r="G244" s="210" t="s">
        <v>224</v>
      </c>
      <c r="H244" s="211">
        <v>355.30000000000001</v>
      </c>
      <c r="I244" s="212"/>
      <c r="J244" s="213">
        <f>ROUND(I244*H244,2)</f>
        <v>0</v>
      </c>
      <c r="K244" s="214"/>
      <c r="L244" s="45"/>
      <c r="M244" s="215" t="s">
        <v>19</v>
      </c>
      <c r="N244" s="216" t="s">
        <v>45</v>
      </c>
      <c r="O244" s="85"/>
      <c r="P244" s="217">
        <f>O244*H244</f>
        <v>0</v>
      </c>
      <c r="Q244" s="217">
        <v>3.0000000000000001E-05</v>
      </c>
      <c r="R244" s="217">
        <f>Q244*H244</f>
        <v>0.010659</v>
      </c>
      <c r="S244" s="217">
        <v>0</v>
      </c>
      <c r="T244" s="21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9" t="s">
        <v>290</v>
      </c>
      <c r="AT244" s="219" t="s">
        <v>203</v>
      </c>
      <c r="AU244" s="219" t="s">
        <v>84</v>
      </c>
      <c r="AY244" s="18" t="s">
        <v>201</v>
      </c>
      <c r="BE244" s="220">
        <f>IF(N244="základní",J244,0)</f>
        <v>0</v>
      </c>
      <c r="BF244" s="220">
        <f>IF(N244="snížená",J244,0)</f>
        <v>0</v>
      </c>
      <c r="BG244" s="220">
        <f>IF(N244="zákl. přenesená",J244,0)</f>
        <v>0</v>
      </c>
      <c r="BH244" s="220">
        <f>IF(N244="sníž. přenesená",J244,0)</f>
        <v>0</v>
      </c>
      <c r="BI244" s="220">
        <f>IF(N244="nulová",J244,0)</f>
        <v>0</v>
      </c>
      <c r="BJ244" s="18" t="s">
        <v>82</v>
      </c>
      <c r="BK244" s="220">
        <f>ROUND(I244*H244,2)</f>
        <v>0</v>
      </c>
      <c r="BL244" s="18" t="s">
        <v>290</v>
      </c>
      <c r="BM244" s="219" t="s">
        <v>465</v>
      </c>
    </row>
    <row r="245" s="2" customFormat="1" ht="24.15" customHeight="1">
      <c r="A245" s="39"/>
      <c r="B245" s="40"/>
      <c r="C245" s="244" t="s">
        <v>466</v>
      </c>
      <c r="D245" s="244" t="s">
        <v>134</v>
      </c>
      <c r="E245" s="245" t="s">
        <v>467</v>
      </c>
      <c r="F245" s="246" t="s">
        <v>468</v>
      </c>
      <c r="G245" s="247" t="s">
        <v>224</v>
      </c>
      <c r="H245" s="248">
        <v>373.065</v>
      </c>
      <c r="I245" s="249"/>
      <c r="J245" s="250">
        <f>ROUND(I245*H245,2)</f>
        <v>0</v>
      </c>
      <c r="K245" s="251"/>
      <c r="L245" s="252"/>
      <c r="M245" s="253" t="s">
        <v>19</v>
      </c>
      <c r="N245" s="254" t="s">
        <v>45</v>
      </c>
      <c r="O245" s="85"/>
      <c r="P245" s="217">
        <f>O245*H245</f>
        <v>0</v>
      </c>
      <c r="Q245" s="217">
        <v>0.00013999999999999999</v>
      </c>
      <c r="R245" s="217">
        <f>Q245*H245</f>
        <v>0.052229099999999994</v>
      </c>
      <c r="S245" s="217">
        <v>0</v>
      </c>
      <c r="T245" s="21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9" t="s">
        <v>369</v>
      </c>
      <c r="AT245" s="219" t="s">
        <v>134</v>
      </c>
      <c r="AU245" s="219" t="s">
        <v>84</v>
      </c>
      <c r="AY245" s="18" t="s">
        <v>201</v>
      </c>
      <c r="BE245" s="220">
        <f>IF(N245="základní",J245,0)</f>
        <v>0</v>
      </c>
      <c r="BF245" s="220">
        <f>IF(N245="snížená",J245,0)</f>
        <v>0</v>
      </c>
      <c r="BG245" s="220">
        <f>IF(N245="zákl. přenesená",J245,0)</f>
        <v>0</v>
      </c>
      <c r="BH245" s="220">
        <f>IF(N245="sníž. přenesená",J245,0)</f>
        <v>0</v>
      </c>
      <c r="BI245" s="220">
        <f>IF(N245="nulová",J245,0)</f>
        <v>0</v>
      </c>
      <c r="BJ245" s="18" t="s">
        <v>82</v>
      </c>
      <c r="BK245" s="220">
        <f>ROUND(I245*H245,2)</f>
        <v>0</v>
      </c>
      <c r="BL245" s="18" t="s">
        <v>290</v>
      </c>
      <c r="BM245" s="219" t="s">
        <v>469</v>
      </c>
    </row>
    <row r="246" s="13" customFormat="1">
      <c r="A246" s="13"/>
      <c r="B246" s="221"/>
      <c r="C246" s="222"/>
      <c r="D246" s="223" t="s">
        <v>209</v>
      </c>
      <c r="E246" s="222"/>
      <c r="F246" s="225" t="s">
        <v>470</v>
      </c>
      <c r="G246" s="222"/>
      <c r="H246" s="226">
        <v>373.065</v>
      </c>
      <c r="I246" s="227"/>
      <c r="J246" s="222"/>
      <c r="K246" s="222"/>
      <c r="L246" s="228"/>
      <c r="M246" s="229"/>
      <c r="N246" s="230"/>
      <c r="O246" s="230"/>
      <c r="P246" s="230"/>
      <c r="Q246" s="230"/>
      <c r="R246" s="230"/>
      <c r="S246" s="230"/>
      <c r="T246" s="23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2" t="s">
        <v>209</v>
      </c>
      <c r="AU246" s="232" t="s">
        <v>84</v>
      </c>
      <c r="AV246" s="13" t="s">
        <v>84</v>
      </c>
      <c r="AW246" s="13" t="s">
        <v>4</v>
      </c>
      <c r="AX246" s="13" t="s">
        <v>82</v>
      </c>
      <c r="AY246" s="232" t="s">
        <v>201</v>
      </c>
    </row>
    <row r="247" s="2" customFormat="1" ht="37.8" customHeight="1">
      <c r="A247" s="39"/>
      <c r="B247" s="40"/>
      <c r="C247" s="207" t="s">
        <v>471</v>
      </c>
      <c r="D247" s="207" t="s">
        <v>203</v>
      </c>
      <c r="E247" s="208" t="s">
        <v>472</v>
      </c>
      <c r="F247" s="209" t="s">
        <v>473</v>
      </c>
      <c r="G247" s="210" t="s">
        <v>474</v>
      </c>
      <c r="H247" s="266"/>
      <c r="I247" s="212"/>
      <c r="J247" s="213">
        <f>ROUND(I247*H247,2)</f>
        <v>0</v>
      </c>
      <c r="K247" s="214"/>
      <c r="L247" s="45"/>
      <c r="M247" s="215" t="s">
        <v>19</v>
      </c>
      <c r="N247" s="216" t="s">
        <v>45</v>
      </c>
      <c r="O247" s="85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9" t="s">
        <v>290</v>
      </c>
      <c r="AT247" s="219" t="s">
        <v>203</v>
      </c>
      <c r="AU247" s="219" t="s">
        <v>84</v>
      </c>
      <c r="AY247" s="18" t="s">
        <v>201</v>
      </c>
      <c r="BE247" s="220">
        <f>IF(N247="základní",J247,0)</f>
        <v>0</v>
      </c>
      <c r="BF247" s="220">
        <f>IF(N247="snížená",J247,0)</f>
        <v>0</v>
      </c>
      <c r="BG247" s="220">
        <f>IF(N247="zákl. přenesená",J247,0)</f>
        <v>0</v>
      </c>
      <c r="BH247" s="220">
        <f>IF(N247="sníž. přenesená",J247,0)</f>
        <v>0</v>
      </c>
      <c r="BI247" s="220">
        <f>IF(N247="nulová",J247,0)</f>
        <v>0</v>
      </c>
      <c r="BJ247" s="18" t="s">
        <v>82</v>
      </c>
      <c r="BK247" s="220">
        <f>ROUND(I247*H247,2)</f>
        <v>0</v>
      </c>
      <c r="BL247" s="18" t="s">
        <v>290</v>
      </c>
      <c r="BM247" s="219" t="s">
        <v>475</v>
      </c>
    </row>
    <row r="248" s="12" customFormat="1" ht="22.8" customHeight="1">
      <c r="A248" s="12"/>
      <c r="B248" s="191"/>
      <c r="C248" s="192"/>
      <c r="D248" s="193" t="s">
        <v>73</v>
      </c>
      <c r="E248" s="205" t="s">
        <v>476</v>
      </c>
      <c r="F248" s="205" t="s">
        <v>477</v>
      </c>
      <c r="G248" s="192"/>
      <c r="H248" s="192"/>
      <c r="I248" s="195"/>
      <c r="J248" s="206">
        <f>BK248</f>
        <v>0</v>
      </c>
      <c r="K248" s="192"/>
      <c r="L248" s="197"/>
      <c r="M248" s="198"/>
      <c r="N248" s="199"/>
      <c r="O248" s="199"/>
      <c r="P248" s="200">
        <f>SUM(P249:P253)</f>
        <v>0</v>
      </c>
      <c r="Q248" s="199"/>
      <c r="R248" s="200">
        <f>SUM(R249:R253)</f>
        <v>0.0090000000000000011</v>
      </c>
      <c r="S248" s="199"/>
      <c r="T248" s="201">
        <f>SUM(T249:T253)</f>
        <v>0.12678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2" t="s">
        <v>84</v>
      </c>
      <c r="AT248" s="203" t="s">
        <v>73</v>
      </c>
      <c r="AU248" s="203" t="s">
        <v>82</v>
      </c>
      <c r="AY248" s="202" t="s">
        <v>201</v>
      </c>
      <c r="BK248" s="204">
        <f>SUM(BK249:BK253)</f>
        <v>0</v>
      </c>
    </row>
    <row r="249" s="2" customFormat="1" ht="14.4" customHeight="1">
      <c r="A249" s="39"/>
      <c r="B249" s="40"/>
      <c r="C249" s="207" t="s">
        <v>478</v>
      </c>
      <c r="D249" s="207" t="s">
        <v>203</v>
      </c>
      <c r="E249" s="208" t="s">
        <v>479</v>
      </c>
      <c r="F249" s="209" t="s">
        <v>480</v>
      </c>
      <c r="G249" s="210" t="s">
        <v>372</v>
      </c>
      <c r="H249" s="211">
        <v>6</v>
      </c>
      <c r="I249" s="212"/>
      <c r="J249" s="213">
        <f>ROUND(I249*H249,2)</f>
        <v>0</v>
      </c>
      <c r="K249" s="214"/>
      <c r="L249" s="45"/>
      <c r="M249" s="215" t="s">
        <v>19</v>
      </c>
      <c r="N249" s="216" t="s">
        <v>45</v>
      </c>
      <c r="O249" s="85"/>
      <c r="P249" s="217">
        <f>O249*H249</f>
        <v>0</v>
      </c>
      <c r="Q249" s="217">
        <v>0</v>
      </c>
      <c r="R249" s="217">
        <f>Q249*H249</f>
        <v>0</v>
      </c>
      <c r="S249" s="217">
        <v>0.021129999999999999</v>
      </c>
      <c r="T249" s="218">
        <f>S249*H249</f>
        <v>0.12678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9" t="s">
        <v>290</v>
      </c>
      <c r="AT249" s="219" t="s">
        <v>203</v>
      </c>
      <c r="AU249" s="219" t="s">
        <v>84</v>
      </c>
      <c r="AY249" s="18" t="s">
        <v>201</v>
      </c>
      <c r="BE249" s="220">
        <f>IF(N249="základní",J249,0)</f>
        <v>0</v>
      </c>
      <c r="BF249" s="220">
        <f>IF(N249="snížená",J249,0)</f>
        <v>0</v>
      </c>
      <c r="BG249" s="220">
        <f>IF(N249="zákl. přenesená",J249,0)</f>
        <v>0</v>
      </c>
      <c r="BH249" s="220">
        <f>IF(N249="sníž. přenesená",J249,0)</f>
        <v>0</v>
      </c>
      <c r="BI249" s="220">
        <f>IF(N249="nulová",J249,0)</f>
        <v>0</v>
      </c>
      <c r="BJ249" s="18" t="s">
        <v>82</v>
      </c>
      <c r="BK249" s="220">
        <f>ROUND(I249*H249,2)</f>
        <v>0</v>
      </c>
      <c r="BL249" s="18" t="s">
        <v>290</v>
      </c>
      <c r="BM249" s="219" t="s">
        <v>481</v>
      </c>
    </row>
    <row r="250" s="2" customFormat="1" ht="24.15" customHeight="1">
      <c r="A250" s="39"/>
      <c r="B250" s="40"/>
      <c r="C250" s="207" t="s">
        <v>482</v>
      </c>
      <c r="D250" s="207" t="s">
        <v>203</v>
      </c>
      <c r="E250" s="208" t="s">
        <v>483</v>
      </c>
      <c r="F250" s="209" t="s">
        <v>484</v>
      </c>
      <c r="G250" s="210" t="s">
        <v>372</v>
      </c>
      <c r="H250" s="211">
        <v>2</v>
      </c>
      <c r="I250" s="212"/>
      <c r="J250" s="213">
        <f>ROUND(I250*H250,2)</f>
        <v>0</v>
      </c>
      <c r="K250" s="214"/>
      <c r="L250" s="45"/>
      <c r="M250" s="215" t="s">
        <v>19</v>
      </c>
      <c r="N250" s="216" t="s">
        <v>45</v>
      </c>
      <c r="O250" s="85"/>
      <c r="P250" s="217">
        <f>O250*H250</f>
        <v>0</v>
      </c>
      <c r="Q250" s="217">
        <v>0</v>
      </c>
      <c r="R250" s="217">
        <f>Q250*H250</f>
        <v>0</v>
      </c>
      <c r="S250" s="217">
        <v>0</v>
      </c>
      <c r="T250" s="21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9" t="s">
        <v>290</v>
      </c>
      <c r="AT250" s="219" t="s">
        <v>203</v>
      </c>
      <c r="AU250" s="219" t="s">
        <v>84</v>
      </c>
      <c r="AY250" s="18" t="s">
        <v>201</v>
      </c>
      <c r="BE250" s="220">
        <f>IF(N250="základní",J250,0)</f>
        <v>0</v>
      </c>
      <c r="BF250" s="220">
        <f>IF(N250="snížená",J250,0)</f>
        <v>0</v>
      </c>
      <c r="BG250" s="220">
        <f>IF(N250="zákl. přenesená",J250,0)</f>
        <v>0</v>
      </c>
      <c r="BH250" s="220">
        <f>IF(N250="sníž. přenesená",J250,0)</f>
        <v>0</v>
      </c>
      <c r="BI250" s="220">
        <f>IF(N250="nulová",J250,0)</f>
        <v>0</v>
      </c>
      <c r="BJ250" s="18" t="s">
        <v>82</v>
      </c>
      <c r="BK250" s="220">
        <f>ROUND(I250*H250,2)</f>
        <v>0</v>
      </c>
      <c r="BL250" s="18" t="s">
        <v>290</v>
      </c>
      <c r="BM250" s="219" t="s">
        <v>485</v>
      </c>
    </row>
    <row r="251" s="2" customFormat="1" ht="14.4" customHeight="1">
      <c r="A251" s="39"/>
      <c r="B251" s="40"/>
      <c r="C251" s="207" t="s">
        <v>486</v>
      </c>
      <c r="D251" s="207" t="s">
        <v>203</v>
      </c>
      <c r="E251" s="208" t="s">
        <v>487</v>
      </c>
      <c r="F251" s="209" t="s">
        <v>488</v>
      </c>
      <c r="G251" s="210" t="s">
        <v>372</v>
      </c>
      <c r="H251" s="211">
        <v>8</v>
      </c>
      <c r="I251" s="212"/>
      <c r="J251" s="213">
        <f>ROUND(I251*H251,2)</f>
        <v>0</v>
      </c>
      <c r="K251" s="214"/>
      <c r="L251" s="45"/>
      <c r="M251" s="215" t="s">
        <v>19</v>
      </c>
      <c r="N251" s="216" t="s">
        <v>45</v>
      </c>
      <c r="O251" s="85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9" t="s">
        <v>290</v>
      </c>
      <c r="AT251" s="219" t="s">
        <v>203</v>
      </c>
      <c r="AU251" s="219" t="s">
        <v>84</v>
      </c>
      <c r="AY251" s="18" t="s">
        <v>201</v>
      </c>
      <c r="BE251" s="220">
        <f>IF(N251="základní",J251,0)</f>
        <v>0</v>
      </c>
      <c r="BF251" s="220">
        <f>IF(N251="snížená",J251,0)</f>
        <v>0</v>
      </c>
      <c r="BG251" s="220">
        <f>IF(N251="zákl. přenesená",J251,0)</f>
        <v>0</v>
      </c>
      <c r="BH251" s="220">
        <f>IF(N251="sníž. přenesená",J251,0)</f>
        <v>0</v>
      </c>
      <c r="BI251" s="220">
        <f>IF(N251="nulová",J251,0)</f>
        <v>0</v>
      </c>
      <c r="BJ251" s="18" t="s">
        <v>82</v>
      </c>
      <c r="BK251" s="220">
        <f>ROUND(I251*H251,2)</f>
        <v>0</v>
      </c>
      <c r="BL251" s="18" t="s">
        <v>290</v>
      </c>
      <c r="BM251" s="219" t="s">
        <v>489</v>
      </c>
    </row>
    <row r="252" s="2" customFormat="1" ht="24.15" customHeight="1">
      <c r="A252" s="39"/>
      <c r="B252" s="40"/>
      <c r="C252" s="207" t="s">
        <v>490</v>
      </c>
      <c r="D252" s="207" t="s">
        <v>203</v>
      </c>
      <c r="E252" s="208" t="s">
        <v>491</v>
      </c>
      <c r="F252" s="209" t="s">
        <v>492</v>
      </c>
      <c r="G252" s="210" t="s">
        <v>372</v>
      </c>
      <c r="H252" s="211">
        <v>6</v>
      </c>
      <c r="I252" s="212"/>
      <c r="J252" s="213">
        <f>ROUND(I252*H252,2)</f>
        <v>0</v>
      </c>
      <c r="K252" s="214"/>
      <c r="L252" s="45"/>
      <c r="M252" s="215" t="s">
        <v>19</v>
      </c>
      <c r="N252" s="216" t="s">
        <v>45</v>
      </c>
      <c r="O252" s="85"/>
      <c r="P252" s="217">
        <f>O252*H252</f>
        <v>0</v>
      </c>
      <c r="Q252" s="217">
        <v>0.0015</v>
      </c>
      <c r="R252" s="217">
        <f>Q252*H252</f>
        <v>0.0090000000000000011</v>
      </c>
      <c r="S252" s="217">
        <v>0</v>
      </c>
      <c r="T252" s="21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9" t="s">
        <v>290</v>
      </c>
      <c r="AT252" s="219" t="s">
        <v>203</v>
      </c>
      <c r="AU252" s="219" t="s">
        <v>84</v>
      </c>
      <c r="AY252" s="18" t="s">
        <v>201</v>
      </c>
      <c r="BE252" s="220">
        <f>IF(N252="základní",J252,0)</f>
        <v>0</v>
      </c>
      <c r="BF252" s="220">
        <f>IF(N252="snížená",J252,0)</f>
        <v>0</v>
      </c>
      <c r="BG252" s="220">
        <f>IF(N252="zákl. přenesená",J252,0)</f>
        <v>0</v>
      </c>
      <c r="BH252" s="220">
        <f>IF(N252="sníž. přenesená",J252,0)</f>
        <v>0</v>
      </c>
      <c r="BI252" s="220">
        <f>IF(N252="nulová",J252,0)</f>
        <v>0</v>
      </c>
      <c r="BJ252" s="18" t="s">
        <v>82</v>
      </c>
      <c r="BK252" s="220">
        <f>ROUND(I252*H252,2)</f>
        <v>0</v>
      </c>
      <c r="BL252" s="18" t="s">
        <v>290</v>
      </c>
      <c r="BM252" s="219" t="s">
        <v>493</v>
      </c>
    </row>
    <row r="253" s="2" customFormat="1" ht="37.8" customHeight="1">
      <c r="A253" s="39"/>
      <c r="B253" s="40"/>
      <c r="C253" s="207" t="s">
        <v>494</v>
      </c>
      <c r="D253" s="207" t="s">
        <v>203</v>
      </c>
      <c r="E253" s="208" t="s">
        <v>495</v>
      </c>
      <c r="F253" s="209" t="s">
        <v>496</v>
      </c>
      <c r="G253" s="210" t="s">
        <v>474</v>
      </c>
      <c r="H253" s="266"/>
      <c r="I253" s="212"/>
      <c r="J253" s="213">
        <f>ROUND(I253*H253,2)</f>
        <v>0</v>
      </c>
      <c r="K253" s="214"/>
      <c r="L253" s="45"/>
      <c r="M253" s="215" t="s">
        <v>19</v>
      </c>
      <c r="N253" s="216" t="s">
        <v>45</v>
      </c>
      <c r="O253" s="85"/>
      <c r="P253" s="217">
        <f>O253*H253</f>
        <v>0</v>
      </c>
      <c r="Q253" s="217">
        <v>0</v>
      </c>
      <c r="R253" s="217">
        <f>Q253*H253</f>
        <v>0</v>
      </c>
      <c r="S253" s="217">
        <v>0</v>
      </c>
      <c r="T253" s="21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9" t="s">
        <v>290</v>
      </c>
      <c r="AT253" s="219" t="s">
        <v>203</v>
      </c>
      <c r="AU253" s="219" t="s">
        <v>84</v>
      </c>
      <c r="AY253" s="18" t="s">
        <v>201</v>
      </c>
      <c r="BE253" s="220">
        <f>IF(N253="základní",J253,0)</f>
        <v>0</v>
      </c>
      <c r="BF253" s="220">
        <f>IF(N253="snížená",J253,0)</f>
        <v>0</v>
      </c>
      <c r="BG253" s="220">
        <f>IF(N253="zákl. přenesená",J253,0)</f>
        <v>0</v>
      </c>
      <c r="BH253" s="220">
        <f>IF(N253="sníž. přenesená",J253,0)</f>
        <v>0</v>
      </c>
      <c r="BI253" s="220">
        <f>IF(N253="nulová",J253,0)</f>
        <v>0</v>
      </c>
      <c r="BJ253" s="18" t="s">
        <v>82</v>
      </c>
      <c r="BK253" s="220">
        <f>ROUND(I253*H253,2)</f>
        <v>0</v>
      </c>
      <c r="BL253" s="18" t="s">
        <v>290</v>
      </c>
      <c r="BM253" s="219" t="s">
        <v>497</v>
      </c>
    </row>
    <row r="254" s="12" customFormat="1" ht="22.8" customHeight="1">
      <c r="A254" s="12"/>
      <c r="B254" s="191"/>
      <c r="C254" s="192"/>
      <c r="D254" s="193" t="s">
        <v>73</v>
      </c>
      <c r="E254" s="205" t="s">
        <v>498</v>
      </c>
      <c r="F254" s="205" t="s">
        <v>499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SUM(P255:P257)</f>
        <v>0</v>
      </c>
      <c r="Q254" s="199"/>
      <c r="R254" s="200">
        <f>SUM(R255:R257)</f>
        <v>0</v>
      </c>
      <c r="S254" s="199"/>
      <c r="T254" s="201">
        <f>SUM(T255:T257)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84</v>
      </c>
      <c r="AT254" s="203" t="s">
        <v>73</v>
      </c>
      <c r="AU254" s="203" t="s">
        <v>82</v>
      </c>
      <c r="AY254" s="202" t="s">
        <v>201</v>
      </c>
      <c r="BK254" s="204">
        <f>SUM(BK255:BK257)</f>
        <v>0</v>
      </c>
    </row>
    <row r="255" s="2" customFormat="1" ht="14.4" customHeight="1">
      <c r="A255" s="39"/>
      <c r="B255" s="40"/>
      <c r="C255" s="207" t="s">
        <v>500</v>
      </c>
      <c r="D255" s="207" t="s">
        <v>203</v>
      </c>
      <c r="E255" s="208" t="s">
        <v>501</v>
      </c>
      <c r="F255" s="209" t="s">
        <v>502</v>
      </c>
      <c r="G255" s="210" t="s">
        <v>341</v>
      </c>
      <c r="H255" s="211">
        <v>1</v>
      </c>
      <c r="I255" s="212"/>
      <c r="J255" s="213">
        <f>ROUND(I255*H255,2)</f>
        <v>0</v>
      </c>
      <c r="K255" s="214"/>
      <c r="L255" s="45"/>
      <c r="M255" s="215" t="s">
        <v>19</v>
      </c>
      <c r="N255" s="216" t="s">
        <v>45</v>
      </c>
      <c r="O255" s="85"/>
      <c r="P255" s="217">
        <f>O255*H255</f>
        <v>0</v>
      </c>
      <c r="Q255" s="217">
        <v>0</v>
      </c>
      <c r="R255" s="217">
        <f>Q255*H255</f>
        <v>0</v>
      </c>
      <c r="S255" s="217">
        <v>0</v>
      </c>
      <c r="T255" s="21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9" t="s">
        <v>290</v>
      </c>
      <c r="AT255" s="219" t="s">
        <v>203</v>
      </c>
      <c r="AU255" s="219" t="s">
        <v>84</v>
      </c>
      <c r="AY255" s="18" t="s">
        <v>201</v>
      </c>
      <c r="BE255" s="220">
        <f>IF(N255="základní",J255,0)</f>
        <v>0</v>
      </c>
      <c r="BF255" s="220">
        <f>IF(N255="snížená",J255,0)</f>
        <v>0</v>
      </c>
      <c r="BG255" s="220">
        <f>IF(N255="zákl. přenesená",J255,0)</f>
        <v>0</v>
      </c>
      <c r="BH255" s="220">
        <f>IF(N255="sníž. přenesená",J255,0)</f>
        <v>0</v>
      </c>
      <c r="BI255" s="220">
        <f>IF(N255="nulová",J255,0)</f>
        <v>0</v>
      </c>
      <c r="BJ255" s="18" t="s">
        <v>82</v>
      </c>
      <c r="BK255" s="220">
        <f>ROUND(I255*H255,2)</f>
        <v>0</v>
      </c>
      <c r="BL255" s="18" t="s">
        <v>290</v>
      </c>
      <c r="BM255" s="219" t="s">
        <v>503</v>
      </c>
    </row>
    <row r="256" s="2" customFormat="1" ht="37.8" customHeight="1">
      <c r="A256" s="39"/>
      <c r="B256" s="40"/>
      <c r="C256" s="207" t="s">
        <v>504</v>
      </c>
      <c r="D256" s="207" t="s">
        <v>203</v>
      </c>
      <c r="E256" s="208" t="s">
        <v>505</v>
      </c>
      <c r="F256" s="209" t="s">
        <v>506</v>
      </c>
      <c r="G256" s="210" t="s">
        <v>341</v>
      </c>
      <c r="H256" s="211">
        <v>1</v>
      </c>
      <c r="I256" s="212"/>
      <c r="J256" s="213">
        <f>ROUND(I256*H256,2)</f>
        <v>0</v>
      </c>
      <c r="K256" s="214"/>
      <c r="L256" s="45"/>
      <c r="M256" s="215" t="s">
        <v>19</v>
      </c>
      <c r="N256" s="216" t="s">
        <v>45</v>
      </c>
      <c r="O256" s="85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9" t="s">
        <v>290</v>
      </c>
      <c r="AT256" s="219" t="s">
        <v>203</v>
      </c>
      <c r="AU256" s="219" t="s">
        <v>84</v>
      </c>
      <c r="AY256" s="18" t="s">
        <v>201</v>
      </c>
      <c r="BE256" s="220">
        <f>IF(N256="základní",J256,0)</f>
        <v>0</v>
      </c>
      <c r="BF256" s="220">
        <f>IF(N256="snížená",J256,0)</f>
        <v>0</v>
      </c>
      <c r="BG256" s="220">
        <f>IF(N256="zákl. přenesená",J256,0)</f>
        <v>0</v>
      </c>
      <c r="BH256" s="220">
        <f>IF(N256="sníž. přenesená",J256,0)</f>
        <v>0</v>
      </c>
      <c r="BI256" s="220">
        <f>IF(N256="nulová",J256,0)</f>
        <v>0</v>
      </c>
      <c r="BJ256" s="18" t="s">
        <v>82</v>
      </c>
      <c r="BK256" s="220">
        <f>ROUND(I256*H256,2)</f>
        <v>0</v>
      </c>
      <c r="BL256" s="18" t="s">
        <v>290</v>
      </c>
      <c r="BM256" s="219" t="s">
        <v>507</v>
      </c>
    </row>
    <row r="257" s="2" customFormat="1" ht="37.8" customHeight="1">
      <c r="A257" s="39"/>
      <c r="B257" s="40"/>
      <c r="C257" s="207" t="s">
        <v>508</v>
      </c>
      <c r="D257" s="207" t="s">
        <v>203</v>
      </c>
      <c r="E257" s="208" t="s">
        <v>509</v>
      </c>
      <c r="F257" s="209" t="s">
        <v>510</v>
      </c>
      <c r="G257" s="210" t="s">
        <v>474</v>
      </c>
      <c r="H257" s="266"/>
      <c r="I257" s="212"/>
      <c r="J257" s="213">
        <f>ROUND(I257*H257,2)</f>
        <v>0</v>
      </c>
      <c r="K257" s="214"/>
      <c r="L257" s="45"/>
      <c r="M257" s="215" t="s">
        <v>19</v>
      </c>
      <c r="N257" s="216" t="s">
        <v>45</v>
      </c>
      <c r="O257" s="85"/>
      <c r="P257" s="217">
        <f>O257*H257</f>
        <v>0</v>
      </c>
      <c r="Q257" s="217">
        <v>0</v>
      </c>
      <c r="R257" s="217">
        <f>Q257*H257</f>
        <v>0</v>
      </c>
      <c r="S257" s="217">
        <v>0</v>
      </c>
      <c r="T257" s="21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9" t="s">
        <v>290</v>
      </c>
      <c r="AT257" s="219" t="s">
        <v>203</v>
      </c>
      <c r="AU257" s="219" t="s">
        <v>84</v>
      </c>
      <c r="AY257" s="18" t="s">
        <v>201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18" t="s">
        <v>82</v>
      </c>
      <c r="BK257" s="220">
        <f>ROUND(I257*H257,2)</f>
        <v>0</v>
      </c>
      <c r="BL257" s="18" t="s">
        <v>290</v>
      </c>
      <c r="BM257" s="219" t="s">
        <v>511</v>
      </c>
    </row>
    <row r="258" s="12" customFormat="1" ht="22.8" customHeight="1">
      <c r="A258" s="12"/>
      <c r="B258" s="191"/>
      <c r="C258" s="192"/>
      <c r="D258" s="193" t="s">
        <v>73</v>
      </c>
      <c r="E258" s="205" t="s">
        <v>512</v>
      </c>
      <c r="F258" s="205" t="s">
        <v>513</v>
      </c>
      <c r="G258" s="192"/>
      <c r="H258" s="192"/>
      <c r="I258" s="195"/>
      <c r="J258" s="206">
        <f>BK258</f>
        <v>0</v>
      </c>
      <c r="K258" s="192"/>
      <c r="L258" s="197"/>
      <c r="M258" s="198"/>
      <c r="N258" s="199"/>
      <c r="O258" s="199"/>
      <c r="P258" s="200">
        <f>SUM(P259:P288)</f>
        <v>0</v>
      </c>
      <c r="Q258" s="199"/>
      <c r="R258" s="200">
        <f>SUM(R259:R288)</f>
        <v>11.063666350000002</v>
      </c>
      <c r="S258" s="199"/>
      <c r="T258" s="201">
        <f>SUM(T259:T288)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2" t="s">
        <v>84</v>
      </c>
      <c r="AT258" s="203" t="s">
        <v>73</v>
      </c>
      <c r="AU258" s="203" t="s">
        <v>82</v>
      </c>
      <c r="AY258" s="202" t="s">
        <v>201</v>
      </c>
      <c r="BK258" s="204">
        <f>SUM(BK259:BK288)</f>
        <v>0</v>
      </c>
    </row>
    <row r="259" s="2" customFormat="1" ht="37.8" customHeight="1">
      <c r="A259" s="39"/>
      <c r="B259" s="40"/>
      <c r="C259" s="207" t="s">
        <v>514</v>
      </c>
      <c r="D259" s="207" t="s">
        <v>203</v>
      </c>
      <c r="E259" s="208" t="s">
        <v>515</v>
      </c>
      <c r="F259" s="209" t="s">
        <v>516</v>
      </c>
      <c r="G259" s="210" t="s">
        <v>224</v>
      </c>
      <c r="H259" s="211">
        <v>9.423</v>
      </c>
      <c r="I259" s="212"/>
      <c r="J259" s="213">
        <f>ROUND(I259*H259,2)</f>
        <v>0</v>
      </c>
      <c r="K259" s="214"/>
      <c r="L259" s="45"/>
      <c r="M259" s="215" t="s">
        <v>19</v>
      </c>
      <c r="N259" s="216" t="s">
        <v>45</v>
      </c>
      <c r="O259" s="85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9" t="s">
        <v>290</v>
      </c>
      <c r="AT259" s="219" t="s">
        <v>203</v>
      </c>
      <c r="AU259" s="219" t="s">
        <v>84</v>
      </c>
      <c r="AY259" s="18" t="s">
        <v>201</v>
      </c>
      <c r="BE259" s="220">
        <f>IF(N259="základní",J259,0)</f>
        <v>0</v>
      </c>
      <c r="BF259" s="220">
        <f>IF(N259="snížená",J259,0)</f>
        <v>0</v>
      </c>
      <c r="BG259" s="220">
        <f>IF(N259="zákl. přenesená",J259,0)</f>
        <v>0</v>
      </c>
      <c r="BH259" s="220">
        <f>IF(N259="sníž. přenesená",J259,0)</f>
        <v>0</v>
      </c>
      <c r="BI259" s="220">
        <f>IF(N259="nulová",J259,0)</f>
        <v>0</v>
      </c>
      <c r="BJ259" s="18" t="s">
        <v>82</v>
      </c>
      <c r="BK259" s="220">
        <f>ROUND(I259*H259,2)</f>
        <v>0</v>
      </c>
      <c r="BL259" s="18" t="s">
        <v>290</v>
      </c>
      <c r="BM259" s="219" t="s">
        <v>517</v>
      </c>
    </row>
    <row r="260" s="13" customFormat="1">
      <c r="A260" s="13"/>
      <c r="B260" s="221"/>
      <c r="C260" s="222"/>
      <c r="D260" s="223" t="s">
        <v>209</v>
      </c>
      <c r="E260" s="224" t="s">
        <v>19</v>
      </c>
      <c r="F260" s="225" t="s">
        <v>518</v>
      </c>
      <c r="G260" s="222"/>
      <c r="H260" s="226">
        <v>9.423</v>
      </c>
      <c r="I260" s="227"/>
      <c r="J260" s="222"/>
      <c r="K260" s="222"/>
      <c r="L260" s="228"/>
      <c r="M260" s="229"/>
      <c r="N260" s="230"/>
      <c r="O260" s="230"/>
      <c r="P260" s="230"/>
      <c r="Q260" s="230"/>
      <c r="R260" s="230"/>
      <c r="S260" s="230"/>
      <c r="T260" s="23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2" t="s">
        <v>209</v>
      </c>
      <c r="AU260" s="232" t="s">
        <v>84</v>
      </c>
      <c r="AV260" s="13" t="s">
        <v>84</v>
      </c>
      <c r="AW260" s="13" t="s">
        <v>33</v>
      </c>
      <c r="AX260" s="13" t="s">
        <v>74</v>
      </c>
      <c r="AY260" s="232" t="s">
        <v>201</v>
      </c>
    </row>
    <row r="261" s="14" customFormat="1">
      <c r="A261" s="14"/>
      <c r="B261" s="233"/>
      <c r="C261" s="234"/>
      <c r="D261" s="223" t="s">
        <v>209</v>
      </c>
      <c r="E261" s="235" t="s">
        <v>19</v>
      </c>
      <c r="F261" s="236" t="s">
        <v>211</v>
      </c>
      <c r="G261" s="234"/>
      <c r="H261" s="237">
        <v>9.423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3" t="s">
        <v>209</v>
      </c>
      <c r="AU261" s="243" t="s">
        <v>84</v>
      </c>
      <c r="AV261" s="14" t="s">
        <v>207</v>
      </c>
      <c r="AW261" s="14" t="s">
        <v>33</v>
      </c>
      <c r="AX261" s="14" t="s">
        <v>82</v>
      </c>
      <c r="AY261" s="243" t="s">
        <v>201</v>
      </c>
    </row>
    <row r="262" s="2" customFormat="1" ht="14.4" customHeight="1">
      <c r="A262" s="39"/>
      <c r="B262" s="40"/>
      <c r="C262" s="244" t="s">
        <v>519</v>
      </c>
      <c r="D262" s="244" t="s">
        <v>134</v>
      </c>
      <c r="E262" s="245" t="s">
        <v>520</v>
      </c>
      <c r="F262" s="246" t="s">
        <v>521</v>
      </c>
      <c r="G262" s="247" t="s">
        <v>206</v>
      </c>
      <c r="H262" s="248">
        <v>0.055</v>
      </c>
      <c r="I262" s="249"/>
      <c r="J262" s="250">
        <f>ROUND(I262*H262,2)</f>
        <v>0</v>
      </c>
      <c r="K262" s="251"/>
      <c r="L262" s="252"/>
      <c r="M262" s="253" t="s">
        <v>19</v>
      </c>
      <c r="N262" s="254" t="s">
        <v>45</v>
      </c>
      <c r="O262" s="85"/>
      <c r="P262" s="217">
        <f>O262*H262</f>
        <v>0</v>
      </c>
      <c r="Q262" s="217">
        <v>0.55000000000000004</v>
      </c>
      <c r="R262" s="217">
        <f>Q262*H262</f>
        <v>0.030250000000000003</v>
      </c>
      <c r="S262" s="217">
        <v>0</v>
      </c>
      <c r="T262" s="21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9" t="s">
        <v>369</v>
      </c>
      <c r="AT262" s="219" t="s">
        <v>134</v>
      </c>
      <c r="AU262" s="219" t="s">
        <v>84</v>
      </c>
      <c r="AY262" s="18" t="s">
        <v>201</v>
      </c>
      <c r="BE262" s="220">
        <f>IF(N262="základní",J262,0)</f>
        <v>0</v>
      </c>
      <c r="BF262" s="220">
        <f>IF(N262="snížená",J262,0)</f>
        <v>0</v>
      </c>
      <c r="BG262" s="220">
        <f>IF(N262="zákl. přenesená",J262,0)</f>
        <v>0</v>
      </c>
      <c r="BH262" s="220">
        <f>IF(N262="sníž. přenesená",J262,0)</f>
        <v>0</v>
      </c>
      <c r="BI262" s="220">
        <f>IF(N262="nulová",J262,0)</f>
        <v>0</v>
      </c>
      <c r="BJ262" s="18" t="s">
        <v>82</v>
      </c>
      <c r="BK262" s="220">
        <f>ROUND(I262*H262,2)</f>
        <v>0</v>
      </c>
      <c r="BL262" s="18" t="s">
        <v>290</v>
      </c>
      <c r="BM262" s="219" t="s">
        <v>522</v>
      </c>
    </row>
    <row r="263" s="13" customFormat="1">
      <c r="A263" s="13"/>
      <c r="B263" s="221"/>
      <c r="C263" s="222"/>
      <c r="D263" s="223" t="s">
        <v>209</v>
      </c>
      <c r="E263" s="224" t="s">
        <v>19</v>
      </c>
      <c r="F263" s="225" t="s">
        <v>523</v>
      </c>
      <c r="G263" s="222"/>
      <c r="H263" s="226">
        <v>0.050000000000000003</v>
      </c>
      <c r="I263" s="227"/>
      <c r="J263" s="222"/>
      <c r="K263" s="222"/>
      <c r="L263" s="228"/>
      <c r="M263" s="229"/>
      <c r="N263" s="230"/>
      <c r="O263" s="230"/>
      <c r="P263" s="230"/>
      <c r="Q263" s="230"/>
      <c r="R263" s="230"/>
      <c r="S263" s="230"/>
      <c r="T263" s="23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2" t="s">
        <v>209</v>
      </c>
      <c r="AU263" s="232" t="s">
        <v>84</v>
      </c>
      <c r="AV263" s="13" t="s">
        <v>84</v>
      </c>
      <c r="AW263" s="13" t="s">
        <v>33</v>
      </c>
      <c r="AX263" s="13" t="s">
        <v>74</v>
      </c>
      <c r="AY263" s="232" t="s">
        <v>201</v>
      </c>
    </row>
    <row r="264" s="14" customFormat="1">
      <c r="A264" s="14"/>
      <c r="B264" s="233"/>
      <c r="C264" s="234"/>
      <c r="D264" s="223" t="s">
        <v>209</v>
      </c>
      <c r="E264" s="235" t="s">
        <v>19</v>
      </c>
      <c r="F264" s="236" t="s">
        <v>211</v>
      </c>
      <c r="G264" s="234"/>
      <c r="H264" s="237">
        <v>0.050000000000000003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3" t="s">
        <v>209</v>
      </c>
      <c r="AU264" s="243" t="s">
        <v>84</v>
      </c>
      <c r="AV264" s="14" t="s">
        <v>207</v>
      </c>
      <c r="AW264" s="14" t="s">
        <v>33</v>
      </c>
      <c r="AX264" s="14" t="s">
        <v>82</v>
      </c>
      <c r="AY264" s="243" t="s">
        <v>201</v>
      </c>
    </row>
    <row r="265" s="13" customFormat="1">
      <c r="A265" s="13"/>
      <c r="B265" s="221"/>
      <c r="C265" s="222"/>
      <c r="D265" s="223" t="s">
        <v>209</v>
      </c>
      <c r="E265" s="222"/>
      <c r="F265" s="225" t="s">
        <v>524</v>
      </c>
      <c r="G265" s="222"/>
      <c r="H265" s="226">
        <v>0.055</v>
      </c>
      <c r="I265" s="227"/>
      <c r="J265" s="222"/>
      <c r="K265" s="222"/>
      <c r="L265" s="228"/>
      <c r="M265" s="229"/>
      <c r="N265" s="230"/>
      <c r="O265" s="230"/>
      <c r="P265" s="230"/>
      <c r="Q265" s="230"/>
      <c r="R265" s="230"/>
      <c r="S265" s="230"/>
      <c r="T265" s="23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2" t="s">
        <v>209</v>
      </c>
      <c r="AU265" s="232" t="s">
        <v>84</v>
      </c>
      <c r="AV265" s="13" t="s">
        <v>84</v>
      </c>
      <c r="AW265" s="13" t="s">
        <v>4</v>
      </c>
      <c r="AX265" s="13" t="s">
        <v>82</v>
      </c>
      <c r="AY265" s="232" t="s">
        <v>201</v>
      </c>
    </row>
    <row r="266" s="2" customFormat="1" ht="37.8" customHeight="1">
      <c r="A266" s="39"/>
      <c r="B266" s="40"/>
      <c r="C266" s="207" t="s">
        <v>525</v>
      </c>
      <c r="D266" s="207" t="s">
        <v>203</v>
      </c>
      <c r="E266" s="208" t="s">
        <v>526</v>
      </c>
      <c r="F266" s="209" t="s">
        <v>527</v>
      </c>
      <c r="G266" s="210" t="s">
        <v>206</v>
      </c>
      <c r="H266" s="211">
        <v>0.055</v>
      </c>
      <c r="I266" s="212"/>
      <c r="J266" s="213">
        <f>ROUND(I266*H266,2)</f>
        <v>0</v>
      </c>
      <c r="K266" s="214"/>
      <c r="L266" s="45"/>
      <c r="M266" s="215" t="s">
        <v>19</v>
      </c>
      <c r="N266" s="216" t="s">
        <v>45</v>
      </c>
      <c r="O266" s="85"/>
      <c r="P266" s="217">
        <f>O266*H266</f>
        <v>0</v>
      </c>
      <c r="Q266" s="217">
        <v>0.023369999999999998</v>
      </c>
      <c r="R266" s="217">
        <f>Q266*H266</f>
        <v>0.00128535</v>
      </c>
      <c r="S266" s="217">
        <v>0</v>
      </c>
      <c r="T266" s="218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9" t="s">
        <v>290</v>
      </c>
      <c r="AT266" s="219" t="s">
        <v>203</v>
      </c>
      <c r="AU266" s="219" t="s">
        <v>84</v>
      </c>
      <c r="AY266" s="18" t="s">
        <v>201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18" t="s">
        <v>82</v>
      </c>
      <c r="BK266" s="220">
        <f>ROUND(I266*H266,2)</f>
        <v>0</v>
      </c>
      <c r="BL266" s="18" t="s">
        <v>290</v>
      </c>
      <c r="BM266" s="219" t="s">
        <v>528</v>
      </c>
    </row>
    <row r="267" s="2" customFormat="1" ht="37.8" customHeight="1">
      <c r="A267" s="39"/>
      <c r="B267" s="40"/>
      <c r="C267" s="207" t="s">
        <v>529</v>
      </c>
      <c r="D267" s="207" t="s">
        <v>203</v>
      </c>
      <c r="E267" s="208" t="s">
        <v>530</v>
      </c>
      <c r="F267" s="209" t="s">
        <v>531</v>
      </c>
      <c r="G267" s="210" t="s">
        <v>224</v>
      </c>
      <c r="H267" s="211">
        <v>355.30000000000001</v>
      </c>
      <c r="I267" s="212"/>
      <c r="J267" s="213">
        <f>ROUND(I267*H267,2)</f>
        <v>0</v>
      </c>
      <c r="K267" s="214"/>
      <c r="L267" s="45"/>
      <c r="M267" s="215" t="s">
        <v>19</v>
      </c>
      <c r="N267" s="216" t="s">
        <v>45</v>
      </c>
      <c r="O267" s="85"/>
      <c r="P267" s="217">
        <f>O267*H267</f>
        <v>0</v>
      </c>
      <c r="Q267" s="217">
        <v>0.0098200000000000006</v>
      </c>
      <c r="R267" s="217">
        <f>Q267*H267</f>
        <v>3.4890460000000005</v>
      </c>
      <c r="S267" s="217">
        <v>0</v>
      </c>
      <c r="T267" s="218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9" t="s">
        <v>290</v>
      </c>
      <c r="AT267" s="219" t="s">
        <v>203</v>
      </c>
      <c r="AU267" s="219" t="s">
        <v>84</v>
      </c>
      <c r="AY267" s="18" t="s">
        <v>201</v>
      </c>
      <c r="BE267" s="220">
        <f>IF(N267="základní",J267,0)</f>
        <v>0</v>
      </c>
      <c r="BF267" s="220">
        <f>IF(N267="snížená",J267,0)</f>
        <v>0</v>
      </c>
      <c r="BG267" s="220">
        <f>IF(N267="zákl. přenesená",J267,0)</f>
        <v>0</v>
      </c>
      <c r="BH267" s="220">
        <f>IF(N267="sníž. přenesená",J267,0)</f>
        <v>0</v>
      </c>
      <c r="BI267" s="220">
        <f>IF(N267="nulová",J267,0)</f>
        <v>0</v>
      </c>
      <c r="BJ267" s="18" t="s">
        <v>82</v>
      </c>
      <c r="BK267" s="220">
        <f>ROUND(I267*H267,2)</f>
        <v>0</v>
      </c>
      <c r="BL267" s="18" t="s">
        <v>290</v>
      </c>
      <c r="BM267" s="219" t="s">
        <v>532</v>
      </c>
    </row>
    <row r="268" s="13" customFormat="1">
      <c r="A268" s="13"/>
      <c r="B268" s="221"/>
      <c r="C268" s="222"/>
      <c r="D268" s="223" t="s">
        <v>209</v>
      </c>
      <c r="E268" s="224" t="s">
        <v>19</v>
      </c>
      <c r="F268" s="225" t="s">
        <v>533</v>
      </c>
      <c r="G268" s="222"/>
      <c r="H268" s="226">
        <v>355.30000000000001</v>
      </c>
      <c r="I268" s="227"/>
      <c r="J268" s="222"/>
      <c r="K268" s="222"/>
      <c r="L268" s="228"/>
      <c r="M268" s="229"/>
      <c r="N268" s="230"/>
      <c r="O268" s="230"/>
      <c r="P268" s="230"/>
      <c r="Q268" s="230"/>
      <c r="R268" s="230"/>
      <c r="S268" s="230"/>
      <c r="T268" s="23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2" t="s">
        <v>209</v>
      </c>
      <c r="AU268" s="232" t="s">
        <v>84</v>
      </c>
      <c r="AV268" s="13" t="s">
        <v>84</v>
      </c>
      <c r="AW268" s="13" t="s">
        <v>33</v>
      </c>
      <c r="AX268" s="13" t="s">
        <v>82</v>
      </c>
      <c r="AY268" s="232" t="s">
        <v>201</v>
      </c>
    </row>
    <row r="269" s="2" customFormat="1" ht="37.8" customHeight="1">
      <c r="A269" s="39"/>
      <c r="B269" s="40"/>
      <c r="C269" s="207" t="s">
        <v>534</v>
      </c>
      <c r="D269" s="207" t="s">
        <v>203</v>
      </c>
      <c r="E269" s="208" t="s">
        <v>535</v>
      </c>
      <c r="F269" s="209" t="s">
        <v>536</v>
      </c>
      <c r="G269" s="210" t="s">
        <v>224</v>
      </c>
      <c r="H269" s="211">
        <v>355.30000000000001</v>
      </c>
      <c r="I269" s="212"/>
      <c r="J269" s="213">
        <f>ROUND(I269*H269,2)</f>
        <v>0</v>
      </c>
      <c r="K269" s="214"/>
      <c r="L269" s="45"/>
      <c r="M269" s="215" t="s">
        <v>19</v>
      </c>
      <c r="N269" s="216" t="s">
        <v>45</v>
      </c>
      <c r="O269" s="85"/>
      <c r="P269" s="217">
        <f>O269*H269</f>
        <v>0</v>
      </c>
      <c r="Q269" s="217">
        <v>0.015709999999999998</v>
      </c>
      <c r="R269" s="217">
        <f>Q269*H269</f>
        <v>5.5817629999999996</v>
      </c>
      <c r="S269" s="217">
        <v>0</v>
      </c>
      <c r="T269" s="218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9" t="s">
        <v>290</v>
      </c>
      <c r="AT269" s="219" t="s">
        <v>203</v>
      </c>
      <c r="AU269" s="219" t="s">
        <v>84</v>
      </c>
      <c r="AY269" s="18" t="s">
        <v>201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18" t="s">
        <v>82</v>
      </c>
      <c r="BK269" s="220">
        <f>ROUND(I269*H269,2)</f>
        <v>0</v>
      </c>
      <c r="BL269" s="18" t="s">
        <v>290</v>
      </c>
      <c r="BM269" s="219" t="s">
        <v>537</v>
      </c>
    </row>
    <row r="270" s="13" customFormat="1">
      <c r="A270" s="13"/>
      <c r="B270" s="221"/>
      <c r="C270" s="222"/>
      <c r="D270" s="223" t="s">
        <v>209</v>
      </c>
      <c r="E270" s="224" t="s">
        <v>19</v>
      </c>
      <c r="F270" s="225" t="s">
        <v>533</v>
      </c>
      <c r="G270" s="222"/>
      <c r="H270" s="226">
        <v>355.30000000000001</v>
      </c>
      <c r="I270" s="227"/>
      <c r="J270" s="222"/>
      <c r="K270" s="222"/>
      <c r="L270" s="228"/>
      <c r="M270" s="229"/>
      <c r="N270" s="230"/>
      <c r="O270" s="230"/>
      <c r="P270" s="230"/>
      <c r="Q270" s="230"/>
      <c r="R270" s="230"/>
      <c r="S270" s="230"/>
      <c r="T270" s="23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2" t="s">
        <v>209</v>
      </c>
      <c r="AU270" s="232" t="s">
        <v>84</v>
      </c>
      <c r="AV270" s="13" t="s">
        <v>84</v>
      </c>
      <c r="AW270" s="13" t="s">
        <v>33</v>
      </c>
      <c r="AX270" s="13" t="s">
        <v>74</v>
      </c>
      <c r="AY270" s="232" t="s">
        <v>201</v>
      </c>
    </row>
    <row r="271" s="14" customFormat="1">
      <c r="A271" s="14"/>
      <c r="B271" s="233"/>
      <c r="C271" s="234"/>
      <c r="D271" s="223" t="s">
        <v>209</v>
      </c>
      <c r="E271" s="235" t="s">
        <v>19</v>
      </c>
      <c r="F271" s="236" t="s">
        <v>211</v>
      </c>
      <c r="G271" s="234"/>
      <c r="H271" s="237">
        <v>355.30000000000001</v>
      </c>
      <c r="I271" s="238"/>
      <c r="J271" s="234"/>
      <c r="K271" s="234"/>
      <c r="L271" s="239"/>
      <c r="M271" s="240"/>
      <c r="N271" s="241"/>
      <c r="O271" s="241"/>
      <c r="P271" s="241"/>
      <c r="Q271" s="241"/>
      <c r="R271" s="241"/>
      <c r="S271" s="241"/>
      <c r="T271" s="24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3" t="s">
        <v>209</v>
      </c>
      <c r="AU271" s="243" t="s">
        <v>84</v>
      </c>
      <c r="AV271" s="14" t="s">
        <v>207</v>
      </c>
      <c r="AW271" s="14" t="s">
        <v>33</v>
      </c>
      <c r="AX271" s="14" t="s">
        <v>82</v>
      </c>
      <c r="AY271" s="243" t="s">
        <v>201</v>
      </c>
    </row>
    <row r="272" s="2" customFormat="1" ht="24.15" customHeight="1">
      <c r="A272" s="39"/>
      <c r="B272" s="40"/>
      <c r="C272" s="207" t="s">
        <v>538</v>
      </c>
      <c r="D272" s="207" t="s">
        <v>203</v>
      </c>
      <c r="E272" s="208" t="s">
        <v>539</v>
      </c>
      <c r="F272" s="209" t="s">
        <v>540</v>
      </c>
      <c r="G272" s="210" t="s">
        <v>246</v>
      </c>
      <c r="H272" s="211">
        <v>1421.2000000000001</v>
      </c>
      <c r="I272" s="212"/>
      <c r="J272" s="213">
        <f>ROUND(I272*H272,2)</f>
        <v>0</v>
      </c>
      <c r="K272" s="214"/>
      <c r="L272" s="45"/>
      <c r="M272" s="215" t="s">
        <v>19</v>
      </c>
      <c r="N272" s="216" t="s">
        <v>45</v>
      </c>
      <c r="O272" s="85"/>
      <c r="P272" s="217">
        <f>O272*H272</f>
        <v>0</v>
      </c>
      <c r="Q272" s="217">
        <v>1.0000000000000001E-05</v>
      </c>
      <c r="R272" s="217">
        <f>Q272*H272</f>
        <v>0.014212000000000002</v>
      </c>
      <c r="S272" s="217">
        <v>0</v>
      </c>
      <c r="T272" s="218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9" t="s">
        <v>290</v>
      </c>
      <c r="AT272" s="219" t="s">
        <v>203</v>
      </c>
      <c r="AU272" s="219" t="s">
        <v>84</v>
      </c>
      <c r="AY272" s="18" t="s">
        <v>201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18" t="s">
        <v>82</v>
      </c>
      <c r="BK272" s="220">
        <f>ROUND(I272*H272,2)</f>
        <v>0</v>
      </c>
      <c r="BL272" s="18" t="s">
        <v>290</v>
      </c>
      <c r="BM272" s="219" t="s">
        <v>541</v>
      </c>
    </row>
    <row r="273" s="13" customFormat="1">
      <c r="A273" s="13"/>
      <c r="B273" s="221"/>
      <c r="C273" s="222"/>
      <c r="D273" s="223" t="s">
        <v>209</v>
      </c>
      <c r="E273" s="224" t="s">
        <v>19</v>
      </c>
      <c r="F273" s="225" t="s">
        <v>542</v>
      </c>
      <c r="G273" s="222"/>
      <c r="H273" s="226">
        <v>1421.2000000000001</v>
      </c>
      <c r="I273" s="227"/>
      <c r="J273" s="222"/>
      <c r="K273" s="222"/>
      <c r="L273" s="228"/>
      <c r="M273" s="229"/>
      <c r="N273" s="230"/>
      <c r="O273" s="230"/>
      <c r="P273" s="230"/>
      <c r="Q273" s="230"/>
      <c r="R273" s="230"/>
      <c r="S273" s="230"/>
      <c r="T273" s="23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2" t="s">
        <v>209</v>
      </c>
      <c r="AU273" s="232" t="s">
        <v>84</v>
      </c>
      <c r="AV273" s="13" t="s">
        <v>84</v>
      </c>
      <c r="AW273" s="13" t="s">
        <v>33</v>
      </c>
      <c r="AX273" s="13" t="s">
        <v>74</v>
      </c>
      <c r="AY273" s="232" t="s">
        <v>201</v>
      </c>
    </row>
    <row r="274" s="14" customFormat="1">
      <c r="A274" s="14"/>
      <c r="B274" s="233"/>
      <c r="C274" s="234"/>
      <c r="D274" s="223" t="s">
        <v>209</v>
      </c>
      <c r="E274" s="235" t="s">
        <v>19</v>
      </c>
      <c r="F274" s="236" t="s">
        <v>211</v>
      </c>
      <c r="G274" s="234"/>
      <c r="H274" s="237">
        <v>1421.2000000000001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3" t="s">
        <v>209</v>
      </c>
      <c r="AU274" s="243" t="s">
        <v>84</v>
      </c>
      <c r="AV274" s="14" t="s">
        <v>207</v>
      </c>
      <c r="AW274" s="14" t="s">
        <v>33</v>
      </c>
      <c r="AX274" s="14" t="s">
        <v>82</v>
      </c>
      <c r="AY274" s="243" t="s">
        <v>201</v>
      </c>
    </row>
    <row r="275" s="2" customFormat="1" ht="14.4" customHeight="1">
      <c r="A275" s="39"/>
      <c r="B275" s="40"/>
      <c r="C275" s="244" t="s">
        <v>543</v>
      </c>
      <c r="D275" s="244" t="s">
        <v>134</v>
      </c>
      <c r="E275" s="245" t="s">
        <v>520</v>
      </c>
      <c r="F275" s="246" t="s">
        <v>521</v>
      </c>
      <c r="G275" s="247" t="s">
        <v>206</v>
      </c>
      <c r="H275" s="248">
        <v>3.411</v>
      </c>
      <c r="I275" s="249"/>
      <c r="J275" s="250">
        <f>ROUND(I275*H275,2)</f>
        <v>0</v>
      </c>
      <c r="K275" s="251"/>
      <c r="L275" s="252"/>
      <c r="M275" s="253" t="s">
        <v>19</v>
      </c>
      <c r="N275" s="254" t="s">
        <v>45</v>
      </c>
      <c r="O275" s="85"/>
      <c r="P275" s="217">
        <f>O275*H275</f>
        <v>0</v>
      </c>
      <c r="Q275" s="217">
        <v>0.55000000000000004</v>
      </c>
      <c r="R275" s="217">
        <f>Q275*H275</f>
        <v>1.8760500000000002</v>
      </c>
      <c r="S275" s="217">
        <v>0</v>
      </c>
      <c r="T275" s="21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19" t="s">
        <v>369</v>
      </c>
      <c r="AT275" s="219" t="s">
        <v>134</v>
      </c>
      <c r="AU275" s="219" t="s">
        <v>84</v>
      </c>
      <c r="AY275" s="18" t="s">
        <v>201</v>
      </c>
      <c r="BE275" s="220">
        <f>IF(N275="základní",J275,0)</f>
        <v>0</v>
      </c>
      <c r="BF275" s="220">
        <f>IF(N275="snížená",J275,0)</f>
        <v>0</v>
      </c>
      <c r="BG275" s="220">
        <f>IF(N275="zákl. přenesená",J275,0)</f>
        <v>0</v>
      </c>
      <c r="BH275" s="220">
        <f>IF(N275="sníž. přenesená",J275,0)</f>
        <v>0</v>
      </c>
      <c r="BI275" s="220">
        <f>IF(N275="nulová",J275,0)</f>
        <v>0</v>
      </c>
      <c r="BJ275" s="18" t="s">
        <v>82</v>
      </c>
      <c r="BK275" s="220">
        <f>ROUND(I275*H275,2)</f>
        <v>0</v>
      </c>
      <c r="BL275" s="18" t="s">
        <v>290</v>
      </c>
      <c r="BM275" s="219" t="s">
        <v>544</v>
      </c>
    </row>
    <row r="276" s="13" customFormat="1">
      <c r="A276" s="13"/>
      <c r="B276" s="221"/>
      <c r="C276" s="222"/>
      <c r="D276" s="223" t="s">
        <v>209</v>
      </c>
      <c r="E276" s="224" t="s">
        <v>19</v>
      </c>
      <c r="F276" s="225" t="s">
        <v>545</v>
      </c>
      <c r="G276" s="222"/>
      <c r="H276" s="226">
        <v>3.411</v>
      </c>
      <c r="I276" s="227"/>
      <c r="J276" s="222"/>
      <c r="K276" s="222"/>
      <c r="L276" s="228"/>
      <c r="M276" s="229"/>
      <c r="N276" s="230"/>
      <c r="O276" s="230"/>
      <c r="P276" s="230"/>
      <c r="Q276" s="230"/>
      <c r="R276" s="230"/>
      <c r="S276" s="230"/>
      <c r="T276" s="23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2" t="s">
        <v>209</v>
      </c>
      <c r="AU276" s="232" t="s">
        <v>84</v>
      </c>
      <c r="AV276" s="13" t="s">
        <v>84</v>
      </c>
      <c r="AW276" s="13" t="s">
        <v>33</v>
      </c>
      <c r="AX276" s="13" t="s">
        <v>74</v>
      </c>
      <c r="AY276" s="232" t="s">
        <v>201</v>
      </c>
    </row>
    <row r="277" s="14" customFormat="1">
      <c r="A277" s="14"/>
      <c r="B277" s="233"/>
      <c r="C277" s="234"/>
      <c r="D277" s="223" t="s">
        <v>209</v>
      </c>
      <c r="E277" s="235" t="s">
        <v>19</v>
      </c>
      <c r="F277" s="236" t="s">
        <v>211</v>
      </c>
      <c r="G277" s="234"/>
      <c r="H277" s="237">
        <v>3.411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3" t="s">
        <v>209</v>
      </c>
      <c r="AU277" s="243" t="s">
        <v>84</v>
      </c>
      <c r="AV277" s="14" t="s">
        <v>207</v>
      </c>
      <c r="AW277" s="14" t="s">
        <v>33</v>
      </c>
      <c r="AX277" s="14" t="s">
        <v>82</v>
      </c>
      <c r="AY277" s="243" t="s">
        <v>201</v>
      </c>
    </row>
    <row r="278" s="2" customFormat="1" ht="24.15" customHeight="1">
      <c r="A278" s="39"/>
      <c r="B278" s="40"/>
      <c r="C278" s="207" t="s">
        <v>546</v>
      </c>
      <c r="D278" s="207" t="s">
        <v>203</v>
      </c>
      <c r="E278" s="208" t="s">
        <v>547</v>
      </c>
      <c r="F278" s="209" t="s">
        <v>548</v>
      </c>
      <c r="G278" s="210" t="s">
        <v>224</v>
      </c>
      <c r="H278" s="211">
        <v>355.30000000000001</v>
      </c>
      <c r="I278" s="212"/>
      <c r="J278" s="213">
        <f>ROUND(I278*H278,2)</f>
        <v>0</v>
      </c>
      <c r="K278" s="214"/>
      <c r="L278" s="45"/>
      <c r="M278" s="215" t="s">
        <v>19</v>
      </c>
      <c r="N278" s="216" t="s">
        <v>45</v>
      </c>
      <c r="O278" s="85"/>
      <c r="P278" s="217">
        <f>O278*H278</f>
        <v>0</v>
      </c>
      <c r="Q278" s="217">
        <v>0.00020000000000000001</v>
      </c>
      <c r="R278" s="217">
        <f>Q278*H278</f>
        <v>0.071060000000000012</v>
      </c>
      <c r="S278" s="217">
        <v>0</v>
      </c>
      <c r="T278" s="21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9" t="s">
        <v>290</v>
      </c>
      <c r="AT278" s="219" t="s">
        <v>203</v>
      </c>
      <c r="AU278" s="219" t="s">
        <v>84</v>
      </c>
      <c r="AY278" s="18" t="s">
        <v>201</v>
      </c>
      <c r="BE278" s="220">
        <f>IF(N278="základní",J278,0)</f>
        <v>0</v>
      </c>
      <c r="BF278" s="220">
        <f>IF(N278="snížená",J278,0)</f>
        <v>0</v>
      </c>
      <c r="BG278" s="220">
        <f>IF(N278="zákl. přenesená",J278,0)</f>
        <v>0</v>
      </c>
      <c r="BH278" s="220">
        <f>IF(N278="sníž. přenesená",J278,0)</f>
        <v>0</v>
      </c>
      <c r="BI278" s="220">
        <f>IF(N278="nulová",J278,0)</f>
        <v>0</v>
      </c>
      <c r="BJ278" s="18" t="s">
        <v>82</v>
      </c>
      <c r="BK278" s="220">
        <f>ROUND(I278*H278,2)</f>
        <v>0</v>
      </c>
      <c r="BL278" s="18" t="s">
        <v>290</v>
      </c>
      <c r="BM278" s="219" t="s">
        <v>549</v>
      </c>
    </row>
    <row r="279" s="13" customFormat="1">
      <c r="A279" s="13"/>
      <c r="B279" s="221"/>
      <c r="C279" s="222"/>
      <c r="D279" s="223" t="s">
        <v>209</v>
      </c>
      <c r="E279" s="224" t="s">
        <v>19</v>
      </c>
      <c r="F279" s="225" t="s">
        <v>533</v>
      </c>
      <c r="G279" s="222"/>
      <c r="H279" s="226">
        <v>355.30000000000001</v>
      </c>
      <c r="I279" s="227"/>
      <c r="J279" s="222"/>
      <c r="K279" s="222"/>
      <c r="L279" s="228"/>
      <c r="M279" s="229"/>
      <c r="N279" s="230"/>
      <c r="O279" s="230"/>
      <c r="P279" s="230"/>
      <c r="Q279" s="230"/>
      <c r="R279" s="230"/>
      <c r="S279" s="230"/>
      <c r="T279" s="23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2" t="s">
        <v>209</v>
      </c>
      <c r="AU279" s="232" t="s">
        <v>84</v>
      </c>
      <c r="AV279" s="13" t="s">
        <v>84</v>
      </c>
      <c r="AW279" s="13" t="s">
        <v>33</v>
      </c>
      <c r="AX279" s="13" t="s">
        <v>74</v>
      </c>
      <c r="AY279" s="232" t="s">
        <v>201</v>
      </c>
    </row>
    <row r="280" s="14" customFormat="1">
      <c r="A280" s="14"/>
      <c r="B280" s="233"/>
      <c r="C280" s="234"/>
      <c r="D280" s="223" t="s">
        <v>209</v>
      </c>
      <c r="E280" s="235" t="s">
        <v>19</v>
      </c>
      <c r="F280" s="236" t="s">
        <v>211</v>
      </c>
      <c r="G280" s="234"/>
      <c r="H280" s="237">
        <v>355.30000000000001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3" t="s">
        <v>209</v>
      </c>
      <c r="AU280" s="243" t="s">
        <v>84</v>
      </c>
      <c r="AV280" s="14" t="s">
        <v>207</v>
      </c>
      <c r="AW280" s="14" t="s">
        <v>33</v>
      </c>
      <c r="AX280" s="14" t="s">
        <v>82</v>
      </c>
      <c r="AY280" s="243" t="s">
        <v>201</v>
      </c>
    </row>
    <row r="281" s="2" customFormat="1" ht="14.4" customHeight="1">
      <c r="A281" s="39"/>
      <c r="B281" s="40"/>
      <c r="C281" s="207" t="s">
        <v>550</v>
      </c>
      <c r="D281" s="207" t="s">
        <v>203</v>
      </c>
      <c r="E281" s="208" t="s">
        <v>551</v>
      </c>
      <c r="F281" s="209" t="s">
        <v>552</v>
      </c>
      <c r="G281" s="210" t="s">
        <v>341</v>
      </c>
      <c r="H281" s="211">
        <v>1</v>
      </c>
      <c r="I281" s="212"/>
      <c r="J281" s="213">
        <f>ROUND(I281*H281,2)</f>
        <v>0</v>
      </c>
      <c r="K281" s="214"/>
      <c r="L281" s="45"/>
      <c r="M281" s="215" t="s">
        <v>19</v>
      </c>
      <c r="N281" s="216" t="s">
        <v>45</v>
      </c>
      <c r="O281" s="85"/>
      <c r="P281" s="217">
        <f>O281*H281</f>
        <v>0</v>
      </c>
      <c r="Q281" s="217">
        <v>0</v>
      </c>
      <c r="R281" s="217">
        <f>Q281*H281</f>
        <v>0</v>
      </c>
      <c r="S281" s="217">
        <v>0</v>
      </c>
      <c r="T281" s="21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9" t="s">
        <v>290</v>
      </c>
      <c r="AT281" s="219" t="s">
        <v>203</v>
      </c>
      <c r="AU281" s="219" t="s">
        <v>84</v>
      </c>
      <c r="AY281" s="18" t="s">
        <v>201</v>
      </c>
      <c r="BE281" s="220">
        <f>IF(N281="základní",J281,0)</f>
        <v>0</v>
      </c>
      <c r="BF281" s="220">
        <f>IF(N281="snížená",J281,0)</f>
        <v>0</v>
      </c>
      <c r="BG281" s="220">
        <f>IF(N281="zákl. přenesená",J281,0)</f>
        <v>0</v>
      </c>
      <c r="BH281" s="220">
        <f>IF(N281="sníž. přenesená",J281,0)</f>
        <v>0</v>
      </c>
      <c r="BI281" s="220">
        <f>IF(N281="nulová",J281,0)</f>
        <v>0</v>
      </c>
      <c r="BJ281" s="18" t="s">
        <v>82</v>
      </c>
      <c r="BK281" s="220">
        <f>ROUND(I281*H281,2)</f>
        <v>0</v>
      </c>
      <c r="BL281" s="18" t="s">
        <v>290</v>
      </c>
      <c r="BM281" s="219" t="s">
        <v>553</v>
      </c>
    </row>
    <row r="282" s="2" customFormat="1" ht="24.9" customHeight="1">
      <c r="A282" s="39"/>
      <c r="B282" s="40"/>
      <c r="C282" s="207" t="s">
        <v>554</v>
      </c>
      <c r="D282" s="207" t="s">
        <v>203</v>
      </c>
      <c r="E282" s="208" t="s">
        <v>555</v>
      </c>
      <c r="F282" s="209" t="s">
        <v>556</v>
      </c>
      <c r="G282" s="210" t="s">
        <v>372</v>
      </c>
      <c r="H282" s="211">
        <v>2</v>
      </c>
      <c r="I282" s="212"/>
      <c r="J282" s="213">
        <f>ROUND(I282*H282,2)</f>
        <v>0</v>
      </c>
      <c r="K282" s="214"/>
      <c r="L282" s="45"/>
      <c r="M282" s="215" t="s">
        <v>19</v>
      </c>
      <c r="N282" s="216" t="s">
        <v>45</v>
      </c>
      <c r="O282" s="85"/>
      <c r="P282" s="217">
        <f>O282*H282</f>
        <v>0</v>
      </c>
      <c r="Q282" s="217">
        <v>0</v>
      </c>
      <c r="R282" s="217">
        <f>Q282*H282</f>
        <v>0</v>
      </c>
      <c r="S282" s="217">
        <v>0</v>
      </c>
      <c r="T282" s="21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9" t="s">
        <v>290</v>
      </c>
      <c r="AT282" s="219" t="s">
        <v>203</v>
      </c>
      <c r="AU282" s="219" t="s">
        <v>84</v>
      </c>
      <c r="AY282" s="18" t="s">
        <v>201</v>
      </c>
      <c r="BE282" s="220">
        <f>IF(N282="základní",J282,0)</f>
        <v>0</v>
      </c>
      <c r="BF282" s="220">
        <f>IF(N282="snížená",J282,0)</f>
        <v>0</v>
      </c>
      <c r="BG282" s="220">
        <f>IF(N282="zákl. přenesená",J282,0)</f>
        <v>0</v>
      </c>
      <c r="BH282" s="220">
        <f>IF(N282="sníž. přenesená",J282,0)</f>
        <v>0</v>
      </c>
      <c r="BI282" s="220">
        <f>IF(N282="nulová",J282,0)</f>
        <v>0</v>
      </c>
      <c r="BJ282" s="18" t="s">
        <v>82</v>
      </c>
      <c r="BK282" s="220">
        <f>ROUND(I282*H282,2)</f>
        <v>0</v>
      </c>
      <c r="BL282" s="18" t="s">
        <v>290</v>
      </c>
      <c r="BM282" s="219" t="s">
        <v>557</v>
      </c>
    </row>
    <row r="283" s="13" customFormat="1">
      <c r="A283" s="13"/>
      <c r="B283" s="221"/>
      <c r="C283" s="222"/>
      <c r="D283" s="223" t="s">
        <v>209</v>
      </c>
      <c r="E283" s="224" t="s">
        <v>19</v>
      </c>
      <c r="F283" s="225" t="s">
        <v>558</v>
      </c>
      <c r="G283" s="222"/>
      <c r="H283" s="226">
        <v>2</v>
      </c>
      <c r="I283" s="227"/>
      <c r="J283" s="222"/>
      <c r="K283" s="222"/>
      <c r="L283" s="228"/>
      <c r="M283" s="229"/>
      <c r="N283" s="230"/>
      <c r="O283" s="230"/>
      <c r="P283" s="230"/>
      <c r="Q283" s="230"/>
      <c r="R283" s="230"/>
      <c r="S283" s="230"/>
      <c r="T283" s="23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2" t="s">
        <v>209</v>
      </c>
      <c r="AU283" s="232" t="s">
        <v>84</v>
      </c>
      <c r="AV283" s="13" t="s">
        <v>84</v>
      </c>
      <c r="AW283" s="13" t="s">
        <v>33</v>
      </c>
      <c r="AX283" s="13" t="s">
        <v>74</v>
      </c>
      <c r="AY283" s="232" t="s">
        <v>201</v>
      </c>
    </row>
    <row r="284" s="14" customFormat="1">
      <c r="A284" s="14"/>
      <c r="B284" s="233"/>
      <c r="C284" s="234"/>
      <c r="D284" s="223" t="s">
        <v>209</v>
      </c>
      <c r="E284" s="235" t="s">
        <v>19</v>
      </c>
      <c r="F284" s="236" t="s">
        <v>211</v>
      </c>
      <c r="G284" s="234"/>
      <c r="H284" s="237">
        <v>2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3" t="s">
        <v>209</v>
      </c>
      <c r="AU284" s="243" t="s">
        <v>84</v>
      </c>
      <c r="AV284" s="14" t="s">
        <v>207</v>
      </c>
      <c r="AW284" s="14" t="s">
        <v>33</v>
      </c>
      <c r="AX284" s="14" t="s">
        <v>82</v>
      </c>
      <c r="AY284" s="243" t="s">
        <v>201</v>
      </c>
    </row>
    <row r="285" s="2" customFormat="1" ht="37.8" customHeight="1">
      <c r="A285" s="39"/>
      <c r="B285" s="40"/>
      <c r="C285" s="207" t="s">
        <v>559</v>
      </c>
      <c r="D285" s="207" t="s">
        <v>203</v>
      </c>
      <c r="E285" s="208" t="s">
        <v>560</v>
      </c>
      <c r="F285" s="209" t="s">
        <v>561</v>
      </c>
      <c r="G285" s="210" t="s">
        <v>372</v>
      </c>
      <c r="H285" s="211">
        <v>420</v>
      </c>
      <c r="I285" s="212"/>
      <c r="J285" s="213">
        <f>ROUND(I285*H285,2)</f>
        <v>0</v>
      </c>
      <c r="K285" s="214"/>
      <c r="L285" s="45"/>
      <c r="M285" s="215" t="s">
        <v>19</v>
      </c>
      <c r="N285" s="216" t="s">
        <v>45</v>
      </c>
      <c r="O285" s="85"/>
      <c r="P285" s="217">
        <f>O285*H285</f>
        <v>0</v>
      </c>
      <c r="Q285" s="217">
        <v>0</v>
      </c>
      <c r="R285" s="217">
        <f>Q285*H285</f>
        <v>0</v>
      </c>
      <c r="S285" s="217">
        <v>0</v>
      </c>
      <c r="T285" s="21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9" t="s">
        <v>290</v>
      </c>
      <c r="AT285" s="219" t="s">
        <v>203</v>
      </c>
      <c r="AU285" s="219" t="s">
        <v>84</v>
      </c>
      <c r="AY285" s="18" t="s">
        <v>201</v>
      </c>
      <c r="BE285" s="220">
        <f>IF(N285="základní",J285,0)</f>
        <v>0</v>
      </c>
      <c r="BF285" s="220">
        <f>IF(N285="snížená",J285,0)</f>
        <v>0</v>
      </c>
      <c r="BG285" s="220">
        <f>IF(N285="zákl. přenesená",J285,0)</f>
        <v>0</v>
      </c>
      <c r="BH285" s="220">
        <f>IF(N285="sníž. přenesená",J285,0)</f>
        <v>0</v>
      </c>
      <c r="BI285" s="220">
        <f>IF(N285="nulová",J285,0)</f>
        <v>0</v>
      </c>
      <c r="BJ285" s="18" t="s">
        <v>82</v>
      </c>
      <c r="BK285" s="220">
        <f>ROUND(I285*H285,2)</f>
        <v>0</v>
      </c>
      <c r="BL285" s="18" t="s">
        <v>290</v>
      </c>
      <c r="BM285" s="219" t="s">
        <v>562</v>
      </c>
    </row>
    <row r="286" s="13" customFormat="1">
      <c r="A286" s="13"/>
      <c r="B286" s="221"/>
      <c r="C286" s="222"/>
      <c r="D286" s="223" t="s">
        <v>209</v>
      </c>
      <c r="E286" s="224" t="s">
        <v>19</v>
      </c>
      <c r="F286" s="225" t="s">
        <v>563</v>
      </c>
      <c r="G286" s="222"/>
      <c r="H286" s="226">
        <v>420</v>
      </c>
      <c r="I286" s="227"/>
      <c r="J286" s="222"/>
      <c r="K286" s="222"/>
      <c r="L286" s="228"/>
      <c r="M286" s="229"/>
      <c r="N286" s="230"/>
      <c r="O286" s="230"/>
      <c r="P286" s="230"/>
      <c r="Q286" s="230"/>
      <c r="R286" s="230"/>
      <c r="S286" s="230"/>
      <c r="T286" s="23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2" t="s">
        <v>209</v>
      </c>
      <c r="AU286" s="232" t="s">
        <v>84</v>
      </c>
      <c r="AV286" s="13" t="s">
        <v>84</v>
      </c>
      <c r="AW286" s="13" t="s">
        <v>33</v>
      </c>
      <c r="AX286" s="13" t="s">
        <v>74</v>
      </c>
      <c r="AY286" s="232" t="s">
        <v>201</v>
      </c>
    </row>
    <row r="287" s="14" customFormat="1">
      <c r="A287" s="14"/>
      <c r="B287" s="233"/>
      <c r="C287" s="234"/>
      <c r="D287" s="223" t="s">
        <v>209</v>
      </c>
      <c r="E287" s="235" t="s">
        <v>19</v>
      </c>
      <c r="F287" s="236" t="s">
        <v>211</v>
      </c>
      <c r="G287" s="234"/>
      <c r="H287" s="237">
        <v>420</v>
      </c>
      <c r="I287" s="238"/>
      <c r="J287" s="234"/>
      <c r="K287" s="234"/>
      <c r="L287" s="239"/>
      <c r="M287" s="240"/>
      <c r="N287" s="241"/>
      <c r="O287" s="241"/>
      <c r="P287" s="241"/>
      <c r="Q287" s="241"/>
      <c r="R287" s="241"/>
      <c r="S287" s="241"/>
      <c r="T287" s="24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3" t="s">
        <v>209</v>
      </c>
      <c r="AU287" s="243" t="s">
        <v>84</v>
      </c>
      <c r="AV287" s="14" t="s">
        <v>207</v>
      </c>
      <c r="AW287" s="14" t="s">
        <v>33</v>
      </c>
      <c r="AX287" s="14" t="s">
        <v>82</v>
      </c>
      <c r="AY287" s="243" t="s">
        <v>201</v>
      </c>
    </row>
    <row r="288" s="2" customFormat="1" ht="37.8" customHeight="1">
      <c r="A288" s="39"/>
      <c r="B288" s="40"/>
      <c r="C288" s="207" t="s">
        <v>564</v>
      </c>
      <c r="D288" s="207" t="s">
        <v>203</v>
      </c>
      <c r="E288" s="208" t="s">
        <v>565</v>
      </c>
      <c r="F288" s="209" t="s">
        <v>566</v>
      </c>
      <c r="G288" s="210" t="s">
        <v>474</v>
      </c>
      <c r="H288" s="266"/>
      <c r="I288" s="212"/>
      <c r="J288" s="213">
        <f>ROUND(I288*H288,2)</f>
        <v>0</v>
      </c>
      <c r="K288" s="214"/>
      <c r="L288" s="45"/>
      <c r="M288" s="215" t="s">
        <v>19</v>
      </c>
      <c r="N288" s="216" t="s">
        <v>45</v>
      </c>
      <c r="O288" s="85"/>
      <c r="P288" s="217">
        <f>O288*H288</f>
        <v>0</v>
      </c>
      <c r="Q288" s="217">
        <v>0</v>
      </c>
      <c r="R288" s="217">
        <f>Q288*H288</f>
        <v>0</v>
      </c>
      <c r="S288" s="217">
        <v>0</v>
      </c>
      <c r="T288" s="21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9" t="s">
        <v>290</v>
      </c>
      <c r="AT288" s="219" t="s">
        <v>203</v>
      </c>
      <c r="AU288" s="219" t="s">
        <v>84</v>
      </c>
      <c r="AY288" s="18" t="s">
        <v>201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18" t="s">
        <v>82</v>
      </c>
      <c r="BK288" s="220">
        <f>ROUND(I288*H288,2)</f>
        <v>0</v>
      </c>
      <c r="BL288" s="18" t="s">
        <v>290</v>
      </c>
      <c r="BM288" s="219" t="s">
        <v>567</v>
      </c>
    </row>
    <row r="289" s="12" customFormat="1" ht="22.8" customHeight="1">
      <c r="A289" s="12"/>
      <c r="B289" s="191"/>
      <c r="C289" s="192"/>
      <c r="D289" s="193" t="s">
        <v>73</v>
      </c>
      <c r="E289" s="205" t="s">
        <v>568</v>
      </c>
      <c r="F289" s="205" t="s">
        <v>569</v>
      </c>
      <c r="G289" s="192"/>
      <c r="H289" s="192"/>
      <c r="I289" s="195"/>
      <c r="J289" s="206">
        <f>BK289</f>
        <v>0</v>
      </c>
      <c r="K289" s="192"/>
      <c r="L289" s="197"/>
      <c r="M289" s="198"/>
      <c r="N289" s="199"/>
      <c r="O289" s="199"/>
      <c r="P289" s="200">
        <f>SUM(P290:P299)</f>
        <v>0</v>
      </c>
      <c r="Q289" s="199"/>
      <c r="R289" s="200">
        <f>SUM(R290:R299)</f>
        <v>0.091687999999999992</v>
      </c>
      <c r="S289" s="199"/>
      <c r="T289" s="201">
        <f>SUM(T290:T299)</f>
        <v>0.104876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2" t="s">
        <v>84</v>
      </c>
      <c r="AT289" s="203" t="s">
        <v>73</v>
      </c>
      <c r="AU289" s="203" t="s">
        <v>82</v>
      </c>
      <c r="AY289" s="202" t="s">
        <v>201</v>
      </c>
      <c r="BK289" s="204">
        <f>SUM(BK290:BK299)</f>
        <v>0</v>
      </c>
    </row>
    <row r="290" s="2" customFormat="1" ht="24.15" customHeight="1">
      <c r="A290" s="39"/>
      <c r="B290" s="40"/>
      <c r="C290" s="207" t="s">
        <v>570</v>
      </c>
      <c r="D290" s="207" t="s">
        <v>203</v>
      </c>
      <c r="E290" s="208" t="s">
        <v>571</v>
      </c>
      <c r="F290" s="209" t="s">
        <v>572</v>
      </c>
      <c r="G290" s="210" t="s">
        <v>246</v>
      </c>
      <c r="H290" s="211">
        <v>62.799999999999997</v>
      </c>
      <c r="I290" s="212"/>
      <c r="J290" s="213">
        <f>ROUND(I290*H290,2)</f>
        <v>0</v>
      </c>
      <c r="K290" s="214"/>
      <c r="L290" s="45"/>
      <c r="M290" s="215" t="s">
        <v>19</v>
      </c>
      <c r="N290" s="216" t="s">
        <v>45</v>
      </c>
      <c r="O290" s="85"/>
      <c r="P290" s="217">
        <f>O290*H290</f>
        <v>0</v>
      </c>
      <c r="Q290" s="217">
        <v>0</v>
      </c>
      <c r="R290" s="217">
        <f>Q290*H290</f>
        <v>0</v>
      </c>
      <c r="S290" s="217">
        <v>0.00167</v>
      </c>
      <c r="T290" s="218">
        <f>S290*H290</f>
        <v>0.104876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9" t="s">
        <v>290</v>
      </c>
      <c r="AT290" s="219" t="s">
        <v>203</v>
      </c>
      <c r="AU290" s="219" t="s">
        <v>84</v>
      </c>
      <c r="AY290" s="18" t="s">
        <v>201</v>
      </c>
      <c r="BE290" s="220">
        <f>IF(N290="základní",J290,0)</f>
        <v>0</v>
      </c>
      <c r="BF290" s="220">
        <f>IF(N290="snížená",J290,0)</f>
        <v>0</v>
      </c>
      <c r="BG290" s="220">
        <f>IF(N290="zákl. přenesená",J290,0)</f>
        <v>0</v>
      </c>
      <c r="BH290" s="220">
        <f>IF(N290="sníž. přenesená",J290,0)</f>
        <v>0</v>
      </c>
      <c r="BI290" s="220">
        <f>IF(N290="nulová",J290,0)</f>
        <v>0</v>
      </c>
      <c r="BJ290" s="18" t="s">
        <v>82</v>
      </c>
      <c r="BK290" s="220">
        <f>ROUND(I290*H290,2)</f>
        <v>0</v>
      </c>
      <c r="BL290" s="18" t="s">
        <v>290</v>
      </c>
      <c r="BM290" s="219" t="s">
        <v>573</v>
      </c>
    </row>
    <row r="291" s="13" customFormat="1">
      <c r="A291" s="13"/>
      <c r="B291" s="221"/>
      <c r="C291" s="222"/>
      <c r="D291" s="223" t="s">
        <v>209</v>
      </c>
      <c r="E291" s="224" t="s">
        <v>19</v>
      </c>
      <c r="F291" s="225" t="s">
        <v>574</v>
      </c>
      <c r="G291" s="222"/>
      <c r="H291" s="226">
        <v>62.799999999999997</v>
      </c>
      <c r="I291" s="227"/>
      <c r="J291" s="222"/>
      <c r="K291" s="222"/>
      <c r="L291" s="228"/>
      <c r="M291" s="229"/>
      <c r="N291" s="230"/>
      <c r="O291" s="230"/>
      <c r="P291" s="230"/>
      <c r="Q291" s="230"/>
      <c r="R291" s="230"/>
      <c r="S291" s="230"/>
      <c r="T291" s="23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2" t="s">
        <v>209</v>
      </c>
      <c r="AU291" s="232" t="s">
        <v>84</v>
      </c>
      <c r="AV291" s="13" t="s">
        <v>84</v>
      </c>
      <c r="AW291" s="13" t="s">
        <v>33</v>
      </c>
      <c r="AX291" s="13" t="s">
        <v>74</v>
      </c>
      <c r="AY291" s="232" t="s">
        <v>201</v>
      </c>
    </row>
    <row r="292" s="14" customFormat="1">
      <c r="A292" s="14"/>
      <c r="B292" s="233"/>
      <c r="C292" s="234"/>
      <c r="D292" s="223" t="s">
        <v>209</v>
      </c>
      <c r="E292" s="235" t="s">
        <v>19</v>
      </c>
      <c r="F292" s="236" t="s">
        <v>211</v>
      </c>
      <c r="G292" s="234"/>
      <c r="H292" s="237">
        <v>62.799999999999997</v>
      </c>
      <c r="I292" s="238"/>
      <c r="J292" s="234"/>
      <c r="K292" s="234"/>
      <c r="L292" s="239"/>
      <c r="M292" s="240"/>
      <c r="N292" s="241"/>
      <c r="O292" s="241"/>
      <c r="P292" s="241"/>
      <c r="Q292" s="241"/>
      <c r="R292" s="241"/>
      <c r="S292" s="241"/>
      <c r="T292" s="24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3" t="s">
        <v>209</v>
      </c>
      <c r="AU292" s="243" t="s">
        <v>84</v>
      </c>
      <c r="AV292" s="14" t="s">
        <v>207</v>
      </c>
      <c r="AW292" s="14" t="s">
        <v>33</v>
      </c>
      <c r="AX292" s="14" t="s">
        <v>82</v>
      </c>
      <c r="AY292" s="243" t="s">
        <v>201</v>
      </c>
    </row>
    <row r="293" s="2" customFormat="1" ht="24.15" customHeight="1">
      <c r="A293" s="39"/>
      <c r="B293" s="40"/>
      <c r="C293" s="207" t="s">
        <v>575</v>
      </c>
      <c r="D293" s="207" t="s">
        <v>203</v>
      </c>
      <c r="E293" s="208" t="s">
        <v>576</v>
      </c>
      <c r="F293" s="209" t="s">
        <v>577</v>
      </c>
      <c r="G293" s="210" t="s">
        <v>246</v>
      </c>
      <c r="H293" s="211">
        <v>62.799999999999997</v>
      </c>
      <c r="I293" s="212"/>
      <c r="J293" s="213">
        <f>ROUND(I293*H293,2)</f>
        <v>0</v>
      </c>
      <c r="K293" s="214"/>
      <c r="L293" s="45"/>
      <c r="M293" s="215" t="s">
        <v>19</v>
      </c>
      <c r="N293" s="216" t="s">
        <v>45</v>
      </c>
      <c r="O293" s="85"/>
      <c r="P293" s="217">
        <f>O293*H293</f>
        <v>0</v>
      </c>
      <c r="Q293" s="217">
        <v>0.0014599999999999999</v>
      </c>
      <c r="R293" s="217">
        <f>Q293*H293</f>
        <v>0.091687999999999992</v>
      </c>
      <c r="S293" s="217">
        <v>0</v>
      </c>
      <c r="T293" s="21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9" t="s">
        <v>290</v>
      </c>
      <c r="AT293" s="219" t="s">
        <v>203</v>
      </c>
      <c r="AU293" s="219" t="s">
        <v>84</v>
      </c>
      <c r="AY293" s="18" t="s">
        <v>201</v>
      </c>
      <c r="BE293" s="220">
        <f>IF(N293="základní",J293,0)</f>
        <v>0</v>
      </c>
      <c r="BF293" s="220">
        <f>IF(N293="snížená",J293,0)</f>
        <v>0</v>
      </c>
      <c r="BG293" s="220">
        <f>IF(N293="zákl. přenesená",J293,0)</f>
        <v>0</v>
      </c>
      <c r="BH293" s="220">
        <f>IF(N293="sníž. přenesená",J293,0)</f>
        <v>0</v>
      </c>
      <c r="BI293" s="220">
        <f>IF(N293="nulová",J293,0)</f>
        <v>0</v>
      </c>
      <c r="BJ293" s="18" t="s">
        <v>82</v>
      </c>
      <c r="BK293" s="220">
        <f>ROUND(I293*H293,2)</f>
        <v>0</v>
      </c>
      <c r="BL293" s="18" t="s">
        <v>290</v>
      </c>
      <c r="BM293" s="219" t="s">
        <v>578</v>
      </c>
    </row>
    <row r="294" s="13" customFormat="1">
      <c r="A294" s="13"/>
      <c r="B294" s="221"/>
      <c r="C294" s="222"/>
      <c r="D294" s="223" t="s">
        <v>209</v>
      </c>
      <c r="E294" s="224" t="s">
        <v>19</v>
      </c>
      <c r="F294" s="225" t="s">
        <v>574</v>
      </c>
      <c r="G294" s="222"/>
      <c r="H294" s="226">
        <v>62.799999999999997</v>
      </c>
      <c r="I294" s="227"/>
      <c r="J294" s="222"/>
      <c r="K294" s="222"/>
      <c r="L294" s="228"/>
      <c r="M294" s="229"/>
      <c r="N294" s="230"/>
      <c r="O294" s="230"/>
      <c r="P294" s="230"/>
      <c r="Q294" s="230"/>
      <c r="R294" s="230"/>
      <c r="S294" s="230"/>
      <c r="T294" s="23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2" t="s">
        <v>209</v>
      </c>
      <c r="AU294" s="232" t="s">
        <v>84</v>
      </c>
      <c r="AV294" s="13" t="s">
        <v>84</v>
      </c>
      <c r="AW294" s="13" t="s">
        <v>33</v>
      </c>
      <c r="AX294" s="13" t="s">
        <v>74</v>
      </c>
      <c r="AY294" s="232" t="s">
        <v>201</v>
      </c>
    </row>
    <row r="295" s="14" customFormat="1">
      <c r="A295" s="14"/>
      <c r="B295" s="233"/>
      <c r="C295" s="234"/>
      <c r="D295" s="223" t="s">
        <v>209</v>
      </c>
      <c r="E295" s="235" t="s">
        <v>19</v>
      </c>
      <c r="F295" s="236" t="s">
        <v>211</v>
      </c>
      <c r="G295" s="234"/>
      <c r="H295" s="237">
        <v>62.799999999999997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3" t="s">
        <v>209</v>
      </c>
      <c r="AU295" s="243" t="s">
        <v>84</v>
      </c>
      <c r="AV295" s="14" t="s">
        <v>207</v>
      </c>
      <c r="AW295" s="14" t="s">
        <v>33</v>
      </c>
      <c r="AX295" s="14" t="s">
        <v>82</v>
      </c>
      <c r="AY295" s="243" t="s">
        <v>201</v>
      </c>
    </row>
    <row r="296" s="2" customFormat="1" ht="24.15" customHeight="1">
      <c r="A296" s="39"/>
      <c r="B296" s="40"/>
      <c r="C296" s="207" t="s">
        <v>579</v>
      </c>
      <c r="D296" s="207" t="s">
        <v>203</v>
      </c>
      <c r="E296" s="208" t="s">
        <v>580</v>
      </c>
      <c r="F296" s="209" t="s">
        <v>581</v>
      </c>
      <c r="G296" s="210" t="s">
        <v>341</v>
      </c>
      <c r="H296" s="211">
        <v>1</v>
      </c>
      <c r="I296" s="212"/>
      <c r="J296" s="213">
        <f>ROUND(I296*H296,2)</f>
        <v>0</v>
      </c>
      <c r="K296" s="214"/>
      <c r="L296" s="45"/>
      <c r="M296" s="215" t="s">
        <v>19</v>
      </c>
      <c r="N296" s="216" t="s">
        <v>45</v>
      </c>
      <c r="O296" s="85"/>
      <c r="P296" s="217">
        <f>O296*H296</f>
        <v>0</v>
      </c>
      <c r="Q296" s="217">
        <v>0</v>
      </c>
      <c r="R296" s="217">
        <f>Q296*H296</f>
        <v>0</v>
      </c>
      <c r="S296" s="217">
        <v>0</v>
      </c>
      <c r="T296" s="21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9" t="s">
        <v>290</v>
      </c>
      <c r="AT296" s="219" t="s">
        <v>203</v>
      </c>
      <c r="AU296" s="219" t="s">
        <v>84</v>
      </c>
      <c r="AY296" s="18" t="s">
        <v>201</v>
      </c>
      <c r="BE296" s="220">
        <f>IF(N296="základní",J296,0)</f>
        <v>0</v>
      </c>
      <c r="BF296" s="220">
        <f>IF(N296="snížená",J296,0)</f>
        <v>0</v>
      </c>
      <c r="BG296" s="220">
        <f>IF(N296="zákl. přenesená",J296,0)</f>
        <v>0</v>
      </c>
      <c r="BH296" s="220">
        <f>IF(N296="sníž. přenesená",J296,0)</f>
        <v>0</v>
      </c>
      <c r="BI296" s="220">
        <f>IF(N296="nulová",J296,0)</f>
        <v>0</v>
      </c>
      <c r="BJ296" s="18" t="s">
        <v>82</v>
      </c>
      <c r="BK296" s="220">
        <f>ROUND(I296*H296,2)</f>
        <v>0</v>
      </c>
      <c r="BL296" s="18" t="s">
        <v>290</v>
      </c>
      <c r="BM296" s="219" t="s">
        <v>582</v>
      </c>
    </row>
    <row r="297" s="2" customFormat="1" ht="14.4" customHeight="1">
      <c r="A297" s="39"/>
      <c r="B297" s="40"/>
      <c r="C297" s="207" t="s">
        <v>583</v>
      </c>
      <c r="D297" s="207" t="s">
        <v>203</v>
      </c>
      <c r="E297" s="208" t="s">
        <v>584</v>
      </c>
      <c r="F297" s="209" t="s">
        <v>585</v>
      </c>
      <c r="G297" s="210" t="s">
        <v>341</v>
      </c>
      <c r="H297" s="211">
        <v>1</v>
      </c>
      <c r="I297" s="212"/>
      <c r="J297" s="213">
        <f>ROUND(I297*H297,2)</f>
        <v>0</v>
      </c>
      <c r="K297" s="214"/>
      <c r="L297" s="45"/>
      <c r="M297" s="215" t="s">
        <v>19</v>
      </c>
      <c r="N297" s="216" t="s">
        <v>45</v>
      </c>
      <c r="O297" s="85"/>
      <c r="P297" s="217">
        <f>O297*H297</f>
        <v>0</v>
      </c>
      <c r="Q297" s="217">
        <v>0</v>
      </c>
      <c r="R297" s="217">
        <f>Q297*H297</f>
        <v>0</v>
      </c>
      <c r="S297" s="217">
        <v>0</v>
      </c>
      <c r="T297" s="218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9" t="s">
        <v>290</v>
      </c>
      <c r="AT297" s="219" t="s">
        <v>203</v>
      </c>
      <c r="AU297" s="219" t="s">
        <v>84</v>
      </c>
      <c r="AY297" s="18" t="s">
        <v>201</v>
      </c>
      <c r="BE297" s="220">
        <f>IF(N297="základní",J297,0)</f>
        <v>0</v>
      </c>
      <c r="BF297" s="220">
        <f>IF(N297="snížená",J297,0)</f>
        <v>0</v>
      </c>
      <c r="BG297" s="220">
        <f>IF(N297="zákl. přenesená",J297,0)</f>
        <v>0</v>
      </c>
      <c r="BH297" s="220">
        <f>IF(N297="sníž. přenesená",J297,0)</f>
        <v>0</v>
      </c>
      <c r="BI297" s="220">
        <f>IF(N297="nulová",J297,0)</f>
        <v>0</v>
      </c>
      <c r="BJ297" s="18" t="s">
        <v>82</v>
      </c>
      <c r="BK297" s="220">
        <f>ROUND(I297*H297,2)</f>
        <v>0</v>
      </c>
      <c r="BL297" s="18" t="s">
        <v>290</v>
      </c>
      <c r="BM297" s="219" t="s">
        <v>586</v>
      </c>
    </row>
    <row r="298" s="2" customFormat="1" ht="24.15" customHeight="1">
      <c r="A298" s="39"/>
      <c r="B298" s="40"/>
      <c r="C298" s="207" t="s">
        <v>587</v>
      </c>
      <c r="D298" s="207" t="s">
        <v>203</v>
      </c>
      <c r="E298" s="208" t="s">
        <v>588</v>
      </c>
      <c r="F298" s="209" t="s">
        <v>589</v>
      </c>
      <c r="G298" s="210" t="s">
        <v>341</v>
      </c>
      <c r="H298" s="211">
        <v>1</v>
      </c>
      <c r="I298" s="212"/>
      <c r="J298" s="213">
        <f>ROUND(I298*H298,2)</f>
        <v>0</v>
      </c>
      <c r="K298" s="214"/>
      <c r="L298" s="45"/>
      <c r="M298" s="215" t="s">
        <v>19</v>
      </c>
      <c r="N298" s="216" t="s">
        <v>45</v>
      </c>
      <c r="O298" s="85"/>
      <c r="P298" s="217">
        <f>O298*H298</f>
        <v>0</v>
      </c>
      <c r="Q298" s="217">
        <v>0</v>
      </c>
      <c r="R298" s="217">
        <f>Q298*H298</f>
        <v>0</v>
      </c>
      <c r="S298" s="217">
        <v>0</v>
      </c>
      <c r="T298" s="21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9" t="s">
        <v>290</v>
      </c>
      <c r="AT298" s="219" t="s">
        <v>203</v>
      </c>
      <c r="AU298" s="219" t="s">
        <v>84</v>
      </c>
      <c r="AY298" s="18" t="s">
        <v>201</v>
      </c>
      <c r="BE298" s="220">
        <f>IF(N298="základní",J298,0)</f>
        <v>0</v>
      </c>
      <c r="BF298" s="220">
        <f>IF(N298="snížená",J298,0)</f>
        <v>0</v>
      </c>
      <c r="BG298" s="220">
        <f>IF(N298="zákl. přenesená",J298,0)</f>
        <v>0</v>
      </c>
      <c r="BH298" s="220">
        <f>IF(N298="sníž. přenesená",J298,0)</f>
        <v>0</v>
      </c>
      <c r="BI298" s="220">
        <f>IF(N298="nulová",J298,0)</f>
        <v>0</v>
      </c>
      <c r="BJ298" s="18" t="s">
        <v>82</v>
      </c>
      <c r="BK298" s="220">
        <f>ROUND(I298*H298,2)</f>
        <v>0</v>
      </c>
      <c r="BL298" s="18" t="s">
        <v>290</v>
      </c>
      <c r="BM298" s="219" t="s">
        <v>590</v>
      </c>
    </row>
    <row r="299" s="2" customFormat="1" ht="37.8" customHeight="1">
      <c r="A299" s="39"/>
      <c r="B299" s="40"/>
      <c r="C299" s="207" t="s">
        <v>591</v>
      </c>
      <c r="D299" s="207" t="s">
        <v>203</v>
      </c>
      <c r="E299" s="208" t="s">
        <v>592</v>
      </c>
      <c r="F299" s="209" t="s">
        <v>593</v>
      </c>
      <c r="G299" s="210" t="s">
        <v>474</v>
      </c>
      <c r="H299" s="266"/>
      <c r="I299" s="212"/>
      <c r="J299" s="213">
        <f>ROUND(I299*H299,2)</f>
        <v>0</v>
      </c>
      <c r="K299" s="214"/>
      <c r="L299" s="45"/>
      <c r="M299" s="215" t="s">
        <v>19</v>
      </c>
      <c r="N299" s="216" t="s">
        <v>45</v>
      </c>
      <c r="O299" s="85"/>
      <c r="P299" s="217">
        <f>O299*H299</f>
        <v>0</v>
      </c>
      <c r="Q299" s="217">
        <v>0</v>
      </c>
      <c r="R299" s="217">
        <f>Q299*H299</f>
        <v>0</v>
      </c>
      <c r="S299" s="217">
        <v>0</v>
      </c>
      <c r="T299" s="218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9" t="s">
        <v>290</v>
      </c>
      <c r="AT299" s="219" t="s">
        <v>203</v>
      </c>
      <c r="AU299" s="219" t="s">
        <v>84</v>
      </c>
      <c r="AY299" s="18" t="s">
        <v>201</v>
      </c>
      <c r="BE299" s="220">
        <f>IF(N299="základní",J299,0)</f>
        <v>0</v>
      </c>
      <c r="BF299" s="220">
        <f>IF(N299="snížená",J299,0)</f>
        <v>0</v>
      </c>
      <c r="BG299" s="220">
        <f>IF(N299="zákl. přenesená",J299,0)</f>
        <v>0</v>
      </c>
      <c r="BH299" s="220">
        <f>IF(N299="sníž. přenesená",J299,0)</f>
        <v>0</v>
      </c>
      <c r="BI299" s="220">
        <f>IF(N299="nulová",J299,0)</f>
        <v>0</v>
      </c>
      <c r="BJ299" s="18" t="s">
        <v>82</v>
      </c>
      <c r="BK299" s="220">
        <f>ROUND(I299*H299,2)</f>
        <v>0</v>
      </c>
      <c r="BL299" s="18" t="s">
        <v>290</v>
      </c>
      <c r="BM299" s="219" t="s">
        <v>594</v>
      </c>
    </row>
    <row r="300" s="12" customFormat="1" ht="22.8" customHeight="1">
      <c r="A300" s="12"/>
      <c r="B300" s="191"/>
      <c r="C300" s="192"/>
      <c r="D300" s="193" t="s">
        <v>73</v>
      </c>
      <c r="E300" s="205" t="s">
        <v>595</v>
      </c>
      <c r="F300" s="205" t="s">
        <v>596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SUM(P301:P322)</f>
        <v>0</v>
      </c>
      <c r="Q300" s="199"/>
      <c r="R300" s="200">
        <f>SUM(R301:R322)</f>
        <v>0.28712369000000004</v>
      </c>
      <c r="S300" s="199"/>
      <c r="T300" s="201">
        <f>SUM(T301:T322)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84</v>
      </c>
      <c r="AT300" s="203" t="s">
        <v>73</v>
      </c>
      <c r="AU300" s="203" t="s">
        <v>82</v>
      </c>
      <c r="AY300" s="202" t="s">
        <v>201</v>
      </c>
      <c r="BK300" s="204">
        <f>SUM(BK301:BK322)</f>
        <v>0</v>
      </c>
    </row>
    <row r="301" s="2" customFormat="1" ht="37.8" customHeight="1">
      <c r="A301" s="39"/>
      <c r="B301" s="40"/>
      <c r="C301" s="207" t="s">
        <v>597</v>
      </c>
      <c r="D301" s="207" t="s">
        <v>203</v>
      </c>
      <c r="E301" s="208" t="s">
        <v>598</v>
      </c>
      <c r="F301" s="209" t="s">
        <v>599</v>
      </c>
      <c r="G301" s="210" t="s">
        <v>341</v>
      </c>
      <c r="H301" s="211">
        <v>1</v>
      </c>
      <c r="I301" s="212"/>
      <c r="J301" s="213">
        <f>ROUND(I301*H301,2)</f>
        <v>0</v>
      </c>
      <c r="K301" s="214"/>
      <c r="L301" s="45"/>
      <c r="M301" s="215" t="s">
        <v>19</v>
      </c>
      <c r="N301" s="216" t="s">
        <v>45</v>
      </c>
      <c r="O301" s="85"/>
      <c r="P301" s="217">
        <f>O301*H301</f>
        <v>0</v>
      </c>
      <c r="Q301" s="217">
        <v>0</v>
      </c>
      <c r="R301" s="217">
        <f>Q301*H301</f>
        <v>0</v>
      </c>
      <c r="S301" s="217">
        <v>0</v>
      </c>
      <c r="T301" s="21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9" t="s">
        <v>290</v>
      </c>
      <c r="AT301" s="219" t="s">
        <v>203</v>
      </c>
      <c r="AU301" s="219" t="s">
        <v>84</v>
      </c>
      <c r="AY301" s="18" t="s">
        <v>201</v>
      </c>
      <c r="BE301" s="220">
        <f>IF(N301="základní",J301,0)</f>
        <v>0</v>
      </c>
      <c r="BF301" s="220">
        <f>IF(N301="snížená",J301,0)</f>
        <v>0</v>
      </c>
      <c r="BG301" s="220">
        <f>IF(N301="zákl. přenesená",J301,0)</f>
        <v>0</v>
      </c>
      <c r="BH301" s="220">
        <f>IF(N301="sníž. přenesená",J301,0)</f>
        <v>0</v>
      </c>
      <c r="BI301" s="220">
        <f>IF(N301="nulová",J301,0)</f>
        <v>0</v>
      </c>
      <c r="BJ301" s="18" t="s">
        <v>82</v>
      </c>
      <c r="BK301" s="220">
        <f>ROUND(I301*H301,2)</f>
        <v>0</v>
      </c>
      <c r="BL301" s="18" t="s">
        <v>290</v>
      </c>
      <c r="BM301" s="219" t="s">
        <v>600</v>
      </c>
    </row>
    <row r="302" s="2" customFormat="1" ht="24.15" customHeight="1">
      <c r="A302" s="39"/>
      <c r="B302" s="40"/>
      <c r="C302" s="207" t="s">
        <v>601</v>
      </c>
      <c r="D302" s="207" t="s">
        <v>203</v>
      </c>
      <c r="E302" s="208" t="s">
        <v>602</v>
      </c>
      <c r="F302" s="209" t="s">
        <v>603</v>
      </c>
      <c r="G302" s="210" t="s">
        <v>224</v>
      </c>
      <c r="H302" s="211">
        <v>9.423</v>
      </c>
      <c r="I302" s="212"/>
      <c r="J302" s="213">
        <f>ROUND(I302*H302,2)</f>
        <v>0</v>
      </c>
      <c r="K302" s="214"/>
      <c r="L302" s="45"/>
      <c r="M302" s="215" t="s">
        <v>19</v>
      </c>
      <c r="N302" s="216" t="s">
        <v>45</v>
      </c>
      <c r="O302" s="85"/>
      <c r="P302" s="217">
        <f>O302*H302</f>
        <v>0</v>
      </c>
      <c r="Q302" s="217">
        <v>0.00027999999999999998</v>
      </c>
      <c r="R302" s="217">
        <f>Q302*H302</f>
        <v>0.0026384399999999997</v>
      </c>
      <c r="S302" s="217">
        <v>0</v>
      </c>
      <c r="T302" s="21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9" t="s">
        <v>290</v>
      </c>
      <c r="AT302" s="219" t="s">
        <v>203</v>
      </c>
      <c r="AU302" s="219" t="s">
        <v>84</v>
      </c>
      <c r="AY302" s="18" t="s">
        <v>201</v>
      </c>
      <c r="BE302" s="220">
        <f>IF(N302="základní",J302,0)</f>
        <v>0</v>
      </c>
      <c r="BF302" s="220">
        <f>IF(N302="snížená",J302,0)</f>
        <v>0</v>
      </c>
      <c r="BG302" s="220">
        <f>IF(N302="zákl. přenesená",J302,0)</f>
        <v>0</v>
      </c>
      <c r="BH302" s="220">
        <f>IF(N302="sníž. přenesená",J302,0)</f>
        <v>0</v>
      </c>
      <c r="BI302" s="220">
        <f>IF(N302="nulová",J302,0)</f>
        <v>0</v>
      </c>
      <c r="BJ302" s="18" t="s">
        <v>82</v>
      </c>
      <c r="BK302" s="220">
        <f>ROUND(I302*H302,2)</f>
        <v>0</v>
      </c>
      <c r="BL302" s="18" t="s">
        <v>290</v>
      </c>
      <c r="BM302" s="219" t="s">
        <v>604</v>
      </c>
    </row>
    <row r="303" s="13" customFormat="1">
      <c r="A303" s="13"/>
      <c r="B303" s="221"/>
      <c r="C303" s="222"/>
      <c r="D303" s="223" t="s">
        <v>209</v>
      </c>
      <c r="E303" s="224" t="s">
        <v>19</v>
      </c>
      <c r="F303" s="225" t="s">
        <v>518</v>
      </c>
      <c r="G303" s="222"/>
      <c r="H303" s="226">
        <v>9.423</v>
      </c>
      <c r="I303" s="227"/>
      <c r="J303" s="222"/>
      <c r="K303" s="222"/>
      <c r="L303" s="228"/>
      <c r="M303" s="229"/>
      <c r="N303" s="230"/>
      <c r="O303" s="230"/>
      <c r="P303" s="230"/>
      <c r="Q303" s="230"/>
      <c r="R303" s="230"/>
      <c r="S303" s="230"/>
      <c r="T303" s="23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2" t="s">
        <v>209</v>
      </c>
      <c r="AU303" s="232" t="s">
        <v>84</v>
      </c>
      <c r="AV303" s="13" t="s">
        <v>84</v>
      </c>
      <c r="AW303" s="13" t="s">
        <v>33</v>
      </c>
      <c r="AX303" s="13" t="s">
        <v>74</v>
      </c>
      <c r="AY303" s="232" t="s">
        <v>201</v>
      </c>
    </row>
    <row r="304" s="14" customFormat="1">
      <c r="A304" s="14"/>
      <c r="B304" s="233"/>
      <c r="C304" s="234"/>
      <c r="D304" s="223" t="s">
        <v>209</v>
      </c>
      <c r="E304" s="235" t="s">
        <v>19</v>
      </c>
      <c r="F304" s="236" t="s">
        <v>211</v>
      </c>
      <c r="G304" s="234"/>
      <c r="H304" s="237">
        <v>9.423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3" t="s">
        <v>209</v>
      </c>
      <c r="AU304" s="243" t="s">
        <v>84</v>
      </c>
      <c r="AV304" s="14" t="s">
        <v>207</v>
      </c>
      <c r="AW304" s="14" t="s">
        <v>33</v>
      </c>
      <c r="AX304" s="14" t="s">
        <v>82</v>
      </c>
      <c r="AY304" s="243" t="s">
        <v>201</v>
      </c>
    </row>
    <row r="305" s="2" customFormat="1" ht="14.4" customHeight="1">
      <c r="A305" s="39"/>
      <c r="B305" s="40"/>
      <c r="C305" s="244" t="s">
        <v>605</v>
      </c>
      <c r="D305" s="244" t="s">
        <v>134</v>
      </c>
      <c r="E305" s="245" t="s">
        <v>606</v>
      </c>
      <c r="F305" s="246" t="s">
        <v>607</v>
      </c>
      <c r="G305" s="247" t="s">
        <v>224</v>
      </c>
      <c r="H305" s="248">
        <v>9.423</v>
      </c>
      <c r="I305" s="249"/>
      <c r="J305" s="250">
        <f>ROUND(I305*H305,2)</f>
        <v>0</v>
      </c>
      <c r="K305" s="251"/>
      <c r="L305" s="252"/>
      <c r="M305" s="253" t="s">
        <v>19</v>
      </c>
      <c r="N305" s="254" t="s">
        <v>45</v>
      </c>
      <c r="O305" s="85"/>
      <c r="P305" s="217">
        <f>O305*H305</f>
        <v>0</v>
      </c>
      <c r="Q305" s="217">
        <v>0.0070000000000000001</v>
      </c>
      <c r="R305" s="217">
        <f>Q305*H305</f>
        <v>0.065961000000000006</v>
      </c>
      <c r="S305" s="217">
        <v>0</v>
      </c>
      <c r="T305" s="21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9" t="s">
        <v>369</v>
      </c>
      <c r="AT305" s="219" t="s">
        <v>134</v>
      </c>
      <c r="AU305" s="219" t="s">
        <v>84</v>
      </c>
      <c r="AY305" s="18" t="s">
        <v>201</v>
      </c>
      <c r="BE305" s="220">
        <f>IF(N305="základní",J305,0)</f>
        <v>0</v>
      </c>
      <c r="BF305" s="220">
        <f>IF(N305="snížená",J305,0)</f>
        <v>0</v>
      </c>
      <c r="BG305" s="220">
        <f>IF(N305="zákl. přenesená",J305,0)</f>
        <v>0</v>
      </c>
      <c r="BH305" s="220">
        <f>IF(N305="sníž. přenesená",J305,0)</f>
        <v>0</v>
      </c>
      <c r="BI305" s="220">
        <f>IF(N305="nulová",J305,0)</f>
        <v>0</v>
      </c>
      <c r="BJ305" s="18" t="s">
        <v>82</v>
      </c>
      <c r="BK305" s="220">
        <f>ROUND(I305*H305,2)</f>
        <v>0</v>
      </c>
      <c r="BL305" s="18" t="s">
        <v>290</v>
      </c>
      <c r="BM305" s="219" t="s">
        <v>608</v>
      </c>
    </row>
    <row r="306" s="2" customFormat="1" ht="24.15" customHeight="1">
      <c r="A306" s="39"/>
      <c r="B306" s="40"/>
      <c r="C306" s="207" t="s">
        <v>609</v>
      </c>
      <c r="D306" s="207" t="s">
        <v>203</v>
      </c>
      <c r="E306" s="208" t="s">
        <v>610</v>
      </c>
      <c r="F306" s="209" t="s">
        <v>611</v>
      </c>
      <c r="G306" s="210" t="s">
        <v>612</v>
      </c>
      <c r="H306" s="211">
        <v>190.48500000000001</v>
      </c>
      <c r="I306" s="212"/>
      <c r="J306" s="213">
        <f>ROUND(I306*H306,2)</f>
        <v>0</v>
      </c>
      <c r="K306" s="214"/>
      <c r="L306" s="45"/>
      <c r="M306" s="215" t="s">
        <v>19</v>
      </c>
      <c r="N306" s="216" t="s">
        <v>45</v>
      </c>
      <c r="O306" s="85"/>
      <c r="P306" s="217">
        <f>O306*H306</f>
        <v>0</v>
      </c>
      <c r="Q306" s="217">
        <v>5.0000000000000002E-05</v>
      </c>
      <c r="R306" s="217">
        <f>Q306*H306</f>
        <v>0.0095242500000000015</v>
      </c>
      <c r="S306" s="217">
        <v>0</v>
      </c>
      <c r="T306" s="218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9" t="s">
        <v>290</v>
      </c>
      <c r="AT306" s="219" t="s">
        <v>203</v>
      </c>
      <c r="AU306" s="219" t="s">
        <v>84</v>
      </c>
      <c r="AY306" s="18" t="s">
        <v>201</v>
      </c>
      <c r="BE306" s="220">
        <f>IF(N306="základní",J306,0)</f>
        <v>0</v>
      </c>
      <c r="BF306" s="220">
        <f>IF(N306="snížená",J306,0)</f>
        <v>0</v>
      </c>
      <c r="BG306" s="220">
        <f>IF(N306="zákl. přenesená",J306,0)</f>
        <v>0</v>
      </c>
      <c r="BH306" s="220">
        <f>IF(N306="sníž. přenesená",J306,0)</f>
        <v>0</v>
      </c>
      <c r="BI306" s="220">
        <f>IF(N306="nulová",J306,0)</f>
        <v>0</v>
      </c>
      <c r="BJ306" s="18" t="s">
        <v>82</v>
      </c>
      <c r="BK306" s="220">
        <f>ROUND(I306*H306,2)</f>
        <v>0</v>
      </c>
      <c r="BL306" s="18" t="s">
        <v>290</v>
      </c>
      <c r="BM306" s="219" t="s">
        <v>613</v>
      </c>
    </row>
    <row r="307" s="13" customFormat="1">
      <c r="A307" s="13"/>
      <c r="B307" s="221"/>
      <c r="C307" s="222"/>
      <c r="D307" s="223" t="s">
        <v>209</v>
      </c>
      <c r="E307" s="224" t="s">
        <v>19</v>
      </c>
      <c r="F307" s="225" t="s">
        <v>614</v>
      </c>
      <c r="G307" s="222"/>
      <c r="H307" s="226">
        <v>133.322</v>
      </c>
      <c r="I307" s="227"/>
      <c r="J307" s="222"/>
      <c r="K307" s="222"/>
      <c r="L307" s="228"/>
      <c r="M307" s="229"/>
      <c r="N307" s="230"/>
      <c r="O307" s="230"/>
      <c r="P307" s="230"/>
      <c r="Q307" s="230"/>
      <c r="R307" s="230"/>
      <c r="S307" s="230"/>
      <c r="T307" s="23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2" t="s">
        <v>209</v>
      </c>
      <c r="AU307" s="232" t="s">
        <v>84</v>
      </c>
      <c r="AV307" s="13" t="s">
        <v>84</v>
      </c>
      <c r="AW307" s="13" t="s">
        <v>33</v>
      </c>
      <c r="AX307" s="13" t="s">
        <v>74</v>
      </c>
      <c r="AY307" s="232" t="s">
        <v>201</v>
      </c>
    </row>
    <row r="308" s="13" customFormat="1">
      <c r="A308" s="13"/>
      <c r="B308" s="221"/>
      <c r="C308" s="222"/>
      <c r="D308" s="223" t="s">
        <v>209</v>
      </c>
      <c r="E308" s="224" t="s">
        <v>19</v>
      </c>
      <c r="F308" s="225" t="s">
        <v>615</v>
      </c>
      <c r="G308" s="222"/>
      <c r="H308" s="226">
        <v>57.162999999999997</v>
      </c>
      <c r="I308" s="227"/>
      <c r="J308" s="222"/>
      <c r="K308" s="222"/>
      <c r="L308" s="228"/>
      <c r="M308" s="229"/>
      <c r="N308" s="230"/>
      <c r="O308" s="230"/>
      <c r="P308" s="230"/>
      <c r="Q308" s="230"/>
      <c r="R308" s="230"/>
      <c r="S308" s="230"/>
      <c r="T308" s="23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2" t="s">
        <v>209</v>
      </c>
      <c r="AU308" s="232" t="s">
        <v>84</v>
      </c>
      <c r="AV308" s="13" t="s">
        <v>84</v>
      </c>
      <c r="AW308" s="13" t="s">
        <v>33</v>
      </c>
      <c r="AX308" s="13" t="s">
        <v>74</v>
      </c>
      <c r="AY308" s="232" t="s">
        <v>201</v>
      </c>
    </row>
    <row r="309" s="14" customFormat="1">
      <c r="A309" s="14"/>
      <c r="B309" s="233"/>
      <c r="C309" s="234"/>
      <c r="D309" s="223" t="s">
        <v>209</v>
      </c>
      <c r="E309" s="235" t="s">
        <v>19</v>
      </c>
      <c r="F309" s="236" t="s">
        <v>211</v>
      </c>
      <c r="G309" s="234"/>
      <c r="H309" s="237">
        <v>190.48500000000001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3" t="s">
        <v>209</v>
      </c>
      <c r="AU309" s="243" t="s">
        <v>84</v>
      </c>
      <c r="AV309" s="14" t="s">
        <v>207</v>
      </c>
      <c r="AW309" s="14" t="s">
        <v>33</v>
      </c>
      <c r="AX309" s="14" t="s">
        <v>82</v>
      </c>
      <c r="AY309" s="243" t="s">
        <v>201</v>
      </c>
    </row>
    <row r="310" s="2" customFormat="1" ht="14.4" customHeight="1">
      <c r="A310" s="39"/>
      <c r="B310" s="40"/>
      <c r="C310" s="244" t="s">
        <v>616</v>
      </c>
      <c r="D310" s="244" t="s">
        <v>134</v>
      </c>
      <c r="E310" s="245" t="s">
        <v>617</v>
      </c>
      <c r="F310" s="246" t="s">
        <v>618</v>
      </c>
      <c r="G310" s="247" t="s">
        <v>423</v>
      </c>
      <c r="H310" s="248">
        <v>0.14599999999999999</v>
      </c>
      <c r="I310" s="249"/>
      <c r="J310" s="250">
        <f>ROUND(I310*H310,2)</f>
        <v>0</v>
      </c>
      <c r="K310" s="251"/>
      <c r="L310" s="252"/>
      <c r="M310" s="253" t="s">
        <v>19</v>
      </c>
      <c r="N310" s="254" t="s">
        <v>45</v>
      </c>
      <c r="O310" s="85"/>
      <c r="P310" s="217">
        <f>O310*H310</f>
        <v>0</v>
      </c>
      <c r="Q310" s="217">
        <v>1</v>
      </c>
      <c r="R310" s="217">
        <f>Q310*H310</f>
        <v>0.14599999999999999</v>
      </c>
      <c r="S310" s="217">
        <v>0</v>
      </c>
      <c r="T310" s="218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9" t="s">
        <v>369</v>
      </c>
      <c r="AT310" s="219" t="s">
        <v>134</v>
      </c>
      <c r="AU310" s="219" t="s">
        <v>84</v>
      </c>
      <c r="AY310" s="18" t="s">
        <v>201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18" t="s">
        <v>82</v>
      </c>
      <c r="BK310" s="220">
        <f>ROUND(I310*H310,2)</f>
        <v>0</v>
      </c>
      <c r="BL310" s="18" t="s">
        <v>290</v>
      </c>
      <c r="BM310" s="219" t="s">
        <v>619</v>
      </c>
    </row>
    <row r="311" s="13" customFormat="1">
      <c r="A311" s="13"/>
      <c r="B311" s="221"/>
      <c r="C311" s="222"/>
      <c r="D311" s="223" t="s">
        <v>209</v>
      </c>
      <c r="E311" s="224" t="s">
        <v>19</v>
      </c>
      <c r="F311" s="225" t="s">
        <v>620</v>
      </c>
      <c r="G311" s="222"/>
      <c r="H311" s="226">
        <v>0.13300000000000001</v>
      </c>
      <c r="I311" s="227"/>
      <c r="J311" s="222"/>
      <c r="K311" s="222"/>
      <c r="L311" s="228"/>
      <c r="M311" s="229"/>
      <c r="N311" s="230"/>
      <c r="O311" s="230"/>
      <c r="P311" s="230"/>
      <c r="Q311" s="230"/>
      <c r="R311" s="230"/>
      <c r="S311" s="230"/>
      <c r="T311" s="23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2" t="s">
        <v>209</v>
      </c>
      <c r="AU311" s="232" t="s">
        <v>84</v>
      </c>
      <c r="AV311" s="13" t="s">
        <v>84</v>
      </c>
      <c r="AW311" s="13" t="s">
        <v>33</v>
      </c>
      <c r="AX311" s="13" t="s">
        <v>74</v>
      </c>
      <c r="AY311" s="232" t="s">
        <v>201</v>
      </c>
    </row>
    <row r="312" s="14" customFormat="1">
      <c r="A312" s="14"/>
      <c r="B312" s="233"/>
      <c r="C312" s="234"/>
      <c r="D312" s="223" t="s">
        <v>209</v>
      </c>
      <c r="E312" s="235" t="s">
        <v>19</v>
      </c>
      <c r="F312" s="236" t="s">
        <v>211</v>
      </c>
      <c r="G312" s="234"/>
      <c r="H312" s="237">
        <v>0.13300000000000001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3" t="s">
        <v>209</v>
      </c>
      <c r="AU312" s="243" t="s">
        <v>84</v>
      </c>
      <c r="AV312" s="14" t="s">
        <v>207</v>
      </c>
      <c r="AW312" s="14" t="s">
        <v>33</v>
      </c>
      <c r="AX312" s="14" t="s">
        <v>82</v>
      </c>
      <c r="AY312" s="243" t="s">
        <v>201</v>
      </c>
    </row>
    <row r="313" s="13" customFormat="1">
      <c r="A313" s="13"/>
      <c r="B313" s="221"/>
      <c r="C313" s="222"/>
      <c r="D313" s="223" t="s">
        <v>209</v>
      </c>
      <c r="E313" s="222"/>
      <c r="F313" s="225" t="s">
        <v>621</v>
      </c>
      <c r="G313" s="222"/>
      <c r="H313" s="226">
        <v>0.14599999999999999</v>
      </c>
      <c r="I313" s="227"/>
      <c r="J313" s="222"/>
      <c r="K313" s="222"/>
      <c r="L313" s="228"/>
      <c r="M313" s="229"/>
      <c r="N313" s="230"/>
      <c r="O313" s="230"/>
      <c r="P313" s="230"/>
      <c r="Q313" s="230"/>
      <c r="R313" s="230"/>
      <c r="S313" s="230"/>
      <c r="T313" s="23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2" t="s">
        <v>209</v>
      </c>
      <c r="AU313" s="232" t="s">
        <v>84</v>
      </c>
      <c r="AV313" s="13" t="s">
        <v>84</v>
      </c>
      <c r="AW313" s="13" t="s">
        <v>4</v>
      </c>
      <c r="AX313" s="13" t="s">
        <v>82</v>
      </c>
      <c r="AY313" s="232" t="s">
        <v>201</v>
      </c>
    </row>
    <row r="314" s="2" customFormat="1" ht="14.4" customHeight="1">
      <c r="A314" s="39"/>
      <c r="B314" s="40"/>
      <c r="C314" s="244" t="s">
        <v>622</v>
      </c>
      <c r="D314" s="244" t="s">
        <v>134</v>
      </c>
      <c r="E314" s="245" t="s">
        <v>623</v>
      </c>
      <c r="F314" s="246" t="s">
        <v>624</v>
      </c>
      <c r="G314" s="247" t="s">
        <v>423</v>
      </c>
      <c r="H314" s="248">
        <v>0.063</v>
      </c>
      <c r="I314" s="249"/>
      <c r="J314" s="250">
        <f>ROUND(I314*H314,2)</f>
        <v>0</v>
      </c>
      <c r="K314" s="251"/>
      <c r="L314" s="252"/>
      <c r="M314" s="253" t="s">
        <v>19</v>
      </c>
      <c r="N314" s="254" t="s">
        <v>45</v>
      </c>
      <c r="O314" s="85"/>
      <c r="P314" s="217">
        <f>O314*H314</f>
        <v>0</v>
      </c>
      <c r="Q314" s="217">
        <v>1</v>
      </c>
      <c r="R314" s="217">
        <f>Q314*H314</f>
        <v>0.063</v>
      </c>
      <c r="S314" s="217">
        <v>0</v>
      </c>
      <c r="T314" s="218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9" t="s">
        <v>369</v>
      </c>
      <c r="AT314" s="219" t="s">
        <v>134</v>
      </c>
      <c r="AU314" s="219" t="s">
        <v>84</v>
      </c>
      <c r="AY314" s="18" t="s">
        <v>201</v>
      </c>
      <c r="BE314" s="220">
        <f>IF(N314="základní",J314,0)</f>
        <v>0</v>
      </c>
      <c r="BF314" s="220">
        <f>IF(N314="snížená",J314,0)</f>
        <v>0</v>
      </c>
      <c r="BG314" s="220">
        <f>IF(N314="zákl. přenesená",J314,0)</f>
        <v>0</v>
      </c>
      <c r="BH314" s="220">
        <f>IF(N314="sníž. přenesená",J314,0)</f>
        <v>0</v>
      </c>
      <c r="BI314" s="220">
        <f>IF(N314="nulová",J314,0)</f>
        <v>0</v>
      </c>
      <c r="BJ314" s="18" t="s">
        <v>82</v>
      </c>
      <c r="BK314" s="220">
        <f>ROUND(I314*H314,2)</f>
        <v>0</v>
      </c>
      <c r="BL314" s="18" t="s">
        <v>290</v>
      </c>
      <c r="BM314" s="219" t="s">
        <v>625</v>
      </c>
    </row>
    <row r="315" s="13" customFormat="1">
      <c r="A315" s="13"/>
      <c r="B315" s="221"/>
      <c r="C315" s="222"/>
      <c r="D315" s="223" t="s">
        <v>209</v>
      </c>
      <c r="E315" s="224" t="s">
        <v>19</v>
      </c>
      <c r="F315" s="225" t="s">
        <v>626</v>
      </c>
      <c r="G315" s="222"/>
      <c r="H315" s="226">
        <v>0.057000000000000002</v>
      </c>
      <c r="I315" s="227"/>
      <c r="J315" s="222"/>
      <c r="K315" s="222"/>
      <c r="L315" s="228"/>
      <c r="M315" s="229"/>
      <c r="N315" s="230"/>
      <c r="O315" s="230"/>
      <c r="P315" s="230"/>
      <c r="Q315" s="230"/>
      <c r="R315" s="230"/>
      <c r="S315" s="230"/>
      <c r="T315" s="23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2" t="s">
        <v>209</v>
      </c>
      <c r="AU315" s="232" t="s">
        <v>84</v>
      </c>
      <c r="AV315" s="13" t="s">
        <v>84</v>
      </c>
      <c r="AW315" s="13" t="s">
        <v>33</v>
      </c>
      <c r="AX315" s="13" t="s">
        <v>74</v>
      </c>
      <c r="AY315" s="232" t="s">
        <v>201</v>
      </c>
    </row>
    <row r="316" s="14" customFormat="1">
      <c r="A316" s="14"/>
      <c r="B316" s="233"/>
      <c r="C316" s="234"/>
      <c r="D316" s="223" t="s">
        <v>209</v>
      </c>
      <c r="E316" s="235" t="s">
        <v>19</v>
      </c>
      <c r="F316" s="236" t="s">
        <v>211</v>
      </c>
      <c r="G316" s="234"/>
      <c r="H316" s="237">
        <v>0.057000000000000002</v>
      </c>
      <c r="I316" s="238"/>
      <c r="J316" s="234"/>
      <c r="K316" s="234"/>
      <c r="L316" s="239"/>
      <c r="M316" s="240"/>
      <c r="N316" s="241"/>
      <c r="O316" s="241"/>
      <c r="P316" s="241"/>
      <c r="Q316" s="241"/>
      <c r="R316" s="241"/>
      <c r="S316" s="241"/>
      <c r="T316" s="24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3" t="s">
        <v>209</v>
      </c>
      <c r="AU316" s="243" t="s">
        <v>84</v>
      </c>
      <c r="AV316" s="14" t="s">
        <v>207</v>
      </c>
      <c r="AW316" s="14" t="s">
        <v>33</v>
      </c>
      <c r="AX316" s="14" t="s">
        <v>82</v>
      </c>
      <c r="AY316" s="243" t="s">
        <v>201</v>
      </c>
    </row>
    <row r="317" s="13" customFormat="1">
      <c r="A317" s="13"/>
      <c r="B317" s="221"/>
      <c r="C317" s="222"/>
      <c r="D317" s="223" t="s">
        <v>209</v>
      </c>
      <c r="E317" s="222"/>
      <c r="F317" s="225" t="s">
        <v>627</v>
      </c>
      <c r="G317" s="222"/>
      <c r="H317" s="226">
        <v>0.063</v>
      </c>
      <c r="I317" s="227"/>
      <c r="J317" s="222"/>
      <c r="K317" s="222"/>
      <c r="L317" s="228"/>
      <c r="M317" s="229"/>
      <c r="N317" s="230"/>
      <c r="O317" s="230"/>
      <c r="P317" s="230"/>
      <c r="Q317" s="230"/>
      <c r="R317" s="230"/>
      <c r="S317" s="230"/>
      <c r="T317" s="23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2" t="s">
        <v>209</v>
      </c>
      <c r="AU317" s="232" t="s">
        <v>84</v>
      </c>
      <c r="AV317" s="13" t="s">
        <v>84</v>
      </c>
      <c r="AW317" s="13" t="s">
        <v>4</v>
      </c>
      <c r="AX317" s="13" t="s">
        <v>82</v>
      </c>
      <c r="AY317" s="232" t="s">
        <v>201</v>
      </c>
    </row>
    <row r="318" s="2" customFormat="1" ht="14.4" customHeight="1">
      <c r="A318" s="39"/>
      <c r="B318" s="40"/>
      <c r="C318" s="207" t="s">
        <v>628</v>
      </c>
      <c r="D318" s="207" t="s">
        <v>203</v>
      </c>
      <c r="E318" s="208" t="s">
        <v>629</v>
      </c>
      <c r="F318" s="209" t="s">
        <v>630</v>
      </c>
      <c r="G318" s="210" t="s">
        <v>612</v>
      </c>
      <c r="H318" s="211">
        <v>190.48500000000001</v>
      </c>
      <c r="I318" s="212"/>
      <c r="J318" s="213">
        <f>ROUND(I318*H318,2)</f>
        <v>0</v>
      </c>
      <c r="K318" s="214"/>
      <c r="L318" s="45"/>
      <c r="M318" s="215" t="s">
        <v>19</v>
      </c>
      <c r="N318" s="216" t="s">
        <v>45</v>
      </c>
      <c r="O318" s="85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9" t="s">
        <v>290</v>
      </c>
      <c r="AT318" s="219" t="s">
        <v>203</v>
      </c>
      <c r="AU318" s="219" t="s">
        <v>84</v>
      </c>
      <c r="AY318" s="18" t="s">
        <v>201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18" t="s">
        <v>82</v>
      </c>
      <c r="BK318" s="220">
        <f>ROUND(I318*H318,2)</f>
        <v>0</v>
      </c>
      <c r="BL318" s="18" t="s">
        <v>290</v>
      </c>
      <c r="BM318" s="219" t="s">
        <v>631</v>
      </c>
    </row>
    <row r="319" s="13" customFormat="1">
      <c r="A319" s="13"/>
      <c r="B319" s="221"/>
      <c r="C319" s="222"/>
      <c r="D319" s="223" t="s">
        <v>209</v>
      </c>
      <c r="E319" s="224" t="s">
        <v>19</v>
      </c>
      <c r="F319" s="225" t="s">
        <v>614</v>
      </c>
      <c r="G319" s="222"/>
      <c r="H319" s="226">
        <v>133.322</v>
      </c>
      <c r="I319" s="227"/>
      <c r="J319" s="222"/>
      <c r="K319" s="222"/>
      <c r="L319" s="228"/>
      <c r="M319" s="229"/>
      <c r="N319" s="230"/>
      <c r="O319" s="230"/>
      <c r="P319" s="230"/>
      <c r="Q319" s="230"/>
      <c r="R319" s="230"/>
      <c r="S319" s="230"/>
      <c r="T319" s="23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2" t="s">
        <v>209</v>
      </c>
      <c r="AU319" s="232" t="s">
        <v>84</v>
      </c>
      <c r="AV319" s="13" t="s">
        <v>84</v>
      </c>
      <c r="AW319" s="13" t="s">
        <v>33</v>
      </c>
      <c r="AX319" s="13" t="s">
        <v>74</v>
      </c>
      <c r="AY319" s="232" t="s">
        <v>201</v>
      </c>
    </row>
    <row r="320" s="13" customFormat="1">
      <c r="A320" s="13"/>
      <c r="B320" s="221"/>
      <c r="C320" s="222"/>
      <c r="D320" s="223" t="s">
        <v>209</v>
      </c>
      <c r="E320" s="224" t="s">
        <v>19</v>
      </c>
      <c r="F320" s="225" t="s">
        <v>615</v>
      </c>
      <c r="G320" s="222"/>
      <c r="H320" s="226">
        <v>57.162999999999997</v>
      </c>
      <c r="I320" s="227"/>
      <c r="J320" s="222"/>
      <c r="K320" s="222"/>
      <c r="L320" s="228"/>
      <c r="M320" s="229"/>
      <c r="N320" s="230"/>
      <c r="O320" s="230"/>
      <c r="P320" s="230"/>
      <c r="Q320" s="230"/>
      <c r="R320" s="230"/>
      <c r="S320" s="230"/>
      <c r="T320" s="23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2" t="s">
        <v>209</v>
      </c>
      <c r="AU320" s="232" t="s">
        <v>84</v>
      </c>
      <c r="AV320" s="13" t="s">
        <v>84</v>
      </c>
      <c r="AW320" s="13" t="s">
        <v>33</v>
      </c>
      <c r="AX320" s="13" t="s">
        <v>74</v>
      </c>
      <c r="AY320" s="232" t="s">
        <v>201</v>
      </c>
    </row>
    <row r="321" s="14" customFormat="1">
      <c r="A321" s="14"/>
      <c r="B321" s="233"/>
      <c r="C321" s="234"/>
      <c r="D321" s="223" t="s">
        <v>209</v>
      </c>
      <c r="E321" s="235" t="s">
        <v>19</v>
      </c>
      <c r="F321" s="236" t="s">
        <v>211</v>
      </c>
      <c r="G321" s="234"/>
      <c r="H321" s="237">
        <v>190.48500000000001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3" t="s">
        <v>209</v>
      </c>
      <c r="AU321" s="243" t="s">
        <v>84</v>
      </c>
      <c r="AV321" s="14" t="s">
        <v>207</v>
      </c>
      <c r="AW321" s="14" t="s">
        <v>33</v>
      </c>
      <c r="AX321" s="14" t="s">
        <v>82</v>
      </c>
      <c r="AY321" s="243" t="s">
        <v>201</v>
      </c>
    </row>
    <row r="322" s="2" customFormat="1" ht="37.8" customHeight="1">
      <c r="A322" s="39"/>
      <c r="B322" s="40"/>
      <c r="C322" s="207" t="s">
        <v>632</v>
      </c>
      <c r="D322" s="207" t="s">
        <v>203</v>
      </c>
      <c r="E322" s="208" t="s">
        <v>633</v>
      </c>
      <c r="F322" s="209" t="s">
        <v>634</v>
      </c>
      <c r="G322" s="210" t="s">
        <v>474</v>
      </c>
      <c r="H322" s="266"/>
      <c r="I322" s="212"/>
      <c r="J322" s="213">
        <f>ROUND(I322*H322,2)</f>
        <v>0</v>
      </c>
      <c r="K322" s="214"/>
      <c r="L322" s="45"/>
      <c r="M322" s="215" t="s">
        <v>19</v>
      </c>
      <c r="N322" s="216" t="s">
        <v>45</v>
      </c>
      <c r="O322" s="85"/>
      <c r="P322" s="217">
        <f>O322*H322</f>
        <v>0</v>
      </c>
      <c r="Q322" s="217">
        <v>0</v>
      </c>
      <c r="R322" s="217">
        <f>Q322*H322</f>
        <v>0</v>
      </c>
      <c r="S322" s="217">
        <v>0</v>
      </c>
      <c r="T322" s="21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9" t="s">
        <v>290</v>
      </c>
      <c r="AT322" s="219" t="s">
        <v>203</v>
      </c>
      <c r="AU322" s="219" t="s">
        <v>84</v>
      </c>
      <c r="AY322" s="18" t="s">
        <v>201</v>
      </c>
      <c r="BE322" s="220">
        <f>IF(N322="základní",J322,0)</f>
        <v>0</v>
      </c>
      <c r="BF322" s="220">
        <f>IF(N322="snížená",J322,0)</f>
        <v>0</v>
      </c>
      <c r="BG322" s="220">
        <f>IF(N322="zákl. přenesená",J322,0)</f>
        <v>0</v>
      </c>
      <c r="BH322" s="220">
        <f>IF(N322="sníž. přenesená",J322,0)</f>
        <v>0</v>
      </c>
      <c r="BI322" s="220">
        <f>IF(N322="nulová",J322,0)</f>
        <v>0</v>
      </c>
      <c r="BJ322" s="18" t="s">
        <v>82</v>
      </c>
      <c r="BK322" s="220">
        <f>ROUND(I322*H322,2)</f>
        <v>0</v>
      </c>
      <c r="BL322" s="18" t="s">
        <v>290</v>
      </c>
      <c r="BM322" s="219" t="s">
        <v>635</v>
      </c>
    </row>
    <row r="323" s="12" customFormat="1" ht="22.8" customHeight="1">
      <c r="A323" s="12"/>
      <c r="B323" s="191"/>
      <c r="C323" s="192"/>
      <c r="D323" s="193" t="s">
        <v>73</v>
      </c>
      <c r="E323" s="205" t="s">
        <v>636</v>
      </c>
      <c r="F323" s="205" t="s">
        <v>637</v>
      </c>
      <c r="G323" s="192"/>
      <c r="H323" s="192"/>
      <c r="I323" s="195"/>
      <c r="J323" s="206">
        <f>BK323</f>
        <v>0</v>
      </c>
      <c r="K323" s="192"/>
      <c r="L323" s="197"/>
      <c r="M323" s="198"/>
      <c r="N323" s="199"/>
      <c r="O323" s="199"/>
      <c r="P323" s="200">
        <f>SUM(P324:P341)</f>
        <v>0</v>
      </c>
      <c r="Q323" s="199"/>
      <c r="R323" s="200">
        <f>SUM(R324:R341)</f>
        <v>0.11119266</v>
      </c>
      <c r="S323" s="199"/>
      <c r="T323" s="201">
        <f>SUM(T324:T341)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2" t="s">
        <v>84</v>
      </c>
      <c r="AT323" s="203" t="s">
        <v>73</v>
      </c>
      <c r="AU323" s="203" t="s">
        <v>82</v>
      </c>
      <c r="AY323" s="202" t="s">
        <v>201</v>
      </c>
      <c r="BK323" s="204">
        <f>SUM(BK324:BK341)</f>
        <v>0</v>
      </c>
    </row>
    <row r="324" s="2" customFormat="1" ht="24.15" customHeight="1">
      <c r="A324" s="39"/>
      <c r="B324" s="40"/>
      <c r="C324" s="207" t="s">
        <v>638</v>
      </c>
      <c r="D324" s="207" t="s">
        <v>203</v>
      </c>
      <c r="E324" s="208" t="s">
        <v>639</v>
      </c>
      <c r="F324" s="209" t="s">
        <v>640</v>
      </c>
      <c r="G324" s="210" t="s">
        <v>224</v>
      </c>
      <c r="H324" s="211">
        <v>5</v>
      </c>
      <c r="I324" s="212"/>
      <c r="J324" s="213">
        <f>ROUND(I324*H324,2)</f>
        <v>0</v>
      </c>
      <c r="K324" s="214"/>
      <c r="L324" s="45"/>
      <c r="M324" s="215" t="s">
        <v>19</v>
      </c>
      <c r="N324" s="216" t="s">
        <v>45</v>
      </c>
      <c r="O324" s="85"/>
      <c r="P324" s="217">
        <f>O324*H324</f>
        <v>0</v>
      </c>
      <c r="Q324" s="217">
        <v>0.00012</v>
      </c>
      <c r="R324" s="217">
        <f>Q324*H324</f>
        <v>0.00060000000000000006</v>
      </c>
      <c r="S324" s="217">
        <v>0</v>
      </c>
      <c r="T324" s="218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9" t="s">
        <v>290</v>
      </c>
      <c r="AT324" s="219" t="s">
        <v>203</v>
      </c>
      <c r="AU324" s="219" t="s">
        <v>84</v>
      </c>
      <c r="AY324" s="18" t="s">
        <v>201</v>
      </c>
      <c r="BE324" s="220">
        <f>IF(N324="základní",J324,0)</f>
        <v>0</v>
      </c>
      <c r="BF324" s="220">
        <f>IF(N324="snížená",J324,0)</f>
        <v>0</v>
      </c>
      <c r="BG324" s="220">
        <f>IF(N324="zákl. přenesená",J324,0)</f>
        <v>0</v>
      </c>
      <c r="BH324" s="220">
        <f>IF(N324="sníž. přenesená",J324,0)</f>
        <v>0</v>
      </c>
      <c r="BI324" s="220">
        <f>IF(N324="nulová",J324,0)</f>
        <v>0</v>
      </c>
      <c r="BJ324" s="18" t="s">
        <v>82</v>
      </c>
      <c r="BK324" s="220">
        <f>ROUND(I324*H324,2)</f>
        <v>0</v>
      </c>
      <c r="BL324" s="18" t="s">
        <v>290</v>
      </c>
      <c r="BM324" s="219" t="s">
        <v>641</v>
      </c>
    </row>
    <row r="325" s="13" customFormat="1">
      <c r="A325" s="13"/>
      <c r="B325" s="221"/>
      <c r="C325" s="222"/>
      <c r="D325" s="223" t="s">
        <v>209</v>
      </c>
      <c r="E325" s="224" t="s">
        <v>19</v>
      </c>
      <c r="F325" s="225" t="s">
        <v>642</v>
      </c>
      <c r="G325" s="222"/>
      <c r="H325" s="226">
        <v>5</v>
      </c>
      <c r="I325" s="227"/>
      <c r="J325" s="222"/>
      <c r="K325" s="222"/>
      <c r="L325" s="228"/>
      <c r="M325" s="229"/>
      <c r="N325" s="230"/>
      <c r="O325" s="230"/>
      <c r="P325" s="230"/>
      <c r="Q325" s="230"/>
      <c r="R325" s="230"/>
      <c r="S325" s="230"/>
      <c r="T325" s="23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2" t="s">
        <v>209</v>
      </c>
      <c r="AU325" s="232" t="s">
        <v>84</v>
      </c>
      <c r="AV325" s="13" t="s">
        <v>84</v>
      </c>
      <c r="AW325" s="13" t="s">
        <v>33</v>
      </c>
      <c r="AX325" s="13" t="s">
        <v>74</v>
      </c>
      <c r="AY325" s="232" t="s">
        <v>201</v>
      </c>
    </row>
    <row r="326" s="14" customFormat="1">
      <c r="A326" s="14"/>
      <c r="B326" s="233"/>
      <c r="C326" s="234"/>
      <c r="D326" s="223" t="s">
        <v>209</v>
      </c>
      <c r="E326" s="235" t="s">
        <v>19</v>
      </c>
      <c r="F326" s="236" t="s">
        <v>211</v>
      </c>
      <c r="G326" s="234"/>
      <c r="H326" s="237">
        <v>5</v>
      </c>
      <c r="I326" s="238"/>
      <c r="J326" s="234"/>
      <c r="K326" s="234"/>
      <c r="L326" s="239"/>
      <c r="M326" s="240"/>
      <c r="N326" s="241"/>
      <c r="O326" s="241"/>
      <c r="P326" s="241"/>
      <c r="Q326" s="241"/>
      <c r="R326" s="241"/>
      <c r="S326" s="241"/>
      <c r="T326" s="24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3" t="s">
        <v>209</v>
      </c>
      <c r="AU326" s="243" t="s">
        <v>84</v>
      </c>
      <c r="AV326" s="14" t="s">
        <v>207</v>
      </c>
      <c r="AW326" s="14" t="s">
        <v>33</v>
      </c>
      <c r="AX326" s="14" t="s">
        <v>82</v>
      </c>
      <c r="AY326" s="243" t="s">
        <v>201</v>
      </c>
    </row>
    <row r="327" s="2" customFormat="1" ht="37.8" customHeight="1">
      <c r="A327" s="39"/>
      <c r="B327" s="40"/>
      <c r="C327" s="207" t="s">
        <v>643</v>
      </c>
      <c r="D327" s="207" t="s">
        <v>203</v>
      </c>
      <c r="E327" s="208" t="s">
        <v>644</v>
      </c>
      <c r="F327" s="209" t="s">
        <v>645</v>
      </c>
      <c r="G327" s="210" t="s">
        <v>224</v>
      </c>
      <c r="H327" s="211">
        <v>18.846</v>
      </c>
      <c r="I327" s="212"/>
      <c r="J327" s="213">
        <f>ROUND(I327*H327,2)</f>
        <v>0</v>
      </c>
      <c r="K327" s="214"/>
      <c r="L327" s="45"/>
      <c r="M327" s="215" t="s">
        <v>19</v>
      </c>
      <c r="N327" s="216" t="s">
        <v>45</v>
      </c>
      <c r="O327" s="85"/>
      <c r="P327" s="217">
        <f>O327*H327</f>
        <v>0</v>
      </c>
      <c r="Q327" s="217">
        <v>6.9999999999999994E-05</v>
      </c>
      <c r="R327" s="217">
        <f>Q327*H327</f>
        <v>0.0013192199999999999</v>
      </c>
      <c r="S327" s="217">
        <v>0</v>
      </c>
      <c r="T327" s="218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9" t="s">
        <v>290</v>
      </c>
      <c r="AT327" s="219" t="s">
        <v>203</v>
      </c>
      <c r="AU327" s="219" t="s">
        <v>84</v>
      </c>
      <c r="AY327" s="18" t="s">
        <v>201</v>
      </c>
      <c r="BE327" s="220">
        <f>IF(N327="základní",J327,0)</f>
        <v>0</v>
      </c>
      <c r="BF327" s="220">
        <f>IF(N327="snížená",J327,0)</f>
        <v>0</v>
      </c>
      <c r="BG327" s="220">
        <f>IF(N327="zákl. přenesená",J327,0)</f>
        <v>0</v>
      </c>
      <c r="BH327" s="220">
        <f>IF(N327="sníž. přenesená",J327,0)</f>
        <v>0</v>
      </c>
      <c r="BI327" s="220">
        <f>IF(N327="nulová",J327,0)</f>
        <v>0</v>
      </c>
      <c r="BJ327" s="18" t="s">
        <v>82</v>
      </c>
      <c r="BK327" s="220">
        <f>ROUND(I327*H327,2)</f>
        <v>0</v>
      </c>
      <c r="BL327" s="18" t="s">
        <v>290</v>
      </c>
      <c r="BM327" s="219" t="s">
        <v>646</v>
      </c>
    </row>
    <row r="328" s="13" customFormat="1">
      <c r="A328" s="13"/>
      <c r="B328" s="221"/>
      <c r="C328" s="222"/>
      <c r="D328" s="223" t="s">
        <v>209</v>
      </c>
      <c r="E328" s="224" t="s">
        <v>19</v>
      </c>
      <c r="F328" s="225" t="s">
        <v>647</v>
      </c>
      <c r="G328" s="222"/>
      <c r="H328" s="226">
        <v>18.846</v>
      </c>
      <c r="I328" s="227"/>
      <c r="J328" s="222"/>
      <c r="K328" s="222"/>
      <c r="L328" s="228"/>
      <c r="M328" s="229"/>
      <c r="N328" s="230"/>
      <c r="O328" s="230"/>
      <c r="P328" s="230"/>
      <c r="Q328" s="230"/>
      <c r="R328" s="230"/>
      <c r="S328" s="230"/>
      <c r="T328" s="23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2" t="s">
        <v>209</v>
      </c>
      <c r="AU328" s="232" t="s">
        <v>84</v>
      </c>
      <c r="AV328" s="13" t="s">
        <v>84</v>
      </c>
      <c r="AW328" s="13" t="s">
        <v>33</v>
      </c>
      <c r="AX328" s="13" t="s">
        <v>74</v>
      </c>
      <c r="AY328" s="232" t="s">
        <v>201</v>
      </c>
    </row>
    <row r="329" s="14" customFormat="1">
      <c r="A329" s="14"/>
      <c r="B329" s="233"/>
      <c r="C329" s="234"/>
      <c r="D329" s="223" t="s">
        <v>209</v>
      </c>
      <c r="E329" s="235" t="s">
        <v>19</v>
      </c>
      <c r="F329" s="236" t="s">
        <v>211</v>
      </c>
      <c r="G329" s="234"/>
      <c r="H329" s="237">
        <v>18.846</v>
      </c>
      <c r="I329" s="238"/>
      <c r="J329" s="234"/>
      <c r="K329" s="234"/>
      <c r="L329" s="239"/>
      <c r="M329" s="240"/>
      <c r="N329" s="241"/>
      <c r="O329" s="241"/>
      <c r="P329" s="241"/>
      <c r="Q329" s="241"/>
      <c r="R329" s="241"/>
      <c r="S329" s="241"/>
      <c r="T329" s="24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3" t="s">
        <v>209</v>
      </c>
      <c r="AU329" s="243" t="s">
        <v>84</v>
      </c>
      <c r="AV329" s="14" t="s">
        <v>207</v>
      </c>
      <c r="AW329" s="14" t="s">
        <v>33</v>
      </c>
      <c r="AX329" s="14" t="s">
        <v>82</v>
      </c>
      <c r="AY329" s="243" t="s">
        <v>201</v>
      </c>
    </row>
    <row r="330" s="2" customFormat="1" ht="24.15" customHeight="1">
      <c r="A330" s="39"/>
      <c r="B330" s="40"/>
      <c r="C330" s="207" t="s">
        <v>648</v>
      </c>
      <c r="D330" s="207" t="s">
        <v>203</v>
      </c>
      <c r="E330" s="208" t="s">
        <v>649</v>
      </c>
      <c r="F330" s="209" t="s">
        <v>650</v>
      </c>
      <c r="G330" s="210" t="s">
        <v>224</v>
      </c>
      <c r="H330" s="211">
        <v>18.846</v>
      </c>
      <c r="I330" s="212"/>
      <c r="J330" s="213">
        <f>ROUND(I330*H330,2)</f>
        <v>0</v>
      </c>
      <c r="K330" s="214"/>
      <c r="L330" s="45"/>
      <c r="M330" s="215" t="s">
        <v>19</v>
      </c>
      <c r="N330" s="216" t="s">
        <v>45</v>
      </c>
      <c r="O330" s="85"/>
      <c r="P330" s="217">
        <f>O330*H330</f>
        <v>0</v>
      </c>
      <c r="Q330" s="217">
        <v>0.00013999999999999999</v>
      </c>
      <c r="R330" s="217">
        <f>Q330*H330</f>
        <v>0.0026384399999999997</v>
      </c>
      <c r="S330" s="217">
        <v>0</v>
      </c>
      <c r="T330" s="21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9" t="s">
        <v>290</v>
      </c>
      <c r="AT330" s="219" t="s">
        <v>203</v>
      </c>
      <c r="AU330" s="219" t="s">
        <v>84</v>
      </c>
      <c r="AY330" s="18" t="s">
        <v>201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18" t="s">
        <v>82</v>
      </c>
      <c r="BK330" s="220">
        <f>ROUND(I330*H330,2)</f>
        <v>0</v>
      </c>
      <c r="BL330" s="18" t="s">
        <v>290</v>
      </c>
      <c r="BM330" s="219" t="s">
        <v>651</v>
      </c>
    </row>
    <row r="331" s="13" customFormat="1">
      <c r="A331" s="13"/>
      <c r="B331" s="221"/>
      <c r="C331" s="222"/>
      <c r="D331" s="223" t="s">
        <v>209</v>
      </c>
      <c r="E331" s="224" t="s">
        <v>19</v>
      </c>
      <c r="F331" s="225" t="s">
        <v>647</v>
      </c>
      <c r="G331" s="222"/>
      <c r="H331" s="226">
        <v>18.846</v>
      </c>
      <c r="I331" s="227"/>
      <c r="J331" s="222"/>
      <c r="K331" s="222"/>
      <c r="L331" s="228"/>
      <c r="M331" s="229"/>
      <c r="N331" s="230"/>
      <c r="O331" s="230"/>
      <c r="P331" s="230"/>
      <c r="Q331" s="230"/>
      <c r="R331" s="230"/>
      <c r="S331" s="230"/>
      <c r="T331" s="23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2" t="s">
        <v>209</v>
      </c>
      <c r="AU331" s="232" t="s">
        <v>84</v>
      </c>
      <c r="AV331" s="13" t="s">
        <v>84</v>
      </c>
      <c r="AW331" s="13" t="s">
        <v>33</v>
      </c>
      <c r="AX331" s="13" t="s">
        <v>74</v>
      </c>
      <c r="AY331" s="232" t="s">
        <v>201</v>
      </c>
    </row>
    <row r="332" s="14" customFormat="1">
      <c r="A332" s="14"/>
      <c r="B332" s="233"/>
      <c r="C332" s="234"/>
      <c r="D332" s="223" t="s">
        <v>209</v>
      </c>
      <c r="E332" s="235" t="s">
        <v>19</v>
      </c>
      <c r="F332" s="236" t="s">
        <v>211</v>
      </c>
      <c r="G332" s="234"/>
      <c r="H332" s="237">
        <v>18.846</v>
      </c>
      <c r="I332" s="238"/>
      <c r="J332" s="234"/>
      <c r="K332" s="234"/>
      <c r="L332" s="239"/>
      <c r="M332" s="240"/>
      <c r="N332" s="241"/>
      <c r="O332" s="241"/>
      <c r="P332" s="241"/>
      <c r="Q332" s="241"/>
      <c r="R332" s="241"/>
      <c r="S332" s="241"/>
      <c r="T332" s="24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3" t="s">
        <v>209</v>
      </c>
      <c r="AU332" s="243" t="s">
        <v>84</v>
      </c>
      <c r="AV332" s="14" t="s">
        <v>207</v>
      </c>
      <c r="AW332" s="14" t="s">
        <v>33</v>
      </c>
      <c r="AX332" s="14" t="s">
        <v>82</v>
      </c>
      <c r="AY332" s="243" t="s">
        <v>201</v>
      </c>
    </row>
    <row r="333" s="2" customFormat="1" ht="49.05" customHeight="1">
      <c r="A333" s="39"/>
      <c r="B333" s="40"/>
      <c r="C333" s="207" t="s">
        <v>652</v>
      </c>
      <c r="D333" s="207" t="s">
        <v>203</v>
      </c>
      <c r="E333" s="208" t="s">
        <v>653</v>
      </c>
      <c r="F333" s="209" t="s">
        <v>654</v>
      </c>
      <c r="G333" s="210" t="s">
        <v>246</v>
      </c>
      <c r="H333" s="211">
        <v>68.859999999999999</v>
      </c>
      <c r="I333" s="212"/>
      <c r="J333" s="213">
        <f>ROUND(I333*H333,2)</f>
        <v>0</v>
      </c>
      <c r="K333" s="214"/>
      <c r="L333" s="45"/>
      <c r="M333" s="215" t="s">
        <v>19</v>
      </c>
      <c r="N333" s="216" t="s">
        <v>45</v>
      </c>
      <c r="O333" s="85"/>
      <c r="P333" s="217">
        <f>O333*H333</f>
        <v>0</v>
      </c>
      <c r="Q333" s="217">
        <v>0.00025000000000000001</v>
      </c>
      <c r="R333" s="217">
        <f>Q333*H333</f>
        <v>0.017215000000000001</v>
      </c>
      <c r="S333" s="217">
        <v>0</v>
      </c>
      <c r="T333" s="218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9" t="s">
        <v>207</v>
      </c>
      <c r="AT333" s="219" t="s">
        <v>203</v>
      </c>
      <c r="AU333" s="219" t="s">
        <v>84</v>
      </c>
      <c r="AY333" s="18" t="s">
        <v>201</v>
      </c>
      <c r="BE333" s="220">
        <f>IF(N333="základní",J333,0)</f>
        <v>0</v>
      </c>
      <c r="BF333" s="220">
        <f>IF(N333="snížená",J333,0)</f>
        <v>0</v>
      </c>
      <c r="BG333" s="220">
        <f>IF(N333="zákl. přenesená",J333,0)</f>
        <v>0</v>
      </c>
      <c r="BH333" s="220">
        <f>IF(N333="sníž. přenesená",J333,0)</f>
        <v>0</v>
      </c>
      <c r="BI333" s="220">
        <f>IF(N333="nulová",J333,0)</f>
        <v>0</v>
      </c>
      <c r="BJ333" s="18" t="s">
        <v>82</v>
      </c>
      <c r="BK333" s="220">
        <f>ROUND(I333*H333,2)</f>
        <v>0</v>
      </c>
      <c r="BL333" s="18" t="s">
        <v>207</v>
      </c>
      <c r="BM333" s="219" t="s">
        <v>655</v>
      </c>
    </row>
    <row r="334" s="13" customFormat="1">
      <c r="A334" s="13"/>
      <c r="B334" s="221"/>
      <c r="C334" s="222"/>
      <c r="D334" s="223" t="s">
        <v>209</v>
      </c>
      <c r="E334" s="224" t="s">
        <v>19</v>
      </c>
      <c r="F334" s="225" t="s">
        <v>226</v>
      </c>
      <c r="G334" s="222"/>
      <c r="H334" s="226">
        <v>58.859999999999999</v>
      </c>
      <c r="I334" s="227"/>
      <c r="J334" s="222"/>
      <c r="K334" s="222"/>
      <c r="L334" s="228"/>
      <c r="M334" s="229"/>
      <c r="N334" s="230"/>
      <c r="O334" s="230"/>
      <c r="P334" s="230"/>
      <c r="Q334" s="230"/>
      <c r="R334" s="230"/>
      <c r="S334" s="230"/>
      <c r="T334" s="23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2" t="s">
        <v>209</v>
      </c>
      <c r="AU334" s="232" t="s">
        <v>84</v>
      </c>
      <c r="AV334" s="13" t="s">
        <v>84</v>
      </c>
      <c r="AW334" s="13" t="s">
        <v>33</v>
      </c>
      <c r="AX334" s="13" t="s">
        <v>74</v>
      </c>
      <c r="AY334" s="232" t="s">
        <v>201</v>
      </c>
    </row>
    <row r="335" s="13" customFormat="1">
      <c r="A335" s="13"/>
      <c r="B335" s="221"/>
      <c r="C335" s="222"/>
      <c r="D335" s="223" t="s">
        <v>209</v>
      </c>
      <c r="E335" s="224" t="s">
        <v>19</v>
      </c>
      <c r="F335" s="225" t="s">
        <v>656</v>
      </c>
      <c r="G335" s="222"/>
      <c r="H335" s="226">
        <v>10</v>
      </c>
      <c r="I335" s="227"/>
      <c r="J335" s="222"/>
      <c r="K335" s="222"/>
      <c r="L335" s="228"/>
      <c r="M335" s="229"/>
      <c r="N335" s="230"/>
      <c r="O335" s="230"/>
      <c r="P335" s="230"/>
      <c r="Q335" s="230"/>
      <c r="R335" s="230"/>
      <c r="S335" s="230"/>
      <c r="T335" s="23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2" t="s">
        <v>209</v>
      </c>
      <c r="AU335" s="232" t="s">
        <v>84</v>
      </c>
      <c r="AV335" s="13" t="s">
        <v>84</v>
      </c>
      <c r="AW335" s="13" t="s">
        <v>33</v>
      </c>
      <c r="AX335" s="13" t="s">
        <v>74</v>
      </c>
      <c r="AY335" s="232" t="s">
        <v>201</v>
      </c>
    </row>
    <row r="336" s="14" customFormat="1">
      <c r="A336" s="14"/>
      <c r="B336" s="233"/>
      <c r="C336" s="234"/>
      <c r="D336" s="223" t="s">
        <v>209</v>
      </c>
      <c r="E336" s="235" t="s">
        <v>19</v>
      </c>
      <c r="F336" s="236" t="s">
        <v>211</v>
      </c>
      <c r="G336" s="234"/>
      <c r="H336" s="237">
        <v>68.859999999999999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3" t="s">
        <v>209</v>
      </c>
      <c r="AU336" s="243" t="s">
        <v>84</v>
      </c>
      <c r="AV336" s="14" t="s">
        <v>207</v>
      </c>
      <c r="AW336" s="14" t="s">
        <v>33</v>
      </c>
      <c r="AX336" s="14" t="s">
        <v>82</v>
      </c>
      <c r="AY336" s="243" t="s">
        <v>201</v>
      </c>
    </row>
    <row r="337" s="2" customFormat="1" ht="24.15" customHeight="1">
      <c r="A337" s="39"/>
      <c r="B337" s="40"/>
      <c r="C337" s="244" t="s">
        <v>657</v>
      </c>
      <c r="D337" s="244" t="s">
        <v>134</v>
      </c>
      <c r="E337" s="245" t="s">
        <v>658</v>
      </c>
      <c r="F337" s="246" t="s">
        <v>659</v>
      </c>
      <c r="G337" s="247" t="s">
        <v>246</v>
      </c>
      <c r="H337" s="248">
        <v>72.302999999999997</v>
      </c>
      <c r="I337" s="249"/>
      <c r="J337" s="250">
        <f>ROUND(I337*H337,2)</f>
        <v>0</v>
      </c>
      <c r="K337" s="251"/>
      <c r="L337" s="252"/>
      <c r="M337" s="253" t="s">
        <v>19</v>
      </c>
      <c r="N337" s="254" t="s">
        <v>45</v>
      </c>
      <c r="O337" s="85"/>
      <c r="P337" s="217">
        <f>O337*H337</f>
        <v>0</v>
      </c>
      <c r="Q337" s="217">
        <v>0</v>
      </c>
      <c r="R337" s="217">
        <f>Q337*H337</f>
        <v>0</v>
      </c>
      <c r="S337" s="217">
        <v>0</v>
      </c>
      <c r="T337" s="21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9" t="s">
        <v>230</v>
      </c>
      <c r="AT337" s="219" t="s">
        <v>134</v>
      </c>
      <c r="AU337" s="219" t="s">
        <v>84</v>
      </c>
      <c r="AY337" s="18" t="s">
        <v>201</v>
      </c>
      <c r="BE337" s="220">
        <f>IF(N337="základní",J337,0)</f>
        <v>0</v>
      </c>
      <c r="BF337" s="220">
        <f>IF(N337="snížená",J337,0)</f>
        <v>0</v>
      </c>
      <c r="BG337" s="220">
        <f>IF(N337="zákl. přenesená",J337,0)</f>
        <v>0</v>
      </c>
      <c r="BH337" s="220">
        <f>IF(N337="sníž. přenesená",J337,0)</f>
        <v>0</v>
      </c>
      <c r="BI337" s="220">
        <f>IF(N337="nulová",J337,0)</f>
        <v>0</v>
      </c>
      <c r="BJ337" s="18" t="s">
        <v>82</v>
      </c>
      <c r="BK337" s="220">
        <f>ROUND(I337*H337,2)</f>
        <v>0</v>
      </c>
      <c r="BL337" s="18" t="s">
        <v>207</v>
      </c>
      <c r="BM337" s="219" t="s">
        <v>660</v>
      </c>
    </row>
    <row r="338" s="13" customFormat="1">
      <c r="A338" s="13"/>
      <c r="B338" s="221"/>
      <c r="C338" s="222"/>
      <c r="D338" s="223" t="s">
        <v>209</v>
      </c>
      <c r="E338" s="222"/>
      <c r="F338" s="225" t="s">
        <v>661</v>
      </c>
      <c r="G338" s="222"/>
      <c r="H338" s="226">
        <v>72.302999999999997</v>
      </c>
      <c r="I338" s="227"/>
      <c r="J338" s="222"/>
      <c r="K338" s="222"/>
      <c r="L338" s="228"/>
      <c r="M338" s="229"/>
      <c r="N338" s="230"/>
      <c r="O338" s="230"/>
      <c r="P338" s="230"/>
      <c r="Q338" s="230"/>
      <c r="R338" s="230"/>
      <c r="S338" s="230"/>
      <c r="T338" s="23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2" t="s">
        <v>209</v>
      </c>
      <c r="AU338" s="232" t="s">
        <v>84</v>
      </c>
      <c r="AV338" s="13" t="s">
        <v>84</v>
      </c>
      <c r="AW338" s="13" t="s">
        <v>4</v>
      </c>
      <c r="AX338" s="13" t="s">
        <v>82</v>
      </c>
      <c r="AY338" s="232" t="s">
        <v>201</v>
      </c>
    </row>
    <row r="339" s="2" customFormat="1" ht="37.8" customHeight="1">
      <c r="A339" s="39"/>
      <c r="B339" s="40"/>
      <c r="C339" s="207" t="s">
        <v>662</v>
      </c>
      <c r="D339" s="207" t="s">
        <v>203</v>
      </c>
      <c r="E339" s="208" t="s">
        <v>663</v>
      </c>
      <c r="F339" s="209" t="s">
        <v>664</v>
      </c>
      <c r="G339" s="210" t="s">
        <v>224</v>
      </c>
      <c r="H339" s="211">
        <v>178.84</v>
      </c>
      <c r="I339" s="212"/>
      <c r="J339" s="213">
        <f>ROUND(I339*H339,2)</f>
        <v>0</v>
      </c>
      <c r="K339" s="214"/>
      <c r="L339" s="45"/>
      <c r="M339" s="215" t="s">
        <v>19</v>
      </c>
      <c r="N339" s="216" t="s">
        <v>45</v>
      </c>
      <c r="O339" s="85"/>
      <c r="P339" s="217">
        <f>O339*H339</f>
        <v>0</v>
      </c>
      <c r="Q339" s="217">
        <v>0.00050000000000000001</v>
      </c>
      <c r="R339" s="217">
        <f>Q339*H339</f>
        <v>0.089419999999999999</v>
      </c>
      <c r="S339" s="217">
        <v>0</v>
      </c>
      <c r="T339" s="218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9" t="s">
        <v>290</v>
      </c>
      <c r="AT339" s="219" t="s">
        <v>203</v>
      </c>
      <c r="AU339" s="219" t="s">
        <v>84</v>
      </c>
      <c r="AY339" s="18" t="s">
        <v>201</v>
      </c>
      <c r="BE339" s="220">
        <f>IF(N339="základní",J339,0)</f>
        <v>0</v>
      </c>
      <c r="BF339" s="220">
        <f>IF(N339="snížená",J339,0)</f>
        <v>0</v>
      </c>
      <c r="BG339" s="220">
        <f>IF(N339="zákl. přenesená",J339,0)</f>
        <v>0</v>
      </c>
      <c r="BH339" s="220">
        <f>IF(N339="sníž. přenesená",J339,0)</f>
        <v>0</v>
      </c>
      <c r="BI339" s="220">
        <f>IF(N339="nulová",J339,0)</f>
        <v>0</v>
      </c>
      <c r="BJ339" s="18" t="s">
        <v>82</v>
      </c>
      <c r="BK339" s="220">
        <f>ROUND(I339*H339,2)</f>
        <v>0</v>
      </c>
      <c r="BL339" s="18" t="s">
        <v>290</v>
      </c>
      <c r="BM339" s="219" t="s">
        <v>665</v>
      </c>
    </row>
    <row r="340" s="13" customFormat="1">
      <c r="A340" s="13"/>
      <c r="B340" s="221"/>
      <c r="C340" s="222"/>
      <c r="D340" s="223" t="s">
        <v>209</v>
      </c>
      <c r="E340" s="224" t="s">
        <v>19</v>
      </c>
      <c r="F340" s="225" t="s">
        <v>666</v>
      </c>
      <c r="G340" s="222"/>
      <c r="H340" s="226">
        <v>178.84</v>
      </c>
      <c r="I340" s="227"/>
      <c r="J340" s="222"/>
      <c r="K340" s="222"/>
      <c r="L340" s="228"/>
      <c r="M340" s="229"/>
      <c r="N340" s="230"/>
      <c r="O340" s="230"/>
      <c r="P340" s="230"/>
      <c r="Q340" s="230"/>
      <c r="R340" s="230"/>
      <c r="S340" s="230"/>
      <c r="T340" s="23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2" t="s">
        <v>209</v>
      </c>
      <c r="AU340" s="232" t="s">
        <v>84</v>
      </c>
      <c r="AV340" s="13" t="s">
        <v>84</v>
      </c>
      <c r="AW340" s="13" t="s">
        <v>33</v>
      </c>
      <c r="AX340" s="13" t="s">
        <v>74</v>
      </c>
      <c r="AY340" s="232" t="s">
        <v>201</v>
      </c>
    </row>
    <row r="341" s="14" customFormat="1">
      <c r="A341" s="14"/>
      <c r="B341" s="233"/>
      <c r="C341" s="234"/>
      <c r="D341" s="223" t="s">
        <v>209</v>
      </c>
      <c r="E341" s="235" t="s">
        <v>19</v>
      </c>
      <c r="F341" s="236" t="s">
        <v>211</v>
      </c>
      <c r="G341" s="234"/>
      <c r="H341" s="237">
        <v>178.84</v>
      </c>
      <c r="I341" s="238"/>
      <c r="J341" s="234"/>
      <c r="K341" s="234"/>
      <c r="L341" s="239"/>
      <c r="M341" s="240"/>
      <c r="N341" s="241"/>
      <c r="O341" s="241"/>
      <c r="P341" s="241"/>
      <c r="Q341" s="241"/>
      <c r="R341" s="241"/>
      <c r="S341" s="241"/>
      <c r="T341" s="24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3" t="s">
        <v>209</v>
      </c>
      <c r="AU341" s="243" t="s">
        <v>84</v>
      </c>
      <c r="AV341" s="14" t="s">
        <v>207</v>
      </c>
      <c r="AW341" s="14" t="s">
        <v>33</v>
      </c>
      <c r="AX341" s="14" t="s">
        <v>82</v>
      </c>
      <c r="AY341" s="243" t="s">
        <v>201</v>
      </c>
    </row>
    <row r="342" s="12" customFormat="1" ht="22.8" customHeight="1">
      <c r="A342" s="12"/>
      <c r="B342" s="191"/>
      <c r="C342" s="192"/>
      <c r="D342" s="193" t="s">
        <v>73</v>
      </c>
      <c r="E342" s="205" t="s">
        <v>667</v>
      </c>
      <c r="F342" s="205" t="s">
        <v>668</v>
      </c>
      <c r="G342" s="192"/>
      <c r="H342" s="192"/>
      <c r="I342" s="195"/>
      <c r="J342" s="206">
        <f>BK342</f>
        <v>0</v>
      </c>
      <c r="K342" s="192"/>
      <c r="L342" s="197"/>
      <c r="M342" s="198"/>
      <c r="N342" s="199"/>
      <c r="O342" s="199"/>
      <c r="P342" s="200">
        <f>P343</f>
        <v>0</v>
      </c>
      <c r="Q342" s="199"/>
      <c r="R342" s="200">
        <f>R343</f>
        <v>0</v>
      </c>
      <c r="S342" s="199"/>
      <c r="T342" s="201">
        <f>T343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2" t="s">
        <v>84</v>
      </c>
      <c r="AT342" s="203" t="s">
        <v>73</v>
      </c>
      <c r="AU342" s="203" t="s">
        <v>82</v>
      </c>
      <c r="AY342" s="202" t="s">
        <v>201</v>
      </c>
      <c r="BK342" s="204">
        <f>BK343</f>
        <v>0</v>
      </c>
    </row>
    <row r="343" s="2" customFormat="1" ht="14.4" customHeight="1">
      <c r="A343" s="39"/>
      <c r="B343" s="40"/>
      <c r="C343" s="207" t="s">
        <v>669</v>
      </c>
      <c r="D343" s="207" t="s">
        <v>203</v>
      </c>
      <c r="E343" s="208" t="s">
        <v>670</v>
      </c>
      <c r="F343" s="209" t="s">
        <v>671</v>
      </c>
      <c r="G343" s="210" t="s">
        <v>341</v>
      </c>
      <c r="H343" s="211">
        <v>1</v>
      </c>
      <c r="I343" s="212"/>
      <c r="J343" s="213">
        <f>ROUND(I343*H343,2)</f>
        <v>0</v>
      </c>
      <c r="K343" s="214"/>
      <c r="L343" s="45"/>
      <c r="M343" s="267" t="s">
        <v>19</v>
      </c>
      <c r="N343" s="268" t="s">
        <v>45</v>
      </c>
      <c r="O343" s="269"/>
      <c r="P343" s="270">
        <f>O343*H343</f>
        <v>0</v>
      </c>
      <c r="Q343" s="270">
        <v>0</v>
      </c>
      <c r="R343" s="270">
        <f>Q343*H343</f>
        <v>0</v>
      </c>
      <c r="S343" s="270">
        <v>0</v>
      </c>
      <c r="T343" s="27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9" t="s">
        <v>290</v>
      </c>
      <c r="AT343" s="219" t="s">
        <v>203</v>
      </c>
      <c r="AU343" s="219" t="s">
        <v>84</v>
      </c>
      <c r="AY343" s="18" t="s">
        <v>201</v>
      </c>
      <c r="BE343" s="220">
        <f>IF(N343="základní",J343,0)</f>
        <v>0</v>
      </c>
      <c r="BF343" s="220">
        <f>IF(N343="snížená",J343,0)</f>
        <v>0</v>
      </c>
      <c r="BG343" s="220">
        <f>IF(N343="zákl. přenesená",J343,0)</f>
        <v>0</v>
      </c>
      <c r="BH343" s="220">
        <f>IF(N343="sníž. přenesená",J343,0)</f>
        <v>0</v>
      </c>
      <c r="BI343" s="220">
        <f>IF(N343="nulová",J343,0)</f>
        <v>0</v>
      </c>
      <c r="BJ343" s="18" t="s">
        <v>82</v>
      </c>
      <c r="BK343" s="220">
        <f>ROUND(I343*H343,2)</f>
        <v>0</v>
      </c>
      <c r="BL343" s="18" t="s">
        <v>290</v>
      </c>
      <c r="BM343" s="219" t="s">
        <v>672</v>
      </c>
    </row>
    <row r="344" s="2" customFormat="1" ht="6.96" customHeight="1">
      <c r="A344" s="39"/>
      <c r="B344" s="60"/>
      <c r="C344" s="61"/>
      <c r="D344" s="61"/>
      <c r="E344" s="61"/>
      <c r="F344" s="61"/>
      <c r="G344" s="61"/>
      <c r="H344" s="61"/>
      <c r="I344" s="61"/>
      <c r="J344" s="61"/>
      <c r="K344" s="61"/>
      <c r="L344" s="45"/>
      <c r="M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</row>
  </sheetData>
  <sheetProtection sheet="1" autoFilter="0" formatColumns="0" formatRows="0" objects="1" scenarios="1" spinCount="100000" saltValue="dvZ7j6kzy2Zp9Bc8OJxaaUOq+8D27BXxsyLEvYfeF2MdFr9qT9x4eDyI3M1k34JAh8ehsz6ozBTQP5jOeySDsw==" hashValue="iUiMlKwLFLDFNxwfk5RUZVxxdsK/Tn7nH2hDbN84T8FxZ4i/VTu9hYSPFxQvGzSu+KMP2boPBRfp2HhVsVpHYg==" algorithmName="SHA-512" password="CC35"/>
  <autoFilter ref="C94:K343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1"/>
      <c r="AT3" s="18" t="s">
        <v>84</v>
      </c>
    </row>
    <row r="4" s="1" customFormat="1" ht="24.96" customHeight="1">
      <c r="B4" s="21"/>
      <c r="D4" s="132" t="s">
        <v>96</v>
      </c>
      <c r="L4" s="21"/>
      <c r="M4" s="133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4" t="s">
        <v>16</v>
      </c>
      <c r="L6" s="21"/>
    </row>
    <row r="7" s="1" customFormat="1" ht="16.5" customHeight="1">
      <c r="B7" s="21"/>
      <c r="E7" s="135" t="str">
        <f>'Rekapitulace stavby'!K6</f>
        <v>Zateplení fasády základní školy v Křešicích</v>
      </c>
      <c r="F7" s="134"/>
      <c r="G7" s="134"/>
      <c r="H7" s="134"/>
      <c r="L7" s="21"/>
    </row>
    <row r="8" s="2" customFormat="1" ht="12" customHeight="1">
      <c r="A8" s="39"/>
      <c r="B8" s="45"/>
      <c r="C8" s="39"/>
      <c r="D8" s="134" t="s">
        <v>109</v>
      </c>
      <c r="E8" s="39"/>
      <c r="F8" s="39"/>
      <c r="G8" s="39"/>
      <c r="H8" s="39"/>
      <c r="I8" s="39"/>
      <c r="J8" s="39"/>
      <c r="K8" s="39"/>
      <c r="L8" s="136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7" t="s">
        <v>673</v>
      </c>
      <c r="F9" s="39"/>
      <c r="G9" s="39"/>
      <c r="H9" s="39"/>
      <c r="I9" s="39"/>
      <c r="J9" s="39"/>
      <c r="K9" s="39"/>
      <c r="L9" s="136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4" t="s">
        <v>18</v>
      </c>
      <c r="E11" s="39"/>
      <c r="F11" s="138" t="s">
        <v>19</v>
      </c>
      <c r="G11" s="39"/>
      <c r="H11" s="39"/>
      <c r="I11" s="134" t="s">
        <v>20</v>
      </c>
      <c r="J11" s="138" t="s">
        <v>19</v>
      </c>
      <c r="K11" s="39"/>
      <c r="L11" s="13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4" t="s">
        <v>21</v>
      </c>
      <c r="E12" s="39"/>
      <c r="F12" s="138" t="s">
        <v>22</v>
      </c>
      <c r="G12" s="39"/>
      <c r="H12" s="39"/>
      <c r="I12" s="134" t="s">
        <v>23</v>
      </c>
      <c r="J12" s="139" t="str">
        <f>'Rekapitulace stavby'!AN8</f>
        <v>7. 12. 2020</v>
      </c>
      <c r="K12" s="39"/>
      <c r="L12" s="136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6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4" t="s">
        <v>25</v>
      </c>
      <c r="E14" s="39"/>
      <c r="F14" s="39"/>
      <c r="G14" s="39"/>
      <c r="H14" s="39"/>
      <c r="I14" s="134" t="s">
        <v>26</v>
      </c>
      <c r="J14" s="138" t="s">
        <v>19</v>
      </c>
      <c r="K14" s="39"/>
      <c r="L14" s="136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8" t="s">
        <v>27</v>
      </c>
      <c r="F15" s="39"/>
      <c r="G15" s="39"/>
      <c r="H15" s="39"/>
      <c r="I15" s="134" t="s">
        <v>28</v>
      </c>
      <c r="J15" s="138" t="s">
        <v>19</v>
      </c>
      <c r="K15" s="39"/>
      <c r="L15" s="136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6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4" t="s">
        <v>29</v>
      </c>
      <c r="E17" s="39"/>
      <c r="F17" s="39"/>
      <c r="G17" s="39"/>
      <c r="H17" s="39"/>
      <c r="I17" s="134" t="s">
        <v>26</v>
      </c>
      <c r="J17" s="34" t="str">
        <f>'Rekapitulace stavby'!AN13</f>
        <v>Vyplň údaj</v>
      </c>
      <c r="K17" s="39"/>
      <c r="L17" s="136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8"/>
      <c r="G18" s="138"/>
      <c r="H18" s="138"/>
      <c r="I18" s="134" t="s">
        <v>28</v>
      </c>
      <c r="J18" s="34" t="str">
        <f>'Rekapitulace stavby'!AN14</f>
        <v>Vyplň údaj</v>
      </c>
      <c r="K18" s="39"/>
      <c r="L18" s="136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6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4" t="s">
        <v>31</v>
      </c>
      <c r="E20" s="39"/>
      <c r="F20" s="39"/>
      <c r="G20" s="39"/>
      <c r="H20" s="39"/>
      <c r="I20" s="134" t="s">
        <v>26</v>
      </c>
      <c r="J20" s="138" t="s">
        <v>19</v>
      </c>
      <c r="K20" s="39"/>
      <c r="L20" s="136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8" t="s">
        <v>32</v>
      </c>
      <c r="F21" s="39"/>
      <c r="G21" s="39"/>
      <c r="H21" s="39"/>
      <c r="I21" s="134" t="s">
        <v>28</v>
      </c>
      <c r="J21" s="138" t="s">
        <v>19</v>
      </c>
      <c r="K21" s="39"/>
      <c r="L21" s="136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6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4" t="s">
        <v>34</v>
      </c>
      <c r="E23" s="39"/>
      <c r="F23" s="39"/>
      <c r="G23" s="39"/>
      <c r="H23" s="39"/>
      <c r="I23" s="134" t="s">
        <v>26</v>
      </c>
      <c r="J23" s="138" t="s">
        <v>35</v>
      </c>
      <c r="K23" s="39"/>
      <c r="L23" s="136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8" t="s">
        <v>36</v>
      </c>
      <c r="F24" s="39"/>
      <c r="G24" s="39"/>
      <c r="H24" s="39"/>
      <c r="I24" s="134" t="s">
        <v>28</v>
      </c>
      <c r="J24" s="138" t="s">
        <v>37</v>
      </c>
      <c r="K24" s="39"/>
      <c r="L24" s="136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4" t="s">
        <v>38</v>
      </c>
      <c r="E26" s="39"/>
      <c r="F26" s="39"/>
      <c r="G26" s="39"/>
      <c r="H26" s="39"/>
      <c r="I26" s="39"/>
      <c r="J26" s="39"/>
      <c r="K26" s="39"/>
      <c r="L26" s="136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6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136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5" t="s">
        <v>40</v>
      </c>
      <c r="E30" s="39"/>
      <c r="F30" s="39"/>
      <c r="G30" s="39"/>
      <c r="H30" s="39"/>
      <c r="I30" s="39"/>
      <c r="J30" s="146">
        <f>ROUND(J83, 2)</f>
        <v>0</v>
      </c>
      <c r="K30" s="39"/>
      <c r="L30" s="13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4"/>
      <c r="E31" s="144"/>
      <c r="F31" s="144"/>
      <c r="G31" s="144"/>
      <c r="H31" s="144"/>
      <c r="I31" s="144"/>
      <c r="J31" s="144"/>
      <c r="K31" s="144"/>
      <c r="L31" s="136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7" t="s">
        <v>42</v>
      </c>
      <c r="G32" s="39"/>
      <c r="H32" s="39"/>
      <c r="I32" s="147" t="s">
        <v>41</v>
      </c>
      <c r="J32" s="147" t="s">
        <v>43</v>
      </c>
      <c r="K32" s="39"/>
      <c r="L32" s="136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8" t="s">
        <v>44</v>
      </c>
      <c r="E33" s="134" t="s">
        <v>45</v>
      </c>
      <c r="F33" s="149">
        <f>ROUND((SUM(BE83:BE96)),  2)</f>
        <v>0</v>
      </c>
      <c r="G33" s="39"/>
      <c r="H33" s="39"/>
      <c r="I33" s="150">
        <v>0.20999999999999999</v>
      </c>
      <c r="J33" s="149">
        <f>ROUND(((SUM(BE83:BE96))*I33),  2)</f>
        <v>0</v>
      </c>
      <c r="K33" s="39"/>
      <c r="L33" s="136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4" t="s">
        <v>46</v>
      </c>
      <c r="F34" s="149">
        <f>ROUND((SUM(BF83:BF96)),  2)</f>
        <v>0</v>
      </c>
      <c r="G34" s="39"/>
      <c r="H34" s="39"/>
      <c r="I34" s="150">
        <v>0.14999999999999999</v>
      </c>
      <c r="J34" s="149">
        <f>ROUND(((SUM(BF83:BF96))*I34),  2)</f>
        <v>0</v>
      </c>
      <c r="K34" s="39"/>
      <c r="L34" s="136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4" t="s">
        <v>47</v>
      </c>
      <c r="F35" s="149">
        <f>ROUND((SUM(BG83:BG96)),  2)</f>
        <v>0</v>
      </c>
      <c r="G35" s="39"/>
      <c r="H35" s="39"/>
      <c r="I35" s="150">
        <v>0.20999999999999999</v>
      </c>
      <c r="J35" s="149">
        <f>0</f>
        <v>0</v>
      </c>
      <c r="K35" s="39"/>
      <c r="L35" s="136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4" t="s">
        <v>48</v>
      </c>
      <c r="F36" s="149">
        <f>ROUND((SUM(BH83:BH96)),  2)</f>
        <v>0</v>
      </c>
      <c r="G36" s="39"/>
      <c r="H36" s="39"/>
      <c r="I36" s="150">
        <v>0.14999999999999999</v>
      </c>
      <c r="J36" s="149">
        <f>0</f>
        <v>0</v>
      </c>
      <c r="K36" s="39"/>
      <c r="L36" s="136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4" t="s">
        <v>49</v>
      </c>
      <c r="F37" s="149">
        <f>ROUND((SUM(BI83:BI96)),  2)</f>
        <v>0</v>
      </c>
      <c r="G37" s="39"/>
      <c r="H37" s="39"/>
      <c r="I37" s="150">
        <v>0</v>
      </c>
      <c r="J37" s="149">
        <f>0</f>
        <v>0</v>
      </c>
      <c r="K37" s="39"/>
      <c r="L37" s="136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6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166</v>
      </c>
      <c r="D45" s="41"/>
      <c r="E45" s="41"/>
      <c r="F45" s="41"/>
      <c r="G45" s="41"/>
      <c r="H45" s="41"/>
      <c r="I45" s="41"/>
      <c r="J45" s="41"/>
      <c r="K45" s="41"/>
      <c r="L45" s="136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6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6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2" t="str">
        <f>E7</f>
        <v>Zateplení fasády základní školy v Křešicích</v>
      </c>
      <c r="F48" s="33"/>
      <c r="G48" s="33"/>
      <c r="H48" s="33"/>
      <c r="I48" s="41"/>
      <c r="J48" s="41"/>
      <c r="K48" s="41"/>
      <c r="L48" s="136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6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6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6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7. 12. 2020</v>
      </c>
      <c r="K52" s="41"/>
      <c r="L52" s="136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6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Obec Křešice, Nádražní 84, 41148 Křešice</v>
      </c>
      <c r="G54" s="41"/>
      <c r="H54" s="41"/>
      <c r="I54" s="33" t="s">
        <v>31</v>
      </c>
      <c r="J54" s="37" t="str">
        <f>E21</f>
        <v>NORDARCH-ing. Jaromír Matějíček</v>
      </c>
      <c r="K54" s="41"/>
      <c r="L54" s="136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Jiří Kroupa</v>
      </c>
      <c r="K55" s="41"/>
      <c r="L55" s="136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6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3" t="s">
        <v>167</v>
      </c>
      <c r="D57" s="164"/>
      <c r="E57" s="164"/>
      <c r="F57" s="164"/>
      <c r="G57" s="164"/>
      <c r="H57" s="164"/>
      <c r="I57" s="164"/>
      <c r="J57" s="165" t="s">
        <v>168</v>
      </c>
      <c r="K57" s="164"/>
      <c r="L57" s="136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6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6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6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169</v>
      </c>
    </row>
    <row r="60" s="9" customFormat="1" ht="24.96" customHeight="1">
      <c r="A60" s="9"/>
      <c r="B60" s="167"/>
      <c r="C60" s="168"/>
      <c r="D60" s="169" t="s">
        <v>673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674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675</v>
      </c>
      <c r="E62" s="176"/>
      <c r="F62" s="176"/>
      <c r="G62" s="176"/>
      <c r="H62" s="176"/>
      <c r="I62" s="176"/>
      <c r="J62" s="177">
        <f>J87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676</v>
      </c>
      <c r="E63" s="176"/>
      <c r="F63" s="176"/>
      <c r="G63" s="176"/>
      <c r="H63" s="176"/>
      <c r="I63" s="176"/>
      <c r="J63" s="177">
        <f>J91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6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6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6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186</v>
      </c>
      <c r="D70" s="41"/>
      <c r="E70" s="41"/>
      <c r="F70" s="41"/>
      <c r="G70" s="41"/>
      <c r="H70" s="41"/>
      <c r="I70" s="41"/>
      <c r="J70" s="41"/>
      <c r="K70" s="41"/>
      <c r="L70" s="136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6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6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2" t="str">
        <f>E7</f>
        <v>Zateplení fasády základní školy v Křešicích</v>
      </c>
      <c r="F73" s="33"/>
      <c r="G73" s="33"/>
      <c r="H73" s="33"/>
      <c r="I73" s="41"/>
      <c r="J73" s="41"/>
      <c r="K73" s="41"/>
      <c r="L73" s="136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109</v>
      </c>
      <c r="D74" s="41"/>
      <c r="E74" s="41"/>
      <c r="F74" s="41"/>
      <c r="G74" s="41"/>
      <c r="H74" s="41"/>
      <c r="I74" s="41"/>
      <c r="J74" s="41"/>
      <c r="K74" s="41"/>
      <c r="L74" s="136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rozpočtové náklady</v>
      </c>
      <c r="F75" s="41"/>
      <c r="G75" s="41"/>
      <c r="H75" s="41"/>
      <c r="I75" s="41"/>
      <c r="J75" s="41"/>
      <c r="K75" s="41"/>
      <c r="L75" s="136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6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 xml:space="preserve"> </v>
      </c>
      <c r="G77" s="41"/>
      <c r="H77" s="41"/>
      <c r="I77" s="33" t="s">
        <v>23</v>
      </c>
      <c r="J77" s="73" t="str">
        <f>IF(J12="","",J12)</f>
        <v>7. 12. 2020</v>
      </c>
      <c r="K77" s="41"/>
      <c r="L77" s="136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6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41"/>
      <c r="E79" s="41"/>
      <c r="F79" s="28" t="str">
        <f>E15</f>
        <v>Obec Křešice, Nádražní 84, 41148 Křešice</v>
      </c>
      <c r="G79" s="41"/>
      <c r="H79" s="41"/>
      <c r="I79" s="33" t="s">
        <v>31</v>
      </c>
      <c r="J79" s="37" t="str">
        <f>E21</f>
        <v>NORDARCH-ing. Jaromír Matějíček</v>
      </c>
      <c r="K79" s="41"/>
      <c r="L79" s="136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34</v>
      </c>
      <c r="J80" s="37" t="str">
        <f>E24</f>
        <v>Jiří Kroupa</v>
      </c>
      <c r="K80" s="41"/>
      <c r="L80" s="136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6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9"/>
      <c r="B82" s="180"/>
      <c r="C82" s="181" t="s">
        <v>187</v>
      </c>
      <c r="D82" s="182" t="s">
        <v>59</v>
      </c>
      <c r="E82" s="182" t="s">
        <v>55</v>
      </c>
      <c r="F82" s="182" t="s">
        <v>56</v>
      </c>
      <c r="G82" s="182" t="s">
        <v>188</v>
      </c>
      <c r="H82" s="182" t="s">
        <v>189</v>
      </c>
      <c r="I82" s="182" t="s">
        <v>190</v>
      </c>
      <c r="J82" s="183" t="s">
        <v>168</v>
      </c>
      <c r="K82" s="184" t="s">
        <v>191</v>
      </c>
      <c r="L82" s="185"/>
      <c r="M82" s="93" t="s">
        <v>19</v>
      </c>
      <c r="N82" s="94" t="s">
        <v>44</v>
      </c>
      <c r="O82" s="94" t="s">
        <v>192</v>
      </c>
      <c r="P82" s="94" t="s">
        <v>193</v>
      </c>
      <c r="Q82" s="94" t="s">
        <v>194</v>
      </c>
      <c r="R82" s="94" t="s">
        <v>195</v>
      </c>
      <c r="S82" s="94" t="s">
        <v>196</v>
      </c>
      <c r="T82" s="95" t="s">
        <v>197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39"/>
      <c r="B83" s="40"/>
      <c r="C83" s="100" t="s">
        <v>198</v>
      </c>
      <c r="D83" s="41"/>
      <c r="E83" s="41"/>
      <c r="F83" s="41"/>
      <c r="G83" s="41"/>
      <c r="H83" s="41"/>
      <c r="I83" s="41"/>
      <c r="J83" s="186">
        <f>BK83</f>
        <v>0</v>
      </c>
      <c r="K83" s="41"/>
      <c r="L83" s="45"/>
      <c r="M83" s="96"/>
      <c r="N83" s="187"/>
      <c r="O83" s="97"/>
      <c r="P83" s="188">
        <f>P84</f>
        <v>0</v>
      </c>
      <c r="Q83" s="97"/>
      <c r="R83" s="188">
        <f>R84</f>
        <v>0</v>
      </c>
      <c r="S83" s="97"/>
      <c r="T83" s="189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169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73</v>
      </c>
      <c r="E84" s="194" t="s">
        <v>85</v>
      </c>
      <c r="F84" s="194" t="s">
        <v>86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P85+P87+P91</f>
        <v>0</v>
      </c>
      <c r="Q84" s="199"/>
      <c r="R84" s="200">
        <f>R85+R87+R91</f>
        <v>0</v>
      </c>
      <c r="S84" s="199"/>
      <c r="T84" s="201">
        <f>T85+T87+T91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227</v>
      </c>
      <c r="AT84" s="203" t="s">
        <v>73</v>
      </c>
      <c r="AU84" s="203" t="s">
        <v>74</v>
      </c>
      <c r="AY84" s="202" t="s">
        <v>201</v>
      </c>
      <c r="BK84" s="204">
        <f>BK85+BK87+BK91</f>
        <v>0</v>
      </c>
    </row>
    <row r="85" s="12" customFormat="1" ht="22.8" customHeight="1">
      <c r="A85" s="12"/>
      <c r="B85" s="191"/>
      <c r="C85" s="192"/>
      <c r="D85" s="193" t="s">
        <v>73</v>
      </c>
      <c r="E85" s="205" t="s">
        <v>677</v>
      </c>
      <c r="F85" s="205" t="s">
        <v>678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0</v>
      </c>
      <c r="S85" s="199"/>
      <c r="T85" s="20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227</v>
      </c>
      <c r="AT85" s="203" t="s">
        <v>73</v>
      </c>
      <c r="AU85" s="203" t="s">
        <v>82</v>
      </c>
      <c r="AY85" s="202" t="s">
        <v>201</v>
      </c>
      <c r="BK85" s="204">
        <f>BK86</f>
        <v>0</v>
      </c>
    </row>
    <row r="86" s="2" customFormat="1" ht="37.8" customHeight="1">
      <c r="A86" s="39"/>
      <c r="B86" s="40"/>
      <c r="C86" s="207" t="s">
        <v>82</v>
      </c>
      <c r="D86" s="207" t="s">
        <v>203</v>
      </c>
      <c r="E86" s="208" t="s">
        <v>679</v>
      </c>
      <c r="F86" s="209" t="s">
        <v>680</v>
      </c>
      <c r="G86" s="210" t="s">
        <v>341</v>
      </c>
      <c r="H86" s="211">
        <v>1</v>
      </c>
      <c r="I86" s="212"/>
      <c r="J86" s="213">
        <f>ROUND(I86*H86,2)</f>
        <v>0</v>
      </c>
      <c r="K86" s="214"/>
      <c r="L86" s="45"/>
      <c r="M86" s="215" t="s">
        <v>19</v>
      </c>
      <c r="N86" s="216" t="s">
        <v>45</v>
      </c>
      <c r="O86" s="85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9" t="s">
        <v>681</v>
      </c>
      <c r="AT86" s="219" t="s">
        <v>203</v>
      </c>
      <c r="AU86" s="219" t="s">
        <v>84</v>
      </c>
      <c r="AY86" s="18" t="s">
        <v>201</v>
      </c>
      <c r="BE86" s="220">
        <f>IF(N86="základní",J86,0)</f>
        <v>0</v>
      </c>
      <c r="BF86" s="220">
        <f>IF(N86="snížená",J86,0)</f>
        <v>0</v>
      </c>
      <c r="BG86" s="220">
        <f>IF(N86="zákl. přenesená",J86,0)</f>
        <v>0</v>
      </c>
      <c r="BH86" s="220">
        <f>IF(N86="sníž. přenesená",J86,0)</f>
        <v>0</v>
      </c>
      <c r="BI86" s="220">
        <f>IF(N86="nulová",J86,0)</f>
        <v>0</v>
      </c>
      <c r="BJ86" s="18" t="s">
        <v>82</v>
      </c>
      <c r="BK86" s="220">
        <f>ROUND(I86*H86,2)</f>
        <v>0</v>
      </c>
      <c r="BL86" s="18" t="s">
        <v>681</v>
      </c>
      <c r="BM86" s="219" t="s">
        <v>682</v>
      </c>
    </row>
    <row r="87" s="12" customFormat="1" ht="22.8" customHeight="1">
      <c r="A87" s="12"/>
      <c r="B87" s="191"/>
      <c r="C87" s="192"/>
      <c r="D87" s="193" t="s">
        <v>73</v>
      </c>
      <c r="E87" s="205" t="s">
        <v>683</v>
      </c>
      <c r="F87" s="205" t="s">
        <v>684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SUM(P88:P90)</f>
        <v>0</v>
      </c>
      <c r="Q87" s="199"/>
      <c r="R87" s="200">
        <f>SUM(R88:R90)</f>
        <v>0</v>
      </c>
      <c r="S87" s="199"/>
      <c r="T87" s="201">
        <f>SUM(T88:T90)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227</v>
      </c>
      <c r="AT87" s="203" t="s">
        <v>73</v>
      </c>
      <c r="AU87" s="203" t="s">
        <v>82</v>
      </c>
      <c r="AY87" s="202" t="s">
        <v>201</v>
      </c>
      <c r="BK87" s="204">
        <f>SUM(BK88:BK90)</f>
        <v>0</v>
      </c>
    </row>
    <row r="88" s="2" customFormat="1" ht="14.4" customHeight="1">
      <c r="A88" s="39"/>
      <c r="B88" s="40"/>
      <c r="C88" s="207" t="s">
        <v>84</v>
      </c>
      <c r="D88" s="207" t="s">
        <v>203</v>
      </c>
      <c r="E88" s="208" t="s">
        <v>685</v>
      </c>
      <c r="F88" s="209" t="s">
        <v>686</v>
      </c>
      <c r="G88" s="210" t="s">
        <v>341</v>
      </c>
      <c r="H88" s="211">
        <v>1</v>
      </c>
      <c r="I88" s="212"/>
      <c r="J88" s="213">
        <f>ROUND(I88*H88,2)</f>
        <v>0</v>
      </c>
      <c r="K88" s="214"/>
      <c r="L88" s="45"/>
      <c r="M88" s="215" t="s">
        <v>19</v>
      </c>
      <c r="N88" s="216" t="s">
        <v>45</v>
      </c>
      <c r="O88" s="85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9" t="s">
        <v>681</v>
      </c>
      <c r="AT88" s="219" t="s">
        <v>203</v>
      </c>
      <c r="AU88" s="219" t="s">
        <v>84</v>
      </c>
      <c r="AY88" s="18" t="s">
        <v>201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18" t="s">
        <v>82</v>
      </c>
      <c r="BK88" s="220">
        <f>ROUND(I88*H88,2)</f>
        <v>0</v>
      </c>
      <c r="BL88" s="18" t="s">
        <v>681</v>
      </c>
      <c r="BM88" s="219" t="s">
        <v>687</v>
      </c>
    </row>
    <row r="89" s="2" customFormat="1" ht="14.4" customHeight="1">
      <c r="A89" s="39"/>
      <c r="B89" s="40"/>
      <c r="C89" s="207" t="s">
        <v>92</v>
      </c>
      <c r="D89" s="207" t="s">
        <v>203</v>
      </c>
      <c r="E89" s="208" t="s">
        <v>688</v>
      </c>
      <c r="F89" s="209" t="s">
        <v>689</v>
      </c>
      <c r="G89" s="210" t="s">
        <v>341</v>
      </c>
      <c r="H89" s="211">
        <v>1</v>
      </c>
      <c r="I89" s="212"/>
      <c r="J89" s="213">
        <f>ROUND(I89*H89,2)</f>
        <v>0</v>
      </c>
      <c r="K89" s="214"/>
      <c r="L89" s="45"/>
      <c r="M89" s="215" t="s">
        <v>19</v>
      </c>
      <c r="N89" s="216" t="s">
        <v>45</v>
      </c>
      <c r="O89" s="85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9" t="s">
        <v>681</v>
      </c>
      <c r="AT89" s="219" t="s">
        <v>203</v>
      </c>
      <c r="AU89" s="219" t="s">
        <v>84</v>
      </c>
      <c r="AY89" s="18" t="s">
        <v>201</v>
      </c>
      <c r="BE89" s="220">
        <f>IF(N89="základní",J89,0)</f>
        <v>0</v>
      </c>
      <c r="BF89" s="220">
        <f>IF(N89="snížená",J89,0)</f>
        <v>0</v>
      </c>
      <c r="BG89" s="220">
        <f>IF(N89="zákl. přenesená",J89,0)</f>
        <v>0</v>
      </c>
      <c r="BH89" s="220">
        <f>IF(N89="sníž. přenesená",J89,0)</f>
        <v>0</v>
      </c>
      <c r="BI89" s="220">
        <f>IF(N89="nulová",J89,0)</f>
        <v>0</v>
      </c>
      <c r="BJ89" s="18" t="s">
        <v>82</v>
      </c>
      <c r="BK89" s="220">
        <f>ROUND(I89*H89,2)</f>
        <v>0</v>
      </c>
      <c r="BL89" s="18" t="s">
        <v>681</v>
      </c>
      <c r="BM89" s="219" t="s">
        <v>690</v>
      </c>
    </row>
    <row r="90" s="2" customFormat="1" ht="14.4" customHeight="1">
      <c r="A90" s="39"/>
      <c r="B90" s="40"/>
      <c r="C90" s="207" t="s">
        <v>207</v>
      </c>
      <c r="D90" s="207" t="s">
        <v>203</v>
      </c>
      <c r="E90" s="208" t="s">
        <v>691</v>
      </c>
      <c r="F90" s="209" t="s">
        <v>692</v>
      </c>
      <c r="G90" s="210" t="s">
        <v>341</v>
      </c>
      <c r="H90" s="211">
        <v>1</v>
      </c>
      <c r="I90" s="212"/>
      <c r="J90" s="213">
        <f>ROUND(I90*H90,2)</f>
        <v>0</v>
      </c>
      <c r="K90" s="214"/>
      <c r="L90" s="45"/>
      <c r="M90" s="215" t="s">
        <v>19</v>
      </c>
      <c r="N90" s="216" t="s">
        <v>45</v>
      </c>
      <c r="O90" s="85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9" t="s">
        <v>681</v>
      </c>
      <c r="AT90" s="219" t="s">
        <v>203</v>
      </c>
      <c r="AU90" s="219" t="s">
        <v>84</v>
      </c>
      <c r="AY90" s="18" t="s">
        <v>201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18" t="s">
        <v>82</v>
      </c>
      <c r="BK90" s="220">
        <f>ROUND(I90*H90,2)</f>
        <v>0</v>
      </c>
      <c r="BL90" s="18" t="s">
        <v>681</v>
      </c>
      <c r="BM90" s="219" t="s">
        <v>693</v>
      </c>
    </row>
    <row r="91" s="12" customFormat="1" ht="22.8" customHeight="1">
      <c r="A91" s="12"/>
      <c r="B91" s="191"/>
      <c r="C91" s="192"/>
      <c r="D91" s="193" t="s">
        <v>73</v>
      </c>
      <c r="E91" s="205" t="s">
        <v>694</v>
      </c>
      <c r="F91" s="205" t="s">
        <v>695</v>
      </c>
      <c r="G91" s="192"/>
      <c r="H91" s="192"/>
      <c r="I91" s="195"/>
      <c r="J91" s="206">
        <f>BK91</f>
        <v>0</v>
      </c>
      <c r="K91" s="192"/>
      <c r="L91" s="197"/>
      <c r="M91" s="198"/>
      <c r="N91" s="199"/>
      <c r="O91" s="199"/>
      <c r="P91" s="200">
        <f>SUM(P92:P96)</f>
        <v>0</v>
      </c>
      <c r="Q91" s="199"/>
      <c r="R91" s="200">
        <f>SUM(R92:R96)</f>
        <v>0</v>
      </c>
      <c r="S91" s="199"/>
      <c r="T91" s="201">
        <f>SUM(T92:T96)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227</v>
      </c>
      <c r="AT91" s="203" t="s">
        <v>73</v>
      </c>
      <c r="AU91" s="203" t="s">
        <v>82</v>
      </c>
      <c r="AY91" s="202" t="s">
        <v>201</v>
      </c>
      <c r="BK91" s="204">
        <f>SUM(BK92:BK96)</f>
        <v>0</v>
      </c>
    </row>
    <row r="92" s="2" customFormat="1" ht="14.4" customHeight="1">
      <c r="A92" s="39"/>
      <c r="B92" s="40"/>
      <c r="C92" s="207" t="s">
        <v>227</v>
      </c>
      <c r="D92" s="207" t="s">
        <v>203</v>
      </c>
      <c r="E92" s="208" t="s">
        <v>696</v>
      </c>
      <c r="F92" s="209" t="s">
        <v>697</v>
      </c>
      <c r="G92" s="210" t="s">
        <v>341</v>
      </c>
      <c r="H92" s="211">
        <v>1</v>
      </c>
      <c r="I92" s="212"/>
      <c r="J92" s="213">
        <f>ROUND(I92*H92,2)</f>
        <v>0</v>
      </c>
      <c r="K92" s="214"/>
      <c r="L92" s="45"/>
      <c r="M92" s="215" t="s">
        <v>19</v>
      </c>
      <c r="N92" s="216" t="s">
        <v>45</v>
      </c>
      <c r="O92" s="85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9" t="s">
        <v>681</v>
      </c>
      <c r="AT92" s="219" t="s">
        <v>203</v>
      </c>
      <c r="AU92" s="219" t="s">
        <v>84</v>
      </c>
      <c r="AY92" s="18" t="s">
        <v>201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18" t="s">
        <v>82</v>
      </c>
      <c r="BK92" s="220">
        <f>ROUND(I92*H92,2)</f>
        <v>0</v>
      </c>
      <c r="BL92" s="18" t="s">
        <v>681</v>
      </c>
      <c r="BM92" s="219" t="s">
        <v>698</v>
      </c>
    </row>
    <row r="93" s="2" customFormat="1" ht="14.4" customHeight="1">
      <c r="A93" s="39"/>
      <c r="B93" s="40"/>
      <c r="C93" s="207" t="s">
        <v>220</v>
      </c>
      <c r="D93" s="207" t="s">
        <v>203</v>
      </c>
      <c r="E93" s="208" t="s">
        <v>699</v>
      </c>
      <c r="F93" s="209" t="s">
        <v>700</v>
      </c>
      <c r="G93" s="210" t="s">
        <v>341</v>
      </c>
      <c r="H93" s="211">
        <v>1</v>
      </c>
      <c r="I93" s="212"/>
      <c r="J93" s="213">
        <f>ROUND(I93*H93,2)</f>
        <v>0</v>
      </c>
      <c r="K93" s="214"/>
      <c r="L93" s="45"/>
      <c r="M93" s="215" t="s">
        <v>19</v>
      </c>
      <c r="N93" s="216" t="s">
        <v>45</v>
      </c>
      <c r="O93" s="85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9" t="s">
        <v>681</v>
      </c>
      <c r="AT93" s="219" t="s">
        <v>203</v>
      </c>
      <c r="AU93" s="219" t="s">
        <v>84</v>
      </c>
      <c r="AY93" s="18" t="s">
        <v>201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18" t="s">
        <v>82</v>
      </c>
      <c r="BK93" s="220">
        <f>ROUND(I93*H93,2)</f>
        <v>0</v>
      </c>
      <c r="BL93" s="18" t="s">
        <v>681</v>
      </c>
      <c r="BM93" s="219" t="s">
        <v>701</v>
      </c>
    </row>
    <row r="94" s="2" customFormat="1" ht="14.4" customHeight="1">
      <c r="A94" s="39"/>
      <c r="B94" s="40"/>
      <c r="C94" s="207" t="s">
        <v>239</v>
      </c>
      <c r="D94" s="207" t="s">
        <v>203</v>
      </c>
      <c r="E94" s="208" t="s">
        <v>702</v>
      </c>
      <c r="F94" s="209" t="s">
        <v>703</v>
      </c>
      <c r="G94" s="210" t="s">
        <v>341</v>
      </c>
      <c r="H94" s="211">
        <v>1</v>
      </c>
      <c r="I94" s="212"/>
      <c r="J94" s="213">
        <f>ROUND(I94*H94,2)</f>
        <v>0</v>
      </c>
      <c r="K94" s="214"/>
      <c r="L94" s="45"/>
      <c r="M94" s="215" t="s">
        <v>19</v>
      </c>
      <c r="N94" s="216" t="s">
        <v>45</v>
      </c>
      <c r="O94" s="85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9" t="s">
        <v>681</v>
      </c>
      <c r="AT94" s="219" t="s">
        <v>203</v>
      </c>
      <c r="AU94" s="219" t="s">
        <v>84</v>
      </c>
      <c r="AY94" s="18" t="s">
        <v>201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18" t="s">
        <v>82</v>
      </c>
      <c r="BK94" s="220">
        <f>ROUND(I94*H94,2)</f>
        <v>0</v>
      </c>
      <c r="BL94" s="18" t="s">
        <v>681</v>
      </c>
      <c r="BM94" s="219" t="s">
        <v>704</v>
      </c>
    </row>
    <row r="95" s="2" customFormat="1" ht="14.4" customHeight="1">
      <c r="A95" s="39"/>
      <c r="B95" s="40"/>
      <c r="C95" s="207" t="s">
        <v>230</v>
      </c>
      <c r="D95" s="207" t="s">
        <v>203</v>
      </c>
      <c r="E95" s="208" t="s">
        <v>705</v>
      </c>
      <c r="F95" s="209" t="s">
        <v>706</v>
      </c>
      <c r="G95" s="210" t="s">
        <v>341</v>
      </c>
      <c r="H95" s="211">
        <v>1</v>
      </c>
      <c r="I95" s="212"/>
      <c r="J95" s="213">
        <f>ROUND(I95*H95,2)</f>
        <v>0</v>
      </c>
      <c r="K95" s="214"/>
      <c r="L95" s="45"/>
      <c r="M95" s="215" t="s">
        <v>19</v>
      </c>
      <c r="N95" s="216" t="s">
        <v>45</v>
      </c>
      <c r="O95" s="85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9" t="s">
        <v>681</v>
      </c>
      <c r="AT95" s="219" t="s">
        <v>203</v>
      </c>
      <c r="AU95" s="219" t="s">
        <v>84</v>
      </c>
      <c r="AY95" s="18" t="s">
        <v>201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18" t="s">
        <v>82</v>
      </c>
      <c r="BK95" s="220">
        <f>ROUND(I95*H95,2)</f>
        <v>0</v>
      </c>
      <c r="BL95" s="18" t="s">
        <v>681</v>
      </c>
      <c r="BM95" s="219" t="s">
        <v>707</v>
      </c>
    </row>
    <row r="96" s="2" customFormat="1" ht="24.15" customHeight="1">
      <c r="A96" s="39"/>
      <c r="B96" s="40"/>
      <c r="C96" s="207" t="s">
        <v>249</v>
      </c>
      <c r="D96" s="207" t="s">
        <v>203</v>
      </c>
      <c r="E96" s="208" t="s">
        <v>708</v>
      </c>
      <c r="F96" s="209" t="s">
        <v>709</v>
      </c>
      <c r="G96" s="210" t="s">
        <v>341</v>
      </c>
      <c r="H96" s="211">
        <v>1</v>
      </c>
      <c r="I96" s="212"/>
      <c r="J96" s="213">
        <f>ROUND(I96*H96,2)</f>
        <v>0</v>
      </c>
      <c r="K96" s="214"/>
      <c r="L96" s="45"/>
      <c r="M96" s="267" t="s">
        <v>19</v>
      </c>
      <c r="N96" s="268" t="s">
        <v>45</v>
      </c>
      <c r="O96" s="269"/>
      <c r="P96" s="270">
        <f>O96*H96</f>
        <v>0</v>
      </c>
      <c r="Q96" s="270">
        <v>0</v>
      </c>
      <c r="R96" s="270">
        <f>Q96*H96</f>
        <v>0</v>
      </c>
      <c r="S96" s="270">
        <v>0</v>
      </c>
      <c r="T96" s="271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9" t="s">
        <v>681</v>
      </c>
      <c r="AT96" s="219" t="s">
        <v>203</v>
      </c>
      <c r="AU96" s="219" t="s">
        <v>84</v>
      </c>
      <c r="AY96" s="18" t="s">
        <v>201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18" t="s">
        <v>82</v>
      </c>
      <c r="BK96" s="220">
        <f>ROUND(I96*H96,2)</f>
        <v>0</v>
      </c>
      <c r="BL96" s="18" t="s">
        <v>681</v>
      </c>
      <c r="BM96" s="219" t="s">
        <v>710</v>
      </c>
    </row>
    <row r="97" s="2" customFormat="1" ht="6.96" customHeight="1">
      <c r="A97" s="39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45"/>
      <c r="M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</sheetData>
  <sheetProtection sheet="1" autoFilter="0" formatColumns="0" formatRows="0" objects="1" scenarios="1" spinCount="100000" saltValue="n/MhsPkyvNLKWr/OPWUwFYP4UMrA+6FTqLIJgWOr8DOV43sidKfXlMupwR2Yt36uw5/Rd6PhFN5WeJQHDf+WNA==" hashValue="py5OL3eftgU3esLdtzHyubElGXKXC0RZWWsyzuFM7QhnwNmEvKWw46kLWNvFWMZfc0q2Ll+e5TRIGYgZKqut+g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1"/>
    </row>
    <row r="4" s="1" customFormat="1" ht="24.96" customHeight="1">
      <c r="B4" s="21"/>
      <c r="C4" s="132" t="s">
        <v>711</v>
      </c>
      <c r="H4" s="21"/>
    </row>
    <row r="5" s="1" customFormat="1" ht="12" customHeight="1">
      <c r="B5" s="21"/>
      <c r="C5" s="272" t="s">
        <v>13</v>
      </c>
      <c r="D5" s="142" t="s">
        <v>14</v>
      </c>
      <c r="E5" s="1"/>
      <c r="F5" s="1"/>
      <c r="H5" s="21"/>
    </row>
    <row r="6" s="1" customFormat="1" ht="36.96" customHeight="1">
      <c r="B6" s="21"/>
      <c r="C6" s="273" t="s">
        <v>16</v>
      </c>
      <c r="D6" s="274" t="s">
        <v>17</v>
      </c>
      <c r="E6" s="1"/>
      <c r="F6" s="1"/>
      <c r="H6" s="21"/>
    </row>
    <row r="7" s="1" customFormat="1" ht="16.5" customHeight="1">
      <c r="B7" s="21"/>
      <c r="C7" s="134" t="s">
        <v>23</v>
      </c>
      <c r="D7" s="139" t="str">
        <f>'Rekapitulace stavby'!AN8</f>
        <v>7. 12. 2020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79"/>
      <c r="B9" s="275"/>
      <c r="C9" s="276" t="s">
        <v>55</v>
      </c>
      <c r="D9" s="277" t="s">
        <v>56</v>
      </c>
      <c r="E9" s="277" t="s">
        <v>188</v>
      </c>
      <c r="F9" s="278" t="s">
        <v>712</v>
      </c>
      <c r="G9" s="179"/>
      <c r="H9" s="275"/>
    </row>
    <row r="10" s="2" customFormat="1" ht="26.4" customHeight="1">
      <c r="A10" s="39"/>
      <c r="B10" s="45"/>
      <c r="C10" s="279" t="s">
        <v>713</v>
      </c>
      <c r="D10" s="279" t="s">
        <v>80</v>
      </c>
      <c r="E10" s="39"/>
      <c r="F10" s="39"/>
      <c r="G10" s="39"/>
      <c r="H10" s="45"/>
    </row>
    <row r="11" s="2" customFormat="1" ht="16.8" customHeight="1">
      <c r="A11" s="39"/>
      <c r="B11" s="45"/>
      <c r="C11" s="280" t="s">
        <v>88</v>
      </c>
      <c r="D11" s="281" t="s">
        <v>89</v>
      </c>
      <c r="E11" s="282" t="s">
        <v>90</v>
      </c>
      <c r="F11" s="283">
        <v>78.870000000000005</v>
      </c>
      <c r="G11" s="39"/>
      <c r="H11" s="45"/>
    </row>
    <row r="12" s="2" customFormat="1" ht="16.8" customHeight="1">
      <c r="A12" s="39"/>
      <c r="B12" s="45"/>
      <c r="C12" s="284" t="s">
        <v>19</v>
      </c>
      <c r="D12" s="284" t="s">
        <v>91</v>
      </c>
      <c r="E12" s="18" t="s">
        <v>19</v>
      </c>
      <c r="F12" s="285">
        <v>78.870000000000005</v>
      </c>
      <c r="G12" s="39"/>
      <c r="H12" s="45"/>
    </row>
    <row r="13" s="2" customFormat="1" ht="16.8" customHeight="1">
      <c r="A13" s="39"/>
      <c r="B13" s="45"/>
      <c r="C13" s="284" t="s">
        <v>19</v>
      </c>
      <c r="D13" s="284" t="s">
        <v>211</v>
      </c>
      <c r="E13" s="18" t="s">
        <v>19</v>
      </c>
      <c r="F13" s="285">
        <v>78.870000000000005</v>
      </c>
      <c r="G13" s="39"/>
      <c r="H13" s="45"/>
    </row>
    <row r="14" s="2" customFormat="1" ht="16.8" customHeight="1">
      <c r="A14" s="39"/>
      <c r="B14" s="45"/>
      <c r="C14" s="286" t="s">
        <v>714</v>
      </c>
      <c r="D14" s="39"/>
      <c r="E14" s="39"/>
      <c r="F14" s="39"/>
      <c r="G14" s="39"/>
      <c r="H14" s="45"/>
    </row>
    <row r="15" s="2" customFormat="1">
      <c r="A15" s="39"/>
      <c r="B15" s="45"/>
      <c r="C15" s="284" t="s">
        <v>234</v>
      </c>
      <c r="D15" s="284" t="s">
        <v>715</v>
      </c>
      <c r="E15" s="18" t="s">
        <v>224</v>
      </c>
      <c r="F15" s="285">
        <v>789.14999999999998</v>
      </c>
      <c r="G15" s="39"/>
      <c r="H15" s="45"/>
    </row>
    <row r="16" s="2" customFormat="1" ht="16.8" customHeight="1">
      <c r="A16" s="39"/>
      <c r="B16" s="45"/>
      <c r="C16" s="284" t="s">
        <v>256</v>
      </c>
      <c r="D16" s="284" t="s">
        <v>716</v>
      </c>
      <c r="E16" s="18" t="s">
        <v>224</v>
      </c>
      <c r="F16" s="285">
        <v>789.14999999999998</v>
      </c>
      <c r="G16" s="39"/>
      <c r="H16" s="45"/>
    </row>
    <row r="17" s="2" customFormat="1" ht="16.8" customHeight="1">
      <c r="A17" s="39"/>
      <c r="B17" s="45"/>
      <c r="C17" s="284" t="s">
        <v>311</v>
      </c>
      <c r="D17" s="284" t="s">
        <v>717</v>
      </c>
      <c r="E17" s="18" t="s">
        <v>224</v>
      </c>
      <c r="F17" s="285">
        <v>984.64200000000005</v>
      </c>
      <c r="G17" s="39"/>
      <c r="H17" s="45"/>
    </row>
    <row r="18" s="2" customFormat="1" ht="16.8" customHeight="1">
      <c r="A18" s="39"/>
      <c r="B18" s="45"/>
      <c r="C18" s="280" t="s">
        <v>93</v>
      </c>
      <c r="D18" s="281" t="s">
        <v>94</v>
      </c>
      <c r="E18" s="282" t="s">
        <v>90</v>
      </c>
      <c r="F18" s="283">
        <v>16.559999999999999</v>
      </c>
      <c r="G18" s="39"/>
      <c r="H18" s="45"/>
    </row>
    <row r="19" s="2" customFormat="1" ht="16.8" customHeight="1">
      <c r="A19" s="39"/>
      <c r="B19" s="45"/>
      <c r="C19" s="284" t="s">
        <v>19</v>
      </c>
      <c r="D19" s="284" t="s">
        <v>95</v>
      </c>
      <c r="E19" s="18" t="s">
        <v>19</v>
      </c>
      <c r="F19" s="285">
        <v>16.559999999999999</v>
      </c>
      <c r="G19" s="39"/>
      <c r="H19" s="45"/>
    </row>
    <row r="20" s="2" customFormat="1" ht="16.8" customHeight="1">
      <c r="A20" s="39"/>
      <c r="B20" s="45"/>
      <c r="C20" s="284" t="s">
        <v>19</v>
      </c>
      <c r="D20" s="284" t="s">
        <v>211</v>
      </c>
      <c r="E20" s="18" t="s">
        <v>19</v>
      </c>
      <c r="F20" s="285">
        <v>16.559999999999999</v>
      </c>
      <c r="G20" s="39"/>
      <c r="H20" s="45"/>
    </row>
    <row r="21" s="2" customFormat="1" ht="16.8" customHeight="1">
      <c r="A21" s="39"/>
      <c r="B21" s="45"/>
      <c r="C21" s="286" t="s">
        <v>714</v>
      </c>
      <c r="D21" s="39"/>
      <c r="E21" s="39"/>
      <c r="F21" s="39"/>
      <c r="G21" s="39"/>
      <c r="H21" s="45"/>
    </row>
    <row r="22" s="2" customFormat="1">
      <c r="A22" s="39"/>
      <c r="B22" s="45"/>
      <c r="C22" s="284" t="s">
        <v>234</v>
      </c>
      <c r="D22" s="284" t="s">
        <v>715</v>
      </c>
      <c r="E22" s="18" t="s">
        <v>224</v>
      </c>
      <c r="F22" s="285">
        <v>789.14999999999998</v>
      </c>
      <c r="G22" s="39"/>
      <c r="H22" s="45"/>
    </row>
    <row r="23" s="2" customFormat="1" ht="16.8" customHeight="1">
      <c r="A23" s="39"/>
      <c r="B23" s="45"/>
      <c r="C23" s="284" t="s">
        <v>256</v>
      </c>
      <c r="D23" s="284" t="s">
        <v>716</v>
      </c>
      <c r="E23" s="18" t="s">
        <v>224</v>
      </c>
      <c r="F23" s="285">
        <v>789.14999999999998</v>
      </c>
      <c r="G23" s="39"/>
      <c r="H23" s="45"/>
    </row>
    <row r="24" s="2" customFormat="1" ht="16.8" customHeight="1">
      <c r="A24" s="39"/>
      <c r="B24" s="45"/>
      <c r="C24" s="284" t="s">
        <v>311</v>
      </c>
      <c r="D24" s="284" t="s">
        <v>717</v>
      </c>
      <c r="E24" s="18" t="s">
        <v>224</v>
      </c>
      <c r="F24" s="285">
        <v>984.64200000000005</v>
      </c>
      <c r="G24" s="39"/>
      <c r="H24" s="45"/>
    </row>
    <row r="25" s="2" customFormat="1" ht="16.8" customHeight="1">
      <c r="A25" s="39"/>
      <c r="B25" s="45"/>
      <c r="C25" s="280" t="s">
        <v>97</v>
      </c>
      <c r="D25" s="281" t="s">
        <v>98</v>
      </c>
      <c r="E25" s="282" t="s">
        <v>90</v>
      </c>
      <c r="F25" s="283">
        <v>29.460000000000001</v>
      </c>
      <c r="G25" s="39"/>
      <c r="H25" s="45"/>
    </row>
    <row r="26" s="2" customFormat="1" ht="16.8" customHeight="1">
      <c r="A26" s="39"/>
      <c r="B26" s="45"/>
      <c r="C26" s="284" t="s">
        <v>19</v>
      </c>
      <c r="D26" s="284" t="s">
        <v>99</v>
      </c>
      <c r="E26" s="18" t="s">
        <v>19</v>
      </c>
      <c r="F26" s="285">
        <v>29.460000000000001</v>
      </c>
      <c r="G26" s="39"/>
      <c r="H26" s="45"/>
    </row>
    <row r="27" s="2" customFormat="1" ht="16.8" customHeight="1">
      <c r="A27" s="39"/>
      <c r="B27" s="45"/>
      <c r="C27" s="284" t="s">
        <v>19</v>
      </c>
      <c r="D27" s="284" t="s">
        <v>211</v>
      </c>
      <c r="E27" s="18" t="s">
        <v>19</v>
      </c>
      <c r="F27" s="285">
        <v>29.460000000000001</v>
      </c>
      <c r="G27" s="39"/>
      <c r="H27" s="45"/>
    </row>
    <row r="28" s="2" customFormat="1" ht="16.8" customHeight="1">
      <c r="A28" s="39"/>
      <c r="B28" s="45"/>
      <c r="C28" s="286" t="s">
        <v>714</v>
      </c>
      <c r="D28" s="39"/>
      <c r="E28" s="39"/>
      <c r="F28" s="39"/>
      <c r="G28" s="39"/>
      <c r="H28" s="45"/>
    </row>
    <row r="29" s="2" customFormat="1">
      <c r="A29" s="39"/>
      <c r="B29" s="45"/>
      <c r="C29" s="284" t="s">
        <v>234</v>
      </c>
      <c r="D29" s="284" t="s">
        <v>715</v>
      </c>
      <c r="E29" s="18" t="s">
        <v>224</v>
      </c>
      <c r="F29" s="285">
        <v>789.14999999999998</v>
      </c>
      <c r="G29" s="39"/>
      <c r="H29" s="45"/>
    </row>
    <row r="30" s="2" customFormat="1" ht="16.8" customHeight="1">
      <c r="A30" s="39"/>
      <c r="B30" s="45"/>
      <c r="C30" s="284" t="s">
        <v>256</v>
      </c>
      <c r="D30" s="284" t="s">
        <v>716</v>
      </c>
      <c r="E30" s="18" t="s">
        <v>224</v>
      </c>
      <c r="F30" s="285">
        <v>789.14999999999998</v>
      </c>
      <c r="G30" s="39"/>
      <c r="H30" s="45"/>
    </row>
    <row r="31" s="2" customFormat="1" ht="16.8" customHeight="1">
      <c r="A31" s="39"/>
      <c r="B31" s="45"/>
      <c r="C31" s="284" t="s">
        <v>311</v>
      </c>
      <c r="D31" s="284" t="s">
        <v>717</v>
      </c>
      <c r="E31" s="18" t="s">
        <v>224</v>
      </c>
      <c r="F31" s="285">
        <v>984.64200000000005</v>
      </c>
      <c r="G31" s="39"/>
      <c r="H31" s="45"/>
    </row>
    <row r="32" s="2" customFormat="1" ht="16.8" customHeight="1">
      <c r="A32" s="39"/>
      <c r="B32" s="45"/>
      <c r="C32" s="280" t="s">
        <v>100</v>
      </c>
      <c r="D32" s="281" t="s">
        <v>101</v>
      </c>
      <c r="E32" s="282" t="s">
        <v>90</v>
      </c>
      <c r="F32" s="283">
        <v>37.829999999999998</v>
      </c>
      <c r="G32" s="39"/>
      <c r="H32" s="45"/>
    </row>
    <row r="33" s="2" customFormat="1" ht="16.8" customHeight="1">
      <c r="A33" s="39"/>
      <c r="B33" s="45"/>
      <c r="C33" s="284" t="s">
        <v>19</v>
      </c>
      <c r="D33" s="284" t="s">
        <v>102</v>
      </c>
      <c r="E33" s="18" t="s">
        <v>19</v>
      </c>
      <c r="F33" s="285">
        <v>37.829999999999998</v>
      </c>
      <c r="G33" s="39"/>
      <c r="H33" s="45"/>
    </row>
    <row r="34" s="2" customFormat="1" ht="16.8" customHeight="1">
      <c r="A34" s="39"/>
      <c r="B34" s="45"/>
      <c r="C34" s="284" t="s">
        <v>19</v>
      </c>
      <c r="D34" s="284" t="s">
        <v>211</v>
      </c>
      <c r="E34" s="18" t="s">
        <v>19</v>
      </c>
      <c r="F34" s="285">
        <v>37.829999999999998</v>
      </c>
      <c r="G34" s="39"/>
      <c r="H34" s="45"/>
    </row>
    <row r="35" s="2" customFormat="1" ht="16.8" customHeight="1">
      <c r="A35" s="39"/>
      <c r="B35" s="45"/>
      <c r="C35" s="286" t="s">
        <v>714</v>
      </c>
      <c r="D35" s="39"/>
      <c r="E35" s="39"/>
      <c r="F35" s="39"/>
      <c r="G35" s="39"/>
      <c r="H35" s="45"/>
    </row>
    <row r="36" s="2" customFormat="1">
      <c r="A36" s="39"/>
      <c r="B36" s="45"/>
      <c r="C36" s="284" t="s">
        <v>234</v>
      </c>
      <c r="D36" s="284" t="s">
        <v>715</v>
      </c>
      <c r="E36" s="18" t="s">
        <v>224</v>
      </c>
      <c r="F36" s="285">
        <v>789.14999999999998</v>
      </c>
      <c r="G36" s="39"/>
      <c r="H36" s="45"/>
    </row>
    <row r="37" s="2" customFormat="1" ht="16.8" customHeight="1">
      <c r="A37" s="39"/>
      <c r="B37" s="45"/>
      <c r="C37" s="284" t="s">
        <v>256</v>
      </c>
      <c r="D37" s="284" t="s">
        <v>716</v>
      </c>
      <c r="E37" s="18" t="s">
        <v>224</v>
      </c>
      <c r="F37" s="285">
        <v>789.14999999999998</v>
      </c>
      <c r="G37" s="39"/>
      <c r="H37" s="45"/>
    </row>
    <row r="38" s="2" customFormat="1" ht="16.8" customHeight="1">
      <c r="A38" s="39"/>
      <c r="B38" s="45"/>
      <c r="C38" s="284" t="s">
        <v>311</v>
      </c>
      <c r="D38" s="284" t="s">
        <v>717</v>
      </c>
      <c r="E38" s="18" t="s">
        <v>224</v>
      </c>
      <c r="F38" s="285">
        <v>984.64200000000005</v>
      </c>
      <c r="G38" s="39"/>
      <c r="H38" s="45"/>
    </row>
    <row r="39" s="2" customFormat="1" ht="16.8" customHeight="1">
      <c r="A39" s="39"/>
      <c r="B39" s="45"/>
      <c r="C39" s="280" t="s">
        <v>103</v>
      </c>
      <c r="D39" s="281" t="s">
        <v>104</v>
      </c>
      <c r="E39" s="282" t="s">
        <v>90</v>
      </c>
      <c r="F39" s="283">
        <v>27.199999999999999</v>
      </c>
      <c r="G39" s="39"/>
      <c r="H39" s="45"/>
    </row>
    <row r="40" s="2" customFormat="1" ht="16.8" customHeight="1">
      <c r="A40" s="39"/>
      <c r="B40" s="45"/>
      <c r="C40" s="284" t="s">
        <v>19</v>
      </c>
      <c r="D40" s="284" t="s">
        <v>105</v>
      </c>
      <c r="E40" s="18" t="s">
        <v>19</v>
      </c>
      <c r="F40" s="285">
        <v>27.199999999999999</v>
      </c>
      <c r="G40" s="39"/>
      <c r="H40" s="45"/>
    </row>
    <row r="41" s="2" customFormat="1" ht="16.8" customHeight="1">
      <c r="A41" s="39"/>
      <c r="B41" s="45"/>
      <c r="C41" s="284" t="s">
        <v>19</v>
      </c>
      <c r="D41" s="284" t="s">
        <v>211</v>
      </c>
      <c r="E41" s="18" t="s">
        <v>19</v>
      </c>
      <c r="F41" s="285">
        <v>27.199999999999999</v>
      </c>
      <c r="G41" s="39"/>
      <c r="H41" s="45"/>
    </row>
    <row r="42" s="2" customFormat="1" ht="16.8" customHeight="1">
      <c r="A42" s="39"/>
      <c r="B42" s="45"/>
      <c r="C42" s="286" t="s">
        <v>714</v>
      </c>
      <c r="D42" s="39"/>
      <c r="E42" s="39"/>
      <c r="F42" s="39"/>
      <c r="G42" s="39"/>
      <c r="H42" s="45"/>
    </row>
    <row r="43" s="2" customFormat="1">
      <c r="A43" s="39"/>
      <c r="B43" s="45"/>
      <c r="C43" s="284" t="s">
        <v>234</v>
      </c>
      <c r="D43" s="284" t="s">
        <v>715</v>
      </c>
      <c r="E43" s="18" t="s">
        <v>224</v>
      </c>
      <c r="F43" s="285">
        <v>789.14999999999998</v>
      </c>
      <c r="G43" s="39"/>
      <c r="H43" s="45"/>
    </row>
    <row r="44" s="2" customFormat="1" ht="16.8" customHeight="1">
      <c r="A44" s="39"/>
      <c r="B44" s="45"/>
      <c r="C44" s="284" t="s">
        <v>256</v>
      </c>
      <c r="D44" s="284" t="s">
        <v>716</v>
      </c>
      <c r="E44" s="18" t="s">
        <v>224</v>
      </c>
      <c r="F44" s="285">
        <v>789.14999999999998</v>
      </c>
      <c r="G44" s="39"/>
      <c r="H44" s="45"/>
    </row>
    <row r="45" s="2" customFormat="1" ht="16.8" customHeight="1">
      <c r="A45" s="39"/>
      <c r="B45" s="45"/>
      <c r="C45" s="284" t="s">
        <v>311</v>
      </c>
      <c r="D45" s="284" t="s">
        <v>717</v>
      </c>
      <c r="E45" s="18" t="s">
        <v>224</v>
      </c>
      <c r="F45" s="285">
        <v>984.64200000000005</v>
      </c>
      <c r="G45" s="39"/>
      <c r="H45" s="45"/>
    </row>
    <row r="46" s="2" customFormat="1" ht="16.8" customHeight="1">
      <c r="A46" s="39"/>
      <c r="B46" s="45"/>
      <c r="C46" s="280" t="s">
        <v>106</v>
      </c>
      <c r="D46" s="281" t="s">
        <v>107</v>
      </c>
      <c r="E46" s="282" t="s">
        <v>90</v>
      </c>
      <c r="F46" s="283">
        <v>16.460000000000001</v>
      </c>
      <c r="G46" s="39"/>
      <c r="H46" s="45"/>
    </row>
    <row r="47" s="2" customFormat="1" ht="16.8" customHeight="1">
      <c r="A47" s="39"/>
      <c r="B47" s="45"/>
      <c r="C47" s="284" t="s">
        <v>19</v>
      </c>
      <c r="D47" s="284" t="s">
        <v>108</v>
      </c>
      <c r="E47" s="18" t="s">
        <v>19</v>
      </c>
      <c r="F47" s="285">
        <v>16.460000000000001</v>
      </c>
      <c r="G47" s="39"/>
      <c r="H47" s="45"/>
    </row>
    <row r="48" s="2" customFormat="1" ht="16.8" customHeight="1">
      <c r="A48" s="39"/>
      <c r="B48" s="45"/>
      <c r="C48" s="284" t="s">
        <v>19</v>
      </c>
      <c r="D48" s="284" t="s">
        <v>211</v>
      </c>
      <c r="E48" s="18" t="s">
        <v>19</v>
      </c>
      <c r="F48" s="285">
        <v>16.460000000000001</v>
      </c>
      <c r="G48" s="39"/>
      <c r="H48" s="45"/>
    </row>
    <row r="49" s="2" customFormat="1" ht="16.8" customHeight="1">
      <c r="A49" s="39"/>
      <c r="B49" s="45"/>
      <c r="C49" s="286" t="s">
        <v>714</v>
      </c>
      <c r="D49" s="39"/>
      <c r="E49" s="39"/>
      <c r="F49" s="39"/>
      <c r="G49" s="39"/>
      <c r="H49" s="45"/>
    </row>
    <row r="50" s="2" customFormat="1">
      <c r="A50" s="39"/>
      <c r="B50" s="45"/>
      <c r="C50" s="284" t="s">
        <v>234</v>
      </c>
      <c r="D50" s="284" t="s">
        <v>715</v>
      </c>
      <c r="E50" s="18" t="s">
        <v>224</v>
      </c>
      <c r="F50" s="285">
        <v>789.14999999999998</v>
      </c>
      <c r="G50" s="39"/>
      <c r="H50" s="45"/>
    </row>
    <row r="51" s="2" customFormat="1" ht="16.8" customHeight="1">
      <c r="A51" s="39"/>
      <c r="B51" s="45"/>
      <c r="C51" s="284" t="s">
        <v>256</v>
      </c>
      <c r="D51" s="284" t="s">
        <v>716</v>
      </c>
      <c r="E51" s="18" t="s">
        <v>224</v>
      </c>
      <c r="F51" s="285">
        <v>789.14999999999998</v>
      </c>
      <c r="G51" s="39"/>
      <c r="H51" s="45"/>
    </row>
    <row r="52" s="2" customFormat="1" ht="16.8" customHeight="1">
      <c r="A52" s="39"/>
      <c r="B52" s="45"/>
      <c r="C52" s="284" t="s">
        <v>311</v>
      </c>
      <c r="D52" s="284" t="s">
        <v>717</v>
      </c>
      <c r="E52" s="18" t="s">
        <v>224</v>
      </c>
      <c r="F52" s="285">
        <v>984.64200000000005</v>
      </c>
      <c r="G52" s="39"/>
      <c r="H52" s="45"/>
    </row>
    <row r="53" s="2" customFormat="1" ht="16.8" customHeight="1">
      <c r="A53" s="39"/>
      <c r="B53" s="45"/>
      <c r="C53" s="280" t="s">
        <v>110</v>
      </c>
      <c r="D53" s="281" t="s">
        <v>111</v>
      </c>
      <c r="E53" s="282" t="s">
        <v>90</v>
      </c>
      <c r="F53" s="283">
        <v>36.340000000000003</v>
      </c>
      <c r="G53" s="39"/>
      <c r="H53" s="45"/>
    </row>
    <row r="54" s="2" customFormat="1" ht="16.8" customHeight="1">
      <c r="A54" s="39"/>
      <c r="B54" s="45"/>
      <c r="C54" s="284" t="s">
        <v>19</v>
      </c>
      <c r="D54" s="284" t="s">
        <v>112</v>
      </c>
      <c r="E54" s="18" t="s">
        <v>19</v>
      </c>
      <c r="F54" s="285">
        <v>36.340000000000003</v>
      </c>
      <c r="G54" s="39"/>
      <c r="H54" s="45"/>
    </row>
    <row r="55" s="2" customFormat="1" ht="16.8" customHeight="1">
      <c r="A55" s="39"/>
      <c r="B55" s="45"/>
      <c r="C55" s="284" t="s">
        <v>19</v>
      </c>
      <c r="D55" s="284" t="s">
        <v>211</v>
      </c>
      <c r="E55" s="18" t="s">
        <v>19</v>
      </c>
      <c r="F55" s="285">
        <v>36.340000000000003</v>
      </c>
      <c r="G55" s="39"/>
      <c r="H55" s="45"/>
    </row>
    <row r="56" s="2" customFormat="1" ht="16.8" customHeight="1">
      <c r="A56" s="39"/>
      <c r="B56" s="45"/>
      <c r="C56" s="286" t="s">
        <v>714</v>
      </c>
      <c r="D56" s="39"/>
      <c r="E56" s="39"/>
      <c r="F56" s="39"/>
      <c r="G56" s="39"/>
      <c r="H56" s="45"/>
    </row>
    <row r="57" s="2" customFormat="1">
      <c r="A57" s="39"/>
      <c r="B57" s="45"/>
      <c r="C57" s="284" t="s">
        <v>234</v>
      </c>
      <c r="D57" s="284" t="s">
        <v>715</v>
      </c>
      <c r="E57" s="18" t="s">
        <v>224</v>
      </c>
      <c r="F57" s="285">
        <v>789.14999999999998</v>
      </c>
      <c r="G57" s="39"/>
      <c r="H57" s="45"/>
    </row>
    <row r="58" s="2" customFormat="1" ht="16.8" customHeight="1">
      <c r="A58" s="39"/>
      <c r="B58" s="45"/>
      <c r="C58" s="284" t="s">
        <v>256</v>
      </c>
      <c r="D58" s="284" t="s">
        <v>716</v>
      </c>
      <c r="E58" s="18" t="s">
        <v>224</v>
      </c>
      <c r="F58" s="285">
        <v>789.14999999999998</v>
      </c>
      <c r="G58" s="39"/>
      <c r="H58" s="45"/>
    </row>
    <row r="59" s="2" customFormat="1" ht="16.8" customHeight="1">
      <c r="A59" s="39"/>
      <c r="B59" s="45"/>
      <c r="C59" s="284" t="s">
        <v>311</v>
      </c>
      <c r="D59" s="284" t="s">
        <v>717</v>
      </c>
      <c r="E59" s="18" t="s">
        <v>224</v>
      </c>
      <c r="F59" s="285">
        <v>984.64200000000005</v>
      </c>
      <c r="G59" s="39"/>
      <c r="H59" s="45"/>
    </row>
    <row r="60" s="2" customFormat="1" ht="16.8" customHeight="1">
      <c r="A60" s="39"/>
      <c r="B60" s="45"/>
      <c r="C60" s="280" t="s">
        <v>114</v>
      </c>
      <c r="D60" s="281" t="s">
        <v>115</v>
      </c>
      <c r="E60" s="282" t="s">
        <v>90</v>
      </c>
      <c r="F60" s="283">
        <v>34.509999999999998</v>
      </c>
      <c r="G60" s="39"/>
      <c r="H60" s="45"/>
    </row>
    <row r="61" s="2" customFormat="1" ht="16.8" customHeight="1">
      <c r="A61" s="39"/>
      <c r="B61" s="45"/>
      <c r="C61" s="284" t="s">
        <v>19</v>
      </c>
      <c r="D61" s="284" t="s">
        <v>116</v>
      </c>
      <c r="E61" s="18" t="s">
        <v>19</v>
      </c>
      <c r="F61" s="285">
        <v>34.509999999999998</v>
      </c>
      <c r="G61" s="39"/>
      <c r="H61" s="45"/>
    </row>
    <row r="62" s="2" customFormat="1" ht="16.8" customHeight="1">
      <c r="A62" s="39"/>
      <c r="B62" s="45"/>
      <c r="C62" s="284" t="s">
        <v>19</v>
      </c>
      <c r="D62" s="284" t="s">
        <v>211</v>
      </c>
      <c r="E62" s="18" t="s">
        <v>19</v>
      </c>
      <c r="F62" s="285">
        <v>34.509999999999998</v>
      </c>
      <c r="G62" s="39"/>
      <c r="H62" s="45"/>
    </row>
    <row r="63" s="2" customFormat="1" ht="16.8" customHeight="1">
      <c r="A63" s="39"/>
      <c r="B63" s="45"/>
      <c r="C63" s="286" t="s">
        <v>714</v>
      </c>
      <c r="D63" s="39"/>
      <c r="E63" s="39"/>
      <c r="F63" s="39"/>
      <c r="G63" s="39"/>
      <c r="H63" s="45"/>
    </row>
    <row r="64" s="2" customFormat="1">
      <c r="A64" s="39"/>
      <c r="B64" s="45"/>
      <c r="C64" s="284" t="s">
        <v>234</v>
      </c>
      <c r="D64" s="284" t="s">
        <v>715</v>
      </c>
      <c r="E64" s="18" t="s">
        <v>224</v>
      </c>
      <c r="F64" s="285">
        <v>789.14999999999998</v>
      </c>
      <c r="G64" s="39"/>
      <c r="H64" s="45"/>
    </row>
    <row r="65" s="2" customFormat="1" ht="16.8" customHeight="1">
      <c r="A65" s="39"/>
      <c r="B65" s="45"/>
      <c r="C65" s="284" t="s">
        <v>256</v>
      </c>
      <c r="D65" s="284" t="s">
        <v>716</v>
      </c>
      <c r="E65" s="18" t="s">
        <v>224</v>
      </c>
      <c r="F65" s="285">
        <v>789.14999999999998</v>
      </c>
      <c r="G65" s="39"/>
      <c r="H65" s="45"/>
    </row>
    <row r="66" s="2" customFormat="1" ht="16.8" customHeight="1">
      <c r="A66" s="39"/>
      <c r="B66" s="45"/>
      <c r="C66" s="284" t="s">
        <v>311</v>
      </c>
      <c r="D66" s="284" t="s">
        <v>717</v>
      </c>
      <c r="E66" s="18" t="s">
        <v>224</v>
      </c>
      <c r="F66" s="285">
        <v>984.64200000000005</v>
      </c>
      <c r="G66" s="39"/>
      <c r="H66" s="45"/>
    </row>
    <row r="67" s="2" customFormat="1" ht="16.8" customHeight="1">
      <c r="A67" s="39"/>
      <c r="B67" s="45"/>
      <c r="C67" s="280" t="s">
        <v>117</v>
      </c>
      <c r="D67" s="281" t="s">
        <v>118</v>
      </c>
      <c r="E67" s="282" t="s">
        <v>90</v>
      </c>
      <c r="F67" s="283">
        <v>8.5199999999999996</v>
      </c>
      <c r="G67" s="39"/>
      <c r="H67" s="45"/>
    </row>
    <row r="68" s="2" customFormat="1" ht="16.8" customHeight="1">
      <c r="A68" s="39"/>
      <c r="B68" s="45"/>
      <c r="C68" s="284" t="s">
        <v>19</v>
      </c>
      <c r="D68" s="284" t="s">
        <v>119</v>
      </c>
      <c r="E68" s="18" t="s">
        <v>19</v>
      </c>
      <c r="F68" s="285">
        <v>8.5199999999999996</v>
      </c>
      <c r="G68" s="39"/>
      <c r="H68" s="45"/>
    </row>
    <row r="69" s="2" customFormat="1" ht="16.8" customHeight="1">
      <c r="A69" s="39"/>
      <c r="B69" s="45"/>
      <c r="C69" s="284" t="s">
        <v>19</v>
      </c>
      <c r="D69" s="284" t="s">
        <v>211</v>
      </c>
      <c r="E69" s="18" t="s">
        <v>19</v>
      </c>
      <c r="F69" s="285">
        <v>8.5199999999999996</v>
      </c>
      <c r="G69" s="39"/>
      <c r="H69" s="45"/>
    </row>
    <row r="70" s="2" customFormat="1" ht="16.8" customHeight="1">
      <c r="A70" s="39"/>
      <c r="B70" s="45"/>
      <c r="C70" s="286" t="s">
        <v>714</v>
      </c>
      <c r="D70" s="39"/>
      <c r="E70" s="39"/>
      <c r="F70" s="39"/>
      <c r="G70" s="39"/>
      <c r="H70" s="45"/>
    </row>
    <row r="71" s="2" customFormat="1">
      <c r="A71" s="39"/>
      <c r="B71" s="45"/>
      <c r="C71" s="284" t="s">
        <v>234</v>
      </c>
      <c r="D71" s="284" t="s">
        <v>715</v>
      </c>
      <c r="E71" s="18" t="s">
        <v>224</v>
      </c>
      <c r="F71" s="285">
        <v>789.14999999999998</v>
      </c>
      <c r="G71" s="39"/>
      <c r="H71" s="45"/>
    </row>
    <row r="72" s="2" customFormat="1" ht="16.8" customHeight="1">
      <c r="A72" s="39"/>
      <c r="B72" s="45"/>
      <c r="C72" s="284" t="s">
        <v>256</v>
      </c>
      <c r="D72" s="284" t="s">
        <v>716</v>
      </c>
      <c r="E72" s="18" t="s">
        <v>224</v>
      </c>
      <c r="F72" s="285">
        <v>789.14999999999998</v>
      </c>
      <c r="G72" s="39"/>
      <c r="H72" s="45"/>
    </row>
    <row r="73" s="2" customFormat="1" ht="16.8" customHeight="1">
      <c r="A73" s="39"/>
      <c r="B73" s="45"/>
      <c r="C73" s="284" t="s">
        <v>311</v>
      </c>
      <c r="D73" s="284" t="s">
        <v>717</v>
      </c>
      <c r="E73" s="18" t="s">
        <v>224</v>
      </c>
      <c r="F73" s="285">
        <v>984.64200000000005</v>
      </c>
      <c r="G73" s="39"/>
      <c r="H73" s="45"/>
    </row>
    <row r="74" s="2" customFormat="1" ht="16.8" customHeight="1">
      <c r="A74" s="39"/>
      <c r="B74" s="45"/>
      <c r="C74" s="280" t="s">
        <v>120</v>
      </c>
      <c r="D74" s="281" t="s">
        <v>121</v>
      </c>
      <c r="E74" s="282" t="s">
        <v>90</v>
      </c>
      <c r="F74" s="283">
        <v>8.0800000000000001</v>
      </c>
      <c r="G74" s="39"/>
      <c r="H74" s="45"/>
    </row>
    <row r="75" s="2" customFormat="1" ht="16.8" customHeight="1">
      <c r="A75" s="39"/>
      <c r="B75" s="45"/>
      <c r="C75" s="284" t="s">
        <v>19</v>
      </c>
      <c r="D75" s="284" t="s">
        <v>122</v>
      </c>
      <c r="E75" s="18" t="s">
        <v>19</v>
      </c>
      <c r="F75" s="285">
        <v>8.0800000000000001</v>
      </c>
      <c r="G75" s="39"/>
      <c r="H75" s="45"/>
    </row>
    <row r="76" s="2" customFormat="1" ht="16.8" customHeight="1">
      <c r="A76" s="39"/>
      <c r="B76" s="45"/>
      <c r="C76" s="284" t="s">
        <v>19</v>
      </c>
      <c r="D76" s="284" t="s">
        <v>211</v>
      </c>
      <c r="E76" s="18" t="s">
        <v>19</v>
      </c>
      <c r="F76" s="285">
        <v>8.0800000000000001</v>
      </c>
      <c r="G76" s="39"/>
      <c r="H76" s="45"/>
    </row>
    <row r="77" s="2" customFormat="1" ht="16.8" customHeight="1">
      <c r="A77" s="39"/>
      <c r="B77" s="45"/>
      <c r="C77" s="286" t="s">
        <v>714</v>
      </c>
      <c r="D77" s="39"/>
      <c r="E77" s="39"/>
      <c r="F77" s="39"/>
      <c r="G77" s="39"/>
      <c r="H77" s="45"/>
    </row>
    <row r="78" s="2" customFormat="1">
      <c r="A78" s="39"/>
      <c r="B78" s="45"/>
      <c r="C78" s="284" t="s">
        <v>234</v>
      </c>
      <c r="D78" s="284" t="s">
        <v>715</v>
      </c>
      <c r="E78" s="18" t="s">
        <v>224</v>
      </c>
      <c r="F78" s="285">
        <v>789.14999999999998</v>
      </c>
      <c r="G78" s="39"/>
      <c r="H78" s="45"/>
    </row>
    <row r="79" s="2" customFormat="1" ht="16.8" customHeight="1">
      <c r="A79" s="39"/>
      <c r="B79" s="45"/>
      <c r="C79" s="284" t="s">
        <v>256</v>
      </c>
      <c r="D79" s="284" t="s">
        <v>716</v>
      </c>
      <c r="E79" s="18" t="s">
        <v>224</v>
      </c>
      <c r="F79" s="285">
        <v>789.14999999999998</v>
      </c>
      <c r="G79" s="39"/>
      <c r="H79" s="45"/>
    </row>
    <row r="80" s="2" customFormat="1" ht="16.8" customHeight="1">
      <c r="A80" s="39"/>
      <c r="B80" s="45"/>
      <c r="C80" s="284" t="s">
        <v>311</v>
      </c>
      <c r="D80" s="284" t="s">
        <v>717</v>
      </c>
      <c r="E80" s="18" t="s">
        <v>224</v>
      </c>
      <c r="F80" s="285">
        <v>984.64200000000005</v>
      </c>
      <c r="G80" s="39"/>
      <c r="H80" s="45"/>
    </row>
    <row r="81" s="2" customFormat="1" ht="16.8" customHeight="1">
      <c r="A81" s="39"/>
      <c r="B81" s="45"/>
      <c r="C81" s="280" t="s">
        <v>123</v>
      </c>
      <c r="D81" s="281" t="s">
        <v>124</v>
      </c>
      <c r="E81" s="282" t="s">
        <v>90</v>
      </c>
      <c r="F81" s="283">
        <v>16.600000000000001</v>
      </c>
      <c r="G81" s="39"/>
      <c r="H81" s="45"/>
    </row>
    <row r="82" s="2" customFormat="1" ht="16.8" customHeight="1">
      <c r="A82" s="39"/>
      <c r="B82" s="45"/>
      <c r="C82" s="284" t="s">
        <v>19</v>
      </c>
      <c r="D82" s="284" t="s">
        <v>125</v>
      </c>
      <c r="E82" s="18" t="s">
        <v>19</v>
      </c>
      <c r="F82" s="285">
        <v>16.600000000000001</v>
      </c>
      <c r="G82" s="39"/>
      <c r="H82" s="45"/>
    </row>
    <row r="83" s="2" customFormat="1" ht="16.8" customHeight="1">
      <c r="A83" s="39"/>
      <c r="B83" s="45"/>
      <c r="C83" s="284" t="s">
        <v>19</v>
      </c>
      <c r="D83" s="284" t="s">
        <v>211</v>
      </c>
      <c r="E83" s="18" t="s">
        <v>19</v>
      </c>
      <c r="F83" s="285">
        <v>16.600000000000001</v>
      </c>
      <c r="G83" s="39"/>
      <c r="H83" s="45"/>
    </row>
    <row r="84" s="2" customFormat="1" ht="16.8" customHeight="1">
      <c r="A84" s="39"/>
      <c r="B84" s="45"/>
      <c r="C84" s="286" t="s">
        <v>714</v>
      </c>
      <c r="D84" s="39"/>
      <c r="E84" s="39"/>
      <c r="F84" s="39"/>
      <c r="G84" s="39"/>
      <c r="H84" s="45"/>
    </row>
    <row r="85" s="2" customFormat="1">
      <c r="A85" s="39"/>
      <c r="B85" s="45"/>
      <c r="C85" s="284" t="s">
        <v>234</v>
      </c>
      <c r="D85" s="284" t="s">
        <v>715</v>
      </c>
      <c r="E85" s="18" t="s">
        <v>224</v>
      </c>
      <c r="F85" s="285">
        <v>789.14999999999998</v>
      </c>
      <c r="G85" s="39"/>
      <c r="H85" s="45"/>
    </row>
    <row r="86" s="2" customFormat="1" ht="16.8" customHeight="1">
      <c r="A86" s="39"/>
      <c r="B86" s="45"/>
      <c r="C86" s="284" t="s">
        <v>256</v>
      </c>
      <c r="D86" s="284" t="s">
        <v>716</v>
      </c>
      <c r="E86" s="18" t="s">
        <v>224</v>
      </c>
      <c r="F86" s="285">
        <v>789.14999999999998</v>
      </c>
      <c r="G86" s="39"/>
      <c r="H86" s="45"/>
    </row>
    <row r="87" s="2" customFormat="1" ht="16.8" customHeight="1">
      <c r="A87" s="39"/>
      <c r="B87" s="45"/>
      <c r="C87" s="284" t="s">
        <v>311</v>
      </c>
      <c r="D87" s="284" t="s">
        <v>717</v>
      </c>
      <c r="E87" s="18" t="s">
        <v>224</v>
      </c>
      <c r="F87" s="285">
        <v>984.64200000000005</v>
      </c>
      <c r="G87" s="39"/>
      <c r="H87" s="45"/>
    </row>
    <row r="88" s="2" customFormat="1" ht="16.8" customHeight="1">
      <c r="A88" s="39"/>
      <c r="B88" s="45"/>
      <c r="C88" s="280" t="s">
        <v>126</v>
      </c>
      <c r="D88" s="281" t="s">
        <v>127</v>
      </c>
      <c r="E88" s="282" t="s">
        <v>90</v>
      </c>
      <c r="F88" s="283">
        <v>19.109999999999999</v>
      </c>
      <c r="G88" s="39"/>
      <c r="H88" s="45"/>
    </row>
    <row r="89" s="2" customFormat="1" ht="16.8" customHeight="1">
      <c r="A89" s="39"/>
      <c r="B89" s="45"/>
      <c r="C89" s="284" t="s">
        <v>19</v>
      </c>
      <c r="D89" s="284" t="s">
        <v>128</v>
      </c>
      <c r="E89" s="18" t="s">
        <v>19</v>
      </c>
      <c r="F89" s="285">
        <v>19.109999999999999</v>
      </c>
      <c r="G89" s="39"/>
      <c r="H89" s="45"/>
    </row>
    <row r="90" s="2" customFormat="1" ht="16.8" customHeight="1">
      <c r="A90" s="39"/>
      <c r="B90" s="45"/>
      <c r="C90" s="284" t="s">
        <v>19</v>
      </c>
      <c r="D90" s="284" t="s">
        <v>211</v>
      </c>
      <c r="E90" s="18" t="s">
        <v>19</v>
      </c>
      <c r="F90" s="285">
        <v>19.109999999999999</v>
      </c>
      <c r="G90" s="39"/>
      <c r="H90" s="45"/>
    </row>
    <row r="91" s="2" customFormat="1" ht="16.8" customHeight="1">
      <c r="A91" s="39"/>
      <c r="B91" s="45"/>
      <c r="C91" s="286" t="s">
        <v>714</v>
      </c>
      <c r="D91" s="39"/>
      <c r="E91" s="39"/>
      <c r="F91" s="39"/>
      <c r="G91" s="39"/>
      <c r="H91" s="45"/>
    </row>
    <row r="92" s="2" customFormat="1">
      <c r="A92" s="39"/>
      <c r="B92" s="45"/>
      <c r="C92" s="284" t="s">
        <v>234</v>
      </c>
      <c r="D92" s="284" t="s">
        <v>715</v>
      </c>
      <c r="E92" s="18" t="s">
        <v>224</v>
      </c>
      <c r="F92" s="285">
        <v>789.14999999999998</v>
      </c>
      <c r="G92" s="39"/>
      <c r="H92" s="45"/>
    </row>
    <row r="93" s="2" customFormat="1" ht="16.8" customHeight="1">
      <c r="A93" s="39"/>
      <c r="B93" s="45"/>
      <c r="C93" s="284" t="s">
        <v>256</v>
      </c>
      <c r="D93" s="284" t="s">
        <v>716</v>
      </c>
      <c r="E93" s="18" t="s">
        <v>224</v>
      </c>
      <c r="F93" s="285">
        <v>789.14999999999998</v>
      </c>
      <c r="G93" s="39"/>
      <c r="H93" s="45"/>
    </row>
    <row r="94" s="2" customFormat="1" ht="16.8" customHeight="1">
      <c r="A94" s="39"/>
      <c r="B94" s="45"/>
      <c r="C94" s="284" t="s">
        <v>311</v>
      </c>
      <c r="D94" s="284" t="s">
        <v>717</v>
      </c>
      <c r="E94" s="18" t="s">
        <v>224</v>
      </c>
      <c r="F94" s="285">
        <v>984.64200000000005</v>
      </c>
      <c r="G94" s="39"/>
      <c r="H94" s="45"/>
    </row>
    <row r="95" s="2" customFormat="1" ht="16.8" customHeight="1">
      <c r="A95" s="39"/>
      <c r="B95" s="45"/>
      <c r="C95" s="280" t="s">
        <v>129</v>
      </c>
      <c r="D95" s="281" t="s">
        <v>130</v>
      </c>
      <c r="E95" s="282" t="s">
        <v>90</v>
      </c>
      <c r="F95" s="283">
        <v>67.090000000000003</v>
      </c>
      <c r="G95" s="39"/>
      <c r="H95" s="45"/>
    </row>
    <row r="96" s="2" customFormat="1" ht="16.8" customHeight="1">
      <c r="A96" s="39"/>
      <c r="B96" s="45"/>
      <c r="C96" s="284" t="s">
        <v>19</v>
      </c>
      <c r="D96" s="284" t="s">
        <v>131</v>
      </c>
      <c r="E96" s="18" t="s">
        <v>19</v>
      </c>
      <c r="F96" s="285">
        <v>67.090000000000003</v>
      </c>
      <c r="G96" s="39"/>
      <c r="H96" s="45"/>
    </row>
    <row r="97" s="2" customFormat="1" ht="16.8" customHeight="1">
      <c r="A97" s="39"/>
      <c r="B97" s="45"/>
      <c r="C97" s="284" t="s">
        <v>19</v>
      </c>
      <c r="D97" s="284" t="s">
        <v>211</v>
      </c>
      <c r="E97" s="18" t="s">
        <v>19</v>
      </c>
      <c r="F97" s="285">
        <v>67.090000000000003</v>
      </c>
      <c r="G97" s="39"/>
      <c r="H97" s="45"/>
    </row>
    <row r="98" s="2" customFormat="1" ht="16.8" customHeight="1">
      <c r="A98" s="39"/>
      <c r="B98" s="45"/>
      <c r="C98" s="286" t="s">
        <v>714</v>
      </c>
      <c r="D98" s="39"/>
      <c r="E98" s="39"/>
      <c r="F98" s="39"/>
      <c r="G98" s="39"/>
      <c r="H98" s="45"/>
    </row>
    <row r="99" s="2" customFormat="1">
      <c r="A99" s="39"/>
      <c r="B99" s="45"/>
      <c r="C99" s="284" t="s">
        <v>234</v>
      </c>
      <c r="D99" s="284" t="s">
        <v>715</v>
      </c>
      <c r="E99" s="18" t="s">
        <v>224</v>
      </c>
      <c r="F99" s="285">
        <v>789.14999999999998</v>
      </c>
      <c r="G99" s="39"/>
      <c r="H99" s="45"/>
    </row>
    <row r="100" s="2" customFormat="1" ht="16.8" customHeight="1">
      <c r="A100" s="39"/>
      <c r="B100" s="45"/>
      <c r="C100" s="284" t="s">
        <v>256</v>
      </c>
      <c r="D100" s="284" t="s">
        <v>716</v>
      </c>
      <c r="E100" s="18" t="s">
        <v>224</v>
      </c>
      <c r="F100" s="285">
        <v>789.14999999999998</v>
      </c>
      <c r="G100" s="39"/>
      <c r="H100" s="45"/>
    </row>
    <row r="101" s="2" customFormat="1" ht="16.8" customHeight="1">
      <c r="A101" s="39"/>
      <c r="B101" s="45"/>
      <c r="C101" s="284" t="s">
        <v>311</v>
      </c>
      <c r="D101" s="284" t="s">
        <v>717</v>
      </c>
      <c r="E101" s="18" t="s">
        <v>224</v>
      </c>
      <c r="F101" s="285">
        <v>984.64200000000005</v>
      </c>
      <c r="G101" s="39"/>
      <c r="H101" s="45"/>
    </row>
    <row r="102" s="2" customFormat="1" ht="16.8" customHeight="1">
      <c r="A102" s="39"/>
      <c r="B102" s="45"/>
      <c r="C102" s="280" t="s">
        <v>132</v>
      </c>
      <c r="D102" s="281" t="s">
        <v>133</v>
      </c>
      <c r="E102" s="282" t="s">
        <v>134</v>
      </c>
      <c r="F102" s="283">
        <v>281.94</v>
      </c>
      <c r="G102" s="39"/>
      <c r="H102" s="45"/>
    </row>
    <row r="103" s="2" customFormat="1" ht="16.8" customHeight="1">
      <c r="A103" s="39"/>
      <c r="B103" s="45"/>
      <c r="C103" s="284" t="s">
        <v>19</v>
      </c>
      <c r="D103" s="284" t="s">
        <v>718</v>
      </c>
      <c r="E103" s="18" t="s">
        <v>19</v>
      </c>
      <c r="F103" s="285">
        <v>53.600000000000001</v>
      </c>
      <c r="G103" s="39"/>
      <c r="H103" s="45"/>
    </row>
    <row r="104" s="2" customFormat="1" ht="16.8" customHeight="1">
      <c r="A104" s="39"/>
      <c r="B104" s="45"/>
      <c r="C104" s="284" t="s">
        <v>19</v>
      </c>
      <c r="D104" s="284" t="s">
        <v>719</v>
      </c>
      <c r="E104" s="18" t="s">
        <v>19</v>
      </c>
      <c r="F104" s="285">
        <v>9.2599999999999998</v>
      </c>
      <c r="G104" s="39"/>
      <c r="H104" s="45"/>
    </row>
    <row r="105" s="2" customFormat="1" ht="16.8" customHeight="1">
      <c r="A105" s="39"/>
      <c r="B105" s="45"/>
      <c r="C105" s="284" t="s">
        <v>19</v>
      </c>
      <c r="D105" s="284" t="s">
        <v>720</v>
      </c>
      <c r="E105" s="18" t="s">
        <v>19</v>
      </c>
      <c r="F105" s="285">
        <v>75.040000000000006</v>
      </c>
      <c r="G105" s="39"/>
      <c r="H105" s="45"/>
    </row>
    <row r="106" s="2" customFormat="1" ht="16.8" customHeight="1">
      <c r="A106" s="39"/>
      <c r="B106" s="45"/>
      <c r="C106" s="284" t="s">
        <v>19</v>
      </c>
      <c r="D106" s="284" t="s">
        <v>721</v>
      </c>
      <c r="E106" s="18" t="s">
        <v>19</v>
      </c>
      <c r="F106" s="285">
        <v>10.720000000000001</v>
      </c>
      <c r="G106" s="39"/>
      <c r="H106" s="45"/>
    </row>
    <row r="107" s="2" customFormat="1" ht="16.8" customHeight="1">
      <c r="A107" s="39"/>
      <c r="B107" s="45"/>
      <c r="C107" s="284" t="s">
        <v>19</v>
      </c>
      <c r="D107" s="284" t="s">
        <v>722</v>
      </c>
      <c r="E107" s="18" t="s">
        <v>19</v>
      </c>
      <c r="F107" s="285">
        <v>9.7599999999999998</v>
      </c>
      <c r="G107" s="39"/>
      <c r="H107" s="45"/>
    </row>
    <row r="108" s="2" customFormat="1" ht="16.8" customHeight="1">
      <c r="A108" s="39"/>
      <c r="B108" s="45"/>
      <c r="C108" s="284" t="s">
        <v>19</v>
      </c>
      <c r="D108" s="284" t="s">
        <v>723</v>
      </c>
      <c r="E108" s="18" t="s">
        <v>19</v>
      </c>
      <c r="F108" s="285">
        <v>14.4</v>
      </c>
      <c r="G108" s="39"/>
      <c r="H108" s="45"/>
    </row>
    <row r="109" s="2" customFormat="1" ht="16.8" customHeight="1">
      <c r="A109" s="39"/>
      <c r="B109" s="45"/>
      <c r="C109" s="284" t="s">
        <v>19</v>
      </c>
      <c r="D109" s="284" t="s">
        <v>724</v>
      </c>
      <c r="E109" s="18" t="s">
        <v>19</v>
      </c>
      <c r="F109" s="285">
        <v>12</v>
      </c>
      <c r="G109" s="39"/>
      <c r="H109" s="45"/>
    </row>
    <row r="110" s="2" customFormat="1" ht="16.8" customHeight="1">
      <c r="A110" s="39"/>
      <c r="B110" s="45"/>
      <c r="C110" s="284" t="s">
        <v>19</v>
      </c>
      <c r="D110" s="284" t="s">
        <v>725</v>
      </c>
      <c r="E110" s="18" t="s">
        <v>19</v>
      </c>
      <c r="F110" s="285">
        <v>6</v>
      </c>
      <c r="G110" s="39"/>
      <c r="H110" s="45"/>
    </row>
    <row r="111" s="2" customFormat="1" ht="16.8" customHeight="1">
      <c r="A111" s="39"/>
      <c r="B111" s="45"/>
      <c r="C111" s="284" t="s">
        <v>19</v>
      </c>
      <c r="D111" s="284" t="s">
        <v>726</v>
      </c>
      <c r="E111" s="18" t="s">
        <v>19</v>
      </c>
      <c r="F111" s="285">
        <v>32.399999999999999</v>
      </c>
      <c r="G111" s="39"/>
      <c r="H111" s="45"/>
    </row>
    <row r="112" s="2" customFormat="1" ht="16.8" customHeight="1">
      <c r="A112" s="39"/>
      <c r="B112" s="45"/>
      <c r="C112" s="284" t="s">
        <v>19</v>
      </c>
      <c r="D112" s="284" t="s">
        <v>727</v>
      </c>
      <c r="E112" s="18" t="s">
        <v>19</v>
      </c>
      <c r="F112" s="285">
        <v>14.4</v>
      </c>
      <c r="G112" s="39"/>
      <c r="H112" s="45"/>
    </row>
    <row r="113" s="2" customFormat="1" ht="16.8" customHeight="1">
      <c r="A113" s="39"/>
      <c r="B113" s="45"/>
      <c r="C113" s="284" t="s">
        <v>19</v>
      </c>
      <c r="D113" s="284" t="s">
        <v>728</v>
      </c>
      <c r="E113" s="18" t="s">
        <v>19</v>
      </c>
      <c r="F113" s="285">
        <v>7.2000000000000002</v>
      </c>
      <c r="G113" s="39"/>
      <c r="H113" s="45"/>
    </row>
    <row r="114" s="2" customFormat="1" ht="16.8" customHeight="1">
      <c r="A114" s="39"/>
      <c r="B114" s="45"/>
      <c r="C114" s="284" t="s">
        <v>19</v>
      </c>
      <c r="D114" s="284" t="s">
        <v>727</v>
      </c>
      <c r="E114" s="18" t="s">
        <v>19</v>
      </c>
      <c r="F114" s="285">
        <v>14.4</v>
      </c>
      <c r="G114" s="39"/>
      <c r="H114" s="45"/>
    </row>
    <row r="115" s="2" customFormat="1" ht="16.8" customHeight="1">
      <c r="A115" s="39"/>
      <c r="B115" s="45"/>
      <c r="C115" s="284" t="s">
        <v>19</v>
      </c>
      <c r="D115" s="284" t="s">
        <v>729</v>
      </c>
      <c r="E115" s="18" t="s">
        <v>19</v>
      </c>
      <c r="F115" s="285">
        <v>3.3999999999999999</v>
      </c>
      <c r="G115" s="39"/>
      <c r="H115" s="45"/>
    </row>
    <row r="116" s="2" customFormat="1" ht="16.8" customHeight="1">
      <c r="A116" s="39"/>
      <c r="B116" s="45"/>
      <c r="C116" s="284" t="s">
        <v>19</v>
      </c>
      <c r="D116" s="284" t="s">
        <v>730</v>
      </c>
      <c r="E116" s="18" t="s">
        <v>19</v>
      </c>
      <c r="F116" s="285">
        <v>6.7999999999999998</v>
      </c>
      <c r="G116" s="39"/>
      <c r="H116" s="45"/>
    </row>
    <row r="117" s="2" customFormat="1" ht="16.8" customHeight="1">
      <c r="A117" s="39"/>
      <c r="B117" s="45"/>
      <c r="C117" s="284" t="s">
        <v>19</v>
      </c>
      <c r="D117" s="284" t="s">
        <v>731</v>
      </c>
      <c r="E117" s="18" t="s">
        <v>19</v>
      </c>
      <c r="F117" s="285">
        <v>12.560000000000001</v>
      </c>
      <c r="G117" s="39"/>
      <c r="H117" s="45"/>
    </row>
    <row r="118" s="2" customFormat="1" ht="16.8" customHeight="1">
      <c r="A118" s="39"/>
      <c r="B118" s="45"/>
      <c r="C118" s="284" t="s">
        <v>19</v>
      </c>
      <c r="D118" s="284" t="s">
        <v>211</v>
      </c>
      <c r="E118" s="18" t="s">
        <v>19</v>
      </c>
      <c r="F118" s="285">
        <v>281.94</v>
      </c>
      <c r="G118" s="39"/>
      <c r="H118" s="45"/>
    </row>
    <row r="119" s="2" customFormat="1" ht="16.8" customHeight="1">
      <c r="A119" s="39"/>
      <c r="B119" s="45"/>
      <c r="C119" s="286" t="s">
        <v>714</v>
      </c>
      <c r="D119" s="39"/>
      <c r="E119" s="39"/>
      <c r="F119" s="39"/>
      <c r="G119" s="39"/>
      <c r="H119" s="45"/>
    </row>
    <row r="120" s="2" customFormat="1">
      <c r="A120" s="39"/>
      <c r="B120" s="45"/>
      <c r="C120" s="284" t="s">
        <v>244</v>
      </c>
      <c r="D120" s="284" t="s">
        <v>732</v>
      </c>
      <c r="E120" s="18" t="s">
        <v>246</v>
      </c>
      <c r="F120" s="285">
        <v>455.44</v>
      </c>
      <c r="G120" s="39"/>
      <c r="H120" s="45"/>
    </row>
    <row r="121" s="2" customFormat="1" ht="16.8" customHeight="1">
      <c r="A121" s="39"/>
      <c r="B121" s="45"/>
      <c r="C121" s="284" t="s">
        <v>271</v>
      </c>
      <c r="D121" s="284" t="s">
        <v>733</v>
      </c>
      <c r="E121" s="18" t="s">
        <v>246</v>
      </c>
      <c r="F121" s="285">
        <v>1000.92</v>
      </c>
      <c r="G121" s="39"/>
      <c r="H121" s="45"/>
    </row>
    <row r="122" s="2" customFormat="1" ht="16.8" customHeight="1">
      <c r="A122" s="39"/>
      <c r="B122" s="45"/>
      <c r="C122" s="284" t="s">
        <v>311</v>
      </c>
      <c r="D122" s="284" t="s">
        <v>717</v>
      </c>
      <c r="E122" s="18" t="s">
        <v>224</v>
      </c>
      <c r="F122" s="285">
        <v>984.64200000000005</v>
      </c>
      <c r="G122" s="39"/>
      <c r="H122" s="45"/>
    </row>
    <row r="123" s="2" customFormat="1" ht="16.8" customHeight="1">
      <c r="A123" s="39"/>
      <c r="B123" s="45"/>
      <c r="C123" s="284" t="s">
        <v>291</v>
      </c>
      <c r="D123" s="284" t="s">
        <v>292</v>
      </c>
      <c r="E123" s="18" t="s">
        <v>246</v>
      </c>
      <c r="F123" s="285">
        <v>398.46899999999999</v>
      </c>
      <c r="G123" s="39"/>
      <c r="H123" s="45"/>
    </row>
    <row r="124" s="2" customFormat="1" ht="16.8" customHeight="1">
      <c r="A124" s="39"/>
      <c r="B124" s="45"/>
      <c r="C124" s="284" t="s">
        <v>282</v>
      </c>
      <c r="D124" s="284" t="s">
        <v>283</v>
      </c>
      <c r="E124" s="18" t="s">
        <v>246</v>
      </c>
      <c r="F124" s="285">
        <v>476.44099999999997</v>
      </c>
      <c r="G124" s="39"/>
      <c r="H124" s="45"/>
    </row>
    <row r="125" s="2" customFormat="1" ht="16.8" customHeight="1">
      <c r="A125" s="39"/>
      <c r="B125" s="45"/>
      <c r="C125" s="280" t="s">
        <v>136</v>
      </c>
      <c r="D125" s="281" t="s">
        <v>137</v>
      </c>
      <c r="E125" s="282" t="s">
        <v>134</v>
      </c>
      <c r="F125" s="283">
        <v>55.5</v>
      </c>
      <c r="G125" s="39"/>
      <c r="H125" s="45"/>
    </row>
    <row r="126" s="2" customFormat="1" ht="16.8" customHeight="1">
      <c r="A126" s="39"/>
      <c r="B126" s="45"/>
      <c r="C126" s="284" t="s">
        <v>19</v>
      </c>
      <c r="D126" s="284" t="s">
        <v>734</v>
      </c>
      <c r="E126" s="18" t="s">
        <v>19</v>
      </c>
      <c r="F126" s="285">
        <v>13</v>
      </c>
      <c r="G126" s="39"/>
      <c r="H126" s="45"/>
    </row>
    <row r="127" s="2" customFormat="1" ht="16.8" customHeight="1">
      <c r="A127" s="39"/>
      <c r="B127" s="45"/>
      <c r="C127" s="284" t="s">
        <v>19</v>
      </c>
      <c r="D127" s="284" t="s">
        <v>735</v>
      </c>
      <c r="E127" s="18" t="s">
        <v>19</v>
      </c>
      <c r="F127" s="285">
        <v>2.6000000000000001</v>
      </c>
      <c r="G127" s="39"/>
      <c r="H127" s="45"/>
    </row>
    <row r="128" s="2" customFormat="1" ht="16.8" customHeight="1">
      <c r="A128" s="39"/>
      <c r="B128" s="45"/>
      <c r="C128" s="284" t="s">
        <v>19</v>
      </c>
      <c r="D128" s="284" t="s">
        <v>736</v>
      </c>
      <c r="E128" s="18" t="s">
        <v>19</v>
      </c>
      <c r="F128" s="285">
        <v>18.199999999999999</v>
      </c>
      <c r="G128" s="39"/>
      <c r="H128" s="45"/>
    </row>
    <row r="129" s="2" customFormat="1" ht="16.8" customHeight="1">
      <c r="A129" s="39"/>
      <c r="B129" s="45"/>
      <c r="C129" s="284" t="s">
        <v>19</v>
      </c>
      <c r="D129" s="284" t="s">
        <v>737</v>
      </c>
      <c r="E129" s="18" t="s">
        <v>19</v>
      </c>
      <c r="F129" s="285">
        <v>3</v>
      </c>
      <c r="G129" s="39"/>
      <c r="H129" s="45"/>
    </row>
    <row r="130" s="2" customFormat="1" ht="16.8" customHeight="1">
      <c r="A130" s="39"/>
      <c r="B130" s="45"/>
      <c r="C130" s="284" t="s">
        <v>19</v>
      </c>
      <c r="D130" s="284" t="s">
        <v>738</v>
      </c>
      <c r="E130" s="18" t="s">
        <v>19</v>
      </c>
      <c r="F130" s="285">
        <v>2.25</v>
      </c>
      <c r="G130" s="39"/>
      <c r="H130" s="45"/>
    </row>
    <row r="131" s="2" customFormat="1" ht="16.8" customHeight="1">
      <c r="A131" s="39"/>
      <c r="B131" s="45"/>
      <c r="C131" s="284" t="s">
        <v>19</v>
      </c>
      <c r="D131" s="284" t="s">
        <v>739</v>
      </c>
      <c r="E131" s="18" t="s">
        <v>19</v>
      </c>
      <c r="F131" s="285">
        <v>2.8999999999999999</v>
      </c>
      <c r="G131" s="39"/>
      <c r="H131" s="45"/>
    </row>
    <row r="132" s="2" customFormat="1" ht="16.8" customHeight="1">
      <c r="A132" s="39"/>
      <c r="B132" s="45"/>
      <c r="C132" s="284" t="s">
        <v>19</v>
      </c>
      <c r="D132" s="284" t="s">
        <v>740</v>
      </c>
      <c r="E132" s="18" t="s">
        <v>19</v>
      </c>
      <c r="F132" s="285">
        <v>1.2</v>
      </c>
      <c r="G132" s="39"/>
      <c r="H132" s="45"/>
    </row>
    <row r="133" s="2" customFormat="1" ht="16.8" customHeight="1">
      <c r="A133" s="39"/>
      <c r="B133" s="45"/>
      <c r="C133" s="284" t="s">
        <v>19</v>
      </c>
      <c r="D133" s="284" t="s">
        <v>741</v>
      </c>
      <c r="E133" s="18" t="s">
        <v>19</v>
      </c>
      <c r="F133" s="285">
        <v>3.6000000000000001</v>
      </c>
      <c r="G133" s="39"/>
      <c r="H133" s="45"/>
    </row>
    <row r="134" s="2" customFormat="1" ht="16.8" customHeight="1">
      <c r="A134" s="39"/>
      <c r="B134" s="45"/>
      <c r="C134" s="284" t="s">
        <v>19</v>
      </c>
      <c r="D134" s="284" t="s">
        <v>742</v>
      </c>
      <c r="E134" s="18" t="s">
        <v>19</v>
      </c>
      <c r="F134" s="285">
        <v>2</v>
      </c>
      <c r="G134" s="39"/>
      <c r="H134" s="45"/>
    </row>
    <row r="135" s="2" customFormat="1" ht="16.8" customHeight="1">
      <c r="A135" s="39"/>
      <c r="B135" s="45"/>
      <c r="C135" s="284" t="s">
        <v>19</v>
      </c>
      <c r="D135" s="284" t="s">
        <v>743</v>
      </c>
      <c r="E135" s="18" t="s">
        <v>19</v>
      </c>
      <c r="F135" s="285">
        <v>3.75</v>
      </c>
      <c r="G135" s="39"/>
      <c r="H135" s="45"/>
    </row>
    <row r="136" s="2" customFormat="1" ht="16.8" customHeight="1">
      <c r="A136" s="39"/>
      <c r="B136" s="45"/>
      <c r="C136" s="284" t="s">
        <v>19</v>
      </c>
      <c r="D136" s="284" t="s">
        <v>744</v>
      </c>
      <c r="E136" s="18" t="s">
        <v>19</v>
      </c>
      <c r="F136" s="285">
        <v>3</v>
      </c>
      <c r="G136" s="39"/>
      <c r="H136" s="45"/>
    </row>
    <row r="137" s="2" customFormat="1" ht="16.8" customHeight="1">
      <c r="A137" s="39"/>
      <c r="B137" s="45"/>
      <c r="C137" s="284" t="s">
        <v>19</v>
      </c>
      <c r="D137" s="284" t="s">
        <v>211</v>
      </c>
      <c r="E137" s="18" t="s">
        <v>19</v>
      </c>
      <c r="F137" s="285">
        <v>55.5</v>
      </c>
      <c r="G137" s="39"/>
      <c r="H137" s="45"/>
    </row>
    <row r="138" s="2" customFormat="1" ht="16.8" customHeight="1">
      <c r="A138" s="39"/>
      <c r="B138" s="45"/>
      <c r="C138" s="286" t="s">
        <v>714</v>
      </c>
      <c r="D138" s="39"/>
      <c r="E138" s="39"/>
      <c r="F138" s="39"/>
      <c r="G138" s="39"/>
      <c r="H138" s="45"/>
    </row>
    <row r="139" s="2" customFormat="1">
      <c r="A139" s="39"/>
      <c r="B139" s="45"/>
      <c r="C139" s="284" t="s">
        <v>244</v>
      </c>
      <c r="D139" s="284" t="s">
        <v>732</v>
      </c>
      <c r="E139" s="18" t="s">
        <v>246</v>
      </c>
      <c r="F139" s="285">
        <v>455.44</v>
      </c>
      <c r="G139" s="39"/>
      <c r="H139" s="45"/>
    </row>
    <row r="140" s="2" customFormat="1" ht="16.8" customHeight="1">
      <c r="A140" s="39"/>
      <c r="B140" s="45"/>
      <c r="C140" s="284" t="s">
        <v>271</v>
      </c>
      <c r="D140" s="284" t="s">
        <v>733</v>
      </c>
      <c r="E140" s="18" t="s">
        <v>246</v>
      </c>
      <c r="F140" s="285">
        <v>1000.92</v>
      </c>
      <c r="G140" s="39"/>
      <c r="H140" s="45"/>
    </row>
    <row r="141" s="2" customFormat="1" ht="16.8" customHeight="1">
      <c r="A141" s="39"/>
      <c r="B141" s="45"/>
      <c r="C141" s="284" t="s">
        <v>311</v>
      </c>
      <c r="D141" s="284" t="s">
        <v>717</v>
      </c>
      <c r="E141" s="18" t="s">
        <v>224</v>
      </c>
      <c r="F141" s="285">
        <v>984.64200000000005</v>
      </c>
      <c r="G141" s="39"/>
      <c r="H141" s="45"/>
    </row>
    <row r="142" s="2" customFormat="1" ht="16.8" customHeight="1">
      <c r="A142" s="39"/>
      <c r="B142" s="45"/>
      <c r="C142" s="284" t="s">
        <v>291</v>
      </c>
      <c r="D142" s="284" t="s">
        <v>292</v>
      </c>
      <c r="E142" s="18" t="s">
        <v>246</v>
      </c>
      <c r="F142" s="285">
        <v>398.46899999999999</v>
      </c>
      <c r="G142" s="39"/>
      <c r="H142" s="45"/>
    </row>
    <row r="143" s="2" customFormat="1" ht="16.8" customHeight="1">
      <c r="A143" s="39"/>
      <c r="B143" s="45"/>
      <c r="C143" s="284" t="s">
        <v>296</v>
      </c>
      <c r="D143" s="284" t="s">
        <v>297</v>
      </c>
      <c r="E143" s="18" t="s">
        <v>246</v>
      </c>
      <c r="F143" s="285">
        <v>100.34699999999999</v>
      </c>
      <c r="G143" s="39"/>
      <c r="H143" s="45"/>
    </row>
    <row r="144" s="2" customFormat="1" ht="16.8" customHeight="1">
      <c r="A144" s="39"/>
      <c r="B144" s="45"/>
      <c r="C144" s="280" t="s">
        <v>139</v>
      </c>
      <c r="D144" s="281" t="s">
        <v>140</v>
      </c>
      <c r="E144" s="282" t="s">
        <v>134</v>
      </c>
      <c r="F144" s="283">
        <v>39.399999999999999</v>
      </c>
      <c r="G144" s="39"/>
      <c r="H144" s="45"/>
    </row>
    <row r="145" s="2" customFormat="1" ht="16.8" customHeight="1">
      <c r="A145" s="39"/>
      <c r="B145" s="45"/>
      <c r="C145" s="284" t="s">
        <v>19</v>
      </c>
      <c r="D145" s="284" t="s">
        <v>745</v>
      </c>
      <c r="E145" s="18" t="s">
        <v>19</v>
      </c>
      <c r="F145" s="285">
        <v>11.6</v>
      </c>
      <c r="G145" s="39"/>
      <c r="H145" s="45"/>
    </row>
    <row r="146" s="2" customFormat="1" ht="16.8" customHeight="1">
      <c r="A146" s="39"/>
      <c r="B146" s="45"/>
      <c r="C146" s="284" t="s">
        <v>19</v>
      </c>
      <c r="D146" s="284" t="s">
        <v>745</v>
      </c>
      <c r="E146" s="18" t="s">
        <v>19</v>
      </c>
      <c r="F146" s="285">
        <v>11.6</v>
      </c>
      <c r="G146" s="39"/>
      <c r="H146" s="45"/>
    </row>
    <row r="147" s="2" customFormat="1" ht="16.8" customHeight="1">
      <c r="A147" s="39"/>
      <c r="B147" s="45"/>
      <c r="C147" s="284" t="s">
        <v>19</v>
      </c>
      <c r="D147" s="284" t="s">
        <v>746</v>
      </c>
      <c r="E147" s="18" t="s">
        <v>19</v>
      </c>
      <c r="F147" s="285">
        <v>16.199999999999999</v>
      </c>
      <c r="G147" s="39"/>
      <c r="H147" s="45"/>
    </row>
    <row r="148" s="2" customFormat="1" ht="16.8" customHeight="1">
      <c r="A148" s="39"/>
      <c r="B148" s="45"/>
      <c r="C148" s="284" t="s">
        <v>19</v>
      </c>
      <c r="D148" s="284" t="s">
        <v>211</v>
      </c>
      <c r="E148" s="18" t="s">
        <v>19</v>
      </c>
      <c r="F148" s="285">
        <v>39.399999999999999</v>
      </c>
      <c r="G148" s="39"/>
      <c r="H148" s="45"/>
    </row>
    <row r="149" s="2" customFormat="1" ht="16.8" customHeight="1">
      <c r="A149" s="39"/>
      <c r="B149" s="45"/>
      <c r="C149" s="286" t="s">
        <v>714</v>
      </c>
      <c r="D149" s="39"/>
      <c r="E149" s="39"/>
      <c r="F149" s="39"/>
      <c r="G149" s="39"/>
      <c r="H149" s="45"/>
    </row>
    <row r="150" s="2" customFormat="1">
      <c r="A150" s="39"/>
      <c r="B150" s="45"/>
      <c r="C150" s="284" t="s">
        <v>244</v>
      </c>
      <c r="D150" s="284" t="s">
        <v>732</v>
      </c>
      <c r="E150" s="18" t="s">
        <v>246</v>
      </c>
      <c r="F150" s="285">
        <v>455.44</v>
      </c>
      <c r="G150" s="39"/>
      <c r="H150" s="45"/>
    </row>
    <row r="151" s="2" customFormat="1" ht="16.8" customHeight="1">
      <c r="A151" s="39"/>
      <c r="B151" s="45"/>
      <c r="C151" s="284" t="s">
        <v>271</v>
      </c>
      <c r="D151" s="284" t="s">
        <v>733</v>
      </c>
      <c r="E151" s="18" t="s">
        <v>246</v>
      </c>
      <c r="F151" s="285">
        <v>1000.92</v>
      </c>
      <c r="G151" s="39"/>
      <c r="H151" s="45"/>
    </row>
    <row r="152" s="2" customFormat="1" ht="16.8" customHeight="1">
      <c r="A152" s="39"/>
      <c r="B152" s="45"/>
      <c r="C152" s="284" t="s">
        <v>311</v>
      </c>
      <c r="D152" s="284" t="s">
        <v>717</v>
      </c>
      <c r="E152" s="18" t="s">
        <v>224</v>
      </c>
      <c r="F152" s="285">
        <v>984.64200000000005</v>
      </c>
      <c r="G152" s="39"/>
      <c r="H152" s="45"/>
    </row>
    <row r="153" s="2" customFormat="1" ht="16.8" customHeight="1">
      <c r="A153" s="39"/>
      <c r="B153" s="45"/>
      <c r="C153" s="284" t="s">
        <v>291</v>
      </c>
      <c r="D153" s="284" t="s">
        <v>292</v>
      </c>
      <c r="E153" s="18" t="s">
        <v>246</v>
      </c>
      <c r="F153" s="285">
        <v>398.46899999999999</v>
      </c>
      <c r="G153" s="39"/>
      <c r="H153" s="45"/>
    </row>
    <row r="154" s="2" customFormat="1" ht="16.8" customHeight="1">
      <c r="A154" s="39"/>
      <c r="B154" s="45"/>
      <c r="C154" s="284" t="s">
        <v>296</v>
      </c>
      <c r="D154" s="284" t="s">
        <v>297</v>
      </c>
      <c r="E154" s="18" t="s">
        <v>246</v>
      </c>
      <c r="F154" s="285">
        <v>100.34699999999999</v>
      </c>
      <c r="G154" s="39"/>
      <c r="H154" s="45"/>
    </row>
    <row r="155" s="2" customFormat="1" ht="16.8" customHeight="1">
      <c r="A155" s="39"/>
      <c r="B155" s="45"/>
      <c r="C155" s="280" t="s">
        <v>142</v>
      </c>
      <c r="D155" s="281" t="s">
        <v>143</v>
      </c>
      <c r="E155" s="282" t="s">
        <v>134</v>
      </c>
      <c r="F155" s="283">
        <v>78.599999999999994</v>
      </c>
      <c r="G155" s="39"/>
      <c r="H155" s="45"/>
    </row>
    <row r="156" s="2" customFormat="1" ht="16.8" customHeight="1">
      <c r="A156" s="39"/>
      <c r="B156" s="45"/>
      <c r="C156" s="284" t="s">
        <v>19</v>
      </c>
      <c r="D156" s="284" t="s">
        <v>747</v>
      </c>
      <c r="E156" s="18" t="s">
        <v>19</v>
      </c>
      <c r="F156" s="285">
        <v>12.5</v>
      </c>
      <c r="G156" s="39"/>
      <c r="H156" s="45"/>
    </row>
    <row r="157" s="2" customFormat="1" ht="16.8" customHeight="1">
      <c r="A157" s="39"/>
      <c r="B157" s="45"/>
      <c r="C157" s="284" t="s">
        <v>19</v>
      </c>
      <c r="D157" s="284" t="s">
        <v>735</v>
      </c>
      <c r="E157" s="18" t="s">
        <v>19</v>
      </c>
      <c r="F157" s="285">
        <v>2.6000000000000001</v>
      </c>
      <c r="G157" s="39"/>
      <c r="H157" s="45"/>
    </row>
    <row r="158" s="2" customFormat="1" ht="16.8" customHeight="1">
      <c r="A158" s="39"/>
      <c r="B158" s="45"/>
      <c r="C158" s="284" t="s">
        <v>19</v>
      </c>
      <c r="D158" s="284" t="s">
        <v>748</v>
      </c>
      <c r="E158" s="18" t="s">
        <v>19</v>
      </c>
      <c r="F158" s="285">
        <v>18.199999999999999</v>
      </c>
      <c r="G158" s="39"/>
      <c r="H158" s="45"/>
    </row>
    <row r="159" s="2" customFormat="1" ht="16.8" customHeight="1">
      <c r="A159" s="39"/>
      <c r="B159" s="45"/>
      <c r="C159" s="284" t="s">
        <v>19</v>
      </c>
      <c r="D159" s="284" t="s">
        <v>737</v>
      </c>
      <c r="E159" s="18" t="s">
        <v>19</v>
      </c>
      <c r="F159" s="285">
        <v>3</v>
      </c>
      <c r="G159" s="39"/>
      <c r="H159" s="45"/>
    </row>
    <row r="160" s="2" customFormat="1" ht="16.8" customHeight="1">
      <c r="A160" s="39"/>
      <c r="B160" s="45"/>
      <c r="C160" s="284" t="s">
        <v>19</v>
      </c>
      <c r="D160" s="284" t="s">
        <v>749</v>
      </c>
      <c r="E160" s="18" t="s">
        <v>19</v>
      </c>
      <c r="F160" s="285">
        <v>2.2000000000000002</v>
      </c>
      <c r="G160" s="39"/>
      <c r="H160" s="45"/>
    </row>
    <row r="161" s="2" customFormat="1" ht="16.8" customHeight="1">
      <c r="A161" s="39"/>
      <c r="B161" s="45"/>
      <c r="C161" s="284" t="s">
        <v>19</v>
      </c>
      <c r="D161" s="284" t="s">
        <v>728</v>
      </c>
      <c r="E161" s="18" t="s">
        <v>19</v>
      </c>
      <c r="F161" s="285">
        <v>7.2000000000000002</v>
      </c>
      <c r="G161" s="39"/>
      <c r="H161" s="45"/>
    </row>
    <row r="162" s="2" customFormat="1" ht="16.8" customHeight="1">
      <c r="A162" s="39"/>
      <c r="B162" s="45"/>
      <c r="C162" s="284" t="s">
        <v>19</v>
      </c>
      <c r="D162" s="284" t="s">
        <v>750</v>
      </c>
      <c r="E162" s="18" t="s">
        <v>19</v>
      </c>
      <c r="F162" s="285">
        <v>2.7999999999999998</v>
      </c>
      <c r="G162" s="39"/>
      <c r="H162" s="45"/>
    </row>
    <row r="163" s="2" customFormat="1" ht="16.8" customHeight="1">
      <c r="A163" s="39"/>
      <c r="B163" s="45"/>
      <c r="C163" s="284" t="s">
        <v>19</v>
      </c>
      <c r="D163" s="284" t="s">
        <v>740</v>
      </c>
      <c r="E163" s="18" t="s">
        <v>19</v>
      </c>
      <c r="F163" s="285">
        <v>1.2</v>
      </c>
      <c r="G163" s="39"/>
      <c r="H163" s="45"/>
    </row>
    <row r="164" s="2" customFormat="1" ht="16.8" customHeight="1">
      <c r="A164" s="39"/>
      <c r="B164" s="45"/>
      <c r="C164" s="284" t="s">
        <v>19</v>
      </c>
      <c r="D164" s="284" t="s">
        <v>728</v>
      </c>
      <c r="E164" s="18" t="s">
        <v>19</v>
      </c>
      <c r="F164" s="285">
        <v>7.2000000000000002</v>
      </c>
      <c r="G164" s="39"/>
      <c r="H164" s="45"/>
    </row>
    <row r="165" s="2" customFormat="1" ht="16.8" customHeight="1">
      <c r="A165" s="39"/>
      <c r="B165" s="45"/>
      <c r="C165" s="284" t="s">
        <v>19</v>
      </c>
      <c r="D165" s="284" t="s">
        <v>751</v>
      </c>
      <c r="E165" s="18" t="s">
        <v>19</v>
      </c>
      <c r="F165" s="285">
        <v>3.2000000000000002</v>
      </c>
      <c r="G165" s="39"/>
      <c r="H165" s="45"/>
    </row>
    <row r="166" s="2" customFormat="1" ht="16.8" customHeight="1">
      <c r="A166" s="39"/>
      <c r="B166" s="45"/>
      <c r="C166" s="284" t="s">
        <v>19</v>
      </c>
      <c r="D166" s="284" t="s">
        <v>752</v>
      </c>
      <c r="E166" s="18" t="s">
        <v>19</v>
      </c>
      <c r="F166" s="285">
        <v>1.8</v>
      </c>
      <c r="G166" s="39"/>
      <c r="H166" s="45"/>
    </row>
    <row r="167" s="2" customFormat="1" ht="16.8" customHeight="1">
      <c r="A167" s="39"/>
      <c r="B167" s="45"/>
      <c r="C167" s="284" t="s">
        <v>19</v>
      </c>
      <c r="D167" s="284" t="s">
        <v>729</v>
      </c>
      <c r="E167" s="18" t="s">
        <v>19</v>
      </c>
      <c r="F167" s="285">
        <v>3.3999999999999999</v>
      </c>
      <c r="G167" s="39"/>
      <c r="H167" s="45"/>
    </row>
    <row r="168" s="2" customFormat="1" ht="16.8" customHeight="1">
      <c r="A168" s="39"/>
      <c r="B168" s="45"/>
      <c r="C168" s="284" t="s">
        <v>19</v>
      </c>
      <c r="D168" s="284" t="s">
        <v>730</v>
      </c>
      <c r="E168" s="18" t="s">
        <v>19</v>
      </c>
      <c r="F168" s="285">
        <v>6.7999999999999998</v>
      </c>
      <c r="G168" s="39"/>
      <c r="H168" s="45"/>
    </row>
    <row r="169" s="2" customFormat="1" ht="16.8" customHeight="1">
      <c r="A169" s="39"/>
      <c r="B169" s="45"/>
      <c r="C169" s="284" t="s">
        <v>19</v>
      </c>
      <c r="D169" s="284" t="s">
        <v>753</v>
      </c>
      <c r="E169" s="18" t="s">
        <v>19</v>
      </c>
      <c r="F169" s="285">
        <v>1.2</v>
      </c>
      <c r="G169" s="39"/>
      <c r="H169" s="45"/>
    </row>
    <row r="170" s="2" customFormat="1" ht="16.8" customHeight="1">
      <c r="A170" s="39"/>
      <c r="B170" s="45"/>
      <c r="C170" s="284" t="s">
        <v>19</v>
      </c>
      <c r="D170" s="284" t="s">
        <v>754</v>
      </c>
      <c r="E170" s="18" t="s">
        <v>19</v>
      </c>
      <c r="F170" s="285">
        <v>2.3999999999999999</v>
      </c>
      <c r="G170" s="39"/>
      <c r="H170" s="45"/>
    </row>
    <row r="171" s="2" customFormat="1" ht="16.8" customHeight="1">
      <c r="A171" s="39"/>
      <c r="B171" s="45"/>
      <c r="C171" s="284" t="s">
        <v>19</v>
      </c>
      <c r="D171" s="284" t="s">
        <v>755</v>
      </c>
      <c r="E171" s="18" t="s">
        <v>19</v>
      </c>
      <c r="F171" s="285">
        <v>2.8999999999999999</v>
      </c>
      <c r="G171" s="39"/>
      <c r="H171" s="45"/>
    </row>
    <row r="172" s="2" customFormat="1" ht="16.8" customHeight="1">
      <c r="A172" s="39"/>
      <c r="B172" s="45"/>
      <c r="C172" s="284" t="s">
        <v>19</v>
      </c>
      <c r="D172" s="284" t="s">
        <v>211</v>
      </c>
      <c r="E172" s="18" t="s">
        <v>19</v>
      </c>
      <c r="F172" s="285">
        <v>78.599999999999994</v>
      </c>
      <c r="G172" s="39"/>
      <c r="H172" s="45"/>
    </row>
    <row r="173" s="2" customFormat="1" ht="16.8" customHeight="1">
      <c r="A173" s="39"/>
      <c r="B173" s="45"/>
      <c r="C173" s="286" t="s">
        <v>714</v>
      </c>
      <c r="D173" s="39"/>
      <c r="E173" s="39"/>
      <c r="F173" s="39"/>
      <c r="G173" s="39"/>
      <c r="H173" s="45"/>
    </row>
    <row r="174" s="2" customFormat="1">
      <c r="A174" s="39"/>
      <c r="B174" s="45"/>
      <c r="C174" s="284" t="s">
        <v>244</v>
      </c>
      <c r="D174" s="284" t="s">
        <v>732</v>
      </c>
      <c r="E174" s="18" t="s">
        <v>246</v>
      </c>
      <c r="F174" s="285">
        <v>455.44</v>
      </c>
      <c r="G174" s="39"/>
      <c r="H174" s="45"/>
    </row>
    <row r="175" s="2" customFormat="1" ht="16.8" customHeight="1">
      <c r="A175" s="39"/>
      <c r="B175" s="45"/>
      <c r="C175" s="284" t="s">
        <v>271</v>
      </c>
      <c r="D175" s="284" t="s">
        <v>733</v>
      </c>
      <c r="E175" s="18" t="s">
        <v>246</v>
      </c>
      <c r="F175" s="285">
        <v>1000.92</v>
      </c>
      <c r="G175" s="39"/>
      <c r="H175" s="45"/>
    </row>
    <row r="176" s="2" customFormat="1" ht="16.8" customHeight="1">
      <c r="A176" s="39"/>
      <c r="B176" s="45"/>
      <c r="C176" s="284" t="s">
        <v>311</v>
      </c>
      <c r="D176" s="284" t="s">
        <v>717</v>
      </c>
      <c r="E176" s="18" t="s">
        <v>224</v>
      </c>
      <c r="F176" s="285">
        <v>984.64200000000005</v>
      </c>
      <c r="G176" s="39"/>
      <c r="H176" s="45"/>
    </row>
    <row r="177" s="2" customFormat="1" ht="16.8" customHeight="1">
      <c r="A177" s="39"/>
      <c r="B177" s="45"/>
      <c r="C177" s="284" t="s">
        <v>571</v>
      </c>
      <c r="D177" s="284" t="s">
        <v>756</v>
      </c>
      <c r="E177" s="18" t="s">
        <v>246</v>
      </c>
      <c r="F177" s="285">
        <v>62.799999999999997</v>
      </c>
      <c r="G177" s="39"/>
      <c r="H177" s="45"/>
    </row>
    <row r="178" s="2" customFormat="1" ht="16.8" customHeight="1">
      <c r="A178" s="39"/>
      <c r="B178" s="45"/>
      <c r="C178" s="284" t="s">
        <v>576</v>
      </c>
      <c r="D178" s="284" t="s">
        <v>757</v>
      </c>
      <c r="E178" s="18" t="s">
        <v>246</v>
      </c>
      <c r="F178" s="285">
        <v>62.799999999999997</v>
      </c>
      <c r="G178" s="39"/>
      <c r="H178" s="45"/>
    </row>
    <row r="179" s="2" customFormat="1" ht="16.8" customHeight="1">
      <c r="A179" s="39"/>
      <c r="B179" s="45"/>
      <c r="C179" s="284" t="s">
        <v>301</v>
      </c>
      <c r="D179" s="284" t="s">
        <v>302</v>
      </c>
      <c r="E179" s="18" t="s">
        <v>246</v>
      </c>
      <c r="F179" s="285">
        <v>75.709000000000003</v>
      </c>
      <c r="G179" s="39"/>
      <c r="H179" s="45"/>
    </row>
    <row r="180" s="2" customFormat="1" ht="16.8" customHeight="1">
      <c r="A180" s="39"/>
      <c r="B180" s="45"/>
      <c r="C180" s="280" t="s">
        <v>145</v>
      </c>
      <c r="D180" s="281" t="s">
        <v>146</v>
      </c>
      <c r="E180" s="282" t="s">
        <v>90</v>
      </c>
      <c r="F180" s="283">
        <v>56.240000000000002</v>
      </c>
      <c r="G180" s="39"/>
      <c r="H180" s="45"/>
    </row>
    <row r="181" s="2" customFormat="1" ht="16.8" customHeight="1">
      <c r="A181" s="39"/>
      <c r="B181" s="45"/>
      <c r="C181" s="284" t="s">
        <v>19</v>
      </c>
      <c r="D181" s="284" t="s">
        <v>758</v>
      </c>
      <c r="E181" s="18" t="s">
        <v>19</v>
      </c>
      <c r="F181" s="285">
        <v>56.240000000000002</v>
      </c>
      <c r="G181" s="39"/>
      <c r="H181" s="45"/>
    </row>
    <row r="182" s="2" customFormat="1" ht="16.8" customHeight="1">
      <c r="A182" s="39"/>
      <c r="B182" s="45"/>
      <c r="C182" s="284" t="s">
        <v>19</v>
      </c>
      <c r="D182" s="284" t="s">
        <v>211</v>
      </c>
      <c r="E182" s="18" t="s">
        <v>19</v>
      </c>
      <c r="F182" s="285">
        <v>56.240000000000002</v>
      </c>
      <c r="G182" s="39"/>
      <c r="H182" s="45"/>
    </row>
    <row r="183" s="2" customFormat="1" ht="16.8" customHeight="1">
      <c r="A183" s="39"/>
      <c r="B183" s="45"/>
      <c r="C183" s="286" t="s">
        <v>714</v>
      </c>
      <c r="D183" s="39"/>
      <c r="E183" s="39"/>
      <c r="F183" s="39"/>
      <c r="G183" s="39"/>
      <c r="H183" s="45"/>
    </row>
    <row r="184" s="2" customFormat="1">
      <c r="A184" s="39"/>
      <c r="B184" s="45"/>
      <c r="C184" s="284" t="s">
        <v>234</v>
      </c>
      <c r="D184" s="284" t="s">
        <v>715</v>
      </c>
      <c r="E184" s="18" t="s">
        <v>224</v>
      </c>
      <c r="F184" s="285">
        <v>789.14999999999998</v>
      </c>
      <c r="G184" s="39"/>
      <c r="H184" s="45"/>
    </row>
    <row r="185" s="2" customFormat="1" ht="16.8" customHeight="1">
      <c r="A185" s="39"/>
      <c r="B185" s="45"/>
      <c r="C185" s="284" t="s">
        <v>256</v>
      </c>
      <c r="D185" s="284" t="s">
        <v>716</v>
      </c>
      <c r="E185" s="18" t="s">
        <v>224</v>
      </c>
      <c r="F185" s="285">
        <v>789.14999999999998</v>
      </c>
      <c r="G185" s="39"/>
      <c r="H185" s="45"/>
    </row>
    <row r="186" s="2" customFormat="1" ht="16.8" customHeight="1">
      <c r="A186" s="39"/>
      <c r="B186" s="45"/>
      <c r="C186" s="284" t="s">
        <v>311</v>
      </c>
      <c r="D186" s="284" t="s">
        <v>717</v>
      </c>
      <c r="E186" s="18" t="s">
        <v>224</v>
      </c>
      <c r="F186" s="285">
        <v>984.64200000000005</v>
      </c>
      <c r="G186" s="39"/>
      <c r="H186" s="45"/>
    </row>
    <row r="187" s="2" customFormat="1" ht="16.8" customHeight="1">
      <c r="A187" s="39"/>
      <c r="B187" s="45"/>
      <c r="C187" s="280" t="s">
        <v>148</v>
      </c>
      <c r="D187" s="281" t="s">
        <v>149</v>
      </c>
      <c r="E187" s="282" t="s">
        <v>90</v>
      </c>
      <c r="F187" s="283">
        <v>126.68000000000001</v>
      </c>
      <c r="G187" s="39"/>
      <c r="H187" s="45"/>
    </row>
    <row r="188" s="2" customFormat="1" ht="16.8" customHeight="1">
      <c r="A188" s="39"/>
      <c r="B188" s="45"/>
      <c r="C188" s="284" t="s">
        <v>19</v>
      </c>
      <c r="D188" s="284" t="s">
        <v>759</v>
      </c>
      <c r="E188" s="18" t="s">
        <v>19</v>
      </c>
      <c r="F188" s="285">
        <v>126.68000000000001</v>
      </c>
      <c r="G188" s="39"/>
      <c r="H188" s="45"/>
    </row>
    <row r="189" s="2" customFormat="1" ht="16.8" customHeight="1">
      <c r="A189" s="39"/>
      <c r="B189" s="45"/>
      <c r="C189" s="284" t="s">
        <v>19</v>
      </c>
      <c r="D189" s="284" t="s">
        <v>211</v>
      </c>
      <c r="E189" s="18" t="s">
        <v>19</v>
      </c>
      <c r="F189" s="285">
        <v>126.68000000000001</v>
      </c>
      <c r="G189" s="39"/>
      <c r="H189" s="45"/>
    </row>
    <row r="190" s="2" customFormat="1" ht="16.8" customHeight="1">
      <c r="A190" s="39"/>
      <c r="B190" s="45"/>
      <c r="C190" s="286" t="s">
        <v>714</v>
      </c>
      <c r="D190" s="39"/>
      <c r="E190" s="39"/>
      <c r="F190" s="39"/>
      <c r="G190" s="39"/>
      <c r="H190" s="45"/>
    </row>
    <row r="191" s="2" customFormat="1">
      <c r="A191" s="39"/>
      <c r="B191" s="45"/>
      <c r="C191" s="284" t="s">
        <v>234</v>
      </c>
      <c r="D191" s="284" t="s">
        <v>715</v>
      </c>
      <c r="E191" s="18" t="s">
        <v>224</v>
      </c>
      <c r="F191" s="285">
        <v>789.14999999999998</v>
      </c>
      <c r="G191" s="39"/>
      <c r="H191" s="45"/>
    </row>
    <row r="192" s="2" customFormat="1" ht="16.8" customHeight="1">
      <c r="A192" s="39"/>
      <c r="B192" s="45"/>
      <c r="C192" s="284" t="s">
        <v>256</v>
      </c>
      <c r="D192" s="284" t="s">
        <v>716</v>
      </c>
      <c r="E192" s="18" t="s">
        <v>224</v>
      </c>
      <c r="F192" s="285">
        <v>789.14999999999998</v>
      </c>
      <c r="G192" s="39"/>
      <c r="H192" s="45"/>
    </row>
    <row r="193" s="2" customFormat="1" ht="16.8" customHeight="1">
      <c r="A193" s="39"/>
      <c r="B193" s="45"/>
      <c r="C193" s="284" t="s">
        <v>311</v>
      </c>
      <c r="D193" s="284" t="s">
        <v>717</v>
      </c>
      <c r="E193" s="18" t="s">
        <v>224</v>
      </c>
      <c r="F193" s="285">
        <v>984.64200000000005</v>
      </c>
      <c r="G193" s="39"/>
      <c r="H193" s="45"/>
    </row>
    <row r="194" s="2" customFormat="1" ht="16.8" customHeight="1">
      <c r="A194" s="39"/>
      <c r="B194" s="45"/>
      <c r="C194" s="280" t="s">
        <v>151</v>
      </c>
      <c r="D194" s="281" t="s">
        <v>152</v>
      </c>
      <c r="E194" s="282" t="s">
        <v>90</v>
      </c>
      <c r="F194" s="283">
        <v>84.420000000000002</v>
      </c>
      <c r="G194" s="39"/>
      <c r="H194" s="45"/>
    </row>
    <row r="195" s="2" customFormat="1" ht="16.8" customHeight="1">
      <c r="A195" s="39"/>
      <c r="B195" s="45"/>
      <c r="C195" s="284" t="s">
        <v>19</v>
      </c>
      <c r="D195" s="284" t="s">
        <v>153</v>
      </c>
      <c r="E195" s="18" t="s">
        <v>19</v>
      </c>
      <c r="F195" s="285">
        <v>84.420000000000002</v>
      </c>
      <c r="G195" s="39"/>
      <c r="H195" s="45"/>
    </row>
    <row r="196" s="2" customFormat="1" ht="16.8" customHeight="1">
      <c r="A196" s="39"/>
      <c r="B196" s="45"/>
      <c r="C196" s="284" t="s">
        <v>19</v>
      </c>
      <c r="D196" s="284" t="s">
        <v>211</v>
      </c>
      <c r="E196" s="18" t="s">
        <v>19</v>
      </c>
      <c r="F196" s="285">
        <v>84.420000000000002</v>
      </c>
      <c r="G196" s="39"/>
      <c r="H196" s="45"/>
    </row>
    <row r="197" s="2" customFormat="1" ht="16.8" customHeight="1">
      <c r="A197" s="39"/>
      <c r="B197" s="45"/>
      <c r="C197" s="286" t="s">
        <v>714</v>
      </c>
      <c r="D197" s="39"/>
      <c r="E197" s="39"/>
      <c r="F197" s="39"/>
      <c r="G197" s="39"/>
      <c r="H197" s="45"/>
    </row>
    <row r="198" s="2" customFormat="1">
      <c r="A198" s="39"/>
      <c r="B198" s="45"/>
      <c r="C198" s="284" t="s">
        <v>234</v>
      </c>
      <c r="D198" s="284" t="s">
        <v>715</v>
      </c>
      <c r="E198" s="18" t="s">
        <v>224</v>
      </c>
      <c r="F198" s="285">
        <v>789.14999999999998</v>
      </c>
      <c r="G198" s="39"/>
      <c r="H198" s="45"/>
    </row>
    <row r="199" s="2" customFormat="1" ht="16.8" customHeight="1">
      <c r="A199" s="39"/>
      <c r="B199" s="45"/>
      <c r="C199" s="284" t="s">
        <v>256</v>
      </c>
      <c r="D199" s="284" t="s">
        <v>716</v>
      </c>
      <c r="E199" s="18" t="s">
        <v>224</v>
      </c>
      <c r="F199" s="285">
        <v>789.14999999999998</v>
      </c>
      <c r="G199" s="39"/>
      <c r="H199" s="45"/>
    </row>
    <row r="200" s="2" customFormat="1" ht="16.8" customHeight="1">
      <c r="A200" s="39"/>
      <c r="B200" s="45"/>
      <c r="C200" s="284" t="s">
        <v>311</v>
      </c>
      <c r="D200" s="284" t="s">
        <v>717</v>
      </c>
      <c r="E200" s="18" t="s">
        <v>224</v>
      </c>
      <c r="F200" s="285">
        <v>984.64200000000005</v>
      </c>
      <c r="G200" s="39"/>
      <c r="H200" s="45"/>
    </row>
    <row r="201" s="2" customFormat="1" ht="16.8" customHeight="1">
      <c r="A201" s="39"/>
      <c r="B201" s="45"/>
      <c r="C201" s="280" t="s">
        <v>154</v>
      </c>
      <c r="D201" s="281" t="s">
        <v>155</v>
      </c>
      <c r="E201" s="282" t="s">
        <v>90</v>
      </c>
      <c r="F201" s="283">
        <v>22.359999999999999</v>
      </c>
      <c r="G201" s="39"/>
      <c r="H201" s="45"/>
    </row>
    <row r="202" s="2" customFormat="1" ht="16.8" customHeight="1">
      <c r="A202" s="39"/>
      <c r="B202" s="45"/>
      <c r="C202" s="284" t="s">
        <v>19</v>
      </c>
      <c r="D202" s="284" t="s">
        <v>156</v>
      </c>
      <c r="E202" s="18" t="s">
        <v>19</v>
      </c>
      <c r="F202" s="285">
        <v>22.359999999999999</v>
      </c>
      <c r="G202" s="39"/>
      <c r="H202" s="45"/>
    </row>
    <row r="203" s="2" customFormat="1" ht="16.8" customHeight="1">
      <c r="A203" s="39"/>
      <c r="B203" s="45"/>
      <c r="C203" s="284" t="s">
        <v>19</v>
      </c>
      <c r="D203" s="284" t="s">
        <v>211</v>
      </c>
      <c r="E203" s="18" t="s">
        <v>19</v>
      </c>
      <c r="F203" s="285">
        <v>22.359999999999999</v>
      </c>
      <c r="G203" s="39"/>
      <c r="H203" s="45"/>
    </row>
    <row r="204" s="2" customFormat="1" ht="16.8" customHeight="1">
      <c r="A204" s="39"/>
      <c r="B204" s="45"/>
      <c r="C204" s="286" t="s">
        <v>714</v>
      </c>
      <c r="D204" s="39"/>
      <c r="E204" s="39"/>
      <c r="F204" s="39"/>
      <c r="G204" s="39"/>
      <c r="H204" s="45"/>
    </row>
    <row r="205" s="2" customFormat="1">
      <c r="A205" s="39"/>
      <c r="B205" s="45"/>
      <c r="C205" s="284" t="s">
        <v>234</v>
      </c>
      <c r="D205" s="284" t="s">
        <v>715</v>
      </c>
      <c r="E205" s="18" t="s">
        <v>224</v>
      </c>
      <c r="F205" s="285">
        <v>789.14999999999998</v>
      </c>
      <c r="G205" s="39"/>
      <c r="H205" s="45"/>
    </row>
    <row r="206" s="2" customFormat="1" ht="16.8" customHeight="1">
      <c r="A206" s="39"/>
      <c r="B206" s="45"/>
      <c r="C206" s="284" t="s">
        <v>256</v>
      </c>
      <c r="D206" s="284" t="s">
        <v>716</v>
      </c>
      <c r="E206" s="18" t="s">
        <v>224</v>
      </c>
      <c r="F206" s="285">
        <v>789.14999999999998</v>
      </c>
      <c r="G206" s="39"/>
      <c r="H206" s="45"/>
    </row>
    <row r="207" s="2" customFormat="1" ht="16.8" customHeight="1">
      <c r="A207" s="39"/>
      <c r="B207" s="45"/>
      <c r="C207" s="284" t="s">
        <v>311</v>
      </c>
      <c r="D207" s="284" t="s">
        <v>717</v>
      </c>
      <c r="E207" s="18" t="s">
        <v>224</v>
      </c>
      <c r="F207" s="285">
        <v>984.64200000000005</v>
      </c>
      <c r="G207" s="39"/>
      <c r="H207" s="45"/>
    </row>
    <row r="208" s="2" customFormat="1" ht="16.8" customHeight="1">
      <c r="A208" s="39"/>
      <c r="B208" s="45"/>
      <c r="C208" s="280" t="s">
        <v>157</v>
      </c>
      <c r="D208" s="281" t="s">
        <v>158</v>
      </c>
      <c r="E208" s="282" t="s">
        <v>90</v>
      </c>
      <c r="F208" s="283">
        <v>6.9000000000000004</v>
      </c>
      <c r="G208" s="39"/>
      <c r="H208" s="45"/>
    </row>
    <row r="209" s="2" customFormat="1" ht="16.8" customHeight="1">
      <c r="A209" s="39"/>
      <c r="B209" s="45"/>
      <c r="C209" s="284" t="s">
        <v>19</v>
      </c>
      <c r="D209" s="284" t="s">
        <v>159</v>
      </c>
      <c r="E209" s="18" t="s">
        <v>19</v>
      </c>
      <c r="F209" s="285">
        <v>6.9000000000000004</v>
      </c>
      <c r="G209" s="39"/>
      <c r="H209" s="45"/>
    </row>
    <row r="210" s="2" customFormat="1" ht="16.8" customHeight="1">
      <c r="A210" s="39"/>
      <c r="B210" s="45"/>
      <c r="C210" s="284" t="s">
        <v>19</v>
      </c>
      <c r="D210" s="284" t="s">
        <v>211</v>
      </c>
      <c r="E210" s="18" t="s">
        <v>19</v>
      </c>
      <c r="F210" s="285">
        <v>6.9000000000000004</v>
      </c>
      <c r="G210" s="39"/>
      <c r="H210" s="45"/>
    </row>
    <row r="211" s="2" customFormat="1" ht="16.8" customHeight="1">
      <c r="A211" s="39"/>
      <c r="B211" s="45"/>
      <c r="C211" s="286" t="s">
        <v>714</v>
      </c>
      <c r="D211" s="39"/>
      <c r="E211" s="39"/>
      <c r="F211" s="39"/>
      <c r="G211" s="39"/>
      <c r="H211" s="45"/>
    </row>
    <row r="212" s="2" customFormat="1">
      <c r="A212" s="39"/>
      <c r="B212" s="45"/>
      <c r="C212" s="284" t="s">
        <v>234</v>
      </c>
      <c r="D212" s="284" t="s">
        <v>715</v>
      </c>
      <c r="E212" s="18" t="s">
        <v>224</v>
      </c>
      <c r="F212" s="285">
        <v>789.14999999999998</v>
      </c>
      <c r="G212" s="39"/>
      <c r="H212" s="45"/>
    </row>
    <row r="213" s="2" customFormat="1" ht="16.8" customHeight="1">
      <c r="A213" s="39"/>
      <c r="B213" s="45"/>
      <c r="C213" s="284" t="s">
        <v>256</v>
      </c>
      <c r="D213" s="284" t="s">
        <v>716</v>
      </c>
      <c r="E213" s="18" t="s">
        <v>224</v>
      </c>
      <c r="F213" s="285">
        <v>789.14999999999998</v>
      </c>
      <c r="G213" s="39"/>
      <c r="H213" s="45"/>
    </row>
    <row r="214" s="2" customFormat="1" ht="16.8" customHeight="1">
      <c r="A214" s="39"/>
      <c r="B214" s="45"/>
      <c r="C214" s="284" t="s">
        <v>311</v>
      </c>
      <c r="D214" s="284" t="s">
        <v>717</v>
      </c>
      <c r="E214" s="18" t="s">
        <v>224</v>
      </c>
      <c r="F214" s="285">
        <v>984.64200000000005</v>
      </c>
      <c r="G214" s="39"/>
      <c r="H214" s="45"/>
    </row>
    <row r="215" s="2" customFormat="1" ht="16.8" customHeight="1">
      <c r="A215" s="39"/>
      <c r="B215" s="45"/>
      <c r="C215" s="280" t="s">
        <v>160</v>
      </c>
      <c r="D215" s="281" t="s">
        <v>161</v>
      </c>
      <c r="E215" s="282" t="s">
        <v>90</v>
      </c>
      <c r="F215" s="283">
        <v>40.729999999999997</v>
      </c>
      <c r="G215" s="39"/>
      <c r="H215" s="45"/>
    </row>
    <row r="216" s="2" customFormat="1" ht="16.8" customHeight="1">
      <c r="A216" s="39"/>
      <c r="B216" s="45"/>
      <c r="C216" s="284" t="s">
        <v>19</v>
      </c>
      <c r="D216" s="284" t="s">
        <v>162</v>
      </c>
      <c r="E216" s="18" t="s">
        <v>19</v>
      </c>
      <c r="F216" s="285">
        <v>40.729999999999997</v>
      </c>
      <c r="G216" s="39"/>
      <c r="H216" s="45"/>
    </row>
    <row r="217" s="2" customFormat="1" ht="16.8" customHeight="1">
      <c r="A217" s="39"/>
      <c r="B217" s="45"/>
      <c r="C217" s="284" t="s">
        <v>19</v>
      </c>
      <c r="D217" s="284" t="s">
        <v>211</v>
      </c>
      <c r="E217" s="18" t="s">
        <v>19</v>
      </c>
      <c r="F217" s="285">
        <v>40.729999999999997</v>
      </c>
      <c r="G217" s="39"/>
      <c r="H217" s="45"/>
    </row>
    <row r="218" s="2" customFormat="1" ht="16.8" customHeight="1">
      <c r="A218" s="39"/>
      <c r="B218" s="45"/>
      <c r="C218" s="286" t="s">
        <v>714</v>
      </c>
      <c r="D218" s="39"/>
      <c r="E218" s="39"/>
      <c r="F218" s="39"/>
      <c r="G218" s="39"/>
      <c r="H218" s="45"/>
    </row>
    <row r="219" s="2" customFormat="1">
      <c r="A219" s="39"/>
      <c r="B219" s="45"/>
      <c r="C219" s="284" t="s">
        <v>234</v>
      </c>
      <c r="D219" s="284" t="s">
        <v>715</v>
      </c>
      <c r="E219" s="18" t="s">
        <v>224</v>
      </c>
      <c r="F219" s="285">
        <v>789.14999999999998</v>
      </c>
      <c r="G219" s="39"/>
      <c r="H219" s="45"/>
    </row>
    <row r="220" s="2" customFormat="1" ht="16.8" customHeight="1">
      <c r="A220" s="39"/>
      <c r="B220" s="45"/>
      <c r="C220" s="284" t="s">
        <v>256</v>
      </c>
      <c r="D220" s="284" t="s">
        <v>716</v>
      </c>
      <c r="E220" s="18" t="s">
        <v>224</v>
      </c>
      <c r="F220" s="285">
        <v>789.14999999999998</v>
      </c>
      <c r="G220" s="39"/>
      <c r="H220" s="45"/>
    </row>
    <row r="221" s="2" customFormat="1" ht="16.8" customHeight="1">
      <c r="A221" s="39"/>
      <c r="B221" s="45"/>
      <c r="C221" s="284" t="s">
        <v>311</v>
      </c>
      <c r="D221" s="284" t="s">
        <v>717</v>
      </c>
      <c r="E221" s="18" t="s">
        <v>224</v>
      </c>
      <c r="F221" s="285">
        <v>984.64200000000005</v>
      </c>
      <c r="G221" s="39"/>
      <c r="H221" s="45"/>
    </row>
    <row r="222" s="2" customFormat="1" ht="16.8" customHeight="1">
      <c r="A222" s="39"/>
      <c r="B222" s="45"/>
      <c r="C222" s="280" t="s">
        <v>163</v>
      </c>
      <c r="D222" s="281" t="s">
        <v>164</v>
      </c>
      <c r="E222" s="282" t="s">
        <v>90</v>
      </c>
      <c r="F222" s="283">
        <v>23.190000000000001</v>
      </c>
      <c r="G222" s="39"/>
      <c r="H222" s="45"/>
    </row>
    <row r="223" s="2" customFormat="1" ht="16.8" customHeight="1">
      <c r="A223" s="39"/>
      <c r="B223" s="45"/>
      <c r="C223" s="284" t="s">
        <v>19</v>
      </c>
      <c r="D223" s="284" t="s">
        <v>165</v>
      </c>
      <c r="E223" s="18" t="s">
        <v>19</v>
      </c>
      <c r="F223" s="285">
        <v>23.190000000000001</v>
      </c>
      <c r="G223" s="39"/>
      <c r="H223" s="45"/>
    </row>
    <row r="224" s="2" customFormat="1" ht="16.8" customHeight="1">
      <c r="A224" s="39"/>
      <c r="B224" s="45"/>
      <c r="C224" s="284" t="s">
        <v>19</v>
      </c>
      <c r="D224" s="284" t="s">
        <v>211</v>
      </c>
      <c r="E224" s="18" t="s">
        <v>19</v>
      </c>
      <c r="F224" s="285">
        <v>23.190000000000001</v>
      </c>
      <c r="G224" s="39"/>
      <c r="H224" s="45"/>
    </row>
    <row r="225" s="2" customFormat="1" ht="16.8" customHeight="1">
      <c r="A225" s="39"/>
      <c r="B225" s="45"/>
      <c r="C225" s="286" t="s">
        <v>714</v>
      </c>
      <c r="D225" s="39"/>
      <c r="E225" s="39"/>
      <c r="F225" s="39"/>
      <c r="G225" s="39"/>
      <c r="H225" s="45"/>
    </row>
    <row r="226" s="2" customFormat="1">
      <c r="A226" s="39"/>
      <c r="B226" s="45"/>
      <c r="C226" s="284" t="s">
        <v>234</v>
      </c>
      <c r="D226" s="284" t="s">
        <v>715</v>
      </c>
      <c r="E226" s="18" t="s">
        <v>224</v>
      </c>
      <c r="F226" s="285">
        <v>789.14999999999998</v>
      </c>
      <c r="G226" s="39"/>
      <c r="H226" s="45"/>
    </row>
    <row r="227" s="2" customFormat="1" ht="16.8" customHeight="1">
      <c r="A227" s="39"/>
      <c r="B227" s="45"/>
      <c r="C227" s="284" t="s">
        <v>256</v>
      </c>
      <c r="D227" s="284" t="s">
        <v>716</v>
      </c>
      <c r="E227" s="18" t="s">
        <v>224</v>
      </c>
      <c r="F227" s="285">
        <v>789.14999999999998</v>
      </c>
      <c r="G227" s="39"/>
      <c r="H227" s="45"/>
    </row>
    <row r="228" s="2" customFormat="1" ht="16.8" customHeight="1">
      <c r="A228" s="39"/>
      <c r="B228" s="45"/>
      <c r="C228" s="284" t="s">
        <v>311</v>
      </c>
      <c r="D228" s="284" t="s">
        <v>717</v>
      </c>
      <c r="E228" s="18" t="s">
        <v>224</v>
      </c>
      <c r="F228" s="285">
        <v>984.64200000000005</v>
      </c>
      <c r="G228" s="39"/>
      <c r="H228" s="45"/>
    </row>
    <row r="229" s="2" customFormat="1" ht="7.44" customHeight="1">
      <c r="A229" s="39"/>
      <c r="B229" s="158"/>
      <c r="C229" s="159"/>
      <c r="D229" s="159"/>
      <c r="E229" s="159"/>
      <c r="F229" s="159"/>
      <c r="G229" s="159"/>
      <c r="H229" s="45"/>
    </row>
    <row r="230" s="2" customFormat="1">
      <c r="A230" s="39"/>
      <c r="B230" s="39"/>
      <c r="C230" s="39"/>
      <c r="D230" s="39"/>
      <c r="E230" s="39"/>
      <c r="F230" s="39"/>
      <c r="G230" s="39"/>
      <c r="H230" s="39"/>
    </row>
  </sheetData>
  <sheetProtection sheet="1" formatColumns="0" formatRows="0" objects="1" scenarios="1" spinCount="100000" saltValue="yvFSHsTs4uwGSc9+ApWycWDdCe1Tb9LIFf5K1ChT3pgBdBJXvXq91cKNZ7uDmTkiXXEhH3RRzJEnmdK4t9xUsw==" hashValue="OUewOkTsnOUzrsZqx2QrSvrNLulRRfqXV3ZhGBqAdkcZRak3zTUKb8hp9pQNO6hqx8IchPaeCSuDpNszDOdaM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760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761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762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763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764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765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766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767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768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769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770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81</v>
      </c>
      <c r="F18" s="298" t="s">
        <v>771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772</v>
      </c>
      <c r="F19" s="298" t="s">
        <v>773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774</v>
      </c>
      <c r="F20" s="298" t="s">
        <v>775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776</v>
      </c>
      <c r="F21" s="298" t="s">
        <v>777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778</v>
      </c>
      <c r="F22" s="298" t="s">
        <v>779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780</v>
      </c>
      <c r="F23" s="298" t="s">
        <v>781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782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783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784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785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786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787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788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789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790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187</v>
      </c>
      <c r="F36" s="298"/>
      <c r="G36" s="298" t="s">
        <v>791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792</v>
      </c>
      <c r="F37" s="298"/>
      <c r="G37" s="298" t="s">
        <v>793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55</v>
      </c>
      <c r="F38" s="298"/>
      <c r="G38" s="298" t="s">
        <v>794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56</v>
      </c>
      <c r="F39" s="298"/>
      <c r="G39" s="298" t="s">
        <v>795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188</v>
      </c>
      <c r="F40" s="298"/>
      <c r="G40" s="298" t="s">
        <v>796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189</v>
      </c>
      <c r="F41" s="298"/>
      <c r="G41" s="298" t="s">
        <v>797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798</v>
      </c>
      <c r="F42" s="298"/>
      <c r="G42" s="298" t="s">
        <v>799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800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801</v>
      </c>
      <c r="F44" s="298"/>
      <c r="G44" s="298" t="s">
        <v>802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191</v>
      </c>
      <c r="F45" s="298"/>
      <c r="G45" s="298" t="s">
        <v>803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804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805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806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807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808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809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810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811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812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813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814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815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816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817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818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819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820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821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822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823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824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825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826</v>
      </c>
      <c r="D76" s="316"/>
      <c r="E76" s="316"/>
      <c r="F76" s="316" t="s">
        <v>827</v>
      </c>
      <c r="G76" s="317"/>
      <c r="H76" s="316" t="s">
        <v>56</v>
      </c>
      <c r="I76" s="316" t="s">
        <v>59</v>
      </c>
      <c r="J76" s="316" t="s">
        <v>828</v>
      </c>
      <c r="K76" s="315"/>
    </row>
    <row r="77" s="1" customFormat="1" ht="17.25" customHeight="1">
      <c r="B77" s="313"/>
      <c r="C77" s="318" t="s">
        <v>829</v>
      </c>
      <c r="D77" s="318"/>
      <c r="E77" s="318"/>
      <c r="F77" s="319" t="s">
        <v>830</v>
      </c>
      <c r="G77" s="320"/>
      <c r="H77" s="318"/>
      <c r="I77" s="318"/>
      <c r="J77" s="318" t="s">
        <v>831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55</v>
      </c>
      <c r="D79" s="323"/>
      <c r="E79" s="323"/>
      <c r="F79" s="324" t="s">
        <v>832</v>
      </c>
      <c r="G79" s="325"/>
      <c r="H79" s="301" t="s">
        <v>833</v>
      </c>
      <c r="I79" s="301" t="s">
        <v>834</v>
      </c>
      <c r="J79" s="301">
        <v>20</v>
      </c>
      <c r="K79" s="315"/>
    </row>
    <row r="80" s="1" customFormat="1" ht="15" customHeight="1">
      <c r="B80" s="313"/>
      <c r="C80" s="301" t="s">
        <v>835</v>
      </c>
      <c r="D80" s="301"/>
      <c r="E80" s="301"/>
      <c r="F80" s="324" t="s">
        <v>832</v>
      </c>
      <c r="G80" s="325"/>
      <c r="H80" s="301" t="s">
        <v>836</v>
      </c>
      <c r="I80" s="301" t="s">
        <v>834</v>
      </c>
      <c r="J80" s="301">
        <v>120</v>
      </c>
      <c r="K80" s="315"/>
    </row>
    <row r="81" s="1" customFormat="1" ht="15" customHeight="1">
      <c r="B81" s="326"/>
      <c r="C81" s="301" t="s">
        <v>837</v>
      </c>
      <c r="D81" s="301"/>
      <c r="E81" s="301"/>
      <c r="F81" s="324" t="s">
        <v>838</v>
      </c>
      <c r="G81" s="325"/>
      <c r="H81" s="301" t="s">
        <v>839</v>
      </c>
      <c r="I81" s="301" t="s">
        <v>834</v>
      </c>
      <c r="J81" s="301">
        <v>50</v>
      </c>
      <c r="K81" s="315"/>
    </row>
    <row r="82" s="1" customFormat="1" ht="15" customHeight="1">
      <c r="B82" s="326"/>
      <c r="C82" s="301" t="s">
        <v>840</v>
      </c>
      <c r="D82" s="301"/>
      <c r="E82" s="301"/>
      <c r="F82" s="324" t="s">
        <v>832</v>
      </c>
      <c r="G82" s="325"/>
      <c r="H82" s="301" t="s">
        <v>841</v>
      </c>
      <c r="I82" s="301" t="s">
        <v>842</v>
      </c>
      <c r="J82" s="301"/>
      <c r="K82" s="315"/>
    </row>
    <row r="83" s="1" customFormat="1" ht="15" customHeight="1">
      <c r="B83" s="326"/>
      <c r="C83" s="327" t="s">
        <v>843</v>
      </c>
      <c r="D83" s="327"/>
      <c r="E83" s="327"/>
      <c r="F83" s="328" t="s">
        <v>838</v>
      </c>
      <c r="G83" s="327"/>
      <c r="H83" s="327" t="s">
        <v>844</v>
      </c>
      <c r="I83" s="327" t="s">
        <v>834</v>
      </c>
      <c r="J83" s="327">
        <v>15</v>
      </c>
      <c r="K83" s="315"/>
    </row>
    <row r="84" s="1" customFormat="1" ht="15" customHeight="1">
      <c r="B84" s="326"/>
      <c r="C84" s="327" t="s">
        <v>845</v>
      </c>
      <c r="D84" s="327"/>
      <c r="E84" s="327"/>
      <c r="F84" s="328" t="s">
        <v>838</v>
      </c>
      <c r="G84" s="327"/>
      <c r="H84" s="327" t="s">
        <v>846</v>
      </c>
      <c r="I84" s="327" t="s">
        <v>834</v>
      </c>
      <c r="J84" s="327">
        <v>15</v>
      </c>
      <c r="K84" s="315"/>
    </row>
    <row r="85" s="1" customFormat="1" ht="15" customHeight="1">
      <c r="B85" s="326"/>
      <c r="C85" s="327" t="s">
        <v>847</v>
      </c>
      <c r="D85" s="327"/>
      <c r="E85" s="327"/>
      <c r="F85" s="328" t="s">
        <v>838</v>
      </c>
      <c r="G85" s="327"/>
      <c r="H85" s="327" t="s">
        <v>848</v>
      </c>
      <c r="I85" s="327" t="s">
        <v>834</v>
      </c>
      <c r="J85" s="327">
        <v>20</v>
      </c>
      <c r="K85" s="315"/>
    </row>
    <row r="86" s="1" customFormat="1" ht="15" customHeight="1">
      <c r="B86" s="326"/>
      <c r="C86" s="327" t="s">
        <v>849</v>
      </c>
      <c r="D86" s="327"/>
      <c r="E86" s="327"/>
      <c r="F86" s="328" t="s">
        <v>838</v>
      </c>
      <c r="G86" s="327"/>
      <c r="H86" s="327" t="s">
        <v>850</v>
      </c>
      <c r="I86" s="327" t="s">
        <v>834</v>
      </c>
      <c r="J86" s="327">
        <v>20</v>
      </c>
      <c r="K86" s="315"/>
    </row>
    <row r="87" s="1" customFormat="1" ht="15" customHeight="1">
      <c r="B87" s="326"/>
      <c r="C87" s="301" t="s">
        <v>851</v>
      </c>
      <c r="D87" s="301"/>
      <c r="E87" s="301"/>
      <c r="F87" s="324" t="s">
        <v>838</v>
      </c>
      <c r="G87" s="325"/>
      <c r="H87" s="301" t="s">
        <v>852</v>
      </c>
      <c r="I87" s="301" t="s">
        <v>834</v>
      </c>
      <c r="J87" s="301">
        <v>50</v>
      </c>
      <c r="K87" s="315"/>
    </row>
    <row r="88" s="1" customFormat="1" ht="15" customHeight="1">
      <c r="B88" s="326"/>
      <c r="C88" s="301" t="s">
        <v>853</v>
      </c>
      <c r="D88" s="301"/>
      <c r="E88" s="301"/>
      <c r="F88" s="324" t="s">
        <v>838</v>
      </c>
      <c r="G88" s="325"/>
      <c r="H88" s="301" t="s">
        <v>854</v>
      </c>
      <c r="I88" s="301" t="s">
        <v>834</v>
      </c>
      <c r="J88" s="301">
        <v>20</v>
      </c>
      <c r="K88" s="315"/>
    </row>
    <row r="89" s="1" customFormat="1" ht="15" customHeight="1">
      <c r="B89" s="326"/>
      <c r="C89" s="301" t="s">
        <v>855</v>
      </c>
      <c r="D89" s="301"/>
      <c r="E89" s="301"/>
      <c r="F89" s="324" t="s">
        <v>838</v>
      </c>
      <c r="G89" s="325"/>
      <c r="H89" s="301" t="s">
        <v>856</v>
      </c>
      <c r="I89" s="301" t="s">
        <v>834</v>
      </c>
      <c r="J89" s="301">
        <v>20</v>
      </c>
      <c r="K89" s="315"/>
    </row>
    <row r="90" s="1" customFormat="1" ht="15" customHeight="1">
      <c r="B90" s="326"/>
      <c r="C90" s="301" t="s">
        <v>857</v>
      </c>
      <c r="D90" s="301"/>
      <c r="E90" s="301"/>
      <c r="F90" s="324" t="s">
        <v>838</v>
      </c>
      <c r="G90" s="325"/>
      <c r="H90" s="301" t="s">
        <v>858</v>
      </c>
      <c r="I90" s="301" t="s">
        <v>834</v>
      </c>
      <c r="J90" s="301">
        <v>50</v>
      </c>
      <c r="K90" s="315"/>
    </row>
    <row r="91" s="1" customFormat="1" ht="15" customHeight="1">
      <c r="B91" s="326"/>
      <c r="C91" s="301" t="s">
        <v>859</v>
      </c>
      <c r="D91" s="301"/>
      <c r="E91" s="301"/>
      <c r="F91" s="324" t="s">
        <v>838</v>
      </c>
      <c r="G91" s="325"/>
      <c r="H91" s="301" t="s">
        <v>859</v>
      </c>
      <c r="I91" s="301" t="s">
        <v>834</v>
      </c>
      <c r="J91" s="301">
        <v>50</v>
      </c>
      <c r="K91" s="315"/>
    </row>
    <row r="92" s="1" customFormat="1" ht="15" customHeight="1">
      <c r="B92" s="326"/>
      <c r="C92" s="301" t="s">
        <v>860</v>
      </c>
      <c r="D92" s="301"/>
      <c r="E92" s="301"/>
      <c r="F92" s="324" t="s">
        <v>838</v>
      </c>
      <c r="G92" s="325"/>
      <c r="H92" s="301" t="s">
        <v>861</v>
      </c>
      <c r="I92" s="301" t="s">
        <v>834</v>
      </c>
      <c r="J92" s="301">
        <v>255</v>
      </c>
      <c r="K92" s="315"/>
    </row>
    <row r="93" s="1" customFormat="1" ht="15" customHeight="1">
      <c r="B93" s="326"/>
      <c r="C93" s="301" t="s">
        <v>862</v>
      </c>
      <c r="D93" s="301"/>
      <c r="E93" s="301"/>
      <c r="F93" s="324" t="s">
        <v>832</v>
      </c>
      <c r="G93" s="325"/>
      <c r="H93" s="301" t="s">
        <v>863</v>
      </c>
      <c r="I93" s="301" t="s">
        <v>864</v>
      </c>
      <c r="J93" s="301"/>
      <c r="K93" s="315"/>
    </row>
    <row r="94" s="1" customFormat="1" ht="15" customHeight="1">
      <c r="B94" s="326"/>
      <c r="C94" s="301" t="s">
        <v>865</v>
      </c>
      <c r="D94" s="301"/>
      <c r="E94" s="301"/>
      <c r="F94" s="324" t="s">
        <v>832</v>
      </c>
      <c r="G94" s="325"/>
      <c r="H94" s="301" t="s">
        <v>866</v>
      </c>
      <c r="I94" s="301" t="s">
        <v>867</v>
      </c>
      <c r="J94" s="301"/>
      <c r="K94" s="315"/>
    </row>
    <row r="95" s="1" customFormat="1" ht="15" customHeight="1">
      <c r="B95" s="326"/>
      <c r="C95" s="301" t="s">
        <v>868</v>
      </c>
      <c r="D95" s="301"/>
      <c r="E95" s="301"/>
      <c r="F95" s="324" t="s">
        <v>832</v>
      </c>
      <c r="G95" s="325"/>
      <c r="H95" s="301" t="s">
        <v>868</v>
      </c>
      <c r="I95" s="301" t="s">
        <v>867</v>
      </c>
      <c r="J95" s="301"/>
      <c r="K95" s="315"/>
    </row>
    <row r="96" s="1" customFormat="1" ht="15" customHeight="1">
      <c r="B96" s="326"/>
      <c r="C96" s="301" t="s">
        <v>40</v>
      </c>
      <c r="D96" s="301"/>
      <c r="E96" s="301"/>
      <c r="F96" s="324" t="s">
        <v>832</v>
      </c>
      <c r="G96" s="325"/>
      <c r="H96" s="301" t="s">
        <v>869</v>
      </c>
      <c r="I96" s="301" t="s">
        <v>867</v>
      </c>
      <c r="J96" s="301"/>
      <c r="K96" s="315"/>
    </row>
    <row r="97" s="1" customFormat="1" ht="15" customHeight="1">
      <c r="B97" s="326"/>
      <c r="C97" s="301" t="s">
        <v>50</v>
      </c>
      <c r="D97" s="301"/>
      <c r="E97" s="301"/>
      <c r="F97" s="324" t="s">
        <v>832</v>
      </c>
      <c r="G97" s="325"/>
      <c r="H97" s="301" t="s">
        <v>870</v>
      </c>
      <c r="I97" s="301" t="s">
        <v>867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871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826</v>
      </c>
      <c r="D103" s="316"/>
      <c r="E103" s="316"/>
      <c r="F103" s="316" t="s">
        <v>827</v>
      </c>
      <c r="G103" s="317"/>
      <c r="H103" s="316" t="s">
        <v>56</v>
      </c>
      <c r="I103" s="316" t="s">
        <v>59</v>
      </c>
      <c r="J103" s="316" t="s">
        <v>828</v>
      </c>
      <c r="K103" s="315"/>
    </row>
    <row r="104" s="1" customFormat="1" ht="17.25" customHeight="1">
      <c r="B104" s="313"/>
      <c r="C104" s="318" t="s">
        <v>829</v>
      </c>
      <c r="D104" s="318"/>
      <c r="E104" s="318"/>
      <c r="F104" s="319" t="s">
        <v>830</v>
      </c>
      <c r="G104" s="320"/>
      <c r="H104" s="318"/>
      <c r="I104" s="318"/>
      <c r="J104" s="318" t="s">
        <v>831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55</v>
      </c>
      <c r="D106" s="323"/>
      <c r="E106" s="323"/>
      <c r="F106" s="324" t="s">
        <v>832</v>
      </c>
      <c r="G106" s="301"/>
      <c r="H106" s="301" t="s">
        <v>872</v>
      </c>
      <c r="I106" s="301" t="s">
        <v>834</v>
      </c>
      <c r="J106" s="301">
        <v>20</v>
      </c>
      <c r="K106" s="315"/>
    </row>
    <row r="107" s="1" customFormat="1" ht="15" customHeight="1">
      <c r="B107" s="313"/>
      <c r="C107" s="301" t="s">
        <v>835</v>
      </c>
      <c r="D107" s="301"/>
      <c r="E107" s="301"/>
      <c r="F107" s="324" t="s">
        <v>832</v>
      </c>
      <c r="G107" s="301"/>
      <c r="H107" s="301" t="s">
        <v>872</v>
      </c>
      <c r="I107" s="301" t="s">
        <v>834</v>
      </c>
      <c r="J107" s="301">
        <v>120</v>
      </c>
      <c r="K107" s="315"/>
    </row>
    <row r="108" s="1" customFormat="1" ht="15" customHeight="1">
      <c r="B108" s="326"/>
      <c r="C108" s="301" t="s">
        <v>837</v>
      </c>
      <c r="D108" s="301"/>
      <c r="E108" s="301"/>
      <c r="F108" s="324" t="s">
        <v>838</v>
      </c>
      <c r="G108" s="301"/>
      <c r="H108" s="301" t="s">
        <v>872</v>
      </c>
      <c r="I108" s="301" t="s">
        <v>834</v>
      </c>
      <c r="J108" s="301">
        <v>50</v>
      </c>
      <c r="K108" s="315"/>
    </row>
    <row r="109" s="1" customFormat="1" ht="15" customHeight="1">
      <c r="B109" s="326"/>
      <c r="C109" s="301" t="s">
        <v>840</v>
      </c>
      <c r="D109" s="301"/>
      <c r="E109" s="301"/>
      <c r="F109" s="324" t="s">
        <v>832</v>
      </c>
      <c r="G109" s="301"/>
      <c r="H109" s="301" t="s">
        <v>872</v>
      </c>
      <c r="I109" s="301" t="s">
        <v>842</v>
      </c>
      <c r="J109" s="301"/>
      <c r="K109" s="315"/>
    </row>
    <row r="110" s="1" customFormat="1" ht="15" customHeight="1">
      <c r="B110" s="326"/>
      <c r="C110" s="301" t="s">
        <v>851</v>
      </c>
      <c r="D110" s="301"/>
      <c r="E110" s="301"/>
      <c r="F110" s="324" t="s">
        <v>838</v>
      </c>
      <c r="G110" s="301"/>
      <c r="H110" s="301" t="s">
        <v>872</v>
      </c>
      <c r="I110" s="301" t="s">
        <v>834</v>
      </c>
      <c r="J110" s="301">
        <v>50</v>
      </c>
      <c r="K110" s="315"/>
    </row>
    <row r="111" s="1" customFormat="1" ht="15" customHeight="1">
      <c r="B111" s="326"/>
      <c r="C111" s="301" t="s">
        <v>859</v>
      </c>
      <c r="D111" s="301"/>
      <c r="E111" s="301"/>
      <c r="F111" s="324" t="s">
        <v>838</v>
      </c>
      <c r="G111" s="301"/>
      <c r="H111" s="301" t="s">
        <v>872</v>
      </c>
      <c r="I111" s="301" t="s">
        <v>834</v>
      </c>
      <c r="J111" s="301">
        <v>50</v>
      </c>
      <c r="K111" s="315"/>
    </row>
    <row r="112" s="1" customFormat="1" ht="15" customHeight="1">
      <c r="B112" s="326"/>
      <c r="C112" s="301" t="s">
        <v>857</v>
      </c>
      <c r="D112" s="301"/>
      <c r="E112" s="301"/>
      <c r="F112" s="324" t="s">
        <v>838</v>
      </c>
      <c r="G112" s="301"/>
      <c r="H112" s="301" t="s">
        <v>872</v>
      </c>
      <c r="I112" s="301" t="s">
        <v>834</v>
      </c>
      <c r="J112" s="301">
        <v>50</v>
      </c>
      <c r="K112" s="315"/>
    </row>
    <row r="113" s="1" customFormat="1" ht="15" customHeight="1">
      <c r="B113" s="326"/>
      <c r="C113" s="301" t="s">
        <v>55</v>
      </c>
      <c r="D113" s="301"/>
      <c r="E113" s="301"/>
      <c r="F113" s="324" t="s">
        <v>832</v>
      </c>
      <c r="G113" s="301"/>
      <c r="H113" s="301" t="s">
        <v>873</v>
      </c>
      <c r="I113" s="301" t="s">
        <v>834</v>
      </c>
      <c r="J113" s="301">
        <v>20</v>
      </c>
      <c r="K113" s="315"/>
    </row>
    <row r="114" s="1" customFormat="1" ht="15" customHeight="1">
      <c r="B114" s="326"/>
      <c r="C114" s="301" t="s">
        <v>874</v>
      </c>
      <c r="D114" s="301"/>
      <c r="E114" s="301"/>
      <c r="F114" s="324" t="s">
        <v>832</v>
      </c>
      <c r="G114" s="301"/>
      <c r="H114" s="301" t="s">
        <v>875</v>
      </c>
      <c r="I114" s="301" t="s">
        <v>834</v>
      </c>
      <c r="J114" s="301">
        <v>120</v>
      </c>
      <c r="K114" s="315"/>
    </row>
    <row r="115" s="1" customFormat="1" ht="15" customHeight="1">
      <c r="B115" s="326"/>
      <c r="C115" s="301" t="s">
        <v>40</v>
      </c>
      <c r="D115" s="301"/>
      <c r="E115" s="301"/>
      <c r="F115" s="324" t="s">
        <v>832</v>
      </c>
      <c r="G115" s="301"/>
      <c r="H115" s="301" t="s">
        <v>876</v>
      </c>
      <c r="I115" s="301" t="s">
        <v>867</v>
      </c>
      <c r="J115" s="301"/>
      <c r="K115" s="315"/>
    </row>
    <row r="116" s="1" customFormat="1" ht="15" customHeight="1">
      <c r="B116" s="326"/>
      <c r="C116" s="301" t="s">
        <v>50</v>
      </c>
      <c r="D116" s="301"/>
      <c r="E116" s="301"/>
      <c r="F116" s="324" t="s">
        <v>832</v>
      </c>
      <c r="G116" s="301"/>
      <c r="H116" s="301" t="s">
        <v>877</v>
      </c>
      <c r="I116" s="301" t="s">
        <v>867</v>
      </c>
      <c r="J116" s="301"/>
      <c r="K116" s="315"/>
    </row>
    <row r="117" s="1" customFormat="1" ht="15" customHeight="1">
      <c r="B117" s="326"/>
      <c r="C117" s="301" t="s">
        <v>59</v>
      </c>
      <c r="D117" s="301"/>
      <c r="E117" s="301"/>
      <c r="F117" s="324" t="s">
        <v>832</v>
      </c>
      <c r="G117" s="301"/>
      <c r="H117" s="301" t="s">
        <v>878</v>
      </c>
      <c r="I117" s="301" t="s">
        <v>879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880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826</v>
      </c>
      <c r="D123" s="316"/>
      <c r="E123" s="316"/>
      <c r="F123" s="316" t="s">
        <v>827</v>
      </c>
      <c r="G123" s="317"/>
      <c r="H123" s="316" t="s">
        <v>56</v>
      </c>
      <c r="I123" s="316" t="s">
        <v>59</v>
      </c>
      <c r="J123" s="316" t="s">
        <v>828</v>
      </c>
      <c r="K123" s="345"/>
    </row>
    <row r="124" s="1" customFormat="1" ht="17.25" customHeight="1">
      <c r="B124" s="344"/>
      <c r="C124" s="318" t="s">
        <v>829</v>
      </c>
      <c r="D124" s="318"/>
      <c r="E124" s="318"/>
      <c r="F124" s="319" t="s">
        <v>830</v>
      </c>
      <c r="G124" s="320"/>
      <c r="H124" s="318"/>
      <c r="I124" s="318"/>
      <c r="J124" s="318" t="s">
        <v>831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835</v>
      </c>
      <c r="D126" s="323"/>
      <c r="E126" s="323"/>
      <c r="F126" s="324" t="s">
        <v>832</v>
      </c>
      <c r="G126" s="301"/>
      <c r="H126" s="301" t="s">
        <v>872</v>
      </c>
      <c r="I126" s="301" t="s">
        <v>834</v>
      </c>
      <c r="J126" s="301">
        <v>120</v>
      </c>
      <c r="K126" s="349"/>
    </row>
    <row r="127" s="1" customFormat="1" ht="15" customHeight="1">
      <c r="B127" s="346"/>
      <c r="C127" s="301" t="s">
        <v>881</v>
      </c>
      <c r="D127" s="301"/>
      <c r="E127" s="301"/>
      <c r="F127" s="324" t="s">
        <v>832</v>
      </c>
      <c r="G127" s="301"/>
      <c r="H127" s="301" t="s">
        <v>882</v>
      </c>
      <c r="I127" s="301" t="s">
        <v>834</v>
      </c>
      <c r="J127" s="301" t="s">
        <v>883</v>
      </c>
      <c r="K127" s="349"/>
    </row>
    <row r="128" s="1" customFormat="1" ht="15" customHeight="1">
      <c r="B128" s="346"/>
      <c r="C128" s="301" t="s">
        <v>780</v>
      </c>
      <c r="D128" s="301"/>
      <c r="E128" s="301"/>
      <c r="F128" s="324" t="s">
        <v>832</v>
      </c>
      <c r="G128" s="301"/>
      <c r="H128" s="301" t="s">
        <v>884</v>
      </c>
      <c r="I128" s="301" t="s">
        <v>834</v>
      </c>
      <c r="J128" s="301" t="s">
        <v>883</v>
      </c>
      <c r="K128" s="349"/>
    </row>
    <row r="129" s="1" customFormat="1" ht="15" customHeight="1">
      <c r="B129" s="346"/>
      <c r="C129" s="301" t="s">
        <v>843</v>
      </c>
      <c r="D129" s="301"/>
      <c r="E129" s="301"/>
      <c r="F129" s="324" t="s">
        <v>838</v>
      </c>
      <c r="G129" s="301"/>
      <c r="H129" s="301" t="s">
        <v>844</v>
      </c>
      <c r="I129" s="301" t="s">
        <v>834</v>
      </c>
      <c r="J129" s="301">
        <v>15</v>
      </c>
      <c r="K129" s="349"/>
    </row>
    <row r="130" s="1" customFormat="1" ht="15" customHeight="1">
      <c r="B130" s="346"/>
      <c r="C130" s="327" t="s">
        <v>845</v>
      </c>
      <c r="D130" s="327"/>
      <c r="E130" s="327"/>
      <c r="F130" s="328" t="s">
        <v>838</v>
      </c>
      <c r="G130" s="327"/>
      <c r="H130" s="327" t="s">
        <v>846</v>
      </c>
      <c r="I130" s="327" t="s">
        <v>834</v>
      </c>
      <c r="J130" s="327">
        <v>15</v>
      </c>
      <c r="K130" s="349"/>
    </row>
    <row r="131" s="1" customFormat="1" ht="15" customHeight="1">
      <c r="B131" s="346"/>
      <c r="C131" s="327" t="s">
        <v>847</v>
      </c>
      <c r="D131" s="327"/>
      <c r="E131" s="327"/>
      <c r="F131" s="328" t="s">
        <v>838</v>
      </c>
      <c r="G131" s="327"/>
      <c r="H131" s="327" t="s">
        <v>848</v>
      </c>
      <c r="I131" s="327" t="s">
        <v>834</v>
      </c>
      <c r="J131" s="327">
        <v>20</v>
      </c>
      <c r="K131" s="349"/>
    </row>
    <row r="132" s="1" customFormat="1" ht="15" customHeight="1">
      <c r="B132" s="346"/>
      <c r="C132" s="327" t="s">
        <v>849</v>
      </c>
      <c r="D132" s="327"/>
      <c r="E132" s="327"/>
      <c r="F132" s="328" t="s">
        <v>838</v>
      </c>
      <c r="G132" s="327"/>
      <c r="H132" s="327" t="s">
        <v>850</v>
      </c>
      <c r="I132" s="327" t="s">
        <v>834</v>
      </c>
      <c r="J132" s="327">
        <v>20</v>
      </c>
      <c r="K132" s="349"/>
    </row>
    <row r="133" s="1" customFormat="1" ht="15" customHeight="1">
      <c r="B133" s="346"/>
      <c r="C133" s="301" t="s">
        <v>837</v>
      </c>
      <c r="D133" s="301"/>
      <c r="E133" s="301"/>
      <c r="F133" s="324" t="s">
        <v>838</v>
      </c>
      <c r="G133" s="301"/>
      <c r="H133" s="301" t="s">
        <v>872</v>
      </c>
      <c r="I133" s="301" t="s">
        <v>834</v>
      </c>
      <c r="J133" s="301">
        <v>50</v>
      </c>
      <c r="K133" s="349"/>
    </row>
    <row r="134" s="1" customFormat="1" ht="15" customHeight="1">
      <c r="B134" s="346"/>
      <c r="C134" s="301" t="s">
        <v>851</v>
      </c>
      <c r="D134" s="301"/>
      <c r="E134" s="301"/>
      <c r="F134" s="324" t="s">
        <v>838</v>
      </c>
      <c r="G134" s="301"/>
      <c r="H134" s="301" t="s">
        <v>872</v>
      </c>
      <c r="I134" s="301" t="s">
        <v>834</v>
      </c>
      <c r="J134" s="301">
        <v>50</v>
      </c>
      <c r="K134" s="349"/>
    </row>
    <row r="135" s="1" customFormat="1" ht="15" customHeight="1">
      <c r="B135" s="346"/>
      <c r="C135" s="301" t="s">
        <v>857</v>
      </c>
      <c r="D135" s="301"/>
      <c r="E135" s="301"/>
      <c r="F135" s="324" t="s">
        <v>838</v>
      </c>
      <c r="G135" s="301"/>
      <c r="H135" s="301" t="s">
        <v>872</v>
      </c>
      <c r="I135" s="301" t="s">
        <v>834</v>
      </c>
      <c r="J135" s="301">
        <v>50</v>
      </c>
      <c r="K135" s="349"/>
    </row>
    <row r="136" s="1" customFormat="1" ht="15" customHeight="1">
      <c r="B136" s="346"/>
      <c r="C136" s="301" t="s">
        <v>859</v>
      </c>
      <c r="D136" s="301"/>
      <c r="E136" s="301"/>
      <c r="F136" s="324" t="s">
        <v>838</v>
      </c>
      <c r="G136" s="301"/>
      <c r="H136" s="301" t="s">
        <v>872</v>
      </c>
      <c r="I136" s="301" t="s">
        <v>834</v>
      </c>
      <c r="J136" s="301">
        <v>50</v>
      </c>
      <c r="K136" s="349"/>
    </row>
    <row r="137" s="1" customFormat="1" ht="15" customHeight="1">
      <c r="B137" s="346"/>
      <c r="C137" s="301" t="s">
        <v>860</v>
      </c>
      <c r="D137" s="301"/>
      <c r="E137" s="301"/>
      <c r="F137" s="324" t="s">
        <v>838</v>
      </c>
      <c r="G137" s="301"/>
      <c r="H137" s="301" t="s">
        <v>885</v>
      </c>
      <c r="I137" s="301" t="s">
        <v>834</v>
      </c>
      <c r="J137" s="301">
        <v>255</v>
      </c>
      <c r="K137" s="349"/>
    </row>
    <row r="138" s="1" customFormat="1" ht="15" customHeight="1">
      <c r="B138" s="346"/>
      <c r="C138" s="301" t="s">
        <v>862</v>
      </c>
      <c r="D138" s="301"/>
      <c r="E138" s="301"/>
      <c r="F138" s="324" t="s">
        <v>832</v>
      </c>
      <c r="G138" s="301"/>
      <c r="H138" s="301" t="s">
        <v>886</v>
      </c>
      <c r="I138" s="301" t="s">
        <v>864</v>
      </c>
      <c r="J138" s="301"/>
      <c r="K138" s="349"/>
    </row>
    <row r="139" s="1" customFormat="1" ht="15" customHeight="1">
      <c r="B139" s="346"/>
      <c r="C139" s="301" t="s">
        <v>865</v>
      </c>
      <c r="D139" s="301"/>
      <c r="E139" s="301"/>
      <c r="F139" s="324" t="s">
        <v>832</v>
      </c>
      <c r="G139" s="301"/>
      <c r="H139" s="301" t="s">
        <v>887</v>
      </c>
      <c r="I139" s="301" t="s">
        <v>867</v>
      </c>
      <c r="J139" s="301"/>
      <c r="K139" s="349"/>
    </row>
    <row r="140" s="1" customFormat="1" ht="15" customHeight="1">
      <c r="B140" s="346"/>
      <c r="C140" s="301" t="s">
        <v>868</v>
      </c>
      <c r="D140" s="301"/>
      <c r="E140" s="301"/>
      <c r="F140" s="324" t="s">
        <v>832</v>
      </c>
      <c r="G140" s="301"/>
      <c r="H140" s="301" t="s">
        <v>868</v>
      </c>
      <c r="I140" s="301" t="s">
        <v>867</v>
      </c>
      <c r="J140" s="301"/>
      <c r="K140" s="349"/>
    </row>
    <row r="141" s="1" customFormat="1" ht="15" customHeight="1">
      <c r="B141" s="346"/>
      <c r="C141" s="301" t="s">
        <v>40</v>
      </c>
      <c r="D141" s="301"/>
      <c r="E141" s="301"/>
      <c r="F141" s="324" t="s">
        <v>832</v>
      </c>
      <c r="G141" s="301"/>
      <c r="H141" s="301" t="s">
        <v>888</v>
      </c>
      <c r="I141" s="301" t="s">
        <v>867</v>
      </c>
      <c r="J141" s="301"/>
      <c r="K141" s="349"/>
    </row>
    <row r="142" s="1" customFormat="1" ht="15" customHeight="1">
      <c r="B142" s="346"/>
      <c r="C142" s="301" t="s">
        <v>889</v>
      </c>
      <c r="D142" s="301"/>
      <c r="E142" s="301"/>
      <c r="F142" s="324" t="s">
        <v>832</v>
      </c>
      <c r="G142" s="301"/>
      <c r="H142" s="301" t="s">
        <v>890</v>
      </c>
      <c r="I142" s="301" t="s">
        <v>867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891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826</v>
      </c>
      <c r="D148" s="316"/>
      <c r="E148" s="316"/>
      <c r="F148" s="316" t="s">
        <v>827</v>
      </c>
      <c r="G148" s="317"/>
      <c r="H148" s="316" t="s">
        <v>56</v>
      </c>
      <c r="I148" s="316" t="s">
        <v>59</v>
      </c>
      <c r="J148" s="316" t="s">
        <v>828</v>
      </c>
      <c r="K148" s="315"/>
    </row>
    <row r="149" s="1" customFormat="1" ht="17.25" customHeight="1">
      <c r="B149" s="313"/>
      <c r="C149" s="318" t="s">
        <v>829</v>
      </c>
      <c r="D149" s="318"/>
      <c r="E149" s="318"/>
      <c r="F149" s="319" t="s">
        <v>830</v>
      </c>
      <c r="G149" s="320"/>
      <c r="H149" s="318"/>
      <c r="I149" s="318"/>
      <c r="J149" s="318" t="s">
        <v>831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835</v>
      </c>
      <c r="D151" s="301"/>
      <c r="E151" s="301"/>
      <c r="F151" s="354" t="s">
        <v>832</v>
      </c>
      <c r="G151" s="301"/>
      <c r="H151" s="353" t="s">
        <v>872</v>
      </c>
      <c r="I151" s="353" t="s">
        <v>834</v>
      </c>
      <c r="J151" s="353">
        <v>120</v>
      </c>
      <c r="K151" s="349"/>
    </row>
    <row r="152" s="1" customFormat="1" ht="15" customHeight="1">
      <c r="B152" s="326"/>
      <c r="C152" s="353" t="s">
        <v>881</v>
      </c>
      <c r="D152" s="301"/>
      <c r="E152" s="301"/>
      <c r="F152" s="354" t="s">
        <v>832</v>
      </c>
      <c r="G152" s="301"/>
      <c r="H152" s="353" t="s">
        <v>892</v>
      </c>
      <c r="I152" s="353" t="s">
        <v>834</v>
      </c>
      <c r="J152" s="353" t="s">
        <v>883</v>
      </c>
      <c r="K152" s="349"/>
    </row>
    <row r="153" s="1" customFormat="1" ht="15" customHeight="1">
      <c r="B153" s="326"/>
      <c r="C153" s="353" t="s">
        <v>780</v>
      </c>
      <c r="D153" s="301"/>
      <c r="E153" s="301"/>
      <c r="F153" s="354" t="s">
        <v>832</v>
      </c>
      <c r="G153" s="301"/>
      <c r="H153" s="353" t="s">
        <v>893</v>
      </c>
      <c r="I153" s="353" t="s">
        <v>834</v>
      </c>
      <c r="J153" s="353" t="s">
        <v>883</v>
      </c>
      <c r="K153" s="349"/>
    </row>
    <row r="154" s="1" customFormat="1" ht="15" customHeight="1">
      <c r="B154" s="326"/>
      <c r="C154" s="353" t="s">
        <v>837</v>
      </c>
      <c r="D154" s="301"/>
      <c r="E154" s="301"/>
      <c r="F154" s="354" t="s">
        <v>838</v>
      </c>
      <c r="G154" s="301"/>
      <c r="H154" s="353" t="s">
        <v>872</v>
      </c>
      <c r="I154" s="353" t="s">
        <v>834</v>
      </c>
      <c r="J154" s="353">
        <v>50</v>
      </c>
      <c r="K154" s="349"/>
    </row>
    <row r="155" s="1" customFormat="1" ht="15" customHeight="1">
      <c r="B155" s="326"/>
      <c r="C155" s="353" t="s">
        <v>840</v>
      </c>
      <c r="D155" s="301"/>
      <c r="E155" s="301"/>
      <c r="F155" s="354" t="s">
        <v>832</v>
      </c>
      <c r="G155" s="301"/>
      <c r="H155" s="353" t="s">
        <v>872</v>
      </c>
      <c r="I155" s="353" t="s">
        <v>842</v>
      </c>
      <c r="J155" s="353"/>
      <c r="K155" s="349"/>
    </row>
    <row r="156" s="1" customFormat="1" ht="15" customHeight="1">
      <c r="B156" s="326"/>
      <c r="C156" s="353" t="s">
        <v>851</v>
      </c>
      <c r="D156" s="301"/>
      <c r="E156" s="301"/>
      <c r="F156" s="354" t="s">
        <v>838</v>
      </c>
      <c r="G156" s="301"/>
      <c r="H156" s="353" t="s">
        <v>872</v>
      </c>
      <c r="I156" s="353" t="s">
        <v>834</v>
      </c>
      <c r="J156" s="353">
        <v>50</v>
      </c>
      <c r="K156" s="349"/>
    </row>
    <row r="157" s="1" customFormat="1" ht="15" customHeight="1">
      <c r="B157" s="326"/>
      <c r="C157" s="353" t="s">
        <v>859</v>
      </c>
      <c r="D157" s="301"/>
      <c r="E157" s="301"/>
      <c r="F157" s="354" t="s">
        <v>838</v>
      </c>
      <c r="G157" s="301"/>
      <c r="H157" s="353" t="s">
        <v>872</v>
      </c>
      <c r="I157" s="353" t="s">
        <v>834</v>
      </c>
      <c r="J157" s="353">
        <v>50</v>
      </c>
      <c r="K157" s="349"/>
    </row>
    <row r="158" s="1" customFormat="1" ht="15" customHeight="1">
      <c r="B158" s="326"/>
      <c r="C158" s="353" t="s">
        <v>857</v>
      </c>
      <c r="D158" s="301"/>
      <c r="E158" s="301"/>
      <c r="F158" s="354" t="s">
        <v>838</v>
      </c>
      <c r="G158" s="301"/>
      <c r="H158" s="353" t="s">
        <v>872</v>
      </c>
      <c r="I158" s="353" t="s">
        <v>834</v>
      </c>
      <c r="J158" s="353">
        <v>50</v>
      </c>
      <c r="K158" s="349"/>
    </row>
    <row r="159" s="1" customFormat="1" ht="15" customHeight="1">
      <c r="B159" s="326"/>
      <c r="C159" s="353" t="s">
        <v>167</v>
      </c>
      <c r="D159" s="301"/>
      <c r="E159" s="301"/>
      <c r="F159" s="354" t="s">
        <v>832</v>
      </c>
      <c r="G159" s="301"/>
      <c r="H159" s="353" t="s">
        <v>894</v>
      </c>
      <c r="I159" s="353" t="s">
        <v>834</v>
      </c>
      <c r="J159" s="353" t="s">
        <v>895</v>
      </c>
      <c r="K159" s="349"/>
    </row>
    <row r="160" s="1" customFormat="1" ht="15" customHeight="1">
      <c r="B160" s="326"/>
      <c r="C160" s="353" t="s">
        <v>896</v>
      </c>
      <c r="D160" s="301"/>
      <c r="E160" s="301"/>
      <c r="F160" s="354" t="s">
        <v>832</v>
      </c>
      <c r="G160" s="301"/>
      <c r="H160" s="353" t="s">
        <v>897</v>
      </c>
      <c r="I160" s="353" t="s">
        <v>867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898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826</v>
      </c>
      <c r="D166" s="316"/>
      <c r="E166" s="316"/>
      <c r="F166" s="316" t="s">
        <v>827</v>
      </c>
      <c r="G166" s="358"/>
      <c r="H166" s="359" t="s">
        <v>56</v>
      </c>
      <c r="I166" s="359" t="s">
        <v>59</v>
      </c>
      <c r="J166" s="316" t="s">
        <v>828</v>
      </c>
      <c r="K166" s="293"/>
    </row>
    <row r="167" s="1" customFormat="1" ht="17.25" customHeight="1">
      <c r="B167" s="294"/>
      <c r="C167" s="318" t="s">
        <v>829</v>
      </c>
      <c r="D167" s="318"/>
      <c r="E167" s="318"/>
      <c r="F167" s="319" t="s">
        <v>830</v>
      </c>
      <c r="G167" s="360"/>
      <c r="H167" s="361"/>
      <c r="I167" s="361"/>
      <c r="J167" s="318" t="s">
        <v>831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835</v>
      </c>
      <c r="D169" s="301"/>
      <c r="E169" s="301"/>
      <c r="F169" s="324" t="s">
        <v>832</v>
      </c>
      <c r="G169" s="301"/>
      <c r="H169" s="301" t="s">
        <v>872</v>
      </c>
      <c r="I169" s="301" t="s">
        <v>834</v>
      </c>
      <c r="J169" s="301">
        <v>120</v>
      </c>
      <c r="K169" s="349"/>
    </row>
    <row r="170" s="1" customFormat="1" ht="15" customHeight="1">
      <c r="B170" s="326"/>
      <c r="C170" s="301" t="s">
        <v>881</v>
      </c>
      <c r="D170" s="301"/>
      <c r="E170" s="301"/>
      <c r="F170" s="324" t="s">
        <v>832</v>
      </c>
      <c r="G170" s="301"/>
      <c r="H170" s="301" t="s">
        <v>882</v>
      </c>
      <c r="I170" s="301" t="s">
        <v>834</v>
      </c>
      <c r="J170" s="301" t="s">
        <v>883</v>
      </c>
      <c r="K170" s="349"/>
    </row>
    <row r="171" s="1" customFormat="1" ht="15" customHeight="1">
      <c r="B171" s="326"/>
      <c r="C171" s="301" t="s">
        <v>780</v>
      </c>
      <c r="D171" s="301"/>
      <c r="E171" s="301"/>
      <c r="F171" s="324" t="s">
        <v>832</v>
      </c>
      <c r="G171" s="301"/>
      <c r="H171" s="301" t="s">
        <v>899</v>
      </c>
      <c r="I171" s="301" t="s">
        <v>834</v>
      </c>
      <c r="J171" s="301" t="s">
        <v>883</v>
      </c>
      <c r="K171" s="349"/>
    </row>
    <row r="172" s="1" customFormat="1" ht="15" customHeight="1">
      <c r="B172" s="326"/>
      <c r="C172" s="301" t="s">
        <v>837</v>
      </c>
      <c r="D172" s="301"/>
      <c r="E172" s="301"/>
      <c r="F172" s="324" t="s">
        <v>838</v>
      </c>
      <c r="G172" s="301"/>
      <c r="H172" s="301" t="s">
        <v>899</v>
      </c>
      <c r="I172" s="301" t="s">
        <v>834</v>
      </c>
      <c r="J172" s="301">
        <v>50</v>
      </c>
      <c r="K172" s="349"/>
    </row>
    <row r="173" s="1" customFormat="1" ht="15" customHeight="1">
      <c r="B173" s="326"/>
      <c r="C173" s="301" t="s">
        <v>840</v>
      </c>
      <c r="D173" s="301"/>
      <c r="E173" s="301"/>
      <c r="F173" s="324" t="s">
        <v>832</v>
      </c>
      <c r="G173" s="301"/>
      <c r="H173" s="301" t="s">
        <v>899</v>
      </c>
      <c r="I173" s="301" t="s">
        <v>842</v>
      </c>
      <c r="J173" s="301"/>
      <c r="K173" s="349"/>
    </row>
    <row r="174" s="1" customFormat="1" ht="15" customHeight="1">
      <c r="B174" s="326"/>
      <c r="C174" s="301" t="s">
        <v>851</v>
      </c>
      <c r="D174" s="301"/>
      <c r="E174" s="301"/>
      <c r="F174" s="324" t="s">
        <v>838</v>
      </c>
      <c r="G174" s="301"/>
      <c r="H174" s="301" t="s">
        <v>899</v>
      </c>
      <c r="I174" s="301" t="s">
        <v>834</v>
      </c>
      <c r="J174" s="301">
        <v>50</v>
      </c>
      <c r="K174" s="349"/>
    </row>
    <row r="175" s="1" customFormat="1" ht="15" customHeight="1">
      <c r="B175" s="326"/>
      <c r="C175" s="301" t="s">
        <v>859</v>
      </c>
      <c r="D175" s="301"/>
      <c r="E175" s="301"/>
      <c r="F175" s="324" t="s">
        <v>838</v>
      </c>
      <c r="G175" s="301"/>
      <c r="H175" s="301" t="s">
        <v>899</v>
      </c>
      <c r="I175" s="301" t="s">
        <v>834</v>
      </c>
      <c r="J175" s="301">
        <v>50</v>
      </c>
      <c r="K175" s="349"/>
    </row>
    <row r="176" s="1" customFormat="1" ht="15" customHeight="1">
      <c r="B176" s="326"/>
      <c r="C176" s="301" t="s">
        <v>857</v>
      </c>
      <c r="D176" s="301"/>
      <c r="E176" s="301"/>
      <c r="F176" s="324" t="s">
        <v>838</v>
      </c>
      <c r="G176" s="301"/>
      <c r="H176" s="301" t="s">
        <v>899</v>
      </c>
      <c r="I176" s="301" t="s">
        <v>834</v>
      </c>
      <c r="J176" s="301">
        <v>50</v>
      </c>
      <c r="K176" s="349"/>
    </row>
    <row r="177" s="1" customFormat="1" ht="15" customHeight="1">
      <c r="B177" s="326"/>
      <c r="C177" s="301" t="s">
        <v>187</v>
      </c>
      <c r="D177" s="301"/>
      <c r="E177" s="301"/>
      <c r="F177" s="324" t="s">
        <v>832</v>
      </c>
      <c r="G177" s="301"/>
      <c r="H177" s="301" t="s">
        <v>900</v>
      </c>
      <c r="I177" s="301" t="s">
        <v>901</v>
      </c>
      <c r="J177" s="301"/>
      <c r="K177" s="349"/>
    </row>
    <row r="178" s="1" customFormat="1" ht="15" customHeight="1">
      <c r="B178" s="326"/>
      <c r="C178" s="301" t="s">
        <v>59</v>
      </c>
      <c r="D178" s="301"/>
      <c r="E178" s="301"/>
      <c r="F178" s="324" t="s">
        <v>832</v>
      </c>
      <c r="G178" s="301"/>
      <c r="H178" s="301" t="s">
        <v>902</v>
      </c>
      <c r="I178" s="301" t="s">
        <v>903</v>
      </c>
      <c r="J178" s="301">
        <v>1</v>
      </c>
      <c r="K178" s="349"/>
    </row>
    <row r="179" s="1" customFormat="1" ht="15" customHeight="1">
      <c r="B179" s="326"/>
      <c r="C179" s="301" t="s">
        <v>55</v>
      </c>
      <c r="D179" s="301"/>
      <c r="E179" s="301"/>
      <c r="F179" s="324" t="s">
        <v>832</v>
      </c>
      <c r="G179" s="301"/>
      <c r="H179" s="301" t="s">
        <v>904</v>
      </c>
      <c r="I179" s="301" t="s">
        <v>834</v>
      </c>
      <c r="J179" s="301">
        <v>20</v>
      </c>
      <c r="K179" s="349"/>
    </row>
    <row r="180" s="1" customFormat="1" ht="15" customHeight="1">
      <c r="B180" s="326"/>
      <c r="C180" s="301" t="s">
        <v>56</v>
      </c>
      <c r="D180" s="301"/>
      <c r="E180" s="301"/>
      <c r="F180" s="324" t="s">
        <v>832</v>
      </c>
      <c r="G180" s="301"/>
      <c r="H180" s="301" t="s">
        <v>905</v>
      </c>
      <c r="I180" s="301" t="s">
        <v>834</v>
      </c>
      <c r="J180" s="301">
        <v>255</v>
      </c>
      <c r="K180" s="349"/>
    </row>
    <row r="181" s="1" customFormat="1" ht="15" customHeight="1">
      <c r="B181" s="326"/>
      <c r="C181" s="301" t="s">
        <v>188</v>
      </c>
      <c r="D181" s="301"/>
      <c r="E181" s="301"/>
      <c r="F181" s="324" t="s">
        <v>832</v>
      </c>
      <c r="G181" s="301"/>
      <c r="H181" s="301" t="s">
        <v>796</v>
      </c>
      <c r="I181" s="301" t="s">
        <v>834</v>
      </c>
      <c r="J181" s="301">
        <v>10</v>
      </c>
      <c r="K181" s="349"/>
    </row>
    <row r="182" s="1" customFormat="1" ht="15" customHeight="1">
      <c r="B182" s="326"/>
      <c r="C182" s="301" t="s">
        <v>189</v>
      </c>
      <c r="D182" s="301"/>
      <c r="E182" s="301"/>
      <c r="F182" s="324" t="s">
        <v>832</v>
      </c>
      <c r="G182" s="301"/>
      <c r="H182" s="301" t="s">
        <v>906</v>
      </c>
      <c r="I182" s="301" t="s">
        <v>867</v>
      </c>
      <c r="J182" s="301"/>
      <c r="K182" s="349"/>
    </row>
    <row r="183" s="1" customFormat="1" ht="15" customHeight="1">
      <c r="B183" s="326"/>
      <c r="C183" s="301" t="s">
        <v>907</v>
      </c>
      <c r="D183" s="301"/>
      <c r="E183" s="301"/>
      <c r="F183" s="324" t="s">
        <v>832</v>
      </c>
      <c r="G183" s="301"/>
      <c r="H183" s="301" t="s">
        <v>908</v>
      </c>
      <c r="I183" s="301" t="s">
        <v>867</v>
      </c>
      <c r="J183" s="301"/>
      <c r="K183" s="349"/>
    </row>
    <row r="184" s="1" customFormat="1" ht="15" customHeight="1">
      <c r="B184" s="326"/>
      <c r="C184" s="301" t="s">
        <v>896</v>
      </c>
      <c r="D184" s="301"/>
      <c r="E184" s="301"/>
      <c r="F184" s="324" t="s">
        <v>832</v>
      </c>
      <c r="G184" s="301"/>
      <c r="H184" s="301" t="s">
        <v>909</v>
      </c>
      <c r="I184" s="301" t="s">
        <v>867</v>
      </c>
      <c r="J184" s="301"/>
      <c r="K184" s="349"/>
    </row>
    <row r="185" s="1" customFormat="1" ht="15" customHeight="1">
      <c r="B185" s="326"/>
      <c r="C185" s="301" t="s">
        <v>191</v>
      </c>
      <c r="D185" s="301"/>
      <c r="E185" s="301"/>
      <c r="F185" s="324" t="s">
        <v>838</v>
      </c>
      <c r="G185" s="301"/>
      <c r="H185" s="301" t="s">
        <v>910</v>
      </c>
      <c r="I185" s="301" t="s">
        <v>834</v>
      </c>
      <c r="J185" s="301">
        <v>50</v>
      </c>
      <c r="K185" s="349"/>
    </row>
    <row r="186" s="1" customFormat="1" ht="15" customHeight="1">
      <c r="B186" s="326"/>
      <c r="C186" s="301" t="s">
        <v>911</v>
      </c>
      <c r="D186" s="301"/>
      <c r="E186" s="301"/>
      <c r="F186" s="324" t="s">
        <v>838</v>
      </c>
      <c r="G186" s="301"/>
      <c r="H186" s="301" t="s">
        <v>912</v>
      </c>
      <c r="I186" s="301" t="s">
        <v>913</v>
      </c>
      <c r="J186" s="301"/>
      <c r="K186" s="349"/>
    </row>
    <row r="187" s="1" customFormat="1" ht="15" customHeight="1">
      <c r="B187" s="326"/>
      <c r="C187" s="301" t="s">
        <v>914</v>
      </c>
      <c r="D187" s="301"/>
      <c r="E187" s="301"/>
      <c r="F187" s="324" t="s">
        <v>838</v>
      </c>
      <c r="G187" s="301"/>
      <c r="H187" s="301" t="s">
        <v>915</v>
      </c>
      <c r="I187" s="301" t="s">
        <v>913</v>
      </c>
      <c r="J187" s="301"/>
      <c r="K187" s="349"/>
    </row>
    <row r="188" s="1" customFormat="1" ht="15" customHeight="1">
      <c r="B188" s="326"/>
      <c r="C188" s="301" t="s">
        <v>916</v>
      </c>
      <c r="D188" s="301"/>
      <c r="E188" s="301"/>
      <c r="F188" s="324" t="s">
        <v>838</v>
      </c>
      <c r="G188" s="301"/>
      <c r="H188" s="301" t="s">
        <v>917</v>
      </c>
      <c r="I188" s="301" t="s">
        <v>913</v>
      </c>
      <c r="J188" s="301"/>
      <c r="K188" s="349"/>
    </row>
    <row r="189" s="1" customFormat="1" ht="15" customHeight="1">
      <c r="B189" s="326"/>
      <c r="C189" s="362" t="s">
        <v>918</v>
      </c>
      <c r="D189" s="301"/>
      <c r="E189" s="301"/>
      <c r="F189" s="324" t="s">
        <v>838</v>
      </c>
      <c r="G189" s="301"/>
      <c r="H189" s="301" t="s">
        <v>919</v>
      </c>
      <c r="I189" s="301" t="s">
        <v>920</v>
      </c>
      <c r="J189" s="363" t="s">
        <v>921</v>
      </c>
      <c r="K189" s="349"/>
    </row>
    <row r="190" s="1" customFormat="1" ht="15" customHeight="1">
      <c r="B190" s="326"/>
      <c r="C190" s="362" t="s">
        <v>44</v>
      </c>
      <c r="D190" s="301"/>
      <c r="E190" s="301"/>
      <c r="F190" s="324" t="s">
        <v>832</v>
      </c>
      <c r="G190" s="301"/>
      <c r="H190" s="298" t="s">
        <v>922</v>
      </c>
      <c r="I190" s="301" t="s">
        <v>923</v>
      </c>
      <c r="J190" s="301"/>
      <c r="K190" s="349"/>
    </row>
    <row r="191" s="1" customFormat="1" ht="15" customHeight="1">
      <c r="B191" s="326"/>
      <c r="C191" s="362" t="s">
        <v>924</v>
      </c>
      <c r="D191" s="301"/>
      <c r="E191" s="301"/>
      <c r="F191" s="324" t="s">
        <v>832</v>
      </c>
      <c r="G191" s="301"/>
      <c r="H191" s="301" t="s">
        <v>925</v>
      </c>
      <c r="I191" s="301" t="s">
        <v>867</v>
      </c>
      <c r="J191" s="301"/>
      <c r="K191" s="349"/>
    </row>
    <row r="192" s="1" customFormat="1" ht="15" customHeight="1">
      <c r="B192" s="326"/>
      <c r="C192" s="362" t="s">
        <v>926</v>
      </c>
      <c r="D192" s="301"/>
      <c r="E192" s="301"/>
      <c r="F192" s="324" t="s">
        <v>832</v>
      </c>
      <c r="G192" s="301"/>
      <c r="H192" s="301" t="s">
        <v>927</v>
      </c>
      <c r="I192" s="301" t="s">
        <v>867</v>
      </c>
      <c r="J192" s="301"/>
      <c r="K192" s="349"/>
    </row>
    <row r="193" s="1" customFormat="1" ht="15" customHeight="1">
      <c r="B193" s="326"/>
      <c r="C193" s="362" t="s">
        <v>928</v>
      </c>
      <c r="D193" s="301"/>
      <c r="E193" s="301"/>
      <c r="F193" s="324" t="s">
        <v>838</v>
      </c>
      <c r="G193" s="301"/>
      <c r="H193" s="301" t="s">
        <v>929</v>
      </c>
      <c r="I193" s="301" t="s">
        <v>867</v>
      </c>
      <c r="J193" s="301"/>
      <c r="K193" s="349"/>
    </row>
    <row r="194" s="1" customFormat="1" ht="15" customHeight="1">
      <c r="B194" s="355"/>
      <c r="C194" s="364"/>
      <c r="D194" s="335"/>
      <c r="E194" s="335"/>
      <c r="F194" s="335"/>
      <c r="G194" s="335"/>
      <c r="H194" s="335"/>
      <c r="I194" s="335"/>
      <c r="J194" s="335"/>
      <c r="K194" s="356"/>
    </row>
    <row r="195" s="1" customFormat="1" ht="18.75" customHeight="1">
      <c r="B195" s="337"/>
      <c r="C195" s="347"/>
      <c r="D195" s="347"/>
      <c r="E195" s="347"/>
      <c r="F195" s="357"/>
      <c r="G195" s="347"/>
      <c r="H195" s="347"/>
      <c r="I195" s="347"/>
      <c r="J195" s="347"/>
      <c r="K195" s="337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09"/>
      <c r="C197" s="309"/>
      <c r="D197" s="309"/>
      <c r="E197" s="309"/>
      <c r="F197" s="309"/>
      <c r="G197" s="309"/>
      <c r="H197" s="309"/>
      <c r="I197" s="309"/>
      <c r="J197" s="309"/>
      <c r="K197" s="309"/>
    </row>
    <row r="198" s="1" customFormat="1" ht="13.5">
      <c r="B198" s="288"/>
      <c r="C198" s="289"/>
      <c r="D198" s="289"/>
      <c r="E198" s="289"/>
      <c r="F198" s="289"/>
      <c r="G198" s="289"/>
      <c r="H198" s="289"/>
      <c r="I198" s="289"/>
      <c r="J198" s="289"/>
      <c r="K198" s="290"/>
    </row>
    <row r="199" s="1" customFormat="1" ht="21">
      <c r="B199" s="291"/>
      <c r="C199" s="292" t="s">
        <v>930</v>
      </c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5.5" customHeight="1">
      <c r="B200" s="291"/>
      <c r="C200" s="365" t="s">
        <v>931</v>
      </c>
      <c r="D200" s="365"/>
      <c r="E200" s="365"/>
      <c r="F200" s="365" t="s">
        <v>932</v>
      </c>
      <c r="G200" s="366"/>
      <c r="H200" s="365" t="s">
        <v>933</v>
      </c>
      <c r="I200" s="365"/>
      <c r="J200" s="365"/>
      <c r="K200" s="293"/>
    </row>
    <row r="201" s="1" customFormat="1" ht="5.25" customHeight="1">
      <c r="B201" s="326"/>
      <c r="C201" s="321"/>
      <c r="D201" s="321"/>
      <c r="E201" s="321"/>
      <c r="F201" s="321"/>
      <c r="G201" s="347"/>
      <c r="H201" s="321"/>
      <c r="I201" s="321"/>
      <c r="J201" s="321"/>
      <c r="K201" s="349"/>
    </row>
    <row r="202" s="1" customFormat="1" ht="15" customHeight="1">
      <c r="B202" s="326"/>
      <c r="C202" s="301" t="s">
        <v>923</v>
      </c>
      <c r="D202" s="301"/>
      <c r="E202" s="301"/>
      <c r="F202" s="324" t="s">
        <v>45</v>
      </c>
      <c r="G202" s="301"/>
      <c r="H202" s="301" t="s">
        <v>934</v>
      </c>
      <c r="I202" s="301"/>
      <c r="J202" s="301"/>
      <c r="K202" s="349"/>
    </row>
    <row r="203" s="1" customFormat="1" ht="15" customHeight="1">
      <c r="B203" s="326"/>
      <c r="C203" s="301"/>
      <c r="D203" s="301"/>
      <c r="E203" s="301"/>
      <c r="F203" s="324" t="s">
        <v>46</v>
      </c>
      <c r="G203" s="301"/>
      <c r="H203" s="301" t="s">
        <v>935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49</v>
      </c>
      <c r="G204" s="301"/>
      <c r="H204" s="301" t="s">
        <v>936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47</v>
      </c>
      <c r="G205" s="301"/>
      <c r="H205" s="301" t="s">
        <v>937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48</v>
      </c>
      <c r="G206" s="301"/>
      <c r="H206" s="301" t="s">
        <v>938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/>
      <c r="G207" s="301"/>
      <c r="H207" s="301"/>
      <c r="I207" s="301"/>
      <c r="J207" s="301"/>
      <c r="K207" s="349"/>
    </row>
    <row r="208" s="1" customFormat="1" ht="15" customHeight="1">
      <c r="B208" s="326"/>
      <c r="C208" s="301" t="s">
        <v>879</v>
      </c>
      <c r="D208" s="301"/>
      <c r="E208" s="301"/>
      <c r="F208" s="324" t="s">
        <v>81</v>
      </c>
      <c r="G208" s="301"/>
      <c r="H208" s="301" t="s">
        <v>939</v>
      </c>
      <c r="I208" s="301"/>
      <c r="J208" s="301"/>
      <c r="K208" s="349"/>
    </row>
    <row r="209" s="1" customFormat="1" ht="15" customHeight="1">
      <c r="B209" s="326"/>
      <c r="C209" s="301"/>
      <c r="D209" s="301"/>
      <c r="E209" s="301"/>
      <c r="F209" s="324" t="s">
        <v>774</v>
      </c>
      <c r="G209" s="301"/>
      <c r="H209" s="301" t="s">
        <v>775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772</v>
      </c>
      <c r="G210" s="301"/>
      <c r="H210" s="301" t="s">
        <v>940</v>
      </c>
      <c r="I210" s="301"/>
      <c r="J210" s="301"/>
      <c r="K210" s="349"/>
    </row>
    <row r="211" s="1" customFormat="1" ht="15" customHeight="1">
      <c r="B211" s="367"/>
      <c r="C211" s="301"/>
      <c r="D211" s="301"/>
      <c r="E211" s="301"/>
      <c r="F211" s="324" t="s">
        <v>776</v>
      </c>
      <c r="G211" s="362"/>
      <c r="H211" s="353" t="s">
        <v>777</v>
      </c>
      <c r="I211" s="353"/>
      <c r="J211" s="353"/>
      <c r="K211" s="368"/>
    </row>
    <row r="212" s="1" customFormat="1" ht="15" customHeight="1">
      <c r="B212" s="367"/>
      <c r="C212" s="301"/>
      <c r="D212" s="301"/>
      <c r="E212" s="301"/>
      <c r="F212" s="324" t="s">
        <v>778</v>
      </c>
      <c r="G212" s="362"/>
      <c r="H212" s="353" t="s">
        <v>941</v>
      </c>
      <c r="I212" s="353"/>
      <c r="J212" s="353"/>
      <c r="K212" s="368"/>
    </row>
    <row r="213" s="1" customFormat="1" ht="15" customHeight="1">
      <c r="B213" s="367"/>
      <c r="C213" s="301"/>
      <c r="D213" s="301"/>
      <c r="E213" s="301"/>
      <c r="F213" s="324"/>
      <c r="G213" s="362"/>
      <c r="H213" s="353"/>
      <c r="I213" s="353"/>
      <c r="J213" s="353"/>
      <c r="K213" s="368"/>
    </row>
    <row r="214" s="1" customFormat="1" ht="15" customHeight="1">
      <c r="B214" s="367"/>
      <c r="C214" s="301" t="s">
        <v>903</v>
      </c>
      <c r="D214" s="301"/>
      <c r="E214" s="301"/>
      <c r="F214" s="324">
        <v>1</v>
      </c>
      <c r="G214" s="362"/>
      <c r="H214" s="353" t="s">
        <v>942</v>
      </c>
      <c r="I214" s="353"/>
      <c r="J214" s="353"/>
      <c r="K214" s="368"/>
    </row>
    <row r="215" s="1" customFormat="1" ht="15" customHeight="1">
      <c r="B215" s="367"/>
      <c r="C215" s="301"/>
      <c r="D215" s="301"/>
      <c r="E215" s="301"/>
      <c r="F215" s="324">
        <v>2</v>
      </c>
      <c r="G215" s="362"/>
      <c r="H215" s="353" t="s">
        <v>943</v>
      </c>
      <c r="I215" s="353"/>
      <c r="J215" s="353"/>
      <c r="K215" s="368"/>
    </row>
    <row r="216" s="1" customFormat="1" ht="15" customHeight="1">
      <c r="B216" s="367"/>
      <c r="C216" s="301"/>
      <c r="D216" s="301"/>
      <c r="E216" s="301"/>
      <c r="F216" s="324">
        <v>3</v>
      </c>
      <c r="G216" s="362"/>
      <c r="H216" s="353" t="s">
        <v>944</v>
      </c>
      <c r="I216" s="353"/>
      <c r="J216" s="353"/>
      <c r="K216" s="368"/>
    </row>
    <row r="217" s="1" customFormat="1" ht="15" customHeight="1">
      <c r="B217" s="367"/>
      <c r="C217" s="301"/>
      <c r="D217" s="301"/>
      <c r="E217" s="301"/>
      <c r="F217" s="324">
        <v>4</v>
      </c>
      <c r="G217" s="362"/>
      <c r="H217" s="353" t="s">
        <v>945</v>
      </c>
      <c r="I217" s="353"/>
      <c r="J217" s="353"/>
      <c r="K217" s="368"/>
    </row>
    <row r="218" s="1" customFormat="1" ht="12.75" customHeight="1">
      <c r="B218" s="369"/>
      <c r="C218" s="370"/>
      <c r="D218" s="370"/>
      <c r="E218" s="370"/>
      <c r="F218" s="370"/>
      <c r="G218" s="370"/>
      <c r="H218" s="370"/>
      <c r="I218" s="370"/>
      <c r="J218" s="370"/>
      <c r="K218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Kroupa Jiří</dc:creator>
  <cp:lastModifiedBy>Kroupa Jiří</cp:lastModifiedBy>
  <dcterms:created xsi:type="dcterms:W3CDTF">2021-04-16T07:44:32Z</dcterms:created>
  <dcterms:modified xsi:type="dcterms:W3CDTF">2021-04-16T07:44:38Z</dcterms:modified>
</cp:coreProperties>
</file>