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bookViews>
    <workbookView xWindow="0" yWindow="0" windowWidth="0" windowHeight="0"/>
  </bookViews>
  <sheets>
    <sheet name="Rekapitulace stavby" sheetId="1" r:id="rId1"/>
    <sheet name="609-01 - Stavební část" sheetId="2" r:id="rId2"/>
    <sheet name="609-02 - ZTI" sheetId="3" r:id="rId3"/>
    <sheet name="609-03 - Vytápění" sheetId="4" r:id="rId4"/>
    <sheet name="609-04 - Vzduchotechnika" sheetId="5" r:id="rId5"/>
    <sheet name="609-05 - EI silnoproud" sheetId="6" r:id="rId6"/>
    <sheet name="609-06 - EI slaboproud" sheetId="7" r:id="rId7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'609-01 - Stavební část'!$C$145:$K$719</definedName>
    <definedName name="_xlnm.Print_Area" localSheetId="1">'609-01 - Stavební část'!$C$4:$J$76,'609-01 - Stavební část'!$C$82:$J$127,'609-01 - Stavební část'!$C$133:$J$719</definedName>
    <definedName name="_xlnm.Print_Titles" localSheetId="1">'609-01 - Stavební část'!$145:$145</definedName>
    <definedName name="_xlnm._FilterDatabase" localSheetId="2" hidden="1">'609-02 - ZTI'!$C$126:$K$231</definedName>
    <definedName name="_xlnm.Print_Area" localSheetId="2">'609-02 - ZTI'!$C$4:$J$76,'609-02 - ZTI'!$C$82:$J$108,'609-02 - ZTI'!$C$114:$J$231</definedName>
    <definedName name="_xlnm.Print_Titles" localSheetId="2">'609-02 - ZTI'!$126:$126</definedName>
    <definedName name="_xlnm._FilterDatabase" localSheetId="3" hidden="1">'609-03 - Vytápění'!$C$123:$K$183</definedName>
    <definedName name="_xlnm.Print_Area" localSheetId="3">'609-03 - Vytápění'!$C$4:$J$76,'609-03 - Vytápění'!$C$82:$J$105,'609-03 - Vytápění'!$C$111:$J$183</definedName>
    <definedName name="_xlnm.Print_Titles" localSheetId="3">'609-03 - Vytápění'!$123:$123</definedName>
    <definedName name="_xlnm._FilterDatabase" localSheetId="4" hidden="1">'609-04 - Vzduchotechnika'!$C$120:$K$156</definedName>
    <definedName name="_xlnm.Print_Area" localSheetId="4">'609-04 - Vzduchotechnika'!$C$4:$J$76,'609-04 - Vzduchotechnika'!$C$82:$J$102,'609-04 - Vzduchotechnika'!$C$108:$J$156</definedName>
    <definedName name="_xlnm.Print_Titles" localSheetId="4">'609-04 - Vzduchotechnika'!$120:$120</definedName>
    <definedName name="_xlnm._FilterDatabase" localSheetId="5" hidden="1">'609-05 - EI silnoproud'!$C$122:$K$233</definedName>
    <definedName name="_xlnm.Print_Area" localSheetId="5">'609-05 - EI silnoproud'!$C$4:$J$76,'609-05 - EI silnoproud'!$C$82:$J$104,'609-05 - EI silnoproud'!$C$110:$J$233</definedName>
    <definedName name="_xlnm.Print_Titles" localSheetId="5">'609-05 - EI silnoproud'!$122:$122</definedName>
    <definedName name="_xlnm._FilterDatabase" localSheetId="6" hidden="1">'609-06 - EI slaboproud'!$C$121:$K$158</definedName>
    <definedName name="_xlnm.Print_Area" localSheetId="6">'609-06 - EI slaboproud'!$C$4:$J$76,'609-06 - EI slaboproud'!$C$82:$J$103,'609-06 - EI slaboproud'!$C$109:$J$158</definedName>
    <definedName name="_xlnm.Print_Titles" localSheetId="6">'609-06 - EI slaboproud'!$121:$121</definedName>
  </definedNames>
  <calcPr/>
</workbook>
</file>

<file path=xl/calcChain.xml><?xml version="1.0" encoding="utf-8"?>
<calcChain xmlns="http://schemas.openxmlformats.org/spreadsheetml/2006/main">
  <c i="7" l="1" r="J37"/>
  <c r="J36"/>
  <c i="1" r="AY100"/>
  <c i="7" r="J35"/>
  <c i="1" r="AX100"/>
  <c i="7" r="BI158"/>
  <c r="BH158"/>
  <c r="BG158"/>
  <c r="BF158"/>
  <c r="T158"/>
  <c r="T157"/>
  <c r="T156"/>
  <c r="R158"/>
  <c r="R157"/>
  <c r="R156"/>
  <c r="P158"/>
  <c r="P157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85"/>
  <c i="6" r="J37"/>
  <c r="J36"/>
  <c i="1" r="AY99"/>
  <c i="6" r="J35"/>
  <c i="1" r="AX99"/>
  <c i="6" r="BI233"/>
  <c r="BH233"/>
  <c r="BG233"/>
  <c r="BF233"/>
  <c r="T233"/>
  <c r="T232"/>
  <c r="T231"/>
  <c r="R233"/>
  <c r="R232"/>
  <c r="R231"/>
  <c r="P233"/>
  <c r="P232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117"/>
  <c r="E7"/>
  <c r="E113"/>
  <c i="5" r="J37"/>
  <c r="J36"/>
  <c i="1" r="AY98"/>
  <c i="5" r="J35"/>
  <c i="1" r="AX98"/>
  <c i="5" r="BI156"/>
  <c r="BH156"/>
  <c r="BG156"/>
  <c r="BF156"/>
  <c r="T156"/>
  <c r="T155"/>
  <c r="T154"/>
  <c r="R156"/>
  <c r="R155"/>
  <c r="R154"/>
  <c r="P156"/>
  <c r="P155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4" r="J37"/>
  <c r="J36"/>
  <c i="1" r="AY97"/>
  <c i="4" r="J35"/>
  <c i="1" r="AX97"/>
  <c i="4" r="BI183"/>
  <c r="BH183"/>
  <c r="BG183"/>
  <c r="BF183"/>
  <c r="T183"/>
  <c r="T182"/>
  <c r="T181"/>
  <c r="R183"/>
  <c r="R182"/>
  <c r="R181"/>
  <c r="P183"/>
  <c r="P182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T173"/>
  <c r="R174"/>
  <c r="R173"/>
  <c r="P174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J121"/>
  <c r="J120"/>
  <c r="F120"/>
  <c r="F118"/>
  <c r="E116"/>
  <c r="J92"/>
  <c r="J91"/>
  <c r="F91"/>
  <c r="F89"/>
  <c r="E87"/>
  <c r="J18"/>
  <c r="E18"/>
  <c r="F121"/>
  <c r="J17"/>
  <c r="J12"/>
  <c r="J89"/>
  <c r="E7"/>
  <c r="E114"/>
  <c i="3" r="J37"/>
  <c r="J36"/>
  <c i="1" r="AY96"/>
  <c i="3" r="J35"/>
  <c i="1" r="AX96"/>
  <c i="3" r="BI231"/>
  <c r="BH231"/>
  <c r="BG231"/>
  <c r="BF231"/>
  <c r="T231"/>
  <c r="T230"/>
  <c r="T229"/>
  <c r="R231"/>
  <c r="R230"/>
  <c r="R229"/>
  <c r="P231"/>
  <c r="P230"/>
  <c r="P229"/>
  <c r="BI228"/>
  <c r="BH228"/>
  <c r="BG228"/>
  <c r="BF228"/>
  <c r="T228"/>
  <c r="T227"/>
  <c r="R228"/>
  <c r="R227"/>
  <c r="P228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92"/>
  <c r="J17"/>
  <c r="J12"/>
  <c r="J121"/>
  <c r="E7"/>
  <c r="E117"/>
  <c i="2" r="J37"/>
  <c r="J36"/>
  <c i="1" r="AY95"/>
  <c i="2" r="J35"/>
  <c i="1" r="AX95"/>
  <c i="2" r="BI719"/>
  <c r="BH719"/>
  <c r="BG719"/>
  <c r="BF719"/>
  <c r="T719"/>
  <c r="T718"/>
  <c r="T717"/>
  <c r="R719"/>
  <c r="R718"/>
  <c r="R717"/>
  <c r="P719"/>
  <c r="P718"/>
  <c r="P717"/>
  <c r="BI716"/>
  <c r="BH716"/>
  <c r="BG716"/>
  <c r="BF716"/>
  <c r="T716"/>
  <c r="R716"/>
  <c r="P716"/>
  <c r="BI714"/>
  <c r="BH714"/>
  <c r="BG714"/>
  <c r="BF714"/>
  <c r="T714"/>
  <c r="R714"/>
  <c r="P714"/>
  <c r="BI713"/>
  <c r="BH713"/>
  <c r="BG713"/>
  <c r="BF713"/>
  <c r="T713"/>
  <c r="R713"/>
  <c r="P713"/>
  <c r="BI710"/>
  <c r="BH710"/>
  <c r="BG710"/>
  <c r="BF710"/>
  <c r="T710"/>
  <c r="R710"/>
  <c r="P710"/>
  <c r="BI708"/>
  <c r="BH708"/>
  <c r="BG708"/>
  <c r="BF708"/>
  <c r="T708"/>
  <c r="R708"/>
  <c r="P708"/>
  <c r="BI706"/>
  <c r="BH706"/>
  <c r="BG706"/>
  <c r="BF706"/>
  <c r="T706"/>
  <c r="R706"/>
  <c r="P706"/>
  <c r="BI705"/>
  <c r="BH705"/>
  <c r="BG705"/>
  <c r="BF705"/>
  <c r="T705"/>
  <c r="R705"/>
  <c r="P705"/>
  <c r="BI703"/>
  <c r="BH703"/>
  <c r="BG703"/>
  <c r="BF703"/>
  <c r="T703"/>
  <c r="R703"/>
  <c r="P703"/>
  <c r="BI702"/>
  <c r="BH702"/>
  <c r="BG702"/>
  <c r="BF702"/>
  <c r="T702"/>
  <c r="R702"/>
  <c r="P702"/>
  <c r="BI700"/>
  <c r="BH700"/>
  <c r="BG700"/>
  <c r="BF700"/>
  <c r="T700"/>
  <c r="R700"/>
  <c r="P700"/>
  <c r="BI698"/>
  <c r="BH698"/>
  <c r="BG698"/>
  <c r="BF698"/>
  <c r="T698"/>
  <c r="R698"/>
  <c r="P698"/>
  <c r="BI693"/>
  <c r="BH693"/>
  <c r="BG693"/>
  <c r="BF693"/>
  <c r="T693"/>
  <c r="R693"/>
  <c r="P693"/>
  <c r="BI688"/>
  <c r="BH688"/>
  <c r="BG688"/>
  <c r="BF688"/>
  <c r="T688"/>
  <c r="R688"/>
  <c r="P688"/>
  <c r="BI686"/>
  <c r="BH686"/>
  <c r="BG686"/>
  <c r="BF686"/>
  <c r="T686"/>
  <c r="R686"/>
  <c r="P686"/>
  <c r="BI684"/>
  <c r="BH684"/>
  <c r="BG684"/>
  <c r="BF684"/>
  <c r="T684"/>
  <c r="R684"/>
  <c r="P684"/>
  <c r="BI682"/>
  <c r="BH682"/>
  <c r="BG682"/>
  <c r="BF682"/>
  <c r="T682"/>
  <c r="R682"/>
  <c r="P682"/>
  <c r="BI680"/>
  <c r="BH680"/>
  <c r="BG680"/>
  <c r="BF680"/>
  <c r="T680"/>
  <c r="R680"/>
  <c r="P680"/>
  <c r="BI676"/>
  <c r="BH676"/>
  <c r="BG676"/>
  <c r="BF676"/>
  <c r="T676"/>
  <c r="R676"/>
  <c r="P676"/>
  <c r="BI674"/>
  <c r="BH674"/>
  <c r="BG674"/>
  <c r="BF674"/>
  <c r="T674"/>
  <c r="R674"/>
  <c r="P674"/>
  <c r="BI670"/>
  <c r="BH670"/>
  <c r="BG670"/>
  <c r="BF670"/>
  <c r="T670"/>
  <c r="R670"/>
  <c r="P670"/>
  <c r="BI666"/>
  <c r="BH666"/>
  <c r="BG666"/>
  <c r="BF666"/>
  <c r="T666"/>
  <c r="R666"/>
  <c r="P666"/>
  <c r="BI664"/>
  <c r="BH664"/>
  <c r="BG664"/>
  <c r="BF664"/>
  <c r="T664"/>
  <c r="R664"/>
  <c r="P664"/>
  <c r="BI662"/>
  <c r="BH662"/>
  <c r="BG662"/>
  <c r="BF662"/>
  <c r="T662"/>
  <c r="R662"/>
  <c r="P662"/>
  <c r="BI660"/>
  <c r="BH660"/>
  <c r="BG660"/>
  <c r="BF660"/>
  <c r="T660"/>
  <c r="R660"/>
  <c r="P660"/>
  <c r="BI658"/>
  <c r="BH658"/>
  <c r="BG658"/>
  <c r="BF658"/>
  <c r="T658"/>
  <c r="R658"/>
  <c r="P658"/>
  <c r="BI656"/>
  <c r="BH656"/>
  <c r="BG656"/>
  <c r="BF656"/>
  <c r="T656"/>
  <c r="R656"/>
  <c r="P656"/>
  <c r="BI654"/>
  <c r="BH654"/>
  <c r="BG654"/>
  <c r="BF654"/>
  <c r="T654"/>
  <c r="R654"/>
  <c r="P654"/>
  <c r="BI652"/>
  <c r="BH652"/>
  <c r="BG652"/>
  <c r="BF652"/>
  <c r="T652"/>
  <c r="R652"/>
  <c r="P652"/>
  <c r="BI650"/>
  <c r="BH650"/>
  <c r="BG650"/>
  <c r="BF650"/>
  <c r="T650"/>
  <c r="R650"/>
  <c r="P650"/>
  <c r="BI648"/>
  <c r="BH648"/>
  <c r="BG648"/>
  <c r="BF648"/>
  <c r="T648"/>
  <c r="R648"/>
  <c r="P648"/>
  <c r="BI646"/>
  <c r="BH646"/>
  <c r="BG646"/>
  <c r="BF646"/>
  <c r="T646"/>
  <c r="R646"/>
  <c r="P646"/>
  <c r="BI645"/>
  <c r="BH645"/>
  <c r="BG645"/>
  <c r="BF645"/>
  <c r="T645"/>
  <c r="R645"/>
  <c r="P645"/>
  <c r="BI644"/>
  <c r="BH644"/>
  <c r="BG644"/>
  <c r="BF644"/>
  <c r="T644"/>
  <c r="R644"/>
  <c r="P644"/>
  <c r="BI643"/>
  <c r="BH643"/>
  <c r="BG643"/>
  <c r="BF643"/>
  <c r="T643"/>
  <c r="R643"/>
  <c r="P643"/>
  <c r="BI642"/>
  <c r="BH642"/>
  <c r="BG642"/>
  <c r="BF642"/>
  <c r="T642"/>
  <c r="R642"/>
  <c r="P642"/>
  <c r="BI641"/>
  <c r="BH641"/>
  <c r="BG641"/>
  <c r="BF641"/>
  <c r="T641"/>
  <c r="R641"/>
  <c r="P641"/>
  <c r="BI640"/>
  <c r="BH640"/>
  <c r="BG640"/>
  <c r="BF640"/>
  <c r="T640"/>
  <c r="R640"/>
  <c r="P640"/>
  <c r="BI639"/>
  <c r="BH639"/>
  <c r="BG639"/>
  <c r="BF639"/>
  <c r="T639"/>
  <c r="R639"/>
  <c r="P639"/>
  <c r="BI638"/>
  <c r="BH638"/>
  <c r="BG638"/>
  <c r="BF638"/>
  <c r="T638"/>
  <c r="R638"/>
  <c r="P638"/>
  <c r="BI637"/>
  <c r="BH637"/>
  <c r="BG637"/>
  <c r="BF637"/>
  <c r="T637"/>
  <c r="R637"/>
  <c r="P637"/>
  <c r="BI636"/>
  <c r="BH636"/>
  <c r="BG636"/>
  <c r="BF636"/>
  <c r="T636"/>
  <c r="R636"/>
  <c r="P636"/>
  <c r="BI635"/>
  <c r="BH635"/>
  <c r="BG635"/>
  <c r="BF635"/>
  <c r="T635"/>
  <c r="R635"/>
  <c r="P635"/>
  <c r="BI633"/>
  <c r="BH633"/>
  <c r="BG633"/>
  <c r="BF633"/>
  <c r="T633"/>
  <c r="R633"/>
  <c r="P633"/>
  <c r="BI632"/>
  <c r="BH632"/>
  <c r="BG632"/>
  <c r="BF632"/>
  <c r="T632"/>
  <c r="R632"/>
  <c r="P632"/>
  <c r="BI630"/>
  <c r="BH630"/>
  <c r="BG630"/>
  <c r="BF630"/>
  <c r="T630"/>
  <c r="R630"/>
  <c r="P630"/>
  <c r="BI629"/>
  <c r="BH629"/>
  <c r="BG629"/>
  <c r="BF629"/>
  <c r="T629"/>
  <c r="R629"/>
  <c r="P629"/>
  <c r="BI627"/>
  <c r="BH627"/>
  <c r="BG627"/>
  <c r="BF627"/>
  <c r="T627"/>
  <c r="R627"/>
  <c r="P627"/>
  <c r="BI625"/>
  <c r="BH625"/>
  <c r="BG625"/>
  <c r="BF625"/>
  <c r="T625"/>
  <c r="R625"/>
  <c r="P625"/>
  <c r="BI624"/>
  <c r="BH624"/>
  <c r="BG624"/>
  <c r="BF624"/>
  <c r="T624"/>
  <c r="R624"/>
  <c r="P624"/>
  <c r="BI623"/>
  <c r="BH623"/>
  <c r="BG623"/>
  <c r="BF623"/>
  <c r="T623"/>
  <c r="R623"/>
  <c r="P623"/>
  <c r="BI622"/>
  <c r="BH622"/>
  <c r="BG622"/>
  <c r="BF622"/>
  <c r="T622"/>
  <c r="R622"/>
  <c r="P622"/>
  <c r="BI620"/>
  <c r="BH620"/>
  <c r="BG620"/>
  <c r="BF620"/>
  <c r="T620"/>
  <c r="R620"/>
  <c r="P620"/>
  <c r="BI619"/>
  <c r="BH619"/>
  <c r="BG619"/>
  <c r="BF619"/>
  <c r="T619"/>
  <c r="R619"/>
  <c r="P619"/>
  <c r="BI617"/>
  <c r="BH617"/>
  <c r="BG617"/>
  <c r="BF617"/>
  <c r="T617"/>
  <c r="R617"/>
  <c r="P617"/>
  <c r="BI614"/>
  <c r="BH614"/>
  <c r="BG614"/>
  <c r="BF614"/>
  <c r="T614"/>
  <c r="R614"/>
  <c r="P614"/>
  <c r="BI612"/>
  <c r="BH612"/>
  <c r="BG612"/>
  <c r="BF612"/>
  <c r="T612"/>
  <c r="R612"/>
  <c r="P612"/>
  <c r="BI610"/>
  <c r="BH610"/>
  <c r="BG610"/>
  <c r="BF610"/>
  <c r="T610"/>
  <c r="R610"/>
  <c r="P610"/>
  <c r="BI609"/>
  <c r="BH609"/>
  <c r="BG609"/>
  <c r="BF609"/>
  <c r="T609"/>
  <c r="R609"/>
  <c r="P609"/>
  <c r="BI607"/>
  <c r="BH607"/>
  <c r="BG607"/>
  <c r="BF607"/>
  <c r="T607"/>
  <c r="R607"/>
  <c r="P607"/>
  <c r="BI605"/>
  <c r="BH605"/>
  <c r="BG605"/>
  <c r="BF605"/>
  <c r="T605"/>
  <c r="R605"/>
  <c r="P605"/>
  <c r="BI603"/>
  <c r="BH603"/>
  <c r="BG603"/>
  <c r="BF603"/>
  <c r="T603"/>
  <c r="R603"/>
  <c r="P603"/>
  <c r="BI601"/>
  <c r="BH601"/>
  <c r="BG601"/>
  <c r="BF601"/>
  <c r="T601"/>
  <c r="R601"/>
  <c r="P601"/>
  <c r="BI600"/>
  <c r="BH600"/>
  <c r="BG600"/>
  <c r="BF600"/>
  <c r="T600"/>
  <c r="R600"/>
  <c r="P600"/>
  <c r="BI598"/>
  <c r="BH598"/>
  <c r="BG598"/>
  <c r="BF598"/>
  <c r="T598"/>
  <c r="R598"/>
  <c r="P598"/>
  <c r="BI597"/>
  <c r="BH597"/>
  <c r="BG597"/>
  <c r="BF597"/>
  <c r="T597"/>
  <c r="R597"/>
  <c r="P597"/>
  <c r="BI595"/>
  <c r="BH595"/>
  <c r="BG595"/>
  <c r="BF595"/>
  <c r="T595"/>
  <c r="R595"/>
  <c r="P595"/>
  <c r="BI593"/>
  <c r="BH593"/>
  <c r="BG593"/>
  <c r="BF593"/>
  <c r="T593"/>
  <c r="R593"/>
  <c r="P593"/>
  <c r="BI591"/>
  <c r="BH591"/>
  <c r="BG591"/>
  <c r="BF591"/>
  <c r="T591"/>
  <c r="R591"/>
  <c r="P591"/>
  <c r="BI589"/>
  <c r="BH589"/>
  <c r="BG589"/>
  <c r="BF589"/>
  <c r="T589"/>
  <c r="R589"/>
  <c r="P589"/>
  <c r="BI587"/>
  <c r="BH587"/>
  <c r="BG587"/>
  <c r="BF587"/>
  <c r="T587"/>
  <c r="R587"/>
  <c r="P587"/>
  <c r="BI585"/>
  <c r="BH585"/>
  <c r="BG585"/>
  <c r="BF585"/>
  <c r="T585"/>
  <c r="R585"/>
  <c r="P585"/>
  <c r="BI583"/>
  <c r="BH583"/>
  <c r="BG583"/>
  <c r="BF583"/>
  <c r="T583"/>
  <c r="R583"/>
  <c r="P583"/>
  <c r="BI582"/>
  <c r="BH582"/>
  <c r="BG582"/>
  <c r="BF582"/>
  <c r="T582"/>
  <c r="R582"/>
  <c r="P582"/>
  <c r="BI581"/>
  <c r="BH581"/>
  <c r="BG581"/>
  <c r="BF581"/>
  <c r="T581"/>
  <c r="R581"/>
  <c r="P581"/>
  <c r="BI579"/>
  <c r="BH579"/>
  <c r="BG579"/>
  <c r="BF579"/>
  <c r="T579"/>
  <c r="R579"/>
  <c r="P579"/>
  <c r="BI577"/>
  <c r="BH577"/>
  <c r="BG577"/>
  <c r="BF577"/>
  <c r="T577"/>
  <c r="R577"/>
  <c r="P577"/>
  <c r="BI574"/>
  <c r="BH574"/>
  <c r="BG574"/>
  <c r="BF574"/>
  <c r="T574"/>
  <c r="R574"/>
  <c r="P574"/>
  <c r="BI572"/>
  <c r="BH572"/>
  <c r="BG572"/>
  <c r="BF572"/>
  <c r="T572"/>
  <c r="R572"/>
  <c r="P572"/>
  <c r="BI569"/>
  <c r="BH569"/>
  <c r="BG569"/>
  <c r="BF569"/>
  <c r="T569"/>
  <c r="R569"/>
  <c r="P569"/>
  <c r="BI567"/>
  <c r="BH567"/>
  <c r="BG567"/>
  <c r="BF567"/>
  <c r="T567"/>
  <c r="R567"/>
  <c r="P567"/>
  <c r="BI565"/>
  <c r="BH565"/>
  <c r="BG565"/>
  <c r="BF565"/>
  <c r="T565"/>
  <c r="R565"/>
  <c r="P565"/>
  <c r="BI564"/>
  <c r="BH564"/>
  <c r="BG564"/>
  <c r="BF564"/>
  <c r="T564"/>
  <c r="R564"/>
  <c r="P564"/>
  <c r="BI561"/>
  <c r="BH561"/>
  <c r="BG561"/>
  <c r="BF561"/>
  <c r="T561"/>
  <c r="R561"/>
  <c r="P561"/>
  <c r="BI559"/>
  <c r="BH559"/>
  <c r="BG559"/>
  <c r="BF559"/>
  <c r="T559"/>
  <c r="R559"/>
  <c r="P559"/>
  <c r="BI557"/>
  <c r="BH557"/>
  <c r="BG557"/>
  <c r="BF557"/>
  <c r="T557"/>
  <c r="R557"/>
  <c r="P557"/>
  <c r="BI555"/>
  <c r="BH555"/>
  <c r="BG555"/>
  <c r="BF555"/>
  <c r="T555"/>
  <c r="R555"/>
  <c r="P555"/>
  <c r="BI553"/>
  <c r="BH553"/>
  <c r="BG553"/>
  <c r="BF553"/>
  <c r="T553"/>
  <c r="R553"/>
  <c r="P553"/>
  <c r="BI551"/>
  <c r="BH551"/>
  <c r="BG551"/>
  <c r="BF551"/>
  <c r="T551"/>
  <c r="R551"/>
  <c r="P551"/>
  <c r="BI548"/>
  <c r="BH548"/>
  <c r="BG548"/>
  <c r="BF548"/>
  <c r="T548"/>
  <c r="R548"/>
  <c r="P548"/>
  <c r="BI546"/>
  <c r="BH546"/>
  <c r="BG546"/>
  <c r="BF546"/>
  <c r="T546"/>
  <c r="R546"/>
  <c r="P546"/>
  <c r="BI544"/>
  <c r="BH544"/>
  <c r="BG544"/>
  <c r="BF544"/>
  <c r="T544"/>
  <c r="R544"/>
  <c r="P544"/>
  <c r="BI542"/>
  <c r="BH542"/>
  <c r="BG542"/>
  <c r="BF542"/>
  <c r="T542"/>
  <c r="R542"/>
  <c r="P542"/>
  <c r="BI540"/>
  <c r="BH540"/>
  <c r="BG540"/>
  <c r="BF540"/>
  <c r="T540"/>
  <c r="R540"/>
  <c r="P540"/>
  <c r="BI538"/>
  <c r="BH538"/>
  <c r="BG538"/>
  <c r="BF538"/>
  <c r="T538"/>
  <c r="R538"/>
  <c r="P538"/>
  <c r="BI536"/>
  <c r="BH536"/>
  <c r="BG536"/>
  <c r="BF536"/>
  <c r="T536"/>
  <c r="R536"/>
  <c r="P536"/>
  <c r="BI533"/>
  <c r="BH533"/>
  <c r="BG533"/>
  <c r="BF533"/>
  <c r="T533"/>
  <c r="T532"/>
  <c r="R533"/>
  <c r="R532"/>
  <c r="P533"/>
  <c r="P532"/>
  <c r="BI530"/>
  <c r="BH530"/>
  <c r="BG530"/>
  <c r="BF530"/>
  <c r="T530"/>
  <c r="R530"/>
  <c r="P530"/>
  <c r="BI528"/>
  <c r="BH528"/>
  <c r="BG528"/>
  <c r="BF528"/>
  <c r="T528"/>
  <c r="R528"/>
  <c r="P528"/>
  <c r="BI526"/>
  <c r="BH526"/>
  <c r="BG526"/>
  <c r="BF526"/>
  <c r="T526"/>
  <c r="R526"/>
  <c r="P526"/>
  <c r="BI524"/>
  <c r="BH524"/>
  <c r="BG524"/>
  <c r="BF524"/>
  <c r="T524"/>
  <c r="R524"/>
  <c r="P524"/>
  <c r="BI521"/>
  <c r="BH521"/>
  <c r="BG521"/>
  <c r="BF521"/>
  <c r="T521"/>
  <c r="R521"/>
  <c r="P521"/>
  <c r="BI519"/>
  <c r="BH519"/>
  <c r="BG519"/>
  <c r="BF519"/>
  <c r="T519"/>
  <c r="R519"/>
  <c r="P519"/>
  <c r="BI517"/>
  <c r="BH517"/>
  <c r="BG517"/>
  <c r="BF517"/>
  <c r="T517"/>
  <c r="R517"/>
  <c r="P517"/>
  <c r="BI515"/>
  <c r="BH515"/>
  <c r="BG515"/>
  <c r="BF515"/>
  <c r="T515"/>
  <c r="R515"/>
  <c r="P515"/>
  <c r="BI512"/>
  <c r="BH512"/>
  <c r="BG512"/>
  <c r="BF512"/>
  <c r="T512"/>
  <c r="R512"/>
  <c r="P512"/>
  <c r="BI510"/>
  <c r="BH510"/>
  <c r="BG510"/>
  <c r="BF510"/>
  <c r="T510"/>
  <c r="R510"/>
  <c r="P510"/>
  <c r="BI508"/>
  <c r="BH508"/>
  <c r="BG508"/>
  <c r="BF508"/>
  <c r="T508"/>
  <c r="R508"/>
  <c r="P508"/>
  <c r="BI505"/>
  <c r="BH505"/>
  <c r="BG505"/>
  <c r="BF505"/>
  <c r="T505"/>
  <c r="R505"/>
  <c r="P505"/>
  <c r="BI504"/>
  <c r="BH504"/>
  <c r="BG504"/>
  <c r="BF504"/>
  <c r="T504"/>
  <c r="R504"/>
  <c r="P504"/>
  <c r="BI502"/>
  <c r="BH502"/>
  <c r="BG502"/>
  <c r="BF502"/>
  <c r="T502"/>
  <c r="R502"/>
  <c r="P502"/>
  <c r="BI500"/>
  <c r="BH500"/>
  <c r="BG500"/>
  <c r="BF500"/>
  <c r="T500"/>
  <c r="R500"/>
  <c r="P500"/>
  <c r="BI498"/>
  <c r="BH498"/>
  <c r="BG498"/>
  <c r="BF498"/>
  <c r="T498"/>
  <c r="R498"/>
  <c r="P498"/>
  <c r="BI496"/>
  <c r="BH496"/>
  <c r="BG496"/>
  <c r="BF496"/>
  <c r="T496"/>
  <c r="R496"/>
  <c r="P496"/>
  <c r="BI494"/>
  <c r="BH494"/>
  <c r="BG494"/>
  <c r="BF494"/>
  <c r="T494"/>
  <c r="R494"/>
  <c r="P494"/>
  <c r="BI491"/>
  <c r="BH491"/>
  <c r="BG491"/>
  <c r="BF491"/>
  <c r="T491"/>
  <c r="R491"/>
  <c r="P491"/>
  <c r="BI489"/>
  <c r="BH489"/>
  <c r="BG489"/>
  <c r="BF489"/>
  <c r="T489"/>
  <c r="R489"/>
  <c r="P489"/>
  <c r="BI486"/>
  <c r="BH486"/>
  <c r="BG486"/>
  <c r="BF486"/>
  <c r="T486"/>
  <c r="R486"/>
  <c r="P486"/>
  <c r="BI484"/>
  <c r="BH484"/>
  <c r="BG484"/>
  <c r="BF484"/>
  <c r="T484"/>
  <c r="R484"/>
  <c r="P484"/>
  <c r="BI482"/>
  <c r="BH482"/>
  <c r="BG482"/>
  <c r="BF482"/>
  <c r="T482"/>
  <c r="R482"/>
  <c r="P482"/>
  <c r="BI480"/>
  <c r="BH480"/>
  <c r="BG480"/>
  <c r="BF480"/>
  <c r="T480"/>
  <c r="R480"/>
  <c r="P480"/>
  <c r="BI478"/>
  <c r="BH478"/>
  <c r="BG478"/>
  <c r="BF478"/>
  <c r="T478"/>
  <c r="R478"/>
  <c r="P478"/>
  <c r="BI476"/>
  <c r="BH476"/>
  <c r="BG476"/>
  <c r="BF476"/>
  <c r="T476"/>
  <c r="R476"/>
  <c r="P476"/>
  <c r="BI474"/>
  <c r="BH474"/>
  <c r="BG474"/>
  <c r="BF474"/>
  <c r="T474"/>
  <c r="R474"/>
  <c r="P474"/>
  <c r="BI472"/>
  <c r="BH472"/>
  <c r="BG472"/>
  <c r="BF472"/>
  <c r="T472"/>
  <c r="R472"/>
  <c r="P472"/>
  <c r="BI471"/>
  <c r="BH471"/>
  <c r="BG471"/>
  <c r="BF471"/>
  <c r="T471"/>
  <c r="R471"/>
  <c r="P471"/>
  <c r="BI470"/>
  <c r="BH470"/>
  <c r="BG470"/>
  <c r="BF470"/>
  <c r="T470"/>
  <c r="R470"/>
  <c r="P470"/>
  <c r="BI469"/>
  <c r="BH469"/>
  <c r="BG469"/>
  <c r="BF469"/>
  <c r="T469"/>
  <c r="R469"/>
  <c r="P469"/>
  <c r="BI468"/>
  <c r="BH468"/>
  <c r="BG468"/>
  <c r="BF468"/>
  <c r="T468"/>
  <c r="R468"/>
  <c r="P468"/>
  <c r="BI467"/>
  <c r="BH467"/>
  <c r="BG467"/>
  <c r="BF467"/>
  <c r="T467"/>
  <c r="R467"/>
  <c r="P467"/>
  <c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5"/>
  <c r="BH455"/>
  <c r="BG455"/>
  <c r="BF455"/>
  <c r="T455"/>
  <c r="R455"/>
  <c r="P455"/>
  <c r="BI453"/>
  <c r="BH453"/>
  <c r="BG453"/>
  <c r="BF453"/>
  <c r="T453"/>
  <c r="R453"/>
  <c r="P453"/>
  <c r="BI451"/>
  <c r="BH451"/>
  <c r="BG451"/>
  <c r="BF451"/>
  <c r="T451"/>
  <c r="R451"/>
  <c r="P451"/>
  <c r="BI449"/>
  <c r="BH449"/>
  <c r="BG449"/>
  <c r="BF449"/>
  <c r="T449"/>
  <c r="R449"/>
  <c r="P449"/>
  <c r="BI447"/>
  <c r="BH447"/>
  <c r="BG447"/>
  <c r="BF447"/>
  <c r="T447"/>
  <c r="R447"/>
  <c r="P447"/>
  <c r="BI445"/>
  <c r="BH445"/>
  <c r="BG445"/>
  <c r="BF445"/>
  <c r="T445"/>
  <c r="R445"/>
  <c r="P445"/>
  <c r="BI442"/>
  <c r="BH442"/>
  <c r="BG442"/>
  <c r="BF442"/>
  <c r="T442"/>
  <c r="R442"/>
  <c r="P442"/>
  <c r="BI440"/>
  <c r="BH440"/>
  <c r="BG440"/>
  <c r="BF440"/>
  <c r="T440"/>
  <c r="R440"/>
  <c r="P440"/>
  <c r="BI438"/>
  <c r="BH438"/>
  <c r="BG438"/>
  <c r="BF438"/>
  <c r="T438"/>
  <c r="R438"/>
  <c r="P438"/>
  <c r="BI436"/>
  <c r="BH436"/>
  <c r="BG436"/>
  <c r="BF436"/>
  <c r="T436"/>
  <c r="R436"/>
  <c r="P436"/>
  <c r="BI434"/>
  <c r="BH434"/>
  <c r="BG434"/>
  <c r="BF434"/>
  <c r="T434"/>
  <c r="R434"/>
  <c r="P434"/>
  <c r="BI431"/>
  <c r="BH431"/>
  <c r="BG431"/>
  <c r="BF431"/>
  <c r="T431"/>
  <c r="R431"/>
  <c r="P431"/>
  <c r="BI423"/>
  <c r="BH423"/>
  <c r="BG423"/>
  <c r="BF423"/>
  <c r="T423"/>
  <c r="R423"/>
  <c r="P423"/>
  <c r="BI421"/>
  <c r="BH421"/>
  <c r="BG421"/>
  <c r="BF421"/>
  <c r="T421"/>
  <c r="R421"/>
  <c r="P421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4"/>
  <c r="BH404"/>
  <c r="BG404"/>
  <c r="BF404"/>
  <c r="T404"/>
  <c r="R404"/>
  <c r="P404"/>
  <c r="BI402"/>
  <c r="BH402"/>
  <c r="BG402"/>
  <c r="BF402"/>
  <c r="T402"/>
  <c r="R402"/>
  <c r="P402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0"/>
  <c r="BH390"/>
  <c r="BG390"/>
  <c r="BF390"/>
  <c r="T390"/>
  <c r="R390"/>
  <c r="P390"/>
  <c r="BI384"/>
  <c r="BH384"/>
  <c r="BG384"/>
  <c r="BF384"/>
  <c r="T384"/>
  <c r="R384"/>
  <c r="P384"/>
  <c r="BI379"/>
  <c r="BH379"/>
  <c r="BG379"/>
  <c r="BF379"/>
  <c r="T379"/>
  <c r="R379"/>
  <c r="P379"/>
  <c r="BI375"/>
  <c r="BH375"/>
  <c r="BG375"/>
  <c r="BF375"/>
  <c r="T375"/>
  <c r="R375"/>
  <c r="P375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1"/>
  <c r="BH351"/>
  <c r="BG351"/>
  <c r="BF351"/>
  <c r="T351"/>
  <c r="R351"/>
  <c r="P351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1"/>
  <c r="BH341"/>
  <c r="BG341"/>
  <c r="BF341"/>
  <c r="T341"/>
  <c r="R341"/>
  <c r="P341"/>
  <c r="BI336"/>
  <c r="BH336"/>
  <c r="BG336"/>
  <c r="BF336"/>
  <c r="T336"/>
  <c r="R336"/>
  <c r="P336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16"/>
  <c r="BH316"/>
  <c r="BG316"/>
  <c r="BF316"/>
  <c r="T316"/>
  <c r="R316"/>
  <c r="P316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7"/>
  <c r="BH307"/>
  <c r="BG307"/>
  <c r="BF307"/>
  <c r="T307"/>
  <c r="R307"/>
  <c r="P307"/>
  <c r="BI300"/>
  <c r="BH300"/>
  <c r="BG300"/>
  <c r="BF300"/>
  <c r="T300"/>
  <c r="R300"/>
  <c r="P300"/>
  <c r="BI296"/>
  <c r="BH296"/>
  <c r="BG296"/>
  <c r="BF296"/>
  <c r="T296"/>
  <c r="R296"/>
  <c r="P296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1"/>
  <c r="BH261"/>
  <c r="BG261"/>
  <c r="BF261"/>
  <c r="T261"/>
  <c r="R261"/>
  <c r="P261"/>
  <c r="BI257"/>
  <c r="BH257"/>
  <c r="BG257"/>
  <c r="BF257"/>
  <c r="T257"/>
  <c r="R257"/>
  <c r="P257"/>
  <c r="BI256"/>
  <c r="BH256"/>
  <c r="BG256"/>
  <c r="BF256"/>
  <c r="T256"/>
  <c r="R256"/>
  <c r="P256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3"/>
  <c r="BH243"/>
  <c r="BG243"/>
  <c r="BF243"/>
  <c r="T243"/>
  <c r="R243"/>
  <c r="P243"/>
  <c r="BI242"/>
  <c r="BH242"/>
  <c r="BG242"/>
  <c r="BF242"/>
  <c r="T242"/>
  <c r="R242"/>
  <c r="P242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7"/>
  <c r="BH227"/>
  <c r="BG227"/>
  <c r="BF227"/>
  <c r="T227"/>
  <c r="R227"/>
  <c r="P227"/>
  <c r="BI223"/>
  <c r="BH223"/>
  <c r="BG223"/>
  <c r="BF223"/>
  <c r="T223"/>
  <c r="R223"/>
  <c r="P223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4"/>
  <c r="BH184"/>
  <c r="BG184"/>
  <c r="BF184"/>
  <c r="T184"/>
  <c r="R184"/>
  <c r="P184"/>
  <c r="BI183"/>
  <c r="BH183"/>
  <c r="BG183"/>
  <c r="BF183"/>
  <c r="T183"/>
  <c r="R183"/>
  <c r="P183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J143"/>
  <c r="J142"/>
  <c r="F142"/>
  <c r="F140"/>
  <c r="E138"/>
  <c r="J92"/>
  <c r="J91"/>
  <c r="F91"/>
  <c r="F89"/>
  <c r="E87"/>
  <c r="J18"/>
  <c r="E18"/>
  <c r="F143"/>
  <c r="J17"/>
  <c r="J12"/>
  <c r="J89"/>
  <c r="E7"/>
  <c r="E85"/>
  <c i="1" r="L90"/>
  <c r="AM90"/>
  <c r="AM89"/>
  <c r="L89"/>
  <c r="AM87"/>
  <c r="L87"/>
  <c r="L85"/>
  <c r="L84"/>
  <c i="2" r="J708"/>
  <c r="BK700"/>
  <c r="BK650"/>
  <c r="BK644"/>
  <c r="BK636"/>
  <c r="J603"/>
  <c r="J579"/>
  <c r="BK555"/>
  <c r="J546"/>
  <c r="J530"/>
  <c r="BK515"/>
  <c r="BK504"/>
  <c r="BK484"/>
  <c r="J470"/>
  <c r="J449"/>
  <c r="J417"/>
  <c r="J402"/>
  <c r="J394"/>
  <c r="BK368"/>
  <c r="BK349"/>
  <c r="BK324"/>
  <c r="BK296"/>
  <c r="BK268"/>
  <c r="J256"/>
  <c r="J242"/>
  <c r="BK207"/>
  <c r="J198"/>
  <c r="BK176"/>
  <c r="J162"/>
  <c r="BK155"/>
  <c r="BK710"/>
  <c r="BK686"/>
  <c r="BK670"/>
  <c r="BK654"/>
  <c r="BK642"/>
  <c r="J630"/>
  <c r="BK623"/>
  <c r="BK614"/>
  <c r="BK605"/>
  <c r="J591"/>
  <c r="BK585"/>
  <c r="BK579"/>
  <c r="J565"/>
  <c r="J557"/>
  <c r="J538"/>
  <c r="BK521"/>
  <c r="J510"/>
  <c r="J478"/>
  <c r="J467"/>
  <c r="J447"/>
  <c r="J436"/>
  <c r="BK415"/>
  <c r="BK402"/>
  <c r="J379"/>
  <c r="BK356"/>
  <c r="BK347"/>
  <c r="J324"/>
  <c r="BK308"/>
  <c r="BK256"/>
  <c r="J243"/>
  <c r="J223"/>
  <c r="BK198"/>
  <c r="BK192"/>
  <c r="J174"/>
  <c i="1" r="AS94"/>
  <c i="2" r="BK641"/>
  <c r="BK637"/>
  <c r="BK630"/>
  <c r="J625"/>
  <c r="J612"/>
  <c r="BK597"/>
  <c r="J567"/>
  <c r="J555"/>
  <c r="BK538"/>
  <c r="BK505"/>
  <c r="J496"/>
  <c r="BK476"/>
  <c r="BK462"/>
  <c r="BK447"/>
  <c r="BK434"/>
  <c r="BK413"/>
  <c r="BK394"/>
  <c r="J354"/>
  <c r="BK351"/>
  <c r="J312"/>
  <c r="BK270"/>
  <c r="J172"/>
  <c r="J160"/>
  <c r="BK680"/>
  <c r="J660"/>
  <c r="BK645"/>
  <c r="BK640"/>
  <c r="BK627"/>
  <c r="BK609"/>
  <c r="J600"/>
  <c r="J585"/>
  <c r="J569"/>
  <c r="BK542"/>
  <c r="BK519"/>
  <c r="J512"/>
  <c r="BK494"/>
  <c r="J476"/>
  <c r="J458"/>
  <c r="BK442"/>
  <c r="BK411"/>
  <c r="J368"/>
  <c r="J356"/>
  <c r="BK341"/>
  <c r="BK326"/>
  <c r="BK276"/>
  <c r="BK236"/>
  <c r="BK212"/>
  <c r="BK205"/>
  <c r="BK190"/>
  <c r="BK172"/>
  <c r="BK158"/>
  <c r="J151"/>
  <c i="3" r="BK223"/>
  <c r="J215"/>
  <c r="BK207"/>
  <c r="J204"/>
  <c r="BK200"/>
  <c r="BK195"/>
  <c r="BK190"/>
  <c r="BK183"/>
  <c r="BK167"/>
  <c r="BK157"/>
  <c r="J142"/>
  <c r="BK136"/>
  <c r="BK218"/>
  <c r="J210"/>
  <c r="J190"/>
  <c r="J186"/>
  <c r="J182"/>
  <c r="BK171"/>
  <c r="J162"/>
  <c r="J150"/>
  <c r="BK146"/>
  <c r="BK133"/>
  <c r="BK222"/>
  <c r="J217"/>
  <c r="J203"/>
  <c r="BK192"/>
  <c r="BK181"/>
  <c r="J172"/>
  <c r="J168"/>
  <c r="BK159"/>
  <c r="BK139"/>
  <c r="BK228"/>
  <c r="J220"/>
  <c r="J216"/>
  <c r="J195"/>
  <c r="J181"/>
  <c r="BK176"/>
  <c r="J166"/>
  <c r="BK156"/>
  <c r="BK150"/>
  <c r="J136"/>
  <c r="BK130"/>
  <c i="4" r="J165"/>
  <c r="BK151"/>
  <c r="BK141"/>
  <c r="J127"/>
  <c r="BK169"/>
  <c r="BK166"/>
  <c r="BK158"/>
  <c r="BK152"/>
  <c r="J144"/>
  <c r="BK133"/>
  <c r="J179"/>
  <c r="J174"/>
  <c r="J170"/>
  <c r="J163"/>
  <c r="BK144"/>
  <c r="J135"/>
  <c r="BK127"/>
  <c r="J177"/>
  <c r="J166"/>
  <c r="J162"/>
  <c r="BK155"/>
  <c r="J150"/>
  <c r="BK146"/>
  <c r="J139"/>
  <c r="J131"/>
  <c i="5" r="BK149"/>
  <c r="BK134"/>
  <c r="BK128"/>
  <c r="BK156"/>
  <c r="J147"/>
  <c r="J140"/>
  <c r="J132"/>
  <c r="J125"/>
  <c r="BK142"/>
  <c r="BK138"/>
  <c r="BK126"/>
  <c r="BK145"/>
  <c r="BK139"/>
  <c r="BK133"/>
  <c i="6" r="J225"/>
  <c r="J218"/>
  <c r="BK204"/>
  <c r="J194"/>
  <c r="BK188"/>
  <c r="J182"/>
  <c r="J170"/>
  <c r="J157"/>
  <c r="BK151"/>
  <c r="J144"/>
  <c r="BK138"/>
  <c r="J223"/>
  <c r="J217"/>
  <c r="J210"/>
  <c r="J199"/>
  <c r="J195"/>
  <c r="J180"/>
  <c r="BK175"/>
  <c r="BK166"/>
  <c r="J159"/>
  <c r="BK142"/>
  <c r="J139"/>
  <c r="BK135"/>
  <c r="BK127"/>
  <c r="BK221"/>
  <c r="J213"/>
  <c r="J209"/>
  <c r="BK202"/>
  <c r="BK195"/>
  <c r="J190"/>
  <c r="J179"/>
  <c r="BK170"/>
  <c r="J163"/>
  <c r="J158"/>
  <c r="J149"/>
  <c r="J146"/>
  <c r="J137"/>
  <c r="J233"/>
  <c r="J227"/>
  <c r="J216"/>
  <c r="BK209"/>
  <c r="BK206"/>
  <c r="BK192"/>
  <c r="J187"/>
  <c r="J183"/>
  <c r="J178"/>
  <c r="BK172"/>
  <c r="BK160"/>
  <c r="J153"/>
  <c r="BK147"/>
  <c r="BK136"/>
  <c r="BK129"/>
  <c i="7" r="J149"/>
  <c r="BK142"/>
  <c r="J136"/>
  <c r="BK158"/>
  <c r="BK149"/>
  <c r="J145"/>
  <c r="BK140"/>
  <c r="BK133"/>
  <c r="BK152"/>
  <c r="BK137"/>
  <c r="J127"/>
  <c r="J152"/>
  <c r="BK148"/>
  <c r="J142"/>
  <c r="J139"/>
  <c r="BK127"/>
  <c i="2" r="BK714"/>
  <c r="J686"/>
  <c r="J664"/>
  <c r="BK646"/>
  <c r="BK638"/>
  <c r="J619"/>
  <c r="J595"/>
  <c r="BK577"/>
  <c r="BK551"/>
  <c r="J544"/>
  <c r="J528"/>
  <c r="BK512"/>
  <c r="J502"/>
  <c r="BK489"/>
  <c r="J472"/>
  <c r="J468"/>
  <c r="J445"/>
  <c r="BK409"/>
  <c r="BK396"/>
  <c r="J370"/>
  <c r="J352"/>
  <c r="J346"/>
  <c r="BK310"/>
  <c r="J289"/>
  <c r="BK272"/>
  <c r="J257"/>
  <c r="BK243"/>
  <c r="J205"/>
  <c r="J194"/>
  <c r="BK164"/>
  <c r="J158"/>
  <c r="J150"/>
  <c r="BK703"/>
  <c r="BK693"/>
  <c r="BK682"/>
  <c r="BK664"/>
  <c r="BK648"/>
  <c r="BK633"/>
  <c r="BK625"/>
  <c r="J622"/>
  <c r="BK612"/>
  <c r="J601"/>
  <c r="BK593"/>
  <c r="J583"/>
  <c r="J577"/>
  <c r="BK567"/>
  <c r="J559"/>
  <c r="J540"/>
  <c r="J526"/>
  <c r="BK517"/>
  <c r="J484"/>
  <c r="BK472"/>
  <c r="J469"/>
  <c r="BK458"/>
  <c r="BK421"/>
  <c r="J404"/>
  <c r="BK384"/>
  <c r="J358"/>
  <c r="BK348"/>
  <c r="BK312"/>
  <c r="J284"/>
  <c r="J252"/>
  <c r="BK248"/>
  <c r="BK227"/>
  <c r="J212"/>
  <c r="J190"/>
  <c r="J176"/>
  <c r="BK149"/>
  <c r="J705"/>
  <c r="J700"/>
  <c r="J676"/>
  <c r="BK662"/>
  <c r="BK656"/>
  <c r="J640"/>
  <c r="J636"/>
  <c r="J629"/>
  <c r="J623"/>
  <c r="BK610"/>
  <c r="J587"/>
  <c r="J572"/>
  <c r="J564"/>
  <c r="J542"/>
  <c r="BK533"/>
  <c r="BK500"/>
  <c r="J486"/>
  <c r="BK469"/>
  <c r="J453"/>
  <c r="J438"/>
  <c r="J421"/>
  <c r="J411"/>
  <c r="BK379"/>
  <c r="J362"/>
  <c r="BK352"/>
  <c r="BK328"/>
  <c r="J300"/>
  <c r="BK289"/>
  <c r="BK284"/>
  <c r="J268"/>
  <c r="J261"/>
  <c r="BK242"/>
  <c r="J227"/>
  <c r="BK203"/>
  <c r="J184"/>
  <c r="BK166"/>
  <c r="BK159"/>
  <c r="BK150"/>
  <c r="BK719"/>
  <c r="BK716"/>
  <c r="J682"/>
  <c r="BK676"/>
  <c r="J662"/>
  <c r="J656"/>
  <c r="J644"/>
  <c r="J635"/>
  <c r="J614"/>
  <c r="J605"/>
  <c r="J593"/>
  <c r="BK581"/>
  <c r="BK553"/>
  <c r="BK526"/>
  <c r="J515"/>
  <c r="BK496"/>
  <c r="J489"/>
  <c r="J474"/>
  <c r="J455"/>
  <c r="BK440"/>
  <c r="BK390"/>
  <c r="BK366"/>
  <c r="J348"/>
  <c r="BK336"/>
  <c r="BK307"/>
  <c r="J238"/>
  <c r="BK216"/>
  <c r="J203"/>
  <c r="BK189"/>
  <c r="J170"/>
  <c r="BK157"/>
  <c i="3" r="J226"/>
  <c r="J221"/>
  <c r="BK210"/>
  <c r="J206"/>
  <c r="BK202"/>
  <c r="BK197"/>
  <c r="J192"/>
  <c r="BK186"/>
  <c r="BK170"/>
  <c r="J156"/>
  <c r="BK141"/>
  <c r="BK131"/>
  <c r="BK213"/>
  <c r="J208"/>
  <c r="J189"/>
  <c r="BK185"/>
  <c r="J176"/>
  <c r="J170"/>
  <c r="J160"/>
  <c r="BK149"/>
  <c r="BK142"/>
  <c r="BK132"/>
  <c r="BK221"/>
  <c r="J211"/>
  <c r="J202"/>
  <c r="J187"/>
  <c r="BK179"/>
  <c r="J171"/>
  <c r="J164"/>
  <c r="J141"/>
  <c r="J130"/>
  <c r="J224"/>
  <c r="J213"/>
  <c r="J212"/>
  <c r="BK206"/>
  <c r="J198"/>
  <c r="BK191"/>
  <c r="J178"/>
  <c r="BK168"/>
  <c r="J163"/>
  <c r="BK151"/>
  <c r="J146"/>
  <c r="J135"/>
  <c i="4" r="J180"/>
  <c r="J161"/>
  <c r="BK150"/>
  <c r="J138"/>
  <c r="BK179"/>
  <c r="BK168"/>
  <c r="BK161"/>
  <c r="J155"/>
  <c r="J146"/>
  <c r="J137"/>
  <c r="J183"/>
  <c r="BK177"/>
  <c r="BK171"/>
  <c r="BK164"/>
  <c r="J147"/>
  <c r="BK132"/>
  <c r="BK183"/>
  <c r="J168"/>
  <c r="J157"/>
  <c r="BK148"/>
  <c r="J141"/>
  <c r="BK134"/>
  <c r="BK129"/>
  <c i="5" r="BK147"/>
  <c r="J135"/>
  <c r="BK129"/>
  <c r="BK153"/>
  <c r="J145"/>
  <c r="J142"/>
  <c r="J136"/>
  <c r="BK130"/>
  <c r="J153"/>
  <c r="BK137"/>
  <c r="BK125"/>
  <c r="J149"/>
  <c r="BK141"/>
  <c r="J134"/>
  <c r="BK127"/>
  <c i="6" r="J228"/>
  <c r="J222"/>
  <c r="BK205"/>
  <c r="J198"/>
  <c r="J189"/>
  <c r="BK183"/>
  <c r="J167"/>
  <c r="J154"/>
  <c r="J150"/>
  <c r="BK141"/>
  <c r="J229"/>
  <c r="J221"/>
  <c r="BK216"/>
  <c r="J204"/>
  <c r="BK198"/>
  <c r="J192"/>
  <c r="BK178"/>
  <c r="J176"/>
  <c r="BK168"/>
  <c r="BK163"/>
  <c r="J148"/>
  <c r="J141"/>
  <c r="J138"/>
  <c r="J134"/>
  <c r="J129"/>
  <c r="BK222"/>
  <c r="J215"/>
  <c r="BK210"/>
  <c r="J203"/>
  <c r="J196"/>
  <c r="BK191"/>
  <c r="J181"/>
  <c r="J171"/>
  <c r="BK167"/>
  <c r="BK161"/>
  <c r="BK157"/>
  <c r="BK148"/>
  <c r="BK144"/>
  <c r="BK233"/>
  <c r="BK225"/>
  <c r="BK217"/>
  <c r="BK212"/>
  <c r="J205"/>
  <c r="J191"/>
  <c r="BK185"/>
  <c r="BK180"/>
  <c r="J175"/>
  <c r="J161"/>
  <c r="BK152"/>
  <c r="BK146"/>
  <c r="BK134"/>
  <c r="BK126"/>
  <c i="7" r="J148"/>
  <c r="BK141"/>
  <c r="J135"/>
  <c r="BK155"/>
  <c r="J147"/>
  <c r="J141"/>
  <c r="BK135"/>
  <c r="BK126"/>
  <c r="J155"/>
  <c r="BK150"/>
  <c r="J133"/>
  <c r="BK154"/>
  <c r="BK151"/>
  <c r="BK144"/>
  <c r="J140"/>
  <c r="BK131"/>
  <c r="J125"/>
  <c i="2" r="J710"/>
  <c r="BK702"/>
  <c r="BK674"/>
  <c r="J652"/>
  <c r="J645"/>
  <c r="J609"/>
  <c r="BK582"/>
  <c r="J553"/>
  <c r="J548"/>
  <c r="J536"/>
  <c r="J521"/>
  <c r="J505"/>
  <c r="J498"/>
  <c r="BK474"/>
  <c r="BK460"/>
  <c r="J440"/>
  <c r="J415"/>
  <c r="J398"/>
  <c r="J372"/>
  <c r="BK354"/>
  <c r="J341"/>
  <c r="J308"/>
  <c r="BK280"/>
  <c r="BK261"/>
  <c r="J248"/>
  <c r="BK218"/>
  <c r="BK196"/>
  <c r="BK174"/>
  <c r="BK160"/>
  <c r="J713"/>
  <c r="BK688"/>
  <c r="J680"/>
  <c r="J658"/>
  <c r="BK643"/>
  <c r="J632"/>
  <c r="J624"/>
  <c r="J617"/>
  <c r="BK607"/>
  <c r="BK595"/>
  <c r="BK589"/>
  <c r="J574"/>
  <c r="BK564"/>
  <c r="BK548"/>
  <c r="BK524"/>
  <c r="J482"/>
  <c r="BK471"/>
  <c r="BK464"/>
  <c r="BK438"/>
  <c r="J434"/>
  <c r="J413"/>
  <c r="BK398"/>
  <c r="BK372"/>
  <c r="J349"/>
  <c r="J326"/>
  <c r="J310"/>
  <c r="J270"/>
  <c r="BK234"/>
  <c r="J218"/>
  <c r="J196"/>
  <c r="J183"/>
  <c r="J168"/>
  <c r="BK708"/>
  <c r="J703"/>
  <c r="BK698"/>
  <c r="J670"/>
  <c r="BK660"/>
  <c r="J650"/>
  <c r="J639"/>
  <c r="J633"/>
  <c r="BK624"/>
  <c r="BK600"/>
  <c r="BK583"/>
  <c r="BK569"/>
  <c r="BK557"/>
  <c r="BK536"/>
  <c r="BK502"/>
  <c r="BK491"/>
  <c r="BK480"/>
  <c r="BK467"/>
  <c r="BK449"/>
  <c r="BK436"/>
  <c r="J409"/>
  <c r="J390"/>
  <c r="BK364"/>
  <c r="BK639"/>
  <c r="BK620"/>
  <c r="J607"/>
  <c r="BK591"/>
  <c r="BK574"/>
  <c r="BK530"/>
  <c r="BK510"/>
  <c r="BK478"/>
  <c r="J462"/>
  <c r="J451"/>
  <c r="J423"/>
  <c r="BK370"/>
  <c r="BK362"/>
  <c r="BK346"/>
  <c r="J328"/>
  <c r="BK286"/>
  <c r="J234"/>
  <c r="J214"/>
  <c r="J207"/>
  <c r="J192"/>
  <c r="BK183"/>
  <c r="J159"/>
  <c r="J153"/>
  <c i="3" r="BK224"/>
  <c r="BK216"/>
  <c r="BK208"/>
  <c r="BK203"/>
  <c r="BK198"/>
  <c r="J194"/>
  <c r="J188"/>
  <c r="BK182"/>
  <c r="BK165"/>
  <c r="J152"/>
  <c r="J139"/>
  <c r="J225"/>
  <c r="BK211"/>
  <c r="J196"/>
  <c r="BK187"/>
  <c r="J183"/>
  <c r="J175"/>
  <c r="BK164"/>
  <c r="J157"/>
  <c r="J147"/>
  <c r="BK134"/>
  <c r="J228"/>
  <c r="J219"/>
  <c r="J207"/>
  <c r="J197"/>
  <c r="J180"/>
  <c r="BK175"/>
  <c r="BK169"/>
  <c r="BK162"/>
  <c r="J133"/>
  <c r="BK231"/>
  <c r="BK219"/>
  <c r="BK215"/>
  <c r="J205"/>
  <c r="BK194"/>
  <c r="BK180"/>
  <c r="J177"/>
  <c r="J167"/>
  <c r="BK160"/>
  <c r="BK152"/>
  <c r="BK148"/>
  <c r="J132"/>
  <c i="4" r="J172"/>
  <c r="BK160"/>
  <c r="J148"/>
  <c r="J140"/>
  <c r="BK126"/>
  <c r="BK170"/>
  <c r="BK162"/>
  <c r="BK157"/>
  <c r="J151"/>
  <c r="BK138"/>
  <c r="J129"/>
  <c r="J178"/>
  <c r="BK172"/>
  <c r="BK165"/>
  <c r="J154"/>
  <c r="BK139"/>
  <c r="BK131"/>
  <c r="BK178"/>
  <c r="BK174"/>
  <c r="BK163"/>
  <c r="J156"/>
  <c r="J152"/>
  <c r="J145"/>
  <c r="BK135"/>
  <c r="J132"/>
  <c i="5" r="J150"/>
  <c r="J143"/>
  <c r="J133"/>
  <c r="J127"/>
  <c r="BK148"/>
  <c r="J144"/>
  <c r="J139"/>
  <c r="J131"/>
  <c r="J156"/>
  <c r="J141"/>
  <c r="J129"/>
  <c r="BK150"/>
  <c r="BK144"/>
  <c r="BK136"/>
  <c r="BK132"/>
  <c r="J126"/>
  <c i="6" r="BK227"/>
  <c r="BK224"/>
  <c r="BK213"/>
  <c r="J202"/>
  <c r="BK193"/>
  <c r="J186"/>
  <c r="J174"/>
  <c r="J166"/>
  <c r="J152"/>
  <c r="BK143"/>
  <c r="BK228"/>
  <c r="J220"/>
  <c r="J214"/>
  <c r="BK203"/>
  <c r="J197"/>
  <c r="BK181"/>
  <c r="BK177"/>
  <c r="J169"/>
  <c r="J164"/>
  <c r="J156"/>
  <c r="BK140"/>
  <c r="J136"/>
  <c r="BK130"/>
  <c r="BK230"/>
  <c r="BK218"/>
  <c r="BK211"/>
  <c r="J207"/>
  <c r="BK197"/>
  <c r="J193"/>
  <c r="BK189"/>
  <c r="BK176"/>
  <c r="BK169"/>
  <c r="BK164"/>
  <c r="J160"/>
  <c r="J155"/>
  <c r="J147"/>
  <c r="J140"/>
  <c r="J127"/>
  <c r="BK229"/>
  <c r="J224"/>
  <c r="BK215"/>
  <c r="BK208"/>
  <c r="J201"/>
  <c r="J188"/>
  <c r="J184"/>
  <c r="BK179"/>
  <c r="J173"/>
  <c r="J165"/>
  <c r="BK155"/>
  <c r="BK150"/>
  <c r="J142"/>
  <c r="J130"/>
  <c i="7" r="J158"/>
  <c r="BK146"/>
  <c r="BK139"/>
  <c r="J132"/>
  <c r="J151"/>
  <c r="J146"/>
  <c r="J137"/>
  <c r="BK134"/>
  <c r="BK125"/>
  <c r="J154"/>
  <c r="BK145"/>
  <c r="BK132"/>
  <c r="J153"/>
  <c r="BK147"/>
  <c r="J143"/>
  <c r="J134"/>
  <c r="J130"/>
  <c i="2" r="J706"/>
  <c r="BK705"/>
  <c r="J684"/>
  <c r="J648"/>
  <c r="J641"/>
  <c r="J620"/>
  <c r="J598"/>
  <c r="BK561"/>
  <c r="J551"/>
  <c r="BK540"/>
  <c r="J524"/>
  <c r="BK508"/>
  <c r="J500"/>
  <c r="BK486"/>
  <c r="J471"/>
  <c r="BK451"/>
  <c r="BK423"/>
  <c r="BK404"/>
  <c r="J384"/>
  <c r="J360"/>
  <c r="J347"/>
  <c r="J336"/>
  <c r="J307"/>
  <c r="J276"/>
  <c r="J266"/>
  <c r="J250"/>
  <c r="J236"/>
  <c r="J200"/>
  <c r="BK178"/>
  <c r="J166"/>
  <c r="J157"/>
  <c r="J714"/>
  <c r="J698"/>
  <c r="BK684"/>
  <c r="J666"/>
  <c r="BK652"/>
  <c r="BK635"/>
  <c r="BK629"/>
  <c r="BK619"/>
  <c r="J610"/>
  <c r="J597"/>
  <c r="BK587"/>
  <c r="J581"/>
  <c r="BK572"/>
  <c r="J561"/>
  <c r="BK544"/>
  <c r="J533"/>
  <c r="J519"/>
  <c r="J494"/>
  <c r="J480"/>
  <c r="BK470"/>
  <c r="J460"/>
  <c r="BK445"/>
  <c r="BK417"/>
  <c r="J407"/>
  <c r="J396"/>
  <c r="J366"/>
  <c r="BK330"/>
  <c r="BK316"/>
  <c r="J272"/>
  <c r="BK250"/>
  <c r="J232"/>
  <c r="J216"/>
  <c r="BK194"/>
  <c r="J178"/>
  <c r="BK162"/>
  <c r="BK713"/>
  <c r="BK706"/>
  <c r="J702"/>
  <c r="J693"/>
  <c r="BK666"/>
  <c r="J654"/>
  <c r="J642"/>
  <c r="J638"/>
  <c r="BK632"/>
  <c r="J627"/>
  <c r="BK617"/>
  <c r="BK601"/>
  <c r="BK598"/>
  <c r="J582"/>
  <c r="BK565"/>
  <c r="BK546"/>
  <c r="J508"/>
  <c r="BK498"/>
  <c r="BK482"/>
  <c r="BK468"/>
  <c r="BK455"/>
  <c r="J442"/>
  <c r="J431"/>
  <c r="BK407"/>
  <c r="BK375"/>
  <c r="BK360"/>
  <c r="BK358"/>
  <c r="J316"/>
  <c r="J296"/>
  <c r="J286"/>
  <c r="J280"/>
  <c r="BK266"/>
  <c r="BK257"/>
  <c r="BK238"/>
  <c r="BK232"/>
  <c r="BK214"/>
  <c r="BK209"/>
  <c r="J189"/>
  <c r="BK170"/>
  <c r="J164"/>
  <c r="BK153"/>
  <c r="BK151"/>
  <c r="J149"/>
  <c r="J719"/>
  <c r="J716"/>
  <c r="J688"/>
  <c r="J674"/>
  <c r="BK658"/>
  <c r="J646"/>
  <c r="J643"/>
  <c r="J637"/>
  <c r="BK622"/>
  <c r="BK603"/>
  <c r="J589"/>
  <c r="BK559"/>
  <c r="BK528"/>
  <c r="J517"/>
  <c r="J504"/>
  <c r="J491"/>
  <c r="J464"/>
  <c r="BK453"/>
  <c r="BK431"/>
  <c r="J375"/>
  <c r="J364"/>
  <c r="J351"/>
  <c r="J330"/>
  <c r="BK300"/>
  <c r="BK252"/>
  <c r="BK223"/>
  <c r="J209"/>
  <c r="BK200"/>
  <c r="BK184"/>
  <c r="BK168"/>
  <c r="J155"/>
  <c i="3" r="BK225"/>
  <c r="BK217"/>
  <c r="J209"/>
  <c r="BK205"/>
  <c r="J201"/>
  <c r="BK196"/>
  <c r="J191"/>
  <c r="J185"/>
  <c r="BK177"/>
  <c r="J159"/>
  <c r="BK147"/>
  <c r="BK138"/>
  <c r="J223"/>
  <c r="BK212"/>
  <c r="J200"/>
  <c r="BK188"/>
  <c r="J184"/>
  <c r="BK172"/>
  <c r="BK163"/>
  <c r="J151"/>
  <c r="J148"/>
  <c r="BK135"/>
  <c r="BK226"/>
  <c r="BK220"/>
  <c r="BK209"/>
  <c r="BK201"/>
  <c r="BK184"/>
  <c r="BK178"/>
  <c r="BK166"/>
  <c r="J154"/>
  <c r="J134"/>
  <c r="J231"/>
  <c r="J222"/>
  <c r="J218"/>
  <c r="BK204"/>
  <c r="BK189"/>
  <c r="J179"/>
  <c r="J169"/>
  <c r="J165"/>
  <c r="BK154"/>
  <c r="J149"/>
  <c r="J138"/>
  <c r="J131"/>
  <c i="4" r="J169"/>
  <c r="J153"/>
  <c r="J143"/>
  <c r="BK137"/>
  <c r="J171"/>
  <c r="J167"/>
  <c r="J160"/>
  <c r="BK153"/>
  <c r="BK145"/>
  <c r="J134"/>
  <c r="BK180"/>
  <c r="J176"/>
  <c r="BK167"/>
  <c r="BK156"/>
  <c r="BK143"/>
  <c r="J126"/>
  <c r="BK176"/>
  <c r="J164"/>
  <c r="J158"/>
  <c r="BK154"/>
  <c r="BK147"/>
  <c r="BK140"/>
  <c r="J133"/>
  <c i="5" r="J148"/>
  <c r="J138"/>
  <c r="J130"/>
  <c r="J124"/>
  <c r="BK146"/>
  <c r="BK143"/>
  <c r="J137"/>
  <c r="J128"/>
  <c r="BK152"/>
  <c r="BK135"/>
  <c r="J152"/>
  <c r="J146"/>
  <c r="BK140"/>
  <c r="BK131"/>
  <c r="BK124"/>
  <c i="6" r="BK226"/>
  <c r="BK223"/>
  <c r="J206"/>
  <c r="BK201"/>
  <c r="BK190"/>
  <c r="BK184"/>
  <c r="BK173"/>
  <c r="BK158"/>
  <c r="BK153"/>
  <c r="BK149"/>
  <c r="BK139"/>
  <c r="J226"/>
  <c r="BK219"/>
  <c r="J211"/>
  <c r="J200"/>
  <c r="BK196"/>
  <c r="J185"/>
  <c r="J172"/>
  <c r="BK165"/>
  <c r="BK162"/>
  <c r="J143"/>
  <c r="BK137"/>
  <c r="J131"/>
  <c r="J126"/>
  <c r="BK220"/>
  <c r="J212"/>
  <c r="J208"/>
  <c r="BK199"/>
  <c r="BK194"/>
  <c r="BK187"/>
  <c r="BK174"/>
  <c r="J168"/>
  <c r="J162"/>
  <c r="BK159"/>
  <c r="BK154"/>
  <c r="BK145"/>
  <c r="J135"/>
  <c r="J230"/>
  <c r="J219"/>
  <c r="BK214"/>
  <c r="BK207"/>
  <c r="BK200"/>
  <c r="BK186"/>
  <c r="BK182"/>
  <c r="J177"/>
  <c r="BK171"/>
  <c r="BK156"/>
  <c r="J151"/>
  <c r="J145"/>
  <c r="BK131"/>
  <c i="7" r="BK153"/>
  <c r="BK143"/>
  <c r="J138"/>
  <c r="BK130"/>
  <c r="J150"/>
  <c r="J144"/>
  <c r="BK136"/>
  <c r="J131"/>
  <c r="BK138"/>
  <c r="J126"/>
  <c i="2" l="1" r="P148"/>
  <c r="P202"/>
  <c r="R211"/>
  <c r="T288"/>
  <c r="P350"/>
  <c r="T374"/>
  <c r="T406"/>
  <c r="P457"/>
  <c r="R466"/>
  <c r="T473"/>
  <c r="BK488"/>
  <c r="J488"/>
  <c r="J108"/>
  <c r="P493"/>
  <c r="R507"/>
  <c r="T535"/>
  <c r="R566"/>
  <c r="T580"/>
  <c r="R588"/>
  <c r="P594"/>
  <c r="R618"/>
  <c r="R653"/>
  <c r="T665"/>
  <c r="T687"/>
  <c r="T704"/>
  <c r="P707"/>
  <c r="P712"/>
  <c i="3" r="R129"/>
  <c r="T145"/>
  <c r="R155"/>
  <c r="P174"/>
  <c r="P193"/>
  <c r="P214"/>
  <c i="4" r="R125"/>
  <c r="P136"/>
  <c r="R149"/>
  <c r="T159"/>
  <c r="R175"/>
  <c i="5" r="R123"/>
  <c r="R122"/>
  <c r="R121"/>
  <c r="R151"/>
  <c i="6" r="BK125"/>
  <c r="J125"/>
  <c r="J98"/>
  <c r="R125"/>
  <c r="BK128"/>
  <c r="J128"/>
  <c r="J99"/>
  <c r="T128"/>
  <c r="P133"/>
  <c r="P132"/>
  <c i="2" r="BK148"/>
  <c r="J148"/>
  <c r="J98"/>
  <c r="BK202"/>
  <c r="J202"/>
  <c r="J99"/>
  <c r="BK211"/>
  <c r="J211"/>
  <c r="J100"/>
  <c r="P288"/>
  <c r="BK350"/>
  <c r="J350"/>
  <c r="J102"/>
  <c r="P374"/>
  <c r="P406"/>
  <c r="BK457"/>
  <c r="J457"/>
  <c r="J105"/>
  <c r="BK466"/>
  <c r="J466"/>
  <c r="J106"/>
  <c r="BK473"/>
  <c r="J473"/>
  <c r="J107"/>
  <c r="T488"/>
  <c r="R493"/>
  <c r="BK507"/>
  <c r="J507"/>
  <c r="J110"/>
  <c r="BK535"/>
  <c r="J535"/>
  <c r="J113"/>
  <c r="P566"/>
  <c r="P580"/>
  <c r="BK588"/>
  <c r="J588"/>
  <c r="J116"/>
  <c r="R594"/>
  <c r="P618"/>
  <c r="BK653"/>
  <c r="J653"/>
  <c r="J119"/>
  <c r="BK665"/>
  <c r="J665"/>
  <c r="J120"/>
  <c r="P687"/>
  <c r="BK704"/>
  <c r="J704"/>
  <c r="J122"/>
  <c r="T707"/>
  <c r="T712"/>
  <c i="3" r="P129"/>
  <c r="BK145"/>
  <c r="J145"/>
  <c r="J99"/>
  <c r="P155"/>
  <c r="BK174"/>
  <c r="J174"/>
  <c r="J102"/>
  <c r="BK193"/>
  <c r="J193"/>
  <c r="J103"/>
  <c r="R214"/>
  <c i="4" r="P125"/>
  <c r="T136"/>
  <c r="T149"/>
  <c r="BK159"/>
  <c r="J159"/>
  <c r="J100"/>
  <c r="P175"/>
  <c i="5" r="P123"/>
  <c r="P122"/>
  <c r="BK151"/>
  <c r="J151"/>
  <c r="J99"/>
  <c i="6" r="T125"/>
  <c r="T124"/>
  <c r="BK133"/>
  <c r="J133"/>
  <c r="J101"/>
  <c i="7" r="T124"/>
  <c r="T123"/>
  <c i="2" r="R148"/>
  <c r="T202"/>
  <c r="T211"/>
  <c r="BK288"/>
  <c r="J288"/>
  <c r="J101"/>
  <c r="R350"/>
  <c r="BK374"/>
  <c r="J374"/>
  <c r="J103"/>
  <c r="R406"/>
  <c r="R457"/>
  <c r="P466"/>
  <c r="P473"/>
  <c r="P488"/>
  <c r="BK493"/>
  <c r="J493"/>
  <c r="J109"/>
  <c r="P507"/>
  <c r="P535"/>
  <c r="BK566"/>
  <c r="J566"/>
  <c r="J114"/>
  <c r="BK580"/>
  <c r="J580"/>
  <c r="J115"/>
  <c r="T588"/>
  <c r="BK594"/>
  <c r="J594"/>
  <c r="J117"/>
  <c r="BK618"/>
  <c r="J618"/>
  <c r="J118"/>
  <c r="T653"/>
  <c r="P665"/>
  <c r="BK687"/>
  <c r="J687"/>
  <c r="J121"/>
  <c r="P704"/>
  <c r="R707"/>
  <c r="BK712"/>
  <c r="J712"/>
  <c r="J124"/>
  <c i="3" r="BK129"/>
  <c r="J129"/>
  <c r="J98"/>
  <c r="P145"/>
  <c r="BK155"/>
  <c r="J155"/>
  <c r="J100"/>
  <c r="R174"/>
  <c r="R173"/>
  <c r="R193"/>
  <c r="T214"/>
  <c i="4" r="BK125"/>
  <c r="J125"/>
  <c r="J97"/>
  <c r="BK136"/>
  <c r="J136"/>
  <c r="J98"/>
  <c r="BK149"/>
  <c r="J149"/>
  <c r="J99"/>
  <c r="R159"/>
  <c r="BK175"/>
  <c r="J175"/>
  <c r="J102"/>
  <c i="5" r="BK123"/>
  <c r="J123"/>
  <c r="J98"/>
  <c r="P151"/>
  <c i="6" r="P125"/>
  <c r="P128"/>
  <c r="R128"/>
  <c r="R133"/>
  <c r="R132"/>
  <c i="7" r="BK124"/>
  <c r="J124"/>
  <c r="J98"/>
  <c r="P124"/>
  <c r="P123"/>
  <c r="P129"/>
  <c r="P128"/>
  <c i="2" r="T148"/>
  <c r="R202"/>
  <c r="P211"/>
  <c r="R288"/>
  <c r="T350"/>
  <c r="R374"/>
  <c r="BK406"/>
  <c r="J406"/>
  <c r="J104"/>
  <c r="T457"/>
  <c r="T466"/>
  <c r="R473"/>
  <c r="R488"/>
  <c r="T493"/>
  <c r="T507"/>
  <c r="R535"/>
  <c r="T566"/>
  <c r="R580"/>
  <c r="P588"/>
  <c r="T594"/>
  <c r="T618"/>
  <c r="P653"/>
  <c r="R665"/>
  <c r="R687"/>
  <c r="R704"/>
  <c r="BK707"/>
  <c r="J707"/>
  <c r="J123"/>
  <c r="R712"/>
  <c i="3" r="T129"/>
  <c r="R145"/>
  <c r="T155"/>
  <c r="T174"/>
  <c r="T193"/>
  <c r="BK214"/>
  <c r="J214"/>
  <c r="J104"/>
  <c i="4" r="T125"/>
  <c r="R136"/>
  <c r="P149"/>
  <c r="P159"/>
  <c r="T175"/>
  <c i="5" r="T123"/>
  <c r="T122"/>
  <c r="T121"/>
  <c r="T151"/>
  <c i="6" r="T133"/>
  <c r="T132"/>
  <c i="7" r="R124"/>
  <c r="R123"/>
  <c r="BK129"/>
  <c r="J129"/>
  <c r="J100"/>
  <c r="R129"/>
  <c r="R128"/>
  <c r="T129"/>
  <c r="T128"/>
  <c i="4" r="BK182"/>
  <c r="J182"/>
  <c r="J104"/>
  <c i="2" r="BK532"/>
  <c r="J532"/>
  <c r="J111"/>
  <c i="5" r="BK155"/>
  <c r="J155"/>
  <c r="J101"/>
  <c i="6" r="BK232"/>
  <c r="J232"/>
  <c r="J103"/>
  <c i="2" r="BK718"/>
  <c r="J718"/>
  <c r="J126"/>
  <c i="3" r="BK227"/>
  <c r="J227"/>
  <c r="J105"/>
  <c r="BK230"/>
  <c r="J230"/>
  <c r="J107"/>
  <c i="4" r="BK173"/>
  <c r="J173"/>
  <c r="J101"/>
  <c i="7" r="BK157"/>
  <c r="J157"/>
  <c r="J102"/>
  <c r="F92"/>
  <c r="BE136"/>
  <c r="BE140"/>
  <c r="BE145"/>
  <c r="BE149"/>
  <c r="BE155"/>
  <c r="BE125"/>
  <c r="BE134"/>
  <c r="BE135"/>
  <c r="BE139"/>
  <c r="BE142"/>
  <c r="BE143"/>
  <c r="BE146"/>
  <c r="BE148"/>
  <c r="BE158"/>
  <c r="J89"/>
  <c r="E112"/>
  <c r="BE127"/>
  <c r="BE130"/>
  <c r="BE138"/>
  <c r="BE141"/>
  <c r="BE147"/>
  <c r="BE152"/>
  <c r="BE153"/>
  <c r="BE126"/>
  <c r="BE131"/>
  <c r="BE132"/>
  <c r="BE133"/>
  <c r="BE137"/>
  <c r="BE144"/>
  <c r="BE150"/>
  <c r="BE151"/>
  <c r="BE154"/>
  <c i="6" r="E85"/>
  <c r="BE127"/>
  <c r="BE137"/>
  <c r="BE139"/>
  <c r="BE140"/>
  <c r="BE143"/>
  <c r="BE154"/>
  <c r="BE157"/>
  <c r="BE162"/>
  <c r="BE163"/>
  <c r="BE166"/>
  <c r="BE167"/>
  <c r="BE169"/>
  <c r="BE175"/>
  <c r="BE188"/>
  <c r="BE193"/>
  <c r="BE194"/>
  <c r="BE197"/>
  <c r="BE198"/>
  <c r="BE203"/>
  <c r="BE210"/>
  <c r="BE219"/>
  <c r="BE221"/>
  <c r="BE222"/>
  <c r="BE223"/>
  <c r="BE230"/>
  <c r="BE233"/>
  <c r="J89"/>
  <c r="BE129"/>
  <c r="BE130"/>
  <c r="BE138"/>
  <c r="BE141"/>
  <c r="BE142"/>
  <c r="BE149"/>
  <c r="BE150"/>
  <c r="BE152"/>
  <c r="BE156"/>
  <c r="BE165"/>
  <c r="BE172"/>
  <c r="BE177"/>
  <c r="BE181"/>
  <c r="BE184"/>
  <c r="BE192"/>
  <c r="BE200"/>
  <c r="BE204"/>
  <c r="BE205"/>
  <c r="BE212"/>
  <c r="BE213"/>
  <c r="BE215"/>
  <c r="BE216"/>
  <c r="BE225"/>
  <c r="BE227"/>
  <c r="BE228"/>
  <c r="BE131"/>
  <c r="BE144"/>
  <c r="BE151"/>
  <c r="BE153"/>
  <c r="BE158"/>
  <c r="BE160"/>
  <c r="BE170"/>
  <c r="BE173"/>
  <c r="BE182"/>
  <c r="BE183"/>
  <c r="BE186"/>
  <c r="BE187"/>
  <c r="BE189"/>
  <c r="BE190"/>
  <c r="BE191"/>
  <c r="BE201"/>
  <c r="BE206"/>
  <c r="BE208"/>
  <c r="BE214"/>
  <c r="BE224"/>
  <c r="BE226"/>
  <c r="F92"/>
  <c r="BE126"/>
  <c r="BE134"/>
  <c r="BE135"/>
  <c r="BE136"/>
  <c r="BE145"/>
  <c r="BE146"/>
  <c r="BE147"/>
  <c r="BE148"/>
  <c r="BE155"/>
  <c r="BE159"/>
  <c r="BE161"/>
  <c r="BE164"/>
  <c r="BE168"/>
  <c r="BE171"/>
  <c r="BE174"/>
  <c r="BE176"/>
  <c r="BE178"/>
  <c r="BE179"/>
  <c r="BE180"/>
  <c r="BE185"/>
  <c r="BE195"/>
  <c r="BE196"/>
  <c r="BE199"/>
  <c r="BE202"/>
  <c r="BE207"/>
  <c r="BE209"/>
  <c r="BE211"/>
  <c r="BE217"/>
  <c r="BE218"/>
  <c r="BE220"/>
  <c r="BE229"/>
  <c i="5" r="BE130"/>
  <c r="BE137"/>
  <c r="BE147"/>
  <c r="E85"/>
  <c r="J89"/>
  <c r="BE127"/>
  <c r="BE129"/>
  <c r="BE131"/>
  <c r="BE143"/>
  <c r="BE144"/>
  <c r="BE145"/>
  <c r="BE146"/>
  <c r="BE148"/>
  <c r="F92"/>
  <c r="BE124"/>
  <c r="BE126"/>
  <c r="BE128"/>
  <c r="BE132"/>
  <c r="BE133"/>
  <c r="BE134"/>
  <c r="BE136"/>
  <c r="BE139"/>
  <c r="BE125"/>
  <c r="BE135"/>
  <c r="BE138"/>
  <c r="BE140"/>
  <c r="BE141"/>
  <c r="BE142"/>
  <c r="BE149"/>
  <c r="BE150"/>
  <c r="BE152"/>
  <c r="BE153"/>
  <c r="BE156"/>
  <c i="4" r="E85"/>
  <c r="F92"/>
  <c r="J118"/>
  <c r="BE127"/>
  <c r="BE144"/>
  <c r="BE150"/>
  <c r="BE160"/>
  <c r="BE161"/>
  <c r="BE169"/>
  <c r="BE170"/>
  <c r="BE171"/>
  <c r="BE179"/>
  <c r="BE180"/>
  <c r="BE183"/>
  <c i="3" r="BK128"/>
  <c i="4" r="BE133"/>
  <c r="BE135"/>
  <c r="BE137"/>
  <c r="BE145"/>
  <c r="BE151"/>
  <c r="BE152"/>
  <c r="BE153"/>
  <c r="BE157"/>
  <c r="BE168"/>
  <c r="BE126"/>
  <c r="BE131"/>
  <c r="BE139"/>
  <c r="BE140"/>
  <c r="BE141"/>
  <c r="BE147"/>
  <c r="BE148"/>
  <c r="BE154"/>
  <c r="BE174"/>
  <c r="BE176"/>
  <c r="BE129"/>
  <c r="BE132"/>
  <c r="BE134"/>
  <c r="BE138"/>
  <c r="BE143"/>
  <c r="BE146"/>
  <c r="BE155"/>
  <c r="BE156"/>
  <c r="BE158"/>
  <c r="BE162"/>
  <c r="BE163"/>
  <c r="BE164"/>
  <c r="BE165"/>
  <c r="BE166"/>
  <c r="BE167"/>
  <c r="BE172"/>
  <c r="BE177"/>
  <c r="BE178"/>
  <c i="2" r="BK147"/>
  <c r="J147"/>
  <c r="J97"/>
  <c i="3" r="BE141"/>
  <c r="BE146"/>
  <c r="BE157"/>
  <c r="BE164"/>
  <c r="BE169"/>
  <c r="BE171"/>
  <c r="BE181"/>
  <c r="BE183"/>
  <c r="BE184"/>
  <c r="BE186"/>
  <c r="BE187"/>
  <c r="BE192"/>
  <c r="BE197"/>
  <c r="BE209"/>
  <c r="BE210"/>
  <c r="BE217"/>
  <c r="BE223"/>
  <c r="BE224"/>
  <c r="BE225"/>
  <c r="BE231"/>
  <c r="J89"/>
  <c r="BE131"/>
  <c r="BE136"/>
  <c r="BE142"/>
  <c r="BE147"/>
  <c r="BE150"/>
  <c r="BE151"/>
  <c r="BE156"/>
  <c r="BE170"/>
  <c r="BE176"/>
  <c r="BE182"/>
  <c r="BE185"/>
  <c r="BE188"/>
  <c r="BE194"/>
  <c r="BE195"/>
  <c r="BE198"/>
  <c r="BE200"/>
  <c r="BE205"/>
  <c r="BE208"/>
  <c r="BE213"/>
  <c r="BE218"/>
  <c r="E85"/>
  <c r="F124"/>
  <c r="BE130"/>
  <c r="BE138"/>
  <c r="BE139"/>
  <c r="BE152"/>
  <c r="BE154"/>
  <c r="BE165"/>
  <c r="BE166"/>
  <c r="BE167"/>
  <c r="BE177"/>
  <c r="BE178"/>
  <c r="BE179"/>
  <c r="BE189"/>
  <c r="BE190"/>
  <c r="BE191"/>
  <c r="BE196"/>
  <c r="BE202"/>
  <c r="BE203"/>
  <c r="BE204"/>
  <c r="BE206"/>
  <c r="BE207"/>
  <c r="BE215"/>
  <c r="BE216"/>
  <c r="BE220"/>
  <c r="BE221"/>
  <c r="BE222"/>
  <c r="BE226"/>
  <c r="BE132"/>
  <c r="BE133"/>
  <c r="BE134"/>
  <c r="BE135"/>
  <c r="BE148"/>
  <c r="BE149"/>
  <c r="BE159"/>
  <c r="BE160"/>
  <c r="BE162"/>
  <c r="BE163"/>
  <c r="BE168"/>
  <c r="BE172"/>
  <c r="BE175"/>
  <c r="BE180"/>
  <c r="BE201"/>
  <c r="BE211"/>
  <c r="BE212"/>
  <c r="BE219"/>
  <c r="BE228"/>
  <c i="2" r="F92"/>
  <c r="J140"/>
  <c r="BE149"/>
  <c r="BE151"/>
  <c r="BE159"/>
  <c r="BE160"/>
  <c r="BE162"/>
  <c r="BE174"/>
  <c r="BE178"/>
  <c r="BE192"/>
  <c r="BE196"/>
  <c r="BE216"/>
  <c r="BE223"/>
  <c r="BE227"/>
  <c r="BE238"/>
  <c r="BE248"/>
  <c r="BE256"/>
  <c r="BE257"/>
  <c r="BE261"/>
  <c r="BE268"/>
  <c r="BE270"/>
  <c r="BE280"/>
  <c r="BE310"/>
  <c r="BE316"/>
  <c r="BE348"/>
  <c r="BE358"/>
  <c r="BE379"/>
  <c r="BE394"/>
  <c r="BE398"/>
  <c r="BE404"/>
  <c r="BE413"/>
  <c r="BE417"/>
  <c r="BE436"/>
  <c r="BE438"/>
  <c r="BE469"/>
  <c r="BE471"/>
  <c r="BE480"/>
  <c r="BE482"/>
  <c r="BE484"/>
  <c r="BE500"/>
  <c r="BE521"/>
  <c r="BE538"/>
  <c r="BE540"/>
  <c r="BE544"/>
  <c r="BE548"/>
  <c r="BE551"/>
  <c r="BE555"/>
  <c r="BE561"/>
  <c r="BE564"/>
  <c r="BE577"/>
  <c r="BE582"/>
  <c r="BE595"/>
  <c r="BE597"/>
  <c r="BE617"/>
  <c r="BE623"/>
  <c r="BE624"/>
  <c r="BE629"/>
  <c r="BE632"/>
  <c r="BE641"/>
  <c r="BE648"/>
  <c r="BE652"/>
  <c r="BE664"/>
  <c r="BE666"/>
  <c r="BE682"/>
  <c r="BE698"/>
  <c r="BE716"/>
  <c r="BE719"/>
  <c r="BE155"/>
  <c r="BE157"/>
  <c r="BE158"/>
  <c r="BE172"/>
  <c r="BE176"/>
  <c r="BE194"/>
  <c r="BE198"/>
  <c r="BE218"/>
  <c r="BE234"/>
  <c r="BE243"/>
  <c r="BE250"/>
  <c r="BE252"/>
  <c r="BE272"/>
  <c r="BE307"/>
  <c r="BE308"/>
  <c r="BE324"/>
  <c r="BE330"/>
  <c r="BE341"/>
  <c r="BE346"/>
  <c r="BE347"/>
  <c r="BE349"/>
  <c r="BE352"/>
  <c r="BE366"/>
  <c r="BE370"/>
  <c r="BE384"/>
  <c r="BE396"/>
  <c r="BE402"/>
  <c r="BE415"/>
  <c r="BE445"/>
  <c r="BE451"/>
  <c r="BE458"/>
  <c r="BE464"/>
  <c r="BE470"/>
  <c r="BE472"/>
  <c r="BE510"/>
  <c r="BE515"/>
  <c r="BE519"/>
  <c r="BE526"/>
  <c r="BE559"/>
  <c r="BE574"/>
  <c r="BE579"/>
  <c r="BE585"/>
  <c r="BE589"/>
  <c r="BE593"/>
  <c r="BE603"/>
  <c r="BE607"/>
  <c r="BE612"/>
  <c r="BE619"/>
  <c r="BE635"/>
  <c r="BE643"/>
  <c r="BE645"/>
  <c r="BE646"/>
  <c r="BE650"/>
  <c r="BE658"/>
  <c r="BE670"/>
  <c r="BE680"/>
  <c r="BE684"/>
  <c r="BE686"/>
  <c r="BE702"/>
  <c r="BE703"/>
  <c r="E136"/>
  <c r="BE150"/>
  <c r="BE153"/>
  <c r="BE164"/>
  <c r="BE168"/>
  <c r="BE170"/>
  <c r="BE184"/>
  <c r="BE200"/>
  <c r="BE203"/>
  <c r="BE205"/>
  <c r="BE207"/>
  <c r="BE236"/>
  <c r="BE242"/>
  <c r="BE266"/>
  <c r="BE276"/>
  <c r="BE286"/>
  <c r="BE289"/>
  <c r="BE296"/>
  <c r="BE336"/>
  <c r="BE351"/>
  <c r="BE360"/>
  <c r="BE362"/>
  <c r="BE368"/>
  <c r="BE390"/>
  <c r="BE407"/>
  <c r="BE409"/>
  <c r="BE423"/>
  <c r="BE440"/>
  <c r="BE449"/>
  <c r="BE460"/>
  <c r="BE467"/>
  <c r="BE474"/>
  <c r="BE486"/>
  <c r="BE489"/>
  <c r="BE496"/>
  <c r="BE498"/>
  <c r="BE502"/>
  <c r="BE504"/>
  <c r="BE505"/>
  <c r="BE508"/>
  <c r="BE512"/>
  <c r="BE528"/>
  <c r="BE530"/>
  <c r="BE546"/>
  <c r="BE553"/>
  <c r="BE598"/>
  <c r="BE601"/>
  <c r="BE609"/>
  <c r="BE620"/>
  <c r="BE636"/>
  <c r="BE638"/>
  <c r="BE640"/>
  <c r="BE644"/>
  <c r="BE656"/>
  <c r="BE660"/>
  <c r="BE674"/>
  <c r="BE700"/>
  <c r="BE705"/>
  <c r="BE706"/>
  <c r="BE708"/>
  <c r="BE710"/>
  <c r="BE713"/>
  <c r="BE714"/>
  <c r="BE166"/>
  <c r="BE183"/>
  <c r="BE189"/>
  <c r="BE190"/>
  <c r="BE209"/>
  <c r="BE212"/>
  <c r="BE214"/>
  <c r="BE232"/>
  <c r="BE284"/>
  <c r="BE300"/>
  <c r="BE312"/>
  <c r="BE326"/>
  <c r="BE328"/>
  <c r="BE354"/>
  <c r="BE356"/>
  <c r="BE364"/>
  <c r="BE372"/>
  <c r="BE375"/>
  <c r="BE411"/>
  <c r="BE421"/>
  <c r="BE431"/>
  <c r="BE434"/>
  <c r="BE442"/>
  <c r="BE447"/>
  <c r="BE453"/>
  <c r="BE455"/>
  <c r="BE462"/>
  <c r="BE468"/>
  <c r="BE476"/>
  <c r="BE478"/>
  <c r="BE491"/>
  <c r="BE494"/>
  <c r="BE517"/>
  <c r="BE524"/>
  <c r="BE533"/>
  <c r="BE536"/>
  <c r="BE542"/>
  <c r="BE557"/>
  <c r="BE565"/>
  <c r="BE567"/>
  <c r="BE569"/>
  <c r="BE572"/>
  <c r="BE581"/>
  <c r="BE583"/>
  <c r="BE587"/>
  <c r="BE591"/>
  <c r="BE600"/>
  <c r="BE605"/>
  <c r="BE610"/>
  <c r="BE614"/>
  <c r="BE622"/>
  <c r="BE625"/>
  <c r="BE627"/>
  <c r="BE630"/>
  <c r="BE633"/>
  <c r="BE637"/>
  <c r="BE639"/>
  <c r="BE642"/>
  <c r="BE654"/>
  <c r="BE662"/>
  <c r="BE676"/>
  <c r="BE688"/>
  <c r="BE693"/>
  <c r="F36"/>
  <c i="1" r="BC95"/>
  <c i="3" r="F35"/>
  <c i="1" r="BB96"/>
  <c i="3" r="F36"/>
  <c i="1" r="BC96"/>
  <c i="5" r="F34"/>
  <c i="1" r="BA98"/>
  <c i="5" r="F37"/>
  <c i="1" r="BD98"/>
  <c i="6" r="F35"/>
  <c i="1" r="BB99"/>
  <c i="6" r="F37"/>
  <c i="1" r="BD99"/>
  <c i="2" r="J34"/>
  <c i="1" r="AW95"/>
  <c i="3" r="J34"/>
  <c i="1" r="AW96"/>
  <c i="4" r="F37"/>
  <c i="1" r="BD97"/>
  <c i="5" r="J34"/>
  <c i="1" r="AW98"/>
  <c i="6" r="J34"/>
  <c i="1" r="AW99"/>
  <c i="7" r="F37"/>
  <c i="1" r="BD100"/>
  <c i="7" r="F36"/>
  <c i="1" r="BC100"/>
  <c i="2" r="F37"/>
  <c i="1" r="BD95"/>
  <c i="2" r="F34"/>
  <c i="1" r="BA95"/>
  <c i="3" r="F34"/>
  <c i="1" r="BA96"/>
  <c i="4" r="F36"/>
  <c i="1" r="BC97"/>
  <c i="4" r="F34"/>
  <c i="1" r="BA97"/>
  <c i="5" r="F36"/>
  <c i="1" r="BC98"/>
  <c i="5" r="F35"/>
  <c i="1" r="BB98"/>
  <c i="6" r="F36"/>
  <c i="1" r="BC99"/>
  <c i="7" r="J34"/>
  <c i="1" r="AW100"/>
  <c i="2" r="F35"/>
  <c i="1" r="BB95"/>
  <c i="3" r="F37"/>
  <c i="1" r="BD96"/>
  <c i="4" r="J34"/>
  <c i="1" r="AW97"/>
  <c i="4" r="F35"/>
  <c i="1" r="BB97"/>
  <c i="6" r="F34"/>
  <c i="1" r="BA99"/>
  <c i="7" r="F34"/>
  <c i="1" r="BA100"/>
  <c i="7" r="F35"/>
  <c i="1" r="BB100"/>
  <c i="4" l="1" r="T124"/>
  <c i="7" r="T122"/>
  <c i="4" r="P124"/>
  <c i="1" r="AU97"/>
  <c i="3" r="P128"/>
  <c r="T128"/>
  <c i="2" r="P534"/>
  <c i="6" r="R124"/>
  <c r="R123"/>
  <c i="4" r="R124"/>
  <c i="3" r="R128"/>
  <c r="R127"/>
  <c r="T173"/>
  <c i="6" r="P124"/>
  <c r="P123"/>
  <c i="1" r="AU99"/>
  <c i="2" r="R147"/>
  <c r="R146"/>
  <c i="6" r="T123"/>
  <c i="7" r="R122"/>
  <c i="2" r="R534"/>
  <c r="T147"/>
  <c i="7" r="P122"/>
  <c i="1" r="AU100"/>
  <c i="5" r="P121"/>
  <c i="1" r="AU98"/>
  <c i="3" r="P173"/>
  <c i="2" r="T534"/>
  <c r="P147"/>
  <c r="P146"/>
  <c i="1" r="AU95"/>
  <c i="4" r="BK124"/>
  <c r="J124"/>
  <c r="BK181"/>
  <c r="J181"/>
  <c r="J103"/>
  <c i="6" r="BK231"/>
  <c r="J231"/>
  <c r="J102"/>
  <c i="5" r="BK154"/>
  <c r="J154"/>
  <c r="J100"/>
  <c i="2" r="BK534"/>
  <c r="J534"/>
  <c r="J112"/>
  <c r="BK717"/>
  <c r="J717"/>
  <c r="J125"/>
  <c i="3" r="BK173"/>
  <c r="J173"/>
  <c r="J101"/>
  <c i="6" r="BK124"/>
  <c r="J124"/>
  <c r="J97"/>
  <c r="BK132"/>
  <c r="J132"/>
  <c r="J100"/>
  <c i="7" r="BK128"/>
  <c r="J128"/>
  <c r="J99"/>
  <c i="3" r="BK229"/>
  <c r="J229"/>
  <c r="J106"/>
  <c i="5" r="BK122"/>
  <c r="J122"/>
  <c r="J97"/>
  <c i="7" r="BK123"/>
  <c r="BK156"/>
  <c r="J156"/>
  <c r="J101"/>
  <c i="3" r="J128"/>
  <c r="J97"/>
  <c i="2" r="BK146"/>
  <c r="J146"/>
  <c r="J96"/>
  <c r="F33"/>
  <c i="1" r="AZ95"/>
  <c i="6" r="F33"/>
  <c i="1" r="AZ99"/>
  <c r="BD94"/>
  <c r="W33"/>
  <c i="4" r="J30"/>
  <c i="1" r="AG97"/>
  <c i="3" r="F33"/>
  <c i="1" r="AZ96"/>
  <c i="3" r="J33"/>
  <c i="1" r="AV96"/>
  <c r="AT96"/>
  <c i="4" r="F33"/>
  <c i="1" r="AZ97"/>
  <c i="4" r="J33"/>
  <c i="1" r="AV97"/>
  <c r="AT97"/>
  <c r="AN97"/>
  <c i="5" r="F33"/>
  <c i="1" r="AZ98"/>
  <c i="5" r="J33"/>
  <c i="1" r="AV98"/>
  <c r="AT98"/>
  <c i="6" r="J33"/>
  <c i="1" r="AV99"/>
  <c r="AT99"/>
  <c r="BC94"/>
  <c r="W32"/>
  <c i="2" r="J33"/>
  <c i="1" r="AV95"/>
  <c r="AT95"/>
  <c i="7" r="J33"/>
  <c i="1" r="AV100"/>
  <c r="AT100"/>
  <c r="BA94"/>
  <c r="W30"/>
  <c i="7" r="F33"/>
  <c i="1" r="AZ100"/>
  <c r="BB94"/>
  <c r="W31"/>
  <c i="2" l="1" r="T146"/>
  <c i="3" r="P127"/>
  <c i="1" r="AU96"/>
  <c i="7" r="BK122"/>
  <c r="J122"/>
  <c r="J96"/>
  <c i="3" r="T127"/>
  <c r="BK127"/>
  <c r="J127"/>
  <c r="J96"/>
  <c i="4" r="J96"/>
  <c i="6" r="BK123"/>
  <c r="J123"/>
  <c i="7" r="J123"/>
  <c r="J97"/>
  <c i="5" r="BK121"/>
  <c r="J121"/>
  <c r="J96"/>
  <c i="4" r="J39"/>
  <c i="6" r="J30"/>
  <c i="1" r="AG99"/>
  <c r="AW94"/>
  <c r="AK30"/>
  <c r="AZ94"/>
  <c r="AV94"/>
  <c r="AK29"/>
  <c r="AU94"/>
  <c i="2" r="J30"/>
  <c i="1" r="AG95"/>
  <c r="AX94"/>
  <c r="AY94"/>
  <c i="6" l="1" r="J39"/>
  <c r="J96"/>
  <c i="2" r="J39"/>
  <c i="1" r="AN95"/>
  <c r="AN99"/>
  <c i="5" r="J30"/>
  <c i="1" r="AG98"/>
  <c r="W29"/>
  <c i="3" r="J30"/>
  <c i="1" r="AG96"/>
  <c r="AN96"/>
  <c i="7" r="J30"/>
  <c i="1" r="AG100"/>
  <c r="AT94"/>
  <c i="3" l="1" r="J39"/>
  <c i="5" r="J39"/>
  <c i="7" r="J39"/>
  <c i="1" r="AN98"/>
  <c r="AN100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<sst xmlns="http://schemas.openxmlformats.org/spreadsheetml/2006/main">
  <si>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</si>
  <si>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</si>
  <si>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</si>
  <si>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</si>
  <si>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</si>
  <si>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{bd546d31-09fa-4538-b5f2-d3de32402ba2}</t>
  </si>
  <si>
    <t>0,1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</si>
  <si>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</si>
  <si>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</si>
  <si>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</si>
  <si>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</si>
  <si>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</si>
  <si>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</si>
  <si>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</si>
  <si>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609-25-02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</si>
  <si>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</si>
  <si>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</si>
  <si>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Zázemí pro ŠPP, rozšíření ŠJ a ŠD</t>
  </si>
  <si>
    <t>KSO:</t>
  </si>
  <si>
    <t>CC-CZ:</t>
  </si>
  <si>
    <t>Místo:</t>
  </si>
  <si>
    <t>p.č.st. 3068, p.č. 1753/2, p.č. 1753/1</t>
  </si>
  <si>
    <t>Datum:</t>
  </si>
  <si>
    <t>3. 10. 2025</t>
  </si>
  <si>
    <t>Zadavatel:</t>
  </si>
  <si>
    <t>IČ:</t>
  </si>
  <si>
    <t>00249998</t>
  </si>
  <si>
    <t>Město Písek, Velké náměstí 114/3, 397 01 Písek</t>
  </si>
  <si>
    <t>DIČ:</t>
  </si>
  <si>
    <t>Uchazeč:</t>
  </si>
  <si>
    <t>Vyplň údaj</t>
  </si>
  <si>
    <t>Projektant:</t>
  </si>
  <si>
    <t>Atelier Písek s.r.o., Ing. arch. Eva Svinteková</t>
  </si>
  <si>
    <t>True</t>
  </si>
  <si>
    <t>Zpracovatel:</t>
  </si>
  <si>
    <t>01726153</t>
  </si>
  <si>
    <t>ČAJAN s.r.o.</t>
  </si>
  <si>
    <t>Poznámka:</t>
  </si>
  <si>
    <t>Rozpočet je dělen na tři části. První - 40% (Cvičná kuchyňka-2.04, Školní družina-3.01, Chodba - 3. 02). Druhá skupina - 20% (Kabinety-3.03, 3.04, Zasedací místnost - 3.05). Třetí skupina - 40% (Školní jídelna-2.01, Školní kuchyně-2.02)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</si>
  <si>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</si>
  <si>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</si>
  <si>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</si>
  <si>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</si>
  <si>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</si>
  <si>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</si>
  <si>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</si>
  <si>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</si>
  <si>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</si>
  <si>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</si>
  <si>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</si>
  <si>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</si>
  <si>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</si>
  <si>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</si>
  <si>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</si>
  <si>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</si>
  <si>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</si>
  <si>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</si>
  <si>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</si>
  <si>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</si>
  <si>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</si>
  <si>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</si>
  <si>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</si>
  <si>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</si>
  <si>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</si>
  <si>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</si>
  <si>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</si>
  <si>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</si>
  <si>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</si>
  <si>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</si>
  <si>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</si>
  <si>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</si>
  <si>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</si>
  <si>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</si>
  <si>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</si>
  <si>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</si>
  <si>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</si>
  <si>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</si>
  <si>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</si>
  <si>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</si>
  <si>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</si>
  <si>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</si>
  <si>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</si>
  <si>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</si>
  <si>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</si>
  <si>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609-01</t>
  </si>
  <si>
    <t>Stavební část</t>
  </si>
  <si>
    <t>STA</t>
  </si>
  <si>
    <t>1</t>
  </si>
  <si>
    <t>{ee89a280-6f58-454a-a5d3-8f67f6027d9f}</t>
  </si>
  <si>
    <t>2</t>
  </si>
  <si>
    <t>609-02</t>
  </si>
  <si>
    <t>ZTI</t>
  </si>
  <si>
    <t>{82a36a5c-c216-4e75-a0c4-ad1b48a348d7}</t>
  </si>
  <si>
    <t>609-03</t>
  </si>
  <si>
    <t>Vytápění</t>
  </si>
  <si>
    <t>{32273fb6-156c-4900-8fe0-dafe7cb36a1b}</t>
  </si>
  <si>
    <t>609-04</t>
  </si>
  <si>
    <t>Vzduchotechnika</t>
  </si>
  <si>
    <t>{74eab813-0f6e-4305-b978-8e71715e5816}</t>
  </si>
  <si>
    <t>609-05</t>
  </si>
  <si>
    <t>EI silnoproud</t>
  </si>
  <si>
    <t>{54bba791-32bd-424f-9588-5de19623c604}</t>
  </si>
  <si>
    <t>609-06</t>
  </si>
  <si>
    <t>EI slaboproud</t>
  </si>
  <si>
    <t>{d19216bf-85a6-4eaf-9ac5-6929daeb4cbb}</t>
  </si>
  <si>
    <t>KRYCÍ LIST SOUPISU PRACÍ</t>
  </si>
  <si>
    <t>Objekt:</t>
  </si>
  <si>
    <t>609-01 - Stavební část</t>
  </si>
  <si>
    <t>Výkaz výměr a rozpočet je vytvořen dle projektové dokumentace ve stupni DPS.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</si>
  <si>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</si>
  <si>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</si>
  <si>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</si>
  <si>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</si>
  <si>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</si>
  <si>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</si>
  <si>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</si>
  <si>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</si>
  <si>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</si>
  <si>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</si>
  <si>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</si>
  <si>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</si>
  <si>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</si>
  <si>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</si>
  <si>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64 - Osazování výplní otvorů</t>
  </si>
  <si>
    <t xml:space="preserve">    96 - Bourání konstrukcí</t>
  </si>
  <si>
    <t xml:space="preserve">    95 - Různé dokončovací konstrukce a práce pozemních staveb</t>
  </si>
  <si>
    <t xml:space="preserve">    94 - Lešení a stavební výtahy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</si>
  <si>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</si>
  <si>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</si>
  <si>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</si>
  <si>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</si>
  <si>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</si>
  <si>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</si>
  <si>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</si>
  <si>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</si>
  <si>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</si>
  <si>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</si>
  <si>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</si>
  <si>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</si>
  <si>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</si>
  <si>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</si>
  <si>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</si>
  <si>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</si>
  <si>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</si>
  <si>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</si>
  <si>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</si>
  <si>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</si>
  <si>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</si>
  <si>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</si>
  <si>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</si>
  <si>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</si>
  <si>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</si>
  <si>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</si>
  <si>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</si>
  <si>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</si>
  <si>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</si>
  <si>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</si>
  <si>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</si>
  <si>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</si>
  <si>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</si>
  <si>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</si>
  <si>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</si>
  <si>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112101102</t>
  </si>
  <si>
    <t>Odstranění stromů listnatých průměru kmene přes 300 do 500 mm</t>
  </si>
  <si>
    <t>kus</t>
  </si>
  <si>
    <t>4</t>
  </si>
  <si>
    <t>1561983359</t>
  </si>
  <si>
    <t>112251102</t>
  </si>
  <si>
    <t>Odstranění pařezů průměru přes 300 do 500 mm</t>
  </si>
  <si>
    <t>284950455</t>
  </si>
  <si>
    <t>3</t>
  </si>
  <si>
    <t>113106271</t>
  </si>
  <si>
    <t>Rozebrání dlažeb vozovek ze zámkové dlažby s ložem z kameniva strojně pl přes 50 do 200 m2</t>
  </si>
  <si>
    <t>m2</t>
  </si>
  <si>
    <t>-1748143158</t>
  </si>
  <si>
    <t>VV</t>
  </si>
  <si>
    <t>6,8*19,2</t>
  </si>
  <si>
    <t>113107183</t>
  </si>
  <si>
    <t>Odstranění krytu živičného tl přes 100 do 150 mm strojně pl přes 50 do 200 m2</t>
  </si>
  <si>
    <t>-1716223478</t>
  </si>
  <si>
    <t>6,8*19,2-19,32</t>
  </si>
  <si>
    <t>5</t>
  </si>
  <si>
    <t>113107163</t>
  </si>
  <si>
    <t>Odstranění podkladu z kameniva drceného tl přes 200 do 300 mm strojně pl přes 50 do 200 m2</t>
  </si>
  <si>
    <t>2123204729</t>
  </si>
  <si>
    <t>13,6*19,2-19,32</t>
  </si>
  <si>
    <t>6</t>
  </si>
  <si>
    <t>162201402</t>
  </si>
  <si>
    <t>Vodorovné přemístění větví stromů listnatých do 1 km D kmene přes 300 do 500 mm</t>
  </si>
  <si>
    <t>-1219195922</t>
  </si>
  <si>
    <t>7</t>
  </si>
  <si>
    <t>162201412</t>
  </si>
  <si>
    <t>Vodorovné přemístění kmenů stromů listnatých do 1 km D kmene přes 300 do 500 mm</t>
  </si>
  <si>
    <t>-1781948708</t>
  </si>
  <si>
    <t>8</t>
  </si>
  <si>
    <t>162201422</t>
  </si>
  <si>
    <t>Vodorovné přemístění pařezů do 1 km D přes 300 do 500 mm</t>
  </si>
  <si>
    <t>-916119523</t>
  </si>
  <si>
    <t>9</t>
  </si>
  <si>
    <t>162301932</t>
  </si>
  <si>
    <t>Příplatek k vodorovnému přemístění větví stromů listnatých D kmene přes 300 do 500 mm ZKD 1 km</t>
  </si>
  <si>
    <t>1831911554</t>
  </si>
  <si>
    <t>1*5 'Přepočtené koeficientem množství</t>
  </si>
  <si>
    <t>10</t>
  </si>
  <si>
    <t>162301952</t>
  </si>
  <si>
    <t>Příplatek k vodorovnému přemístění kmenů stromů listnatých D kmene přes 300 do 500 mm ZKD 1 km</t>
  </si>
  <si>
    <t>-1908162034</t>
  </si>
  <si>
    <t>11</t>
  </si>
  <si>
    <t>162301972</t>
  </si>
  <si>
    <t>Příplatek k vodorovnému přemístění pařezů D přes 300 do 500 mm ZKD 1 km</t>
  </si>
  <si>
    <t>469807906</t>
  </si>
  <si>
    <t>131251104</t>
  </si>
  <si>
    <t>Hloubení jam nezapažených v hornině třídy těžitelnosti I skupiny 3 objem do 500 m3 strojně</t>
  </si>
  <si>
    <t>m3</t>
  </si>
  <si>
    <t>1236414549</t>
  </si>
  <si>
    <t>11,5*20,13*0,7-4*2,2*0,5</t>
  </si>
  <si>
    <t>13</t>
  </si>
  <si>
    <t>132254201</t>
  </si>
  <si>
    <t>Hloubení zapažených rýh š do 2000 mm v hornině třídy těžitelnosti I skupiny 3 objem do 20 m3</t>
  </si>
  <si>
    <t>-1315282282</t>
  </si>
  <si>
    <t>"pro základové pasy" 1,1*5,6*1,5</t>
  </si>
  <si>
    <t>14</t>
  </si>
  <si>
    <t>133212811</t>
  </si>
  <si>
    <t>Hloubení nezapažených šachet v hornině třídy těžitelnosti I skupiny 3 plocha výkopu do 4 m2 ručně</t>
  </si>
  <si>
    <t>-610286954</t>
  </si>
  <si>
    <t>"základové patky" 0,6*0,6*1</t>
  </si>
  <si>
    <t>15</t>
  </si>
  <si>
    <t>133212821</t>
  </si>
  <si>
    <t>Hloubení zapažených šachet v hornině třídy těžitelnosti I skupiny 3 plocha výkopu do 4 m2 ručně</t>
  </si>
  <si>
    <t>-385876115</t>
  </si>
  <si>
    <t>"základové patky" 0,6*0,6*1,5*3+1,6*0,3*1,5</t>
  </si>
  <si>
    <t>16</t>
  </si>
  <si>
    <t>133254103</t>
  </si>
  <si>
    <t>Hloubení šachet zapažených v hornině třídy těžitelnosti I skupiny 3 objem do 100 m3</t>
  </si>
  <si>
    <t>976435400</t>
  </si>
  <si>
    <t>"základové patky" 1,35*2*1,5*2+1,6*2,5*1,5*2+1,9*1,9*1,5*2+2,2*2,2*1,5*2+1,6*1,6*1,5*2</t>
  </si>
  <si>
    <t>17</t>
  </si>
  <si>
    <t>151101101</t>
  </si>
  <si>
    <t>Zřízení příložného pažení a rozepření stěn rýh hl do 2 m</t>
  </si>
  <si>
    <t>-1540900409</t>
  </si>
  <si>
    <t>( 1,1*2+5,6*2)*1,5</t>
  </si>
  <si>
    <t>18</t>
  </si>
  <si>
    <t>151101201</t>
  </si>
  <si>
    <t>Zřízení příložného pažení stěn výkopu hl do 4 m</t>
  </si>
  <si>
    <t>-15474621</t>
  </si>
  <si>
    <t>0,6*4*1,5*3+(1,6*2+0,3*2)*1,5</t>
  </si>
  <si>
    <t>(1,35*2+2*2)*1,5*2+(1,6*2+2,5*2)*1,5*2+1,9*4*1,5*2+2,2*4*1,5*2+1,6*4*1,5*2</t>
  </si>
  <si>
    <t>Součet</t>
  </si>
  <si>
    <t>19</t>
  </si>
  <si>
    <t>151101211</t>
  </si>
  <si>
    <t>Odstranění příložného pažení stěn hl do 4 m</t>
  </si>
  <si>
    <t>-340215235</t>
  </si>
  <si>
    <t>20</t>
  </si>
  <si>
    <t>151101301</t>
  </si>
  <si>
    <t>Zřízení rozepření stěn při pažení příložném hl do 4 m</t>
  </si>
  <si>
    <t>-1852465737</t>
  </si>
  <si>
    <t>151101311</t>
  </si>
  <si>
    <t>Odstranění rozepření stěn při pažení příložném hl do 4 m</t>
  </si>
  <si>
    <t>1514502919</t>
  </si>
  <si>
    <t>22</t>
  </si>
  <si>
    <t>167151101</t>
  </si>
  <si>
    <t>Nakládání výkopku z hornin třídy těžitelnosti I skupiny 1 až 3 do 100 m3</t>
  </si>
  <si>
    <t>-362733516</t>
  </si>
  <si>
    <t>(9,24+0,36+2,34+53,13)-34,512</t>
  </si>
  <si>
    <t>23</t>
  </si>
  <si>
    <t>162251102</t>
  </si>
  <si>
    <t>Vodorovné přemístění přes 20 do 50 m výkopku/sypaniny z horniny třídy těžitelnosti I skupiny 1 až 3</t>
  </si>
  <si>
    <t>117033174</t>
  </si>
  <si>
    <t>30,558*2</t>
  </si>
  <si>
    <t>24</t>
  </si>
  <si>
    <t>174151101</t>
  </si>
  <si>
    <t>Zásyp jam, šachet rýh nebo kolem objektů sypaninou se zhutněním</t>
  </si>
  <si>
    <t>96500953</t>
  </si>
  <si>
    <t>25</t>
  </si>
  <si>
    <t>181951112</t>
  </si>
  <si>
    <t>Úprava pláně v hornině třídy těžitelnosti I skupiny 1 až 3 se zhutněním strojně</t>
  </si>
  <si>
    <t>120063355</t>
  </si>
  <si>
    <t>11,5*20,13-4*2,2-0,35*0,35*12-0,2*3,25</t>
  </si>
  <si>
    <t>26</t>
  </si>
  <si>
    <t>162751114</t>
  </si>
  <si>
    <t>Vodorovné přemístění přes 6 000 do 7000 m výkopku/sypaniny z horniny třídy těžitelnosti I skupiny 1 až 3</t>
  </si>
  <si>
    <t>-432728607</t>
  </si>
  <si>
    <t>(157,647+9,24+0,36+2,34+53,13)-(34,512+6,58*0,4+0,35*0,35*0,75*12+3,25*0,2*0,75)</t>
  </si>
  <si>
    <t>27</t>
  </si>
  <si>
    <t>171201231</t>
  </si>
  <si>
    <t>Poplatek za uložení zeminy a kamení na recyklační skládce (skládkovné) kód odpadu 17 05 04</t>
  </si>
  <si>
    <t>t</t>
  </si>
  <si>
    <t>1908831960</t>
  </si>
  <si>
    <t>183,983*1,6</t>
  </si>
  <si>
    <t>Zakládání</t>
  </si>
  <si>
    <t>28</t>
  </si>
  <si>
    <t>274321311</t>
  </si>
  <si>
    <t>Základové pasy ze ŽB bez zvýšených nároků na prostředí tř. C 16/20</t>
  </si>
  <si>
    <t>81372676</t>
  </si>
  <si>
    <t>1,1*5,6*0,8</t>
  </si>
  <si>
    <t>29</t>
  </si>
  <si>
    <t>275321311</t>
  </si>
  <si>
    <t>Základové patky ze ŽB bez zvýšených nároků na prostředí tř. C 16/20</t>
  </si>
  <si>
    <t>674693554</t>
  </si>
  <si>
    <t>1,35*2*0,8*2+1,6*2,5*0,8*2+1,9*1,9*0,8*2+2,2*2,2*0,8*2+1,6*1,6*0,8*2+0,6*0,6*1*3+1,6*0,3*1</t>
  </si>
  <si>
    <t>30</t>
  </si>
  <si>
    <t>279113135</t>
  </si>
  <si>
    <t>Základová zeď tl přes 300 do 400 mm z tvárnic ztraceného bednění včetně výplně z betonu tř. C 16/20</t>
  </si>
  <si>
    <t>-1956842139</t>
  </si>
  <si>
    <t>5,6*1,58</t>
  </si>
  <si>
    <t>31</t>
  </si>
  <si>
    <t>275361821</t>
  </si>
  <si>
    <t>Výztuž základových pasů a patek betonářskou ocelí 10 505 (R)</t>
  </si>
  <si>
    <t>1110461093</t>
  </si>
  <si>
    <t>2,11</t>
  </si>
  <si>
    <t>Svislé a kompletní konstrukce</t>
  </si>
  <si>
    <t>32</t>
  </si>
  <si>
    <t>317168012</t>
  </si>
  <si>
    <t>Překlad keramický plochý š 115 mm dl 1250 mm</t>
  </si>
  <si>
    <t>-1626875370</t>
  </si>
  <si>
    <t>"3.NP" 6</t>
  </si>
  <si>
    <t>33</t>
  </si>
  <si>
    <t>317168022</t>
  </si>
  <si>
    <t>Překlad keramický plochý š 145 mm dl 1250 mm</t>
  </si>
  <si>
    <t>-693507802</t>
  </si>
  <si>
    <t>"2.NP" 2</t>
  </si>
  <si>
    <t>34</t>
  </si>
  <si>
    <t>317234410</t>
  </si>
  <si>
    <t>Vyzdívka mezi nosníky z cihel pálených na MC</t>
  </si>
  <si>
    <t>1981531733</t>
  </si>
  <si>
    <t>"2.NP" 2,4*0,3*0,2+2,7*0,3*0,2*2</t>
  </si>
  <si>
    <t>35</t>
  </si>
  <si>
    <t>317944321</t>
  </si>
  <si>
    <t>Válcované nosníky do č.12 dodatečně osazované do připravených otvorů</t>
  </si>
  <si>
    <t>324916793</t>
  </si>
  <si>
    <t>"T1-L 40/80/8" 1,6*2*0,00707</t>
  </si>
  <si>
    <t>"T2-L40/80/8" 2,5*2*0,00707</t>
  </si>
  <si>
    <t>"T5-L40/80/8" 1,5*2*0,00707</t>
  </si>
  <si>
    <t>36</t>
  </si>
  <si>
    <t>317944323</t>
  </si>
  <si>
    <t>Válcované nosníky č.14 až 22 dodatečně osazované do připravených otvorů</t>
  </si>
  <si>
    <t>-252124487</t>
  </si>
  <si>
    <t>"T3-I 160" 2,7*4*0,0179</t>
  </si>
  <si>
    <t>"T4-I 160" 2,4*2*0,0179</t>
  </si>
  <si>
    <t>37</t>
  </si>
  <si>
    <t>331351121</t>
  </si>
  <si>
    <t>Zřízení bednění čtyřúhelníkových sloupů v do 4 m průřezu přes 0,08 do 0,16 m2</t>
  </si>
  <si>
    <t>1138400906</t>
  </si>
  <si>
    <t>"1.NP" 0,35*4*3,675*12</t>
  </si>
  <si>
    <t>"2.NP" 0,35*4*2,75*8+0,35*4*3,15*4</t>
  </si>
  <si>
    <t>"3.NP" 0,35*4*3,22*12</t>
  </si>
  <si>
    <t>38</t>
  </si>
  <si>
    <t>331351911</t>
  </si>
  <si>
    <t>Příplatek k cenám bednění čtyřúhelníkových sloupů za pohledový beton</t>
  </si>
  <si>
    <t>257203981</t>
  </si>
  <si>
    <t>39</t>
  </si>
  <si>
    <t>331361821</t>
  </si>
  <si>
    <t>Výztuž sloupů hranatých betonářskou ocelí 10 505</t>
  </si>
  <si>
    <t>-963098792</t>
  </si>
  <si>
    <t>2,07172+1,76822+1,22493</t>
  </si>
  <si>
    <t>40</t>
  </si>
  <si>
    <t>330321511</t>
  </si>
  <si>
    <t>Sloupy nebo pilíře z betonu pohledového tř. C 25/30 bez výztuže</t>
  </si>
  <si>
    <t>-440236404</t>
  </si>
  <si>
    <t>"1.NP" 0,35*0,35*3,675*12</t>
  </si>
  <si>
    <t>41</t>
  </si>
  <si>
    <t>330321410</t>
  </si>
  <si>
    <t>Sloupy nebo pilíře ze ŽB tř. C 25/30 bez výztuže</t>
  </si>
  <si>
    <t>-1962723482</t>
  </si>
  <si>
    <t>"2.NP" 0,35*0,35*2,75*8+0,35*0,35*3,15*4</t>
  </si>
  <si>
    <t>"3.NP" 0,35*0,35*3,22*12</t>
  </si>
  <si>
    <t>42</t>
  </si>
  <si>
    <t>331351122</t>
  </si>
  <si>
    <t>Odstranění bednění čtyřúhelníkových sloupů v do 4 m průřezu přes 0,08 do 0,16 m2</t>
  </si>
  <si>
    <t>-1794249525</t>
  </si>
  <si>
    <t>43</t>
  </si>
  <si>
    <t>312351121</t>
  </si>
  <si>
    <t>Zřízení oboustranného bednění výplňových nadzákladových zdí</t>
  </si>
  <si>
    <t>-1572875091</t>
  </si>
  <si>
    <t>"1.NP" 3,25*3,675*2</t>
  </si>
  <si>
    <t>"2.NP" 3,25*3,25*2-1,1*2,2*2+(1,1+2,2*2)*0,2</t>
  </si>
  <si>
    <t>"3.NP" 3,25*3,22*2-1,1*2,2*2+(1,1+2,2*2)*0,2</t>
  </si>
  <si>
    <t>44</t>
  </si>
  <si>
    <t>312351911</t>
  </si>
  <si>
    <t>Příplatek k cenám bednění výplňových nadzákladových zdí za pohledový beton</t>
  </si>
  <si>
    <t>-2123673318</t>
  </si>
  <si>
    <t>45</t>
  </si>
  <si>
    <t>312321817</t>
  </si>
  <si>
    <t>Výplňová zeď ze ŽB pohledového tř. C 20/25 bez výztuže</t>
  </si>
  <si>
    <t>1465879235</t>
  </si>
  <si>
    <t>"1.NP" 3,25*3,675*0,2</t>
  </si>
  <si>
    <t>46</t>
  </si>
  <si>
    <t>312321411</t>
  </si>
  <si>
    <t>Výplňová zeď ze ŽB tř. C 25/30 bez výztuže</t>
  </si>
  <si>
    <t>785303535</t>
  </si>
  <si>
    <t>"2.NP" 3,25*3,25*0,2-1,1*2,2*0,2</t>
  </si>
  <si>
    <t>"3.NP" 3,25*3,22*0,2-1,1*2,2*0,2</t>
  </si>
  <si>
    <t>47</t>
  </si>
  <si>
    <t>312351122</t>
  </si>
  <si>
    <t>Odstranění oboustranného bednění výplňových nadzákladových zdí</t>
  </si>
  <si>
    <t>2040106775</t>
  </si>
  <si>
    <t>48</t>
  </si>
  <si>
    <t>310231055</t>
  </si>
  <si>
    <t>Zazdívka otvorů ve zdivu nadzákladovém pl přes 1 do 4 m2 cihlami děrovanými přes P10 do P15 tl 300 mm</t>
  </si>
  <si>
    <t>-1914058943</t>
  </si>
  <si>
    <t>"2.NP" 0,55*3,15*2</t>
  </si>
  <si>
    <t>"3.NP" 0,55*3,22*2</t>
  </si>
  <si>
    <t>49</t>
  </si>
  <si>
    <t>311234051</t>
  </si>
  <si>
    <t>Zdivo jednovrstvé z cihel děrovaných do P10 na maltu M5 tl 300 mm</t>
  </si>
  <si>
    <t>-881032943</t>
  </si>
  <si>
    <t>"2.NP" (0,55*2+6,125*2+3,275*2+7,115*2)*2,75-2,4*2,15*8</t>
  </si>
  <si>
    <t>"3.NP" (0,55*2+6,125*2+3,275*2+7,115*2)*3,22-2,4*2,15*8</t>
  </si>
  <si>
    <t>"atika" (18,88+10,7*2)*0,75</t>
  </si>
  <si>
    <t>50</t>
  </si>
  <si>
    <t>340231035</t>
  </si>
  <si>
    <t>Zazdívka otvorů v příčkách nebo stěnách pl přes 1 do 4 m2 cihlami děrovanými tl 140 mm</t>
  </si>
  <si>
    <t>1843776875</t>
  </si>
  <si>
    <t>1,6*1,1</t>
  </si>
  <si>
    <t>51</t>
  </si>
  <si>
    <t>342244111</t>
  </si>
  <si>
    <t>Příčka z cihel děrovaných do P10 na maltu M5 tloušťky 115 mm</t>
  </si>
  <si>
    <t>-175223846</t>
  </si>
  <si>
    <t>"3.NP" (10,99+7,165)*3,52+(7,025+3,275+7,115+3,2)*3,22-1*2,15*6</t>
  </si>
  <si>
    <t>52</t>
  </si>
  <si>
    <t>342244121</t>
  </si>
  <si>
    <t>Příčka z cihel děrovaných do P10 na maltu M5 tloušťky 140 mm</t>
  </si>
  <si>
    <t>-2123095790</t>
  </si>
  <si>
    <t>"2.NP" (7,025+3,275)*3,15+(7,165+2,45)*3,45-1*2,2*2</t>
  </si>
  <si>
    <t>53</t>
  </si>
  <si>
    <t>342291112</t>
  </si>
  <si>
    <t>Ukotvení příček montážní polyuretanovou pěnou tl příčky přes 100 mm</t>
  </si>
  <si>
    <t>m</t>
  </si>
  <si>
    <t>17755614</t>
  </si>
  <si>
    <t>"2.NP" 7,025+3,275+7,165+2,45</t>
  </si>
  <si>
    <t>"3.NP" 10,99+7,165+7,025+3,275+7,115+3,2</t>
  </si>
  <si>
    <t>54</t>
  </si>
  <si>
    <t>342291121</t>
  </si>
  <si>
    <t>Ukotvení příček k cihelným konstrukcím plochými kotvami</t>
  </si>
  <si>
    <t>-1174971972</t>
  </si>
  <si>
    <t>"2.NP" 3,15+3,45</t>
  </si>
  <si>
    <t>"3.NP" 3,22*3+3,52</t>
  </si>
  <si>
    <t>55</t>
  </si>
  <si>
    <t>342291131</t>
  </si>
  <si>
    <t>Ukotvení příček k betonovým konstrukcím plochými kotvami</t>
  </si>
  <si>
    <t>-1630285088</t>
  </si>
  <si>
    <t>"2.NP" 3,15*3</t>
  </si>
  <si>
    <t>"3.NP" 3,22*5</t>
  </si>
  <si>
    <t>56</t>
  </si>
  <si>
    <t>346244381</t>
  </si>
  <si>
    <t>Plentování jednostranné v do 200 mm válcovaných nosníků cihlami</t>
  </si>
  <si>
    <t>-1669855484</t>
  </si>
  <si>
    <t>"2.NP" 2,4*0,16*2+2,7*0,16*2*2</t>
  </si>
  <si>
    <t>57</t>
  </si>
  <si>
    <t>349231811</t>
  </si>
  <si>
    <t>Přizdívka ostění z cihel tl přes 80 do 150 mm</t>
  </si>
  <si>
    <t>626911325</t>
  </si>
  <si>
    <t>0,15*2,3+0,2*2,3</t>
  </si>
  <si>
    <t>Vodorovné konstrukce</t>
  </si>
  <si>
    <t>58</t>
  </si>
  <si>
    <t>413351111</t>
  </si>
  <si>
    <t>Zřízení bednění nosníků a průvlaků bez podpěrné kce výšky do 100 cm</t>
  </si>
  <si>
    <t>141310354</t>
  </si>
  <si>
    <t>"2.NP spodní boční" (11*2+18,88-3,25+10,65*2+14,93)*0,4</t>
  </si>
  <si>
    <t>"2.NP horní boční" (11*2+18,88+0,55*6+9,75*6+7,115*6+3,25*3)*0,3</t>
  </si>
  <si>
    <t>"2.NP horní spodní" (0,55*4+6,125*4+3,275*4+7,115*6+3,25*3)*0,35</t>
  </si>
  <si>
    <t>"3.NP horní boční" (11*2+18,88+0,55*6+9,75*6+7,115*6+3,25*3)*0,3</t>
  </si>
  <si>
    <t>"3.NP horní spodní" (0,55*4+6,125*4+3,275*4+7,115*6+3,25*3)*0,35</t>
  </si>
  <si>
    <t>59</t>
  </si>
  <si>
    <t>413352111</t>
  </si>
  <si>
    <t>Zřízení podpěrné konstrukce nosníků výšky podepření do 4 m pro nosník výšky do 100 cm</t>
  </si>
  <si>
    <t>-1508483585</t>
  </si>
  <si>
    <t>"2.NP" (0,55*4+6,125*4+3,275*4+7,115*4+3,25*2)*0,35</t>
  </si>
  <si>
    <t>"3.NP" (0,55*4+6,125*4+3,275*4+7,115*4+3,25*2)*0,35</t>
  </si>
  <si>
    <t>60</t>
  </si>
  <si>
    <t>411351011</t>
  </si>
  <si>
    <t>Zřízení bednění stropů deskových tl přes 5 do 25 cm bez podpěrné kce</t>
  </si>
  <si>
    <t>874789158</t>
  </si>
  <si>
    <t>(11*18,88-0,35*0,35*12-3,25*0,2)*3-52,332</t>
  </si>
  <si>
    <t xml:space="preserve">"bednění boků stropů" </t>
  </si>
  <si>
    <t>"nad 1.NP" (11*2+18,88)*0,25</t>
  </si>
  <si>
    <t>"nad 2.NP" (11*2+18,88)*0,22</t>
  </si>
  <si>
    <t>"nad 3.NP" (11*2+18,88)*0,22</t>
  </si>
  <si>
    <t>61</t>
  </si>
  <si>
    <t>411354313</t>
  </si>
  <si>
    <t>Zřízení podpěrné konstrukce stropů výšky do 4 m tl přes 15 do 25 cm</t>
  </si>
  <si>
    <t>678872401</t>
  </si>
  <si>
    <t>62</t>
  </si>
  <si>
    <t>273353102</t>
  </si>
  <si>
    <t>Bednění prostupů v ŽB deskách průřezu do 0,01 m2 hl přes 0,25 do 0,5 m</t>
  </si>
  <si>
    <t>-940469809</t>
  </si>
  <si>
    <t>"prostup prům. 50 mm strop 2.NP" 4</t>
  </si>
  <si>
    <t>63</t>
  </si>
  <si>
    <t>273353111</t>
  </si>
  <si>
    <t>Bednění prostupů v ŽB deskách průřezu přes 0,01 do 0,02 m2 hl do 0,5 m</t>
  </si>
  <si>
    <t>1121923473</t>
  </si>
  <si>
    <t>"prostup 150x100 strop 2.NP" 4</t>
  </si>
  <si>
    <t>64</t>
  </si>
  <si>
    <t>273353121</t>
  </si>
  <si>
    <t>Bednění prostupů v ŽB deskách průřezu přes 0,02 do 0,05 m2 hl do 0,5 m</t>
  </si>
  <si>
    <t>-1216140245</t>
  </si>
  <si>
    <t>"prostup 150x150 strop 1.NP" 3</t>
  </si>
  <si>
    <t>"prostup 150x150 strop 2.NP" 4</t>
  </si>
  <si>
    <t>65</t>
  </si>
  <si>
    <t>411361821</t>
  </si>
  <si>
    <t>Výztuž stropů a nosníků betonářskou ocelí 10 505</t>
  </si>
  <si>
    <t>2120668230</t>
  </si>
  <si>
    <t>"1.NP spodní" 3,16838</t>
  </si>
  <si>
    <t>"1.NP horní" 3,25471</t>
  </si>
  <si>
    <t>"2.NP spodní" 3,20614</t>
  </si>
  <si>
    <t>"2.NP horní" 3,01264</t>
  </si>
  <si>
    <t>"3.NP spodní" 2,82642</t>
  </si>
  <si>
    <t>"3.NP horní" 1,99197</t>
  </si>
  <si>
    <t>66</t>
  </si>
  <si>
    <t>411362021</t>
  </si>
  <si>
    <t>Výztuž stropů svařovanými sítěmi Kari</t>
  </si>
  <si>
    <t>288965451</t>
  </si>
  <si>
    <t>0,7548*3</t>
  </si>
  <si>
    <t>67</t>
  </si>
  <si>
    <t>953121114</t>
  </si>
  <si>
    <t>Smyková lišta proti protlačení se 2 kotvami výztuž D 14 mm</t>
  </si>
  <si>
    <t>-1264635472</t>
  </si>
  <si>
    <t>"strop 1.NP" 20</t>
  </si>
  <si>
    <t>68</t>
  </si>
  <si>
    <t>953121212</t>
  </si>
  <si>
    <t>Smyková lišta proti protlačení se 3 kotvami výztuž D 12 mm</t>
  </si>
  <si>
    <t>1171717880</t>
  </si>
  <si>
    <t>"strop 1.NP" 16</t>
  </si>
  <si>
    <t>69</t>
  </si>
  <si>
    <t>985331217</t>
  </si>
  <si>
    <t>Dodatečné vlepování betonářské výztuže D 20 mm do chemické malty včetně vyvrtání otvoru</t>
  </si>
  <si>
    <t>1974083055</t>
  </si>
  <si>
    <t>Vlepené trny do ŽB stropu stávající budovy - zajištění stability přístavby</t>
  </si>
  <si>
    <t>"strop 1.NP" 0,67*9</t>
  </si>
  <si>
    <t>"strop 2.NP" 0,67*9</t>
  </si>
  <si>
    <t>"strop 3.NP" 0,67*9</t>
  </si>
  <si>
    <t>70</t>
  </si>
  <si>
    <t>413321414</t>
  </si>
  <si>
    <t>Nosníky ze ŽB tř. C 25/30</t>
  </si>
  <si>
    <t>998274339</t>
  </si>
  <si>
    <t>"2.NP spodní" (11*2+7,465*2)*0,35*0,4</t>
  </si>
  <si>
    <t>"2.NP horní" (11*4+7,115*4+3,25*2)*0,35*0,3</t>
  </si>
  <si>
    <t>"3.NP" (11*4+7,115*4+3,25*2)*0,35*0,3</t>
  </si>
  <si>
    <t>71</t>
  </si>
  <si>
    <t>411321414</t>
  </si>
  <si>
    <t>Stropy deskové ze ŽB tř. C 25/30</t>
  </si>
  <si>
    <t>193020249</t>
  </si>
  <si>
    <t>"nad 1.NP" 11*18,88*0,25</t>
  </si>
  <si>
    <t>"nad 2.NP" 11*18,88*0,22</t>
  </si>
  <si>
    <t>"nad 3.NP" 11*18,88*0,22</t>
  </si>
  <si>
    <t>72</t>
  </si>
  <si>
    <t>411351012</t>
  </si>
  <si>
    <t>Odstranění bednění stropů deskových tl přes 5 do 25 cm bez podpěrné kce</t>
  </si>
  <si>
    <t>-1920508244</t>
  </si>
  <si>
    <t>73</t>
  </si>
  <si>
    <t>411354314</t>
  </si>
  <si>
    <t>Odstranění podpěrné konstrukce stropů výšky do 4 m tl přes 15 do 25 cm</t>
  </si>
  <si>
    <t>-1070527717</t>
  </si>
  <si>
    <t>74</t>
  </si>
  <si>
    <t>413351112</t>
  </si>
  <si>
    <t>Odstranění bednění nosníků a průvlaků bez podpěrné kce výšky do 100 cm</t>
  </si>
  <si>
    <t>-1579894909</t>
  </si>
  <si>
    <t>75</t>
  </si>
  <si>
    <t>413352112</t>
  </si>
  <si>
    <t>Odstranění podpěrné konstrukce nosníků výšky podepření do 4 m pro nosník výšky do 100 cm</t>
  </si>
  <si>
    <t>-303825307</t>
  </si>
  <si>
    <t>Komunikace pozemní</t>
  </si>
  <si>
    <t>76</t>
  </si>
  <si>
    <t>916131212</t>
  </si>
  <si>
    <t>Osazení silničního obrubníku betonového stojatého bez boční opěry do lože z betonu prostého</t>
  </si>
  <si>
    <t>1827229966</t>
  </si>
  <si>
    <t>77</t>
  </si>
  <si>
    <t>916131213</t>
  </si>
  <si>
    <t>Osazení silničního obrubníku betonového stojatého s boční opěrou do lože z betonu prostého</t>
  </si>
  <si>
    <t>-422681527</t>
  </si>
  <si>
    <t>13,6+19,2+6,8</t>
  </si>
  <si>
    <t>78</t>
  </si>
  <si>
    <t>M</t>
  </si>
  <si>
    <t>59217033</t>
  </si>
  <si>
    <t>obrubník betonový silniční 1000x100x300mm</t>
  </si>
  <si>
    <t>-726023019</t>
  </si>
  <si>
    <t>58,8235294117647*1,02 'Přepočtené koeficientem množství</t>
  </si>
  <si>
    <t>79</t>
  </si>
  <si>
    <t>564750001</t>
  </si>
  <si>
    <t>Podklad z kameniva hrubého drceného vel. 8-16 mm plochy do 100 m2 tl 150 mm</t>
  </si>
  <si>
    <t>2005654404</t>
  </si>
  <si>
    <t>"chodník" 34</t>
  </si>
  <si>
    <t>80</t>
  </si>
  <si>
    <t>564231111</t>
  </si>
  <si>
    <t>Podklad nebo podsyp ze štěrkopísku ŠP plochy přes 100 m2 tl 100 mm</t>
  </si>
  <si>
    <t>1592294685</t>
  </si>
  <si>
    <t>"parter" 207,8</t>
  </si>
  <si>
    <t>81</t>
  </si>
  <si>
    <t>564761111</t>
  </si>
  <si>
    <t>Podklad z kameniva hrubého drceného vel. 32-63 mm plochy přes 100 m2 tl 200 mm</t>
  </si>
  <si>
    <t>411490876</t>
  </si>
  <si>
    <t>82</t>
  </si>
  <si>
    <t>564730111</t>
  </si>
  <si>
    <t>Podklad z kameniva hrubého drceného vel. 16-32 mm plochy přes 100 m2 tl 100 mm</t>
  </si>
  <si>
    <t>1223843159</t>
  </si>
  <si>
    <t>83</t>
  </si>
  <si>
    <t>564730011</t>
  </si>
  <si>
    <t>Podklad z kameniva hrubého drceného vel. 8-16 mm plochy přes 100 m2 tl 100 mm</t>
  </si>
  <si>
    <t>-545065036</t>
  </si>
  <si>
    <t>84</t>
  </si>
  <si>
    <t>596211110</t>
  </si>
  <si>
    <t>Kladení zámkové dlažby komunikací pro pěší ručně tl 60 mm skupiny A pl do 50 m2</t>
  </si>
  <si>
    <t>-1175520480</t>
  </si>
  <si>
    <t>85</t>
  </si>
  <si>
    <t>59245018</t>
  </si>
  <si>
    <t>dlažba tvar obdélník betonová 200x100x60mm přírodní</t>
  </si>
  <si>
    <t>1647321815</t>
  </si>
  <si>
    <t>34*1,03 'Přepočtené koeficientem množství</t>
  </si>
  <si>
    <t>86</t>
  </si>
  <si>
    <t>596211212</t>
  </si>
  <si>
    <t>Kladení zámkové dlažby komunikací pro pěší ručně tl 80 mm skupiny A pl přes 100 do 300 m2</t>
  </si>
  <si>
    <t>2070583980</t>
  </si>
  <si>
    <t>87</t>
  </si>
  <si>
    <t>59245020</t>
  </si>
  <si>
    <t>dlažba tvar obdélník betonová 200x100x80mm přírodní</t>
  </si>
  <si>
    <t>1846868745</t>
  </si>
  <si>
    <t>207,8*1,02 'Přepočtené koeficientem množství</t>
  </si>
  <si>
    <t>Úprava povrchů vnitřních</t>
  </si>
  <si>
    <t>88</t>
  </si>
  <si>
    <t>611321341</t>
  </si>
  <si>
    <t>Vápenocementová omítka štuková dvouvrstvá vnitřních stropů rovných nanášená strojně</t>
  </si>
  <si>
    <t>782764074</t>
  </si>
  <si>
    <t>"2.NP" 37,33+39-0,35*7,115*2</t>
  </si>
  <si>
    <t>"3.NP" (3,18+3,37+3,275)*7,465+(6,675+3,775)*1,565+9,95*8,675</t>
  </si>
  <si>
    <t>89</t>
  </si>
  <si>
    <t>611321342</t>
  </si>
  <si>
    <t>Vápenocementová omítka štuková dvouvrstvá vnitřních stropů osamělých trámů nanášená strojně</t>
  </si>
  <si>
    <t>1245678061</t>
  </si>
  <si>
    <t>"2.NP" (6,765+7,115+3,25*2+7,115*2+0,55+6,125+3,275)*0,95+(0,55*2+6,125*2-0,145+3,275*2+7,115*2)*0,35+(0,55+6,125+3,275)*0,505+3,25*0,45</t>
  </si>
  <si>
    <t>"3.NP" (6,765+1,565*2+1,56*2+7,115*2+0,55+6,125+3,275)*0,95+(0,55+2,63+3,37+3,275+7,115*2+0,55+6,125+3,275)*0,35+(0,55+6,125+3,275+7,125)*0,825</t>
  </si>
  <si>
    <t>3,125*0,45*2</t>
  </si>
  <si>
    <t>90</t>
  </si>
  <si>
    <t>612321321</t>
  </si>
  <si>
    <t>Vápenocementová omítka hladká jednovrstvá vnitřních stěn nanášená strojně</t>
  </si>
  <si>
    <t>-591956524</t>
  </si>
  <si>
    <t xml:space="preserve">"pod obklad" </t>
  </si>
  <si>
    <t>"m.č. 2.02" (1,13+2,985+1,45+4,48+2,45+3,53+0,6+4,14+0,9)*2+2,4*0,9</t>
  </si>
  <si>
    <t>"m.č. 2.03" (7,025*2+7,165*2-1*2-2,4*3)*0,8+2,4*0,1*3</t>
  </si>
  <si>
    <t>"3.NP" 1,5*2*2+2,4*0,8</t>
  </si>
  <si>
    <t>91</t>
  </si>
  <si>
    <t>612321341</t>
  </si>
  <si>
    <t>Vápenocementová omítka štuková dvouvrstvá vnitřních stěn nanášená strojně</t>
  </si>
  <si>
    <t>891688422</t>
  </si>
  <si>
    <t>"2.NP" (5,98*2+7,165+5,04+7,025*2+7,165*2+10,7*2+10,97*2-0,9)*3,05-2,4*2,15*8-1,1*2,1-2,1*2,1-2,4*1,5-1*2,05*4</t>
  </si>
  <si>
    <t>"3.NP" (3,53*2+3,37*2+3,55*2+7,165*6+1,79*2+10,8*3+10,65+9,075*2)*3,14-2,4*2,15*8-1,1*2,1-1*2,05*10+(7,165*2+10,99*2)*0,3</t>
  </si>
  <si>
    <t>92</t>
  </si>
  <si>
    <t>612325302</t>
  </si>
  <si>
    <t>Vápenocementová štuková omítka ostění nebo nadpraží</t>
  </si>
  <si>
    <t>-1843511662</t>
  </si>
  <si>
    <t>(2,4+2,15*2)*0,23*16+(1,1+2,1*2)*0,13*2+00,3*0,9*2+(1,535*2+3,14*2)*0,23</t>
  </si>
  <si>
    <t>93</t>
  </si>
  <si>
    <t>613321321</t>
  </si>
  <si>
    <t>Vápenocementová omítka hladká jednovrstvá vnitřních pilířů nebo sloupů nanášená strojně</t>
  </si>
  <si>
    <t>-1705107803</t>
  </si>
  <si>
    <t>"pod obklad" 0,35*4*2</t>
  </si>
  <si>
    <t>94</t>
  </si>
  <si>
    <t>613321341</t>
  </si>
  <si>
    <t>Vápenocementová omítka štuková dvouvrstvá vnitřních pilířů nebo sloupů nanášená strojně</t>
  </si>
  <si>
    <t>2116580810</t>
  </si>
  <si>
    <t>"2.NP" 0,35*4*1,05+0,35*4*3,05*2+0,75*3,05+0,2*3,05*2+0,05*3,05*7+0,05*2,25*5+0,05*1,05*2</t>
  </si>
  <si>
    <t>"3.NP" 0,35*4*3,14*3+0,15*3,14*2+0,05*3,14*12+0,225*3,14*2</t>
  </si>
  <si>
    <t>95</t>
  </si>
  <si>
    <t>622143005</t>
  </si>
  <si>
    <t>Montáž omítníků plastových, pozinkovaných nebo dřevěných</t>
  </si>
  <si>
    <t>-478876537</t>
  </si>
  <si>
    <t>40*3,05+28*3,14+(2,4*2+2,15*2)*16+(1,1+2,1*2)*2+1,54*2+2,4*2+1,5*2+2,425*2+0,9</t>
  </si>
  <si>
    <t>96</t>
  </si>
  <si>
    <t>55343021</t>
  </si>
  <si>
    <t>profil rohový Pz s kulatou hlavou pro vnitřní omítky tl 12mm</t>
  </si>
  <si>
    <t>1210751932</t>
  </si>
  <si>
    <t>382,75*1,05 'Přepočtené koeficientem množství</t>
  </si>
  <si>
    <t>Úprava povrchů vnějších</t>
  </si>
  <si>
    <t>97</t>
  </si>
  <si>
    <t>621131321</t>
  </si>
  <si>
    <t>Penetrační nátěr vnějších podhledů nanášený strojně</t>
  </si>
  <si>
    <t>1294680950</t>
  </si>
  <si>
    <t>11,16*19,2-0,35*0,35*12-3,25*0,2</t>
  </si>
  <si>
    <t>98</t>
  </si>
  <si>
    <t>621211041</t>
  </si>
  <si>
    <t>Montáž kontaktního zateplení vnějších podhledů lepením a mechanickým kotvením polystyrénových desek do betonu nebo zdiva tl přes 160 do 200 mm</t>
  </si>
  <si>
    <t>-552320004</t>
  </si>
  <si>
    <t>11*18,88-0,35*0,35*12-3,25*0,2</t>
  </si>
  <si>
    <t>99</t>
  </si>
  <si>
    <t>28375954</t>
  </si>
  <si>
    <t>deska EPS 70 fasádní λ=0,039 tl 200mm</t>
  </si>
  <si>
    <t>923999556</t>
  </si>
  <si>
    <t>205,56*1,05 'Přepočtené koeficientem množství</t>
  </si>
  <si>
    <t>100</t>
  </si>
  <si>
    <t>622143004</t>
  </si>
  <si>
    <t>Montáž omítkových samolepících začišťovacích profilů pro spojení s okenním rámem</t>
  </si>
  <si>
    <t>-1840412935</t>
  </si>
  <si>
    <t>"vnitřní" (2,4+2,15*2)*16+(1,1+2,1*2)*2</t>
  </si>
  <si>
    <t>101</t>
  </si>
  <si>
    <t>28342201</t>
  </si>
  <si>
    <t>profil začišťovací PVC 9mm</t>
  </si>
  <si>
    <t>-1975359410</t>
  </si>
  <si>
    <t>117,8*1,05 'Přepočtené koeficientem množství</t>
  </si>
  <si>
    <t>102</t>
  </si>
  <si>
    <t>622211031</t>
  </si>
  <si>
    <t>Montáž kontaktního zateplení vnějších stěn lepením a mechanickým kotvením polystyrénových desek do betonu a zdiva tl přes 120 do 160 mm</t>
  </si>
  <si>
    <t>1424731363</t>
  </si>
  <si>
    <t>"vnější stěny" 11*8,75*2+19,2*8,75-2,4*2,15*16-1,1*2,1*2</t>
  </si>
  <si>
    <t>"vnitřní atika" (10,7*2+18,28)*1,21</t>
  </si>
  <si>
    <t>103</t>
  </si>
  <si>
    <t>28375952</t>
  </si>
  <si>
    <t>deska EPS 70 fasádní λ=0,039 tl 160mm</t>
  </si>
  <si>
    <t>-1626728521</t>
  </si>
  <si>
    <t>321,333*1,05 'Přepočtené koeficientem množství</t>
  </si>
  <si>
    <t>104</t>
  </si>
  <si>
    <t>622252002</t>
  </si>
  <si>
    <t>Montáž profilů kontaktního zateplení lepených</t>
  </si>
  <si>
    <t>454573767</t>
  </si>
  <si>
    <t>8,75*2+2,15*32+2,1*4</t>
  </si>
  <si>
    <t>11,16*2+18,88+0,32+2,4*16+1,1*2</t>
  </si>
  <si>
    <t>2,4*16+1,1*2</t>
  </si>
  <si>
    <t>11,16*2+19,2</t>
  </si>
  <si>
    <t>8,75*2</t>
  </si>
  <si>
    <t>(2,4+2,15*2)*16+(1,1+2,1*2)*2</t>
  </si>
  <si>
    <t>105</t>
  </si>
  <si>
    <t>63127464</t>
  </si>
  <si>
    <t>profil rohový Al 15x15mm s výztužnou tkaninou š 100mm pro ETICS</t>
  </si>
  <si>
    <t>2018804640</t>
  </si>
  <si>
    <t>94,7*1,05 'Přepočtené koeficientem množství</t>
  </si>
  <si>
    <t>106</t>
  </si>
  <si>
    <t>59051510</t>
  </si>
  <si>
    <t>profil začišťovací s okapnicí PVC s výztužnou tkaninou pro nadpraží ETICS</t>
  </si>
  <si>
    <t>1254027411</t>
  </si>
  <si>
    <t>107</t>
  </si>
  <si>
    <t>59051512</t>
  </si>
  <si>
    <t>profil začišťovací s okapnicí PVC s výztužnou tkaninou pro parapet ETICS</t>
  </si>
  <si>
    <t>1855663146</t>
  </si>
  <si>
    <t>108</t>
  </si>
  <si>
    <t>28342206</t>
  </si>
  <si>
    <t>profil ukončovací PVC s výztužnou tkaninu pro ukončení atiky ETICS</t>
  </si>
  <si>
    <t>47107727</t>
  </si>
  <si>
    <t>109</t>
  </si>
  <si>
    <t>59051500</t>
  </si>
  <si>
    <t>profil dilatační stěnový PVC s výztužnou tkaninou pro ETICS</t>
  </si>
  <si>
    <t>-1089612957</t>
  </si>
  <si>
    <t>110</t>
  </si>
  <si>
    <t>28342205</t>
  </si>
  <si>
    <t>profil začišťovací PVC 6mm s výztužnou tkaninou pro ostění ETICS</t>
  </si>
  <si>
    <t>2008720454</t>
  </si>
  <si>
    <t>111</t>
  </si>
  <si>
    <t>621151011</t>
  </si>
  <si>
    <t>Penetrační silikátový nátěr vnějších pastovitých tenkovrstvých omítek podhledů</t>
  </si>
  <si>
    <t>551335972</t>
  </si>
  <si>
    <t>"1.NP" 11,16*19,2-0,35*0,35*12-3,25*0,2</t>
  </si>
  <si>
    <t>112</t>
  </si>
  <si>
    <t>622151011</t>
  </si>
  <si>
    <t>Penetrační silikátový nátěr vnějších pastovitých tenkovrstvých omítek stěn</t>
  </si>
  <si>
    <t>1228387240</t>
  </si>
  <si>
    <t>113</t>
  </si>
  <si>
    <t>623151011</t>
  </si>
  <si>
    <t>Penetrační silikátový nátěr vnějších pastovitých tenkovrstvých omítek pilířů a sloupů</t>
  </si>
  <si>
    <t>-924094398</t>
  </si>
  <si>
    <t>"ostění oken a dveří" (2,4+2,15*2)*0,16*16+(1,1+2,1*2)*0,16*2</t>
  </si>
  <si>
    <t>114</t>
  </si>
  <si>
    <t>621541012</t>
  </si>
  <si>
    <t>Tenkovrstvá silikonsilikátová zatíraná omítka zrnitost 1,5 mm vnějších podhledů</t>
  </si>
  <si>
    <t>895415813</t>
  </si>
  <si>
    <t>115</t>
  </si>
  <si>
    <t>622541012</t>
  </si>
  <si>
    <t>Tenkovrstvá silikonsilikátová zatíraná omítka zrnitost 1,5 mm vnějších stěn</t>
  </si>
  <si>
    <t>-1703040505</t>
  </si>
  <si>
    <t>116</t>
  </si>
  <si>
    <t>623541012</t>
  </si>
  <si>
    <t>Tenkovrstvá silikonsilikátová zatíraná omítka zrnitost 1,5 mm vnějších ostění</t>
  </si>
  <si>
    <t>1498294943</t>
  </si>
  <si>
    <t>Podlahy a podlahové konstrukce</t>
  </si>
  <si>
    <t>117</t>
  </si>
  <si>
    <t>631311114</t>
  </si>
  <si>
    <t>Mazanina tl přes 50 do 80 mm z betonu prostého bez zvýšených nároků na prostředí tř. C 16/20</t>
  </si>
  <si>
    <t>-256375213</t>
  </si>
  <si>
    <t>"3.NP" (25,3+24,15+25,35+19,5+97,85)*0,0714</t>
  </si>
  <si>
    <t>118</t>
  </si>
  <si>
    <t>631311124</t>
  </si>
  <si>
    <t>Mazanina tl přes 80 do 120 mm z betonu prostého bez zvýšených nároků na prostředí tř. C 16/20</t>
  </si>
  <si>
    <t>160114801</t>
  </si>
  <si>
    <t>"2.NP" (117,6+37,33+39)*0,085</t>
  </si>
  <si>
    <t>119</t>
  </si>
  <si>
    <t>631319011</t>
  </si>
  <si>
    <t>Příplatek k mazanině tl přes 50 do 80 mm za přehlazení povrchu</t>
  </si>
  <si>
    <t>634388251</t>
  </si>
  <si>
    <t>120</t>
  </si>
  <si>
    <t>631319012</t>
  </si>
  <si>
    <t>Příplatek k mazanině tl přes 80 do 120 mm za přehlazení povrchu</t>
  </si>
  <si>
    <t>353064896</t>
  </si>
  <si>
    <t>Osazování výplní otvorů</t>
  </si>
  <si>
    <t>121</t>
  </si>
  <si>
    <t>642942111</t>
  </si>
  <si>
    <t>Osazování zárubní nebo rámů dveřních kovových do 2,5 m2 na MC</t>
  </si>
  <si>
    <t>-1048283133</t>
  </si>
  <si>
    <t>122</t>
  </si>
  <si>
    <t>55331488.1</t>
  </si>
  <si>
    <t>univerzální ocelová zárubeň BB kovo z pozinkovaného plechu, límce 30/45,</t>
  </si>
  <si>
    <t>-1543594989</t>
  </si>
  <si>
    <t>123</t>
  </si>
  <si>
    <t>642942221</t>
  </si>
  <si>
    <t>Osazování zárubní nebo rámů dveřních kovových přes 2,5 do 4,5 m2 na MC</t>
  </si>
  <si>
    <t>417661258</t>
  </si>
  <si>
    <t>124</t>
  </si>
  <si>
    <t>55331749</t>
  </si>
  <si>
    <t>zárubeň dvoukřídlá ocelová pro zdění tl stěny 110-150mm rozměru 1800/1970, 2100mm</t>
  </si>
  <si>
    <t>1324311517</t>
  </si>
  <si>
    <t>125</t>
  </si>
  <si>
    <t>642945111</t>
  </si>
  <si>
    <t>Osazování protipožárních nebo protiplynových zárubní dveří jednokřídlových do 2,5 m2</t>
  </si>
  <si>
    <t>-1406132562</t>
  </si>
  <si>
    <t>126</t>
  </si>
  <si>
    <t>55331563</t>
  </si>
  <si>
    <t>zárubeň jednokřídlá ocelová pro zdění s protipožární úpravou tl stěny 110-150mm rozměru 900/1970, 2100mm</t>
  </si>
  <si>
    <t>782712894</t>
  </si>
  <si>
    <t>Bourání konstrukcí</t>
  </si>
  <si>
    <t>127</t>
  </si>
  <si>
    <t>113202111</t>
  </si>
  <si>
    <t>Vytrhání obrub krajníků obrubníků stojatých</t>
  </si>
  <si>
    <t>-1194772561</t>
  </si>
  <si>
    <t>13,6+19,2*2+6,8</t>
  </si>
  <si>
    <t>128</t>
  </si>
  <si>
    <t>968082016</t>
  </si>
  <si>
    <t>Vybourání plastových rámů oken včetně křídel plochy přes 1 do 2 m2</t>
  </si>
  <si>
    <t>1599177265</t>
  </si>
  <si>
    <t>0,9*1,2*2</t>
  </si>
  <si>
    <t>129</t>
  </si>
  <si>
    <t>968082018</t>
  </si>
  <si>
    <t>Vybourání plastových rámů oken včetně křídel plochy přes 4 m2</t>
  </si>
  <si>
    <t>-1338867381</t>
  </si>
  <si>
    <t>2,4*2,15*2</t>
  </si>
  <si>
    <t>130</t>
  </si>
  <si>
    <t>966080103</t>
  </si>
  <si>
    <t>Bourání kontaktního zateplení z polystyrenových desek tl přes 60 do 120 mm</t>
  </si>
  <si>
    <t>-1716390823</t>
  </si>
  <si>
    <t>19,2*8,6-2,4*2,15*2-0,6*0,9*2-3,6*1</t>
  </si>
  <si>
    <t>131</t>
  </si>
  <si>
    <t>978015391</t>
  </si>
  <si>
    <t>Otlučení (osekání) vnější vápenné nebo vápenocementové omítky stupně členitosti 1 a 2 v rozsahu přes 80 do 100 %</t>
  </si>
  <si>
    <t>-593093189</t>
  </si>
  <si>
    <t>132</t>
  </si>
  <si>
    <t>971038691</t>
  </si>
  <si>
    <t>Vybourání otvorů ve zdivu z dutých tvárnic nebo příčkovek pl do 4 m2 tl přes 150 mm</t>
  </si>
  <si>
    <t>-277666980</t>
  </si>
  <si>
    <t>"2.NP" 0,9*1,6*0,3+2,425*3,2*0,3+2,1*2,3*0,3-0,9*1,4*0,3</t>
  </si>
  <si>
    <t>133</t>
  </si>
  <si>
    <t>973032864</t>
  </si>
  <si>
    <t>Vysekání kapes pro překlady příček nebo zdí ve zdivu z dutých cihel nebo tvárnic tl do 300 mm</t>
  </si>
  <si>
    <t>9703411</t>
  </si>
  <si>
    <t>0,3*3</t>
  </si>
  <si>
    <t>Různé dokončovací konstrukce a práce pozemních staveb</t>
  </si>
  <si>
    <t>134</t>
  </si>
  <si>
    <t>629991012</t>
  </si>
  <si>
    <t>Zakrytí výplní otvorů fólií přilepenou na začišťovací lišty</t>
  </si>
  <si>
    <t>-1838954478</t>
  </si>
  <si>
    <t>2,4*2,15*16*2+1,1*2,1*2*2</t>
  </si>
  <si>
    <t>135</t>
  </si>
  <si>
    <t>952901111</t>
  </si>
  <si>
    <t>Vyčištění budov bytové a občanské výstavby při výšce podlaží do 4 m</t>
  </si>
  <si>
    <t>2120179665</t>
  </si>
  <si>
    <t>11,16*19,2*2</t>
  </si>
  <si>
    <t>Lešení a stavební výtahy</t>
  </si>
  <si>
    <t>136</t>
  </si>
  <si>
    <t>941211112</t>
  </si>
  <si>
    <t>Montáž lešení řadového rámového lehkého zatížení do 200 kg/m2 š od 0,6 do 0,9 m v přes 10 do 25 m</t>
  </si>
  <si>
    <t>-1899300778</t>
  </si>
  <si>
    <t>(12*2+20)*12</t>
  </si>
  <si>
    <t>137</t>
  </si>
  <si>
    <t>941211211</t>
  </si>
  <si>
    <t>Příplatek k lešení řadovému rámovému lehkému š 0,9 m v přes 10 do 25 m za první a ZKD den použití</t>
  </si>
  <si>
    <t>2083485258</t>
  </si>
  <si>
    <t>528*30</t>
  </si>
  <si>
    <t>138</t>
  </si>
  <si>
    <t>941221812</t>
  </si>
  <si>
    <t>Demontáž lešení řadového rámového těžkého zatížení do 300 kg/m2 š od 0,9 do 1,2 m v přes 10 do 25 m</t>
  </si>
  <si>
    <t>-1727642391</t>
  </si>
  <si>
    <t>139</t>
  </si>
  <si>
    <t>944511111</t>
  </si>
  <si>
    <t>Montáž ochranné sítě z textilie z umělých vláken</t>
  </si>
  <si>
    <t>-1480715125</t>
  </si>
  <si>
    <t>140</t>
  </si>
  <si>
    <t>944511211</t>
  </si>
  <si>
    <t>Příplatek k ochranné síti za první a ZKD den použití</t>
  </si>
  <si>
    <t>169253880</t>
  </si>
  <si>
    <t>528,000*30</t>
  </si>
  <si>
    <t>141</t>
  </si>
  <si>
    <t>944511811</t>
  </si>
  <si>
    <t>Demontáž ochranné sítě z textilie z umělých vláken</t>
  </si>
  <si>
    <t>-2108242971</t>
  </si>
  <si>
    <t>142</t>
  </si>
  <si>
    <t>949101111</t>
  </si>
  <si>
    <t>Lešení pomocné pro objekty pozemních staveb s lešeňovou podlahou v do 1,9 m zatížení do 150 kg/m2</t>
  </si>
  <si>
    <t>1897979425</t>
  </si>
  <si>
    <t>18*10,5*3*2</t>
  </si>
  <si>
    <t>997</t>
  </si>
  <si>
    <t>Přesun sutě</t>
  </si>
  <si>
    <t>143</t>
  </si>
  <si>
    <t>997013113</t>
  </si>
  <si>
    <t>Vnitrostaveništní doprava suti a vybouraných hmot pro budovy v přes 9 do 12 m s použitím mechanizace</t>
  </si>
  <si>
    <t>956667266</t>
  </si>
  <si>
    <t>29,338</t>
  </si>
  <si>
    <t>144</t>
  </si>
  <si>
    <t>997013511</t>
  </si>
  <si>
    <t>Odvoz suti a vybouraných hmot z meziskládky na skládku do 1 km s naložením a se složením</t>
  </si>
  <si>
    <t>-1033174187</t>
  </si>
  <si>
    <t>38,515+35,152+29,338</t>
  </si>
  <si>
    <t>145</t>
  </si>
  <si>
    <t>997013509</t>
  </si>
  <si>
    <t>Příplatek k odvozu suti a vybouraných hmot na skládku ZKD 1 km přes 1 km</t>
  </si>
  <si>
    <t>1683989804</t>
  </si>
  <si>
    <t>103,005</t>
  </si>
  <si>
    <t>103,005*6 'Přepočtené koeficientem množství</t>
  </si>
  <si>
    <t>146</t>
  </si>
  <si>
    <t>997013813</t>
  </si>
  <si>
    <t>Poplatek za uložení na skládce (skládkovné) stavebního odpadu z plastických hmot kód odpadu 17 02 03</t>
  </si>
  <si>
    <t>2144924340</t>
  </si>
  <si>
    <t>0,127+0,444</t>
  </si>
  <si>
    <t>147</t>
  </si>
  <si>
    <t>997013814</t>
  </si>
  <si>
    <t>Poplatek za uložení na skládce (skládkovné) stavebního odpadu izolací kód odpadu 17 06 04</t>
  </si>
  <si>
    <t>840993284</t>
  </si>
  <si>
    <t>2,102</t>
  </si>
  <si>
    <t>148</t>
  </si>
  <si>
    <t>997221551</t>
  </si>
  <si>
    <t>Vodorovná doprava suti ze sypkých materiálů do 1 km</t>
  </si>
  <si>
    <t>1088816147</t>
  </si>
  <si>
    <t>106,392</t>
  </si>
  <si>
    <t>149</t>
  </si>
  <si>
    <t>997221559</t>
  </si>
  <si>
    <t>Příplatek ZKD 1 km u vodorovné dopravy suti ze sypkých materiálů</t>
  </si>
  <si>
    <t>33118691</t>
  </si>
  <si>
    <t>106,392*6 'Přepočtené koeficientem množství</t>
  </si>
  <si>
    <t>150</t>
  </si>
  <si>
    <t>997013869</t>
  </si>
  <si>
    <t>Poplatek za uložení stavebního odpadu na recyklační skládce (skládkovné) ze směsí betonu, cihel a keramických výrobků kód odpadu 17 01 07</t>
  </si>
  <si>
    <t>230732669</t>
  </si>
  <si>
    <t>8,857+5,747+0,007</t>
  </si>
  <si>
    <t>151</t>
  </si>
  <si>
    <t>997221861</t>
  </si>
  <si>
    <t>Poplatek za uložení stavebního odpadu na recyklační skládce (skládkovné) z prostého betonu pod kódem 17 01 01</t>
  </si>
  <si>
    <t>-1026705993</t>
  </si>
  <si>
    <t>38,515+12,054</t>
  </si>
  <si>
    <t>152</t>
  </si>
  <si>
    <t>997221873</t>
  </si>
  <si>
    <t>Poplatek za uložení stavebního odpadu na recyklační skládce (skládkovné) zeminy a kamení zatříděného do Katalogu odpadů pod kódem 17 05 04</t>
  </si>
  <si>
    <t>1000004287</t>
  </si>
  <si>
    <t>153</t>
  </si>
  <si>
    <t>997221875</t>
  </si>
  <si>
    <t>Poplatek za uložení stavebního odpadu na recyklační skládce (skládkovné) asfaltového bez obsahu dehtu zatříděného do Katalogu odpadů pod kódem 17 03 02</t>
  </si>
  <si>
    <t>-1280570569</t>
  </si>
  <si>
    <t>35,152</t>
  </si>
  <si>
    <t>998</t>
  </si>
  <si>
    <t>Přesun hmot</t>
  </si>
  <si>
    <t>154</t>
  </si>
  <si>
    <t>998011002</t>
  </si>
  <si>
    <t>Přesun hmot pro budovy zděné v přes 6 do 12 m</t>
  </si>
  <si>
    <t>459278727</t>
  </si>
  <si>
    <t>PSV</t>
  </si>
  <si>
    <t>Práce a dodávky PSV</t>
  </si>
  <si>
    <t>712</t>
  </si>
  <si>
    <t>Povlakové krytiny</t>
  </si>
  <si>
    <t>155</t>
  </si>
  <si>
    <t>712311101</t>
  </si>
  <si>
    <t>Provedení povlakové krytiny střech do 10° za studena lakem penetračním nebo asfaltovým</t>
  </si>
  <si>
    <t>2023021167</t>
  </si>
  <si>
    <t>10,7*18,28</t>
  </si>
  <si>
    <t>156</t>
  </si>
  <si>
    <t>11163150</t>
  </si>
  <si>
    <t>lak penetrační asfaltový</t>
  </si>
  <si>
    <t>-701225400</t>
  </si>
  <si>
    <t>195,596*0,00032 'Přepočtené koeficientem množství</t>
  </si>
  <si>
    <t>157</t>
  </si>
  <si>
    <t>712341559</t>
  </si>
  <si>
    <t>Provedení povlakové krytiny střech do 10° pásy NAIP přitavením v plné ploše</t>
  </si>
  <si>
    <t>-825615821</t>
  </si>
  <si>
    <t>158</t>
  </si>
  <si>
    <t>62853004</t>
  </si>
  <si>
    <t>pás asfaltový natavitelný modifikovaný SBS tl 4,0mm s vložkou ze skleněné tkaniny a spalitelnou PE fólií nebo jemnozrnným minerálním posypem na horním povrchu</t>
  </si>
  <si>
    <t>-1210893337</t>
  </si>
  <si>
    <t>195,596*1,1655 'Přepočtené koeficientem množství</t>
  </si>
  <si>
    <t>159</t>
  </si>
  <si>
    <t>712391171</t>
  </si>
  <si>
    <t>Provedení povlakové krytiny střech do 10° podkladní textilní vrstvy</t>
  </si>
  <si>
    <t>2146026975</t>
  </si>
  <si>
    <t>10,54*17,96</t>
  </si>
  <si>
    <t>160</t>
  </si>
  <si>
    <t>712831101</t>
  </si>
  <si>
    <t>Provedení povlakové krytiny vytažením na konstrukce pásy na sucho tkaninou</t>
  </si>
  <si>
    <t>-1092834643</t>
  </si>
  <si>
    <t>(10,54*2+17,96*2)*0,7</t>
  </si>
  <si>
    <t>161</t>
  </si>
  <si>
    <t>69360000</t>
  </si>
  <si>
    <t>textilie netkaná PP pro spevnění střešní hydroizolace</t>
  </si>
  <si>
    <t>-1752943258</t>
  </si>
  <si>
    <t>189,298+39,9</t>
  </si>
  <si>
    <t>229,198*1,155 'Přepočtené koeficientem množství</t>
  </si>
  <si>
    <t>162</t>
  </si>
  <si>
    <t>712363353</t>
  </si>
  <si>
    <t>Povlakové krytiny střech do 10° z tvarovaných poplastovaných lišt délky 2 m koutová lišta vnější rš 100 mm</t>
  </si>
  <si>
    <t>1192676843</t>
  </si>
  <si>
    <t>10,54*2+17,96</t>
  </si>
  <si>
    <t>163</t>
  </si>
  <si>
    <t>712363354</t>
  </si>
  <si>
    <t>Povlakové krytiny střech do 10° z tvarovaných poplastovaných lišt délky 2 m stěnová lišta vyhnutá rš 70 mm</t>
  </si>
  <si>
    <t>-1116367112</t>
  </si>
  <si>
    <t>17,96</t>
  </si>
  <si>
    <t>164</t>
  </si>
  <si>
    <t>712363357</t>
  </si>
  <si>
    <t>Povlakové krytiny střech do 10° z tvarovaných poplastovaných lišt délky 2 m okapnice široká rš 250 mm</t>
  </si>
  <si>
    <t>-675928992</t>
  </si>
  <si>
    <t>165</t>
  </si>
  <si>
    <t>712363604</t>
  </si>
  <si>
    <t>Provedení povlak krytiny mechanicky kotvenou do betonu TI tl přes 240 mm vnitřní pole, budova v do 18 m</t>
  </si>
  <si>
    <t>557633894</t>
  </si>
  <si>
    <t>166</t>
  </si>
  <si>
    <t>712861705</t>
  </si>
  <si>
    <t>Provedení povlakové krytiny vytažením na konstrukce fólií lepenou se svařovanými spoji</t>
  </si>
  <si>
    <t>-82986233</t>
  </si>
  <si>
    <t>(10,54*2+17,96*2)*0,75</t>
  </si>
  <si>
    <t>167</t>
  </si>
  <si>
    <t>28322012</t>
  </si>
  <si>
    <t>fólie hydroizolační střešní mPVC mechanicky kotvená tl 1,5mm šedá</t>
  </si>
  <si>
    <t>912264793</t>
  </si>
  <si>
    <t>189,298+42,75</t>
  </si>
  <si>
    <t>232,048*1,1655 'Přepočtené koeficientem množství</t>
  </si>
  <si>
    <t>168</t>
  </si>
  <si>
    <t>712393001</t>
  </si>
  <si>
    <t>Opracování prostupu průměru do 200 mm dvojitého hydroizolačního systému plochých střech</t>
  </si>
  <si>
    <t>436262325</t>
  </si>
  <si>
    <t>169</t>
  </si>
  <si>
    <t>998712102</t>
  </si>
  <si>
    <t>Přesun hmot tonážní tonážní pro krytiny povlakové v objektech v přes 6 do 12 m</t>
  </si>
  <si>
    <t>-607686602</t>
  </si>
  <si>
    <t>713</t>
  </si>
  <si>
    <t>Izolace tepelné</t>
  </si>
  <si>
    <t>170</t>
  </si>
  <si>
    <t>713141311</t>
  </si>
  <si>
    <t>Montáž izolace tepelné střech plochých kladené volně, spádová vrstva</t>
  </si>
  <si>
    <t>-1196594078</t>
  </si>
  <si>
    <t>171</t>
  </si>
  <si>
    <t>28376141</t>
  </si>
  <si>
    <t>klín izolační EPS 100 spád do 5%</t>
  </si>
  <si>
    <t>-1423623198</t>
  </si>
  <si>
    <t>10,54*17,96*0,08</t>
  </si>
  <si>
    <t>15,144*1,05 'Přepočtené koeficientem množství</t>
  </si>
  <si>
    <t>172</t>
  </si>
  <si>
    <t>713141152</t>
  </si>
  <si>
    <t>Montáž izolace tepelné střech plochých kladené volně 2 vrstvy rohoží, pásů, dílců, desek</t>
  </si>
  <si>
    <t>-257435455</t>
  </si>
  <si>
    <t>173</t>
  </si>
  <si>
    <t>28375914</t>
  </si>
  <si>
    <t>deska EPS 150 pro konstrukce s vysokým zatížením λ=0,035 tl 100mm</t>
  </si>
  <si>
    <t>2006542272</t>
  </si>
  <si>
    <t>189,298*1,05 'Přepočtené koeficientem množství</t>
  </si>
  <si>
    <t>174</t>
  </si>
  <si>
    <t>28375991</t>
  </si>
  <si>
    <t>deska EPS 150 pro konstrukce s vysokým zatížením λ=0,035 tl 160mm</t>
  </si>
  <si>
    <t>-1424221240</t>
  </si>
  <si>
    <t>175</t>
  </si>
  <si>
    <t>998713102</t>
  </si>
  <si>
    <t>Přesun hmot tonážní pro izolace tepelné v objektech v přes 6 do 12 m</t>
  </si>
  <si>
    <t>428962511</t>
  </si>
  <si>
    <t>763</t>
  </si>
  <si>
    <t>Konstrukce suché výstavby</t>
  </si>
  <si>
    <t>176</t>
  </si>
  <si>
    <t>763131129</t>
  </si>
  <si>
    <t>Montáž prefabrikátu pro SDK podhledy kompletizovaného tvaru U 1 x 12,5 mm rozvinuté šířky přes 800 do 1000 mm</t>
  </si>
  <si>
    <t>30265121</t>
  </si>
  <si>
    <t>177</t>
  </si>
  <si>
    <t>59031586</t>
  </si>
  <si>
    <t>prefabrikát SDK tvar U lepený deska A 1x12,5mm rš přes 800 do 1000mm</t>
  </si>
  <si>
    <t>436842323</t>
  </si>
  <si>
    <t>178</t>
  </si>
  <si>
    <t>763135102</t>
  </si>
  <si>
    <t>Montáž SDK kazetového podhledu z kazet 600x600 mm na zavěšenou polozapuštěnou nosnou konstrukci</t>
  </si>
  <si>
    <t>-2100980344</t>
  </si>
  <si>
    <t>"m.č. 2.01" (0,55+6,125+3,275)*3,25+(0,55+6,125+3,275)*7,115</t>
  </si>
  <si>
    <t>179</t>
  </si>
  <si>
    <t>59030575</t>
  </si>
  <si>
    <t>podhled kazetový děrovaný kruh 6,5mm, polozapuštěný rastr tl 10mm 600x600mm</t>
  </si>
  <si>
    <t>-1548169841</t>
  </si>
  <si>
    <t>103,132*1,05 'Přepočtené koeficientem množství</t>
  </si>
  <si>
    <t>180</t>
  </si>
  <si>
    <t>998763302</t>
  </si>
  <si>
    <t>Přesun hmot tonážní pro sádrokartonové konstrukce v objektech v přes 6 do 12 m</t>
  </si>
  <si>
    <t>-462452597</t>
  </si>
  <si>
    <t>764</t>
  </si>
  <si>
    <t>Konstrukce klempířské</t>
  </si>
  <si>
    <t>181</t>
  </si>
  <si>
    <t>764214608</t>
  </si>
  <si>
    <t>Oplechování horních ploch a atik bez rohů z Pz s povrch úpravou mechanicky kotvené rš 750 mm</t>
  </si>
  <si>
    <t>1935709476</t>
  </si>
  <si>
    <t>182</t>
  </si>
  <si>
    <t>764216643</t>
  </si>
  <si>
    <t>Oplechování rovných parapetů celoplošně lepené z Pz s povrchovou úpravou rš 250 mm</t>
  </si>
  <si>
    <t>552311641</t>
  </si>
  <si>
    <t>2,4*16</t>
  </si>
  <si>
    <t>183</t>
  </si>
  <si>
    <t>998764102</t>
  </si>
  <si>
    <t>Přesun hmot tonážní pro konstrukce klempířské v objektech v přes 6 do 12 m</t>
  </si>
  <si>
    <t>-451664872</t>
  </si>
  <si>
    <t>766</t>
  </si>
  <si>
    <t>Konstrukce truhlářské</t>
  </si>
  <si>
    <t>184</t>
  </si>
  <si>
    <t>766621411</t>
  </si>
  <si>
    <t xml:space="preserve">Montáž dřevěných oken protipožárních  plochy přes 1 m2 pevných výšky do 1,5 m s rámem do zdiva</t>
  </si>
  <si>
    <t>-1754317604</t>
  </si>
  <si>
    <t>"O2" 2,4*1,5</t>
  </si>
  <si>
    <t>185</t>
  </si>
  <si>
    <t>61110402</t>
  </si>
  <si>
    <t>okno dřevěné s fixním zasklením protipožárním přes plochu 1m2 do v 1,5m</t>
  </si>
  <si>
    <t>-1806822204</t>
  </si>
  <si>
    <t>186</t>
  </si>
  <si>
    <t>766622132</t>
  </si>
  <si>
    <t>Montáž plastových oken plochy přes 1 m2 otevíravých v do 2,5 m s rámem do zdiva</t>
  </si>
  <si>
    <t>-1305606772</t>
  </si>
  <si>
    <t>2,4*2,15*16</t>
  </si>
  <si>
    <t>187</t>
  </si>
  <si>
    <t>61140054.1</t>
  </si>
  <si>
    <t>okno plastové otevíravé/sklopné trojsklo 2400 x 2150 mm</t>
  </si>
  <si>
    <t>1466822564</t>
  </si>
  <si>
    <t>188</t>
  </si>
  <si>
    <t>766629639</t>
  </si>
  <si>
    <t>Montáž těsnění připojovací spáry parapetu těsnící fólií</t>
  </si>
  <si>
    <t>-957938706</t>
  </si>
  <si>
    <t>189</t>
  </si>
  <si>
    <t>59071091</t>
  </si>
  <si>
    <t>fólie okenní těsnící univerzální klimaticky aktivní omítatelná 50mm s butylem</t>
  </si>
  <si>
    <t>-1455248106</t>
  </si>
  <si>
    <t>38,4*1,1 'Přepočtené koeficientem množství</t>
  </si>
  <si>
    <t>190</t>
  </si>
  <si>
    <t>766629651</t>
  </si>
  <si>
    <t>Montáž těsnění připojovací spáry ostění nebo nadpraží těsnící fólií</t>
  </si>
  <si>
    <t>560664037</t>
  </si>
  <si>
    <t>2,4*16+2,15*32+1,1*2+2,1*4</t>
  </si>
  <si>
    <t>191</t>
  </si>
  <si>
    <t>28355025</t>
  </si>
  <si>
    <t>fólie těsnící š 90mm pro vnitřní parotěsnou připojovací spáru otvorových výplní při předsazené montáži</t>
  </si>
  <si>
    <t>1789126562</t>
  </si>
  <si>
    <t>117,8*1,1 'Přepočtené koeficientem množství</t>
  </si>
  <si>
    <t>192</t>
  </si>
  <si>
    <t>766660411</t>
  </si>
  <si>
    <t>Montáž vchodových dveří jednokřídlových bez nadsvětlíku do zdiva</t>
  </si>
  <si>
    <t>1257449727</t>
  </si>
  <si>
    <t>193</t>
  </si>
  <si>
    <t>61140504.1</t>
  </si>
  <si>
    <t>dveře jednokřídlé plastové bílé prosklené rozm. 1100x2100 mm, panikové kování</t>
  </si>
  <si>
    <t>-2007751024</t>
  </si>
  <si>
    <t>1,11111111111111*1,8 'Přepočtené koeficientem množství</t>
  </si>
  <si>
    <t>194</t>
  </si>
  <si>
    <t>766694116</t>
  </si>
  <si>
    <t>Montáž parapetních desek dřevěných nebo plastových š do 30 cm</t>
  </si>
  <si>
    <t>-1679704543</t>
  </si>
  <si>
    <t>195</t>
  </si>
  <si>
    <t>60794102</t>
  </si>
  <si>
    <t>parapet dřevotřískový vnitřní povrch laminátový š 260mm</t>
  </si>
  <si>
    <t>1596094429</t>
  </si>
  <si>
    <t>196</t>
  </si>
  <si>
    <t>998766102</t>
  </si>
  <si>
    <t>Přesun hmot tonážní pro kce truhlářské v objektech v přes 6 do 12 m</t>
  </si>
  <si>
    <t>1544306815</t>
  </si>
  <si>
    <t>767</t>
  </si>
  <si>
    <t>Konstrukce zámečnické</t>
  </si>
  <si>
    <t>197</t>
  </si>
  <si>
    <t>767141910</t>
  </si>
  <si>
    <t>Demontáž horní části šachty nákladního výtahu do úrovně stropu nad 1. NP, úprava prvků šachty</t>
  </si>
  <si>
    <t>kpl</t>
  </si>
  <si>
    <t>-1874702167</t>
  </si>
  <si>
    <t>198</t>
  </si>
  <si>
    <t>767163121</t>
  </si>
  <si>
    <t>Montáž přímého kovového zábradlí z dílců do betonu v rovině</t>
  </si>
  <si>
    <t>937252486</t>
  </si>
  <si>
    <t>"1.NP" 7*2</t>
  </si>
  <si>
    <t>199</t>
  </si>
  <si>
    <t>55342281</t>
  </si>
  <si>
    <t>zábradlí s prutovou výplní, horní kotvení, kulatý sloupek</t>
  </si>
  <si>
    <t>1914706209</t>
  </si>
  <si>
    <t>200</t>
  </si>
  <si>
    <t>767211310</t>
  </si>
  <si>
    <t xml:space="preserve">Venkovního kovové schodiště rovného kotveného do betonu žárově zinkováno a opatřeno nátěrem </t>
  </si>
  <si>
    <t>645876221</t>
  </si>
  <si>
    <t>201</t>
  </si>
  <si>
    <t>767640311</t>
  </si>
  <si>
    <t>Montáž dveří ocelových nebo hliníkových vnitřních jednokřídlových</t>
  </si>
  <si>
    <t>-690895908</t>
  </si>
  <si>
    <t>202</t>
  </si>
  <si>
    <t>55341323.1</t>
  </si>
  <si>
    <t>dveře ocelové vnitřní jednokřídlové 900/1970 mm plné hladké otočné s polodrážkou, tl. křídla 43 mm, barva Komaxit, oboustranná cylindrická vložka, bezbariérový přístup</t>
  </si>
  <si>
    <t>-115226679</t>
  </si>
  <si>
    <t>"D4" 4</t>
  </si>
  <si>
    <t>203</t>
  </si>
  <si>
    <t>55341323.2</t>
  </si>
  <si>
    <t>dveře ocelové vnitřní jednokřídlové 900/1970 mm plné hladké otočné s polodrážkou, tl. křídla 43 mm, barva Komaxit, oboustranná cylindrická vložka, paniková funkce D</t>
  </si>
  <si>
    <t>-278977897</t>
  </si>
  <si>
    <t>"D3" 2</t>
  </si>
  <si>
    <t>204</t>
  </si>
  <si>
    <t>767646510</t>
  </si>
  <si>
    <t>Montáž dveří protipožárního uzávěru jednokřídlového</t>
  </si>
  <si>
    <t>-1066644272</t>
  </si>
  <si>
    <t>205</t>
  </si>
  <si>
    <t>55341183.1</t>
  </si>
  <si>
    <t>dveře ocelové vnitřní jednokřídlové plné hladké otočné s polodrážkou, tl. křídla 43 mm, požárně odolné EW C 30 DP3C2, oboustranná cylindrická vložka, kování nerez, bezbariérový přístup</t>
  </si>
  <si>
    <t>473564474</t>
  </si>
  <si>
    <t>"D5" 2</t>
  </si>
  <si>
    <t>206</t>
  </si>
  <si>
    <t>767646521</t>
  </si>
  <si>
    <t>Montáž dveří protipožárního uzávěru dvoukřídlového v do 1970 mm</t>
  </si>
  <si>
    <t>1898715896</t>
  </si>
  <si>
    <t>207</t>
  </si>
  <si>
    <t>55341187</t>
  </si>
  <si>
    <t>dveře ocelové vnitřní dvoukřídlové plné hladké otočné s polodrážkou, tl. křídla 43 mm, požárně odolné EW C 30 DP3C2+Ko, oboustranná cylindrická vložka, kování nerez, bezbariérový přístup</t>
  </si>
  <si>
    <t>1537146785</t>
  </si>
  <si>
    <t>"D2" 1</t>
  </si>
  <si>
    <t>208</t>
  </si>
  <si>
    <t>54917250.3</t>
  </si>
  <si>
    <t>automatická rozvora BMH 1155, backset 30mm</t>
  </si>
  <si>
    <t>1756531665</t>
  </si>
  <si>
    <t>209</t>
  </si>
  <si>
    <t>766660729</t>
  </si>
  <si>
    <t>Montáž dveřního interiérového kování - štítku s klikou</t>
  </si>
  <si>
    <t>-1945450846</t>
  </si>
  <si>
    <t>210</t>
  </si>
  <si>
    <t>54914122</t>
  </si>
  <si>
    <t>štít rozteč 72mm, celokovové - nerez, klika-klika</t>
  </si>
  <si>
    <t>686946893</t>
  </si>
  <si>
    <t>211</t>
  </si>
  <si>
    <t>766660717</t>
  </si>
  <si>
    <t>Montáž dveřních křídel samozavírače na ocelovou zárubeň</t>
  </si>
  <si>
    <t>1698495943</t>
  </si>
  <si>
    <t>212</t>
  </si>
  <si>
    <t>54917250.1</t>
  </si>
  <si>
    <t>samozavírač dveří hydraulický klasifikace C 5</t>
  </si>
  <si>
    <t>-727841786</t>
  </si>
  <si>
    <t>213</t>
  </si>
  <si>
    <t>54917250.2</t>
  </si>
  <si>
    <t>koordinátor 25DKP prodloužený +2x samozavírač dveří hydraulický - klasifikace C5</t>
  </si>
  <si>
    <t>659156399</t>
  </si>
  <si>
    <t>214</t>
  </si>
  <si>
    <t>767661500</t>
  </si>
  <si>
    <t>Montáž textilního roletového požárního uzávěru umístěného ve stěně plochy do 6 m2</t>
  </si>
  <si>
    <t>-1225753593</t>
  </si>
  <si>
    <t>215</t>
  </si>
  <si>
    <t>59081019.1</t>
  </si>
  <si>
    <t xml:space="preserve">uzávěr požární textilní EW 30 DP1-C 1250x2300mm, řídící jednotka k obsluze motorů (230V/AC), motor systém „gravity fail safe“s ovládání elektromagnetické brzdy (24V DC, 375mA), koncové spínače, elektrický ovládací modul AM-S-EV, Power Pack, </t>
  </si>
  <si>
    <t>-1644060057</t>
  </si>
  <si>
    <t>216</t>
  </si>
  <si>
    <t>59081019.2</t>
  </si>
  <si>
    <t xml:space="preserve">uzávěr požární textilní EW 30 DP1-C 1475x1300mm, řídící jednotka k obsluze motorů (230V/AC), motor systém „gravity fail safe“s ovládání elektromagnetické brzdy (24V DC, 375mA), koncové spínače, elektrický ovládací modul AM-S-EV, Power Pack, </t>
  </si>
  <si>
    <t>477654427</t>
  </si>
  <si>
    <t>217</t>
  </si>
  <si>
    <t>59081019.3</t>
  </si>
  <si>
    <t xml:space="preserve">uzávěr požární textilní EW 30 DP1-C 2400x1300mm, řídící jednotka motorů (230V/AC), motor systém „gravity fail safe“s ovládání elektromagnetické brzdy (24V DC, 375mA), koncové spínače, elektrický ovládací modul AM-S-EV, Power Pack, </t>
  </si>
  <si>
    <t>-1196047673</t>
  </si>
  <si>
    <t>218</t>
  </si>
  <si>
    <t>59081019.4</t>
  </si>
  <si>
    <t xml:space="preserve">uzávěr požární textilní EW 30 DP1-C 900x3000mm, řídící jednotka k obsluze motorů (230V/AC), motor systém „gravity fail safe“s ovládání elektromagnetické brzdy (24V DC, 375mA), koncové spínače, elektrický ovládací modul AM-S-EV, Power Pack, </t>
  </si>
  <si>
    <t>813861460</t>
  </si>
  <si>
    <t>219</t>
  </si>
  <si>
    <t>767995111</t>
  </si>
  <si>
    <t>Montáž atypických zámečnických konstrukcí hm do 5 kg</t>
  </si>
  <si>
    <t>kg</t>
  </si>
  <si>
    <t>-1000314843</t>
  </si>
  <si>
    <t>"T6 PL 8/100" 0,2*2*6,3</t>
  </si>
  <si>
    <t>220</t>
  </si>
  <si>
    <t>13010286</t>
  </si>
  <si>
    <t>tyč ocelová plochá jakost S235JR (11 375) 100x8mm</t>
  </si>
  <si>
    <t>496645414</t>
  </si>
  <si>
    <t>2,52*0,001 'Přepočtené koeficientem množství</t>
  </si>
  <si>
    <t>221</t>
  </si>
  <si>
    <t>953945141</t>
  </si>
  <si>
    <t>Kotvy mechanické M 16 dl 145 mm pro střední zatížení do betonu, ŽB nebo kamene s vyvrtáním otvoru</t>
  </si>
  <si>
    <t>-652846516</t>
  </si>
  <si>
    <t>"T6" 4</t>
  </si>
  <si>
    <t>222</t>
  </si>
  <si>
    <t>998767102</t>
  </si>
  <si>
    <t>Přesun hmot tonážní pro zámečnické konstrukce v objektech v přes 6 do 12 m</t>
  </si>
  <si>
    <t>-1809980994</t>
  </si>
  <si>
    <t>771</t>
  </si>
  <si>
    <t>Podlahy z dlaždic</t>
  </si>
  <si>
    <t>223</t>
  </si>
  <si>
    <t>771121011</t>
  </si>
  <si>
    <t>Nátěr penetrační na podlahu</t>
  </si>
  <si>
    <t>1858926257</t>
  </si>
  <si>
    <t>"m.č. 2.02" 37,33+0,3*2,425</t>
  </si>
  <si>
    <t>224</t>
  </si>
  <si>
    <t>771151021</t>
  </si>
  <si>
    <t>Samonivelační stěrka podlah pevnosti 30 MPa tl 3 mm</t>
  </si>
  <si>
    <t>-1884037490</t>
  </si>
  <si>
    <t>225</t>
  </si>
  <si>
    <t>771574476</t>
  </si>
  <si>
    <t>Montáž podlah keramických pro mechanické zatížení lepených cementovým flexibilním lepidlem přes 9 do 12 ks/m2</t>
  </si>
  <si>
    <t>-632497331</t>
  </si>
  <si>
    <t>226</t>
  </si>
  <si>
    <t>59761409</t>
  </si>
  <si>
    <t>dlažba keramická slinutá protiskluzná do interiéru i exteriéru pro vysoké mechanické namáhání přes 9 do 12ks/m2</t>
  </si>
  <si>
    <t>1227105994</t>
  </si>
  <si>
    <t>38,058*1,1 'Přepočtené koeficientem množství</t>
  </si>
  <si>
    <t>227</t>
  </si>
  <si>
    <t>771591112</t>
  </si>
  <si>
    <t>Izolace pod dlažbu nátěrem nebo stěrkou ve dvou vrstvách</t>
  </si>
  <si>
    <t>-153586953</t>
  </si>
  <si>
    <t>228</t>
  </si>
  <si>
    <t>998771102</t>
  </si>
  <si>
    <t>Přesun hmot tonážní pro podlahy z dlaždic v objektech v přes 6 do 12 m</t>
  </si>
  <si>
    <t>-348740223</t>
  </si>
  <si>
    <t>776</t>
  </si>
  <si>
    <t>Podlahy povlakové</t>
  </si>
  <si>
    <t>229</t>
  </si>
  <si>
    <t>776141111</t>
  </si>
  <si>
    <t>Stěrka podlahová nivelační pro vyrovnání podkladu povlakových podlah pevnosti 20 MPa tl do 3 mm</t>
  </si>
  <si>
    <t>-1863251193</t>
  </si>
  <si>
    <t>"2.NP" 39+117,6</t>
  </si>
  <si>
    <t>"3.NP" 25,3+24,15+25,35+19,5+97,85</t>
  </si>
  <si>
    <t>230</t>
  </si>
  <si>
    <t>776231111</t>
  </si>
  <si>
    <t>Lepení lamel a čtverců z vinylu standardním lepidlem</t>
  </si>
  <si>
    <t>-389642595</t>
  </si>
  <si>
    <t>231</t>
  </si>
  <si>
    <t>28411018</t>
  </si>
  <si>
    <t>PVC vinyl heterogenní zátěžové akustická tl 2,60mm, nášlapná vrstva 0,70mm, zátěž 34/42, otlak do 0,07mm, útlum 15dB, R10, hořlavost Bfl S1</t>
  </si>
  <si>
    <t>666903323</t>
  </si>
  <si>
    <t>348,75*1,1 'Přepočtené koeficientem množství</t>
  </si>
  <si>
    <t>232</t>
  </si>
  <si>
    <t>776411111</t>
  </si>
  <si>
    <t>Montáž obvodových soklíků výšky do 80 mm</t>
  </si>
  <si>
    <t>571278455</t>
  </si>
  <si>
    <t>"2.NP" 7,025*2+7,115*2+10,7*2+10,97*2-1*3-1,1-2,1+0,35*8+0,2*2+0,05*8</t>
  </si>
  <si>
    <t>"3.NP" 3,53*2+3,37*2+3,625*2+7,165*6+10,7*4+1,79*2+9,075*2-1*10-1,1+0,35*12+0,2*3+0,05*8</t>
  </si>
  <si>
    <t>233</t>
  </si>
  <si>
    <t>28411009</t>
  </si>
  <si>
    <t>lišta soklová PVC 18x80mm</t>
  </si>
  <si>
    <t>-1395538909</t>
  </si>
  <si>
    <t>191,69*1,02 'Přepočtené koeficientem množství</t>
  </si>
  <si>
    <t>234</t>
  </si>
  <si>
    <t>776421312</t>
  </si>
  <si>
    <t>Montáž přechodových šroubovaných lišt</t>
  </si>
  <si>
    <t>1813591230</t>
  </si>
  <si>
    <t>0,9+1,8+0,9*2</t>
  </si>
  <si>
    <t>235</t>
  </si>
  <si>
    <t>55343119</t>
  </si>
  <si>
    <t>profil přechodový Al narážecí 40mm dub, buk, javor, třešeň</t>
  </si>
  <si>
    <t>-1632776251</t>
  </si>
  <si>
    <t>4,5*1,02 'Přepočtené koeficientem množství</t>
  </si>
  <si>
    <t>236</t>
  </si>
  <si>
    <t>998776102</t>
  </si>
  <si>
    <t>Přesun hmot tonážní pro podlahy povlakové v objektech v přes 6 do 12 m</t>
  </si>
  <si>
    <t>443949336</t>
  </si>
  <si>
    <t>781</t>
  </si>
  <si>
    <t>Dokončovací práce - obklady</t>
  </si>
  <si>
    <t>237</t>
  </si>
  <si>
    <t>781121011</t>
  </si>
  <si>
    <t>Nátěr penetrační na stěnu</t>
  </si>
  <si>
    <t>-1595216865</t>
  </si>
  <si>
    <t>"m.č. 2.02" (1,13+2,985+1,45+4,48+2,45+3,53+0,6+4,14+0,9)*2+2,4*0,9+0,35*4*2</t>
  </si>
  <si>
    <t>238</t>
  </si>
  <si>
    <t>781474112</t>
  </si>
  <si>
    <t>Montáž obkladů vnitřních keramických hladkých přes 9 do 12 ks/m2 lepených flexibilním lepidlem</t>
  </si>
  <si>
    <t>-1909419743</t>
  </si>
  <si>
    <t>239</t>
  </si>
  <si>
    <t>59761026</t>
  </si>
  <si>
    <t>obklad keramický hladký do 12ks/m2</t>
  </si>
  <si>
    <t>-622863085</t>
  </si>
  <si>
    <t>72,274*1,1 'Přepočtené koeficientem množství</t>
  </si>
  <si>
    <t>240</t>
  </si>
  <si>
    <t>781492211</t>
  </si>
  <si>
    <t>Montáž profilů rohových lepených flexibilním cementovým lepidlem</t>
  </si>
  <si>
    <t>-1861104747</t>
  </si>
  <si>
    <t>2*8</t>
  </si>
  <si>
    <t>241</t>
  </si>
  <si>
    <t>19416007</t>
  </si>
  <si>
    <t>lišta ukončovací z eloxovaného hliníku 8mm</t>
  </si>
  <si>
    <t>-231082575</t>
  </si>
  <si>
    <t>242</t>
  </si>
  <si>
    <t>998781102</t>
  </si>
  <si>
    <t>Přesun hmot tonážní pro obklady keramické v objektech v přes 6 do 12 m</t>
  </si>
  <si>
    <t>536458262</t>
  </si>
  <si>
    <t>783</t>
  </si>
  <si>
    <t>Dokončovací práce - nátěry</t>
  </si>
  <si>
    <t>243</t>
  </si>
  <si>
    <t>783347100</t>
  </si>
  <si>
    <t>Nátěr zárubní jednokřídlových komaxit</t>
  </si>
  <si>
    <t>1909366856</t>
  </si>
  <si>
    <t>244</t>
  </si>
  <si>
    <t>783347200</t>
  </si>
  <si>
    <t>Nátěr zárubní dvoukřídlových komaxit</t>
  </si>
  <si>
    <t>1105677489</t>
  </si>
  <si>
    <t>784</t>
  </si>
  <si>
    <t>Dokončovací práce - malby a tapety</t>
  </si>
  <si>
    <t>245</t>
  </si>
  <si>
    <t>784181101</t>
  </si>
  <si>
    <t>Základní akrylátová jednonásobná bezbarvá penetrace podkladu v místnostech v do 3,80 m</t>
  </si>
  <si>
    <t>-1889375758</t>
  </si>
  <si>
    <t>247,364+124,851+580,731+28,725+32,68</t>
  </si>
  <si>
    <t>246</t>
  </si>
  <si>
    <t>784221101</t>
  </si>
  <si>
    <t>Dvojnásobné bílé malby ze směsí za sucha dobře otěruvzdorných v místnostech do 3,80 m</t>
  </si>
  <si>
    <t>1453557447</t>
  </si>
  <si>
    <t>786</t>
  </si>
  <si>
    <t>Dokončovací práce - čalounické úpravy</t>
  </si>
  <si>
    <t>247</t>
  </si>
  <si>
    <t>786623023</t>
  </si>
  <si>
    <t>Montáž fasádní žaluzie před okenní nebo dveřní otvor ovládané motorem pl přes 4 do 6 m2</t>
  </si>
  <si>
    <t>910355308</t>
  </si>
  <si>
    <t>248</t>
  </si>
  <si>
    <t>55342550</t>
  </si>
  <si>
    <t>žaluzie Z-90 fasádní ovládaná základním motorem příslušenství plochy do 6,0m2</t>
  </si>
  <si>
    <t>1164965501</t>
  </si>
  <si>
    <t>2,4*2,15*6</t>
  </si>
  <si>
    <t>249</t>
  </si>
  <si>
    <t>998786102</t>
  </si>
  <si>
    <t>Přesun hmot tonážní pro stínění a čalounické úpravy v objektech v přes 6 do 12 m</t>
  </si>
  <si>
    <t>888169895</t>
  </si>
  <si>
    <t>VRN</t>
  </si>
  <si>
    <t>Vedlejší rozpočtové náklady</t>
  </si>
  <si>
    <t>VRN3</t>
  </si>
  <si>
    <t>Zařízení staveniště</t>
  </si>
  <si>
    <t>250</t>
  </si>
  <si>
    <t>030001000</t>
  </si>
  <si>
    <t>soubor</t>
  </si>
  <si>
    <t>1024</t>
  </si>
  <si>
    <t>1638652189</t>
  </si>
  <si>
    <t>609-02 - ZTI</t>
  </si>
  <si>
    <t>Ing. Michal Albrecht</t>
  </si>
  <si>
    <t xml:space="preserve">    57 - Kryty štěrkových a živičných pozemních komunikací a zpevněných ploch</t>
  </si>
  <si>
    <t xml:space="preserve">    87 - Potrubí z trub plastických, skleněných a čedičových</t>
  </si>
  <si>
    <t xml:space="preserve">    721 - Vnitřní kanalizace</t>
  </si>
  <si>
    <t xml:space="preserve">    722 - Zdravotechnika - vnitřní vodovod</t>
  </si>
  <si>
    <t xml:space="preserve">    725 - Zařizovací předměty</t>
  </si>
  <si>
    <t>900 - Ostatní</t>
  </si>
  <si>
    <t>132251111</t>
  </si>
  <si>
    <t>Hloubení rýh nezapažených š do 2000 mm v hornině třídy těžitelnosti I skupiny 3 objemu do 15 m3 při překopech inženýrských sítí strojně</t>
  </si>
  <si>
    <t>-2118836023</t>
  </si>
  <si>
    <t>132351111</t>
  </si>
  <si>
    <t>Hloubení rýh nezapažených š do 2000 mm v hornině třídy těžitelnosti II skupiny 4 objemu do 15 m3 při překopech inženýrských sítí strojně</t>
  </si>
  <si>
    <t>-737259768</t>
  </si>
  <si>
    <t>132212231</t>
  </si>
  <si>
    <t>Hloubení rýh š do 2000 mm v soudržných horninách třídy těžitelnosti I skupiny 3 objemu do 10 m3 při překopech inženýrských sítí ručně</t>
  </si>
  <si>
    <t>-9713112</t>
  </si>
  <si>
    <t>119001421</t>
  </si>
  <si>
    <t>Dočasné zajištění kabelů - do počtu 3 kabelů</t>
  </si>
  <si>
    <t>451572111</t>
  </si>
  <si>
    <t>Lože pod potrubí z kameniva těženého 0 - 4 mm</t>
  </si>
  <si>
    <t>175112101</t>
  </si>
  <si>
    <t>Obsypání potrubí při překopech inženýrských sítí ručně objem do 10 m3</t>
  </si>
  <si>
    <t>-808263595</t>
  </si>
  <si>
    <t>58341341</t>
  </si>
  <si>
    <t>kamenivo drcené drobné frakce 0/4</t>
  </si>
  <si>
    <t>-1250052663</t>
  </si>
  <si>
    <t>8,48*1,89 'Přepočtené koeficientem množství</t>
  </si>
  <si>
    <t>174152101</t>
  </si>
  <si>
    <t>Zásyp jam, šachet a rýh do 30 m3 sypaninou se zhutněním při překopech inženýrských sítí</t>
  </si>
  <si>
    <t>1808432940</t>
  </si>
  <si>
    <t>-1207270005</t>
  </si>
  <si>
    <t>4,24+8,48</t>
  </si>
  <si>
    <t>162751113</t>
  </si>
  <si>
    <t>Vodorovné přemístění přes 5 000 do 6000 m výkopku/sypaniny z horniny třídy těžitelnosti I skupiny 1 až 3</t>
  </si>
  <si>
    <t>1033331599</t>
  </si>
  <si>
    <t>451682928</t>
  </si>
  <si>
    <t>12,72</t>
  </si>
  <si>
    <t>12,72*1,8 'Přepočtené koeficientem množství</t>
  </si>
  <si>
    <t>Kryty štěrkových a živičných pozemních komunikací a zpevněných ploch</t>
  </si>
  <si>
    <t>919735113</t>
  </si>
  <si>
    <t>Řezání stávajícího živičného krytu tl. 10 - 15 cm</t>
  </si>
  <si>
    <t>566901172</t>
  </si>
  <si>
    <t>Vyspravení podkladu po překopech inženýrských sítí plochy do 15 m2 směsí stmelenou cementem SC 20/25 tl 150 mm</t>
  </si>
  <si>
    <t>-1430764632</t>
  </si>
  <si>
    <t>572330111</t>
  </si>
  <si>
    <t>Vyspravení krytu komunikací po překopech pl do 15 m2 obalovaným kamenivem tl přes 20 do 50 mm</t>
  </si>
  <si>
    <t>-1080296391</t>
  </si>
  <si>
    <t>572340111</t>
  </si>
  <si>
    <t>Vyspravení krytu komunikací po překopech pl do 15 m2 asfaltovým betonem ACO (AB) tl přes 30 do 50 mm</t>
  </si>
  <si>
    <t>233688047</t>
  </si>
  <si>
    <t>113107443</t>
  </si>
  <si>
    <t>Odstranění podkladu živičných tl přes 100 do 150 mm při překopech strojně pl do 15 m2</t>
  </si>
  <si>
    <t>-1059234241</t>
  </si>
  <si>
    <t>607441730</t>
  </si>
  <si>
    <t>1863418811</t>
  </si>
  <si>
    <t>1,58*5 'Přepočtené koeficientem množství</t>
  </si>
  <si>
    <t>Poplatek za uložení na recyklační skládce (skládkovné) stavebního odpadu asfaltového bez obsahu dehtu zatříděného do Katalogu odpadů pod kódem 17 03 02</t>
  </si>
  <si>
    <t>-2139439830</t>
  </si>
  <si>
    <t>Potrubí z trub plastických, skleněných a čedičových</t>
  </si>
  <si>
    <t>871353121</t>
  </si>
  <si>
    <t>Montáž trub z plastu, gumový kroužek, DN 200</t>
  </si>
  <si>
    <t>871273120</t>
  </si>
  <si>
    <t>Montáž kanalizačního potrubí hladkého plnostěnného SN 4 z PVC-U DN 125</t>
  </si>
  <si>
    <t>119837821</t>
  </si>
  <si>
    <t>1*6+5*4</t>
  </si>
  <si>
    <t>28611126</t>
  </si>
  <si>
    <t>trubka kanalizační PVC DN 125x1000mm SN4</t>
  </si>
  <si>
    <t>-826796150</t>
  </si>
  <si>
    <t>871313121</t>
  </si>
  <si>
    <t>Montáž kanalizačního potrubí z PVC těsněné gumovým kroužkem otevřený výkop sklon do 20 % DN 160</t>
  </si>
  <si>
    <t>-916894205</t>
  </si>
  <si>
    <t>1*4</t>
  </si>
  <si>
    <t>28611131</t>
  </si>
  <si>
    <t>trubka kanalizační PVC DN 160x1000mm SN4</t>
  </si>
  <si>
    <t>-934090092</t>
  </si>
  <si>
    <t>877310330</t>
  </si>
  <si>
    <t>Montáž redukcí na kanalizačním potrubí z tvrdého PVC trub hladkých plnostěnných DN 150</t>
  </si>
  <si>
    <t>1971337254</t>
  </si>
  <si>
    <t>28611506</t>
  </si>
  <si>
    <t>redukce kanalizační PVC 160/125</t>
  </si>
  <si>
    <t>877270330</t>
  </si>
  <si>
    <t>Montáž spojek na kanalizačním potrubí z tvrdého PVC trub hladkých plnostěnných DN 125</t>
  </si>
  <si>
    <t>-703729416</t>
  </si>
  <si>
    <t>28611566</t>
  </si>
  <si>
    <t>objímka převlečná kanalizace plastové KG DN 125</t>
  </si>
  <si>
    <t>877310320</t>
  </si>
  <si>
    <t>Montáž odboček na kanalizačním potrubí z tvrdého PVC trub hladkých plnostěnných DN 150</t>
  </si>
  <si>
    <t>999224254</t>
  </si>
  <si>
    <t>28611914</t>
  </si>
  <si>
    <t>odbočka kanalizační plastová s hrdlem KG 160/125/45°</t>
  </si>
  <si>
    <t>877270310</t>
  </si>
  <si>
    <t>Montáž kolen na kanalizačním potrubí z tvrdého PVC trub hladkých plnostěnných DN 125</t>
  </si>
  <si>
    <t>612558028</t>
  </si>
  <si>
    <t>28611356</t>
  </si>
  <si>
    <t>koleno kanalizační PVC KG 125x45°</t>
  </si>
  <si>
    <t>28611358</t>
  </si>
  <si>
    <t>koleno kanalizační PVC KG 125x87°</t>
  </si>
  <si>
    <t>877375930</t>
  </si>
  <si>
    <t>Napojení potrubím DN150 na stávající betonovou šachtu</t>
  </si>
  <si>
    <t>Kpl</t>
  </si>
  <si>
    <t>721</t>
  </si>
  <si>
    <t>Vnitřní kanalizace</t>
  </si>
  <si>
    <t>721174042</t>
  </si>
  <si>
    <t>Potrubí kanalizační z PP připojovací DN 40</t>
  </si>
  <si>
    <t>721174043</t>
  </si>
  <si>
    <t>Potrubí kanalizační z PP připojovací DN 50</t>
  </si>
  <si>
    <t>499807732</t>
  </si>
  <si>
    <t>721174044</t>
  </si>
  <si>
    <t>Potrubí kanalizační z PP připojovací DN 75</t>
  </si>
  <si>
    <t>230525975</t>
  </si>
  <si>
    <t>721174045</t>
  </si>
  <si>
    <t>Potrubí kanalizační z PP připojovací DN 110</t>
  </si>
  <si>
    <t>-1449334017</t>
  </si>
  <si>
    <t>721174025</t>
  </si>
  <si>
    <t>Potrubí kanalizační z PP odpadní DN 110</t>
  </si>
  <si>
    <t>843409635</t>
  </si>
  <si>
    <t>721194104</t>
  </si>
  <si>
    <t>Vyvedení odpadních výpustek D 40 x 1,8</t>
  </si>
  <si>
    <t>721194105</t>
  </si>
  <si>
    <t>Vyvedení odpadních výpustek D 50 x 1,8</t>
  </si>
  <si>
    <t>721211421</t>
  </si>
  <si>
    <t>Vpusť podlahová se svislým odtokem DN 50/75/110 mřížka nerez 115x115</t>
  </si>
  <si>
    <t>28615603</t>
  </si>
  <si>
    <t>čistící tvarovka odpadní pro vysoké teploty HTRE DN 110</t>
  </si>
  <si>
    <t>-1092413821</t>
  </si>
  <si>
    <t>721242115</t>
  </si>
  <si>
    <t>Lapač střešních splavenin z PP s kulovým kloubem na odtoku DN 110</t>
  </si>
  <si>
    <t>721233121</t>
  </si>
  <si>
    <t>Střešní vtok polypropylen PP pro ploché střechy vodorovný odtok DN 75/110</t>
  </si>
  <si>
    <t>721231331</t>
  </si>
  <si>
    <t>Vyhřívací sada pro střešní vtoky TopWet</t>
  </si>
  <si>
    <t>721290111</t>
  </si>
  <si>
    <t>Zkouška těsnosti kanalizace vodou DN 125</t>
  </si>
  <si>
    <t>727222005</t>
  </si>
  <si>
    <t>Protipožární manžeta prostupu plastového potrubí bez izolace D 75 mm stěnou tl 100 mm požární odolnost EI 90</t>
  </si>
  <si>
    <t>721220000</t>
  </si>
  <si>
    <t>ACO Hyg. žlab 300x330mm,H=55, prodloužený okraj + ACO rošt mřížkový 268x298mm</t>
  </si>
  <si>
    <t>721220000.1</t>
  </si>
  <si>
    <t>ACO Hyg. žlab 300x3030mm,H=80, prodloužený okraj + 6x ACO rošt mřížkový 268x499mm</t>
  </si>
  <si>
    <t>721220000.2</t>
  </si>
  <si>
    <t xml:space="preserve">ACO Hyg. vpust 157, DN 100  + ACO kalový koš VP 157</t>
  </si>
  <si>
    <t>721290822</t>
  </si>
  <si>
    <t>Přesun vybouraných hmot - kanalizace, H 6 - 12 m</t>
  </si>
  <si>
    <t>722</t>
  </si>
  <si>
    <t>Zdravotechnika - vnitřní vodovod</t>
  </si>
  <si>
    <t>722174002</t>
  </si>
  <si>
    <t>Potrubí vodovodní plastové PPR svar polyfúze PN 16 D 20x2,8 mm</t>
  </si>
  <si>
    <t>722174003</t>
  </si>
  <si>
    <t>Potrubí vodovodní plastové PPR svar polyfúze PN 16 D 25x3,5 mm</t>
  </si>
  <si>
    <t>722174004</t>
  </si>
  <si>
    <t>Potrubí vodovodní plastové PPR svar polyfúze PN 16 D 32x4,4 mm</t>
  </si>
  <si>
    <t>722181231</t>
  </si>
  <si>
    <t>Ochrana vodovodního potrubí přilepenými termoizolačními trubicemi z PE tl přes 9 do 13 mm DN do 22 mm</t>
  </si>
  <si>
    <t>1351497251</t>
  </si>
  <si>
    <t>722181232</t>
  </si>
  <si>
    <t>Ochrana vodovodního potrubí přilepenými termoizolačními trubicemi z PE tl přes 9 do 13 mm DN přes 22 do 45 mm</t>
  </si>
  <si>
    <t>-1578798449</t>
  </si>
  <si>
    <t>30+25</t>
  </si>
  <si>
    <t>722181241</t>
  </si>
  <si>
    <t>Ochrana vodovodního potrubí přilepenými termoizolačními trubicemi z PE tl přes 13 do 20 mm DN do 22 mm</t>
  </si>
  <si>
    <t>857124023</t>
  </si>
  <si>
    <t>722181242</t>
  </si>
  <si>
    <t>Ochrana vodovodního potrubí přilepenými termoizolačními trubicemi z PE tl přes 13 do 20 mm DN přes 22 do 45 mm</t>
  </si>
  <si>
    <t>773538737</t>
  </si>
  <si>
    <t>722190401</t>
  </si>
  <si>
    <t>Vyvedení a upevnění výpustku DN do 25</t>
  </si>
  <si>
    <t>722220152</t>
  </si>
  <si>
    <t>Nástěnka závitová plastová PPR PN 20 DN 20 x G 1/2"</t>
  </si>
  <si>
    <t>722232043</t>
  </si>
  <si>
    <t>Kohout kulový přímý G 1/2" PN 42 do 185°C vnitřní závit</t>
  </si>
  <si>
    <t>722232044</t>
  </si>
  <si>
    <t>Kohout kulový přímý G 3/4" PN 42 do 185°C vnitřní závit</t>
  </si>
  <si>
    <t>722232045</t>
  </si>
  <si>
    <t>Kohout kulový přímý G 1" PN 42 do 185°C vnitřní závit</t>
  </si>
  <si>
    <t>722231072</t>
  </si>
  <si>
    <t>Ventil zpětný mosazný G 1/2" PN 10 do 110°C se dvěma závity</t>
  </si>
  <si>
    <t>722224115</t>
  </si>
  <si>
    <t>Kohout plnicí nebo vypouštěcí G 1/2" PN 10 s jedním závitem</t>
  </si>
  <si>
    <t>732511501</t>
  </si>
  <si>
    <t>Termostatický ventil směšovací G1/2" 20-43°C</t>
  </si>
  <si>
    <t>722191111</t>
  </si>
  <si>
    <t>Hadice flexibilní k baterii,DN 15 x M10,délka 0,4m</t>
  </si>
  <si>
    <t>722290246</t>
  </si>
  <si>
    <t>Zkouška těsnosti vodovodního potrubí plastového DN do 40</t>
  </si>
  <si>
    <t>112-951Z</t>
  </si>
  <si>
    <t>Protipořární tmel 90min</t>
  </si>
  <si>
    <t>998722102</t>
  </si>
  <si>
    <t>Přesun hmot tonážní pro vnitřní vodovod v objektech v přes 6 do 12 m</t>
  </si>
  <si>
    <t>-397849327</t>
  </si>
  <si>
    <t>725</t>
  </si>
  <si>
    <t>Zařizovací předměty</t>
  </si>
  <si>
    <t>725211603</t>
  </si>
  <si>
    <t>Umyvadlo keramické bílé šířky 600 mm bez krytu na sifon připevněné na stěnu šrouby</t>
  </si>
  <si>
    <t>725821312</t>
  </si>
  <si>
    <t>Baterie nástěnná páková s otáčivým kulatým ústím a délkou ramínka 300 mm, max. průtok 6 l/min</t>
  </si>
  <si>
    <t>725811201</t>
  </si>
  <si>
    <t>Ventil nástěnný kuchyňský G 1/2"</t>
  </si>
  <si>
    <t>725319111</t>
  </si>
  <si>
    <t>Montáž dřezu ostatních typů</t>
  </si>
  <si>
    <t>55231082</t>
  </si>
  <si>
    <t>dřez nerez s odkládací ploškou vestavný matný 560x480mm</t>
  </si>
  <si>
    <t>725821329</t>
  </si>
  <si>
    <t>Baterie dřezová stojánková páková s vytahovací sprškou, max. průtok 6 l/min</t>
  </si>
  <si>
    <t>721226511</t>
  </si>
  <si>
    <t>Zápachová uzávěrka podomítková pro pračku a myčku DN 40</t>
  </si>
  <si>
    <t>722221136</t>
  </si>
  <si>
    <t>Ventil rohový s filtrem DN 15 x DN 10</t>
  </si>
  <si>
    <t>725814106</t>
  </si>
  <si>
    <t>Ventil rohový s filtrem DN 15 x DN 15</t>
  </si>
  <si>
    <t>725813111</t>
  </si>
  <si>
    <t>Ventil rohový bez připojovací trubičky nebo flexi hadičky G 1/2"</t>
  </si>
  <si>
    <t>725980123</t>
  </si>
  <si>
    <t>Dvířka 30/30</t>
  </si>
  <si>
    <t>998725102</t>
  </si>
  <si>
    <t>Přesun hmot tonážní pro zařizovací předměty v objektech v přes 6 do 12 m</t>
  </si>
  <si>
    <t>900</t>
  </si>
  <si>
    <t>Ostatní</t>
  </si>
  <si>
    <t>001</t>
  </si>
  <si>
    <t>Stavební přípomoce PSV 5%</t>
  </si>
  <si>
    <t>-1606938377</t>
  </si>
  <si>
    <t>609-03 - Vytápění</t>
  </si>
  <si>
    <t>713 - Izolace tepelné</t>
  </si>
  <si>
    <t>733 - Rozvod potrubí</t>
  </si>
  <si>
    <t>734 - Armatury</t>
  </si>
  <si>
    <t>735 - Otopná tělesa</t>
  </si>
  <si>
    <t>783 - Nátěry</t>
  </si>
  <si>
    <t>713400821</t>
  </si>
  <si>
    <t xml:space="preserve">Odstranění izolačních pásů  potrubí</t>
  </si>
  <si>
    <t>722181251</t>
  </si>
  <si>
    <t>Ochrana vodovodního potrubí přilepenými termoizolačními trubicemi z PE tl přes 20 do 25 mm DN do 22 mm</t>
  </si>
  <si>
    <t>-304448222</t>
  </si>
  <si>
    <t>110+25+10</t>
  </si>
  <si>
    <t>722181252</t>
  </si>
  <si>
    <t>Ochrana vodovodního potrubí přilepenými termoizolačními trubicemi z PE tl přes 20 do 25 mm DN přes 22 do 45 mm</t>
  </si>
  <si>
    <t>-670586456</t>
  </si>
  <si>
    <t>722181254</t>
  </si>
  <si>
    <t>Ochrana vodovodního potrubí přilepenými termoizolačními trubicemi z PE tl přes 20 do 25 mm DN přes 63 do 89 mm</t>
  </si>
  <si>
    <t>-1706546583</t>
  </si>
  <si>
    <t>230330091</t>
  </si>
  <si>
    <t>Izolace potrubí D do 76 mm</t>
  </si>
  <si>
    <t>631547114</t>
  </si>
  <si>
    <t xml:space="preserve">Pouzdro potrubní izolační z kamenné vlny s polepem hliníkovou fólií   28/30 mm</t>
  </si>
  <si>
    <t>631547222</t>
  </si>
  <si>
    <t xml:space="preserve">Pouzdro potrubní izolační z kamenné vlny s polepem hliníkovou fólií   76/40 mm</t>
  </si>
  <si>
    <t>Přesun hmot pro izolace tepelné, výšky do 12 m</t>
  </si>
  <si>
    <t>733</t>
  </si>
  <si>
    <t>Rozvod potrubí</t>
  </si>
  <si>
    <t>733110806</t>
  </si>
  <si>
    <t>Demontáž potrubí ocelového závitového do DN 15-32</t>
  </si>
  <si>
    <t>733191913</t>
  </si>
  <si>
    <t>Zaslepení potrubí zkováním a zavařením DN 15</t>
  </si>
  <si>
    <t>733222202</t>
  </si>
  <si>
    <t>Potrubí měděné polotvrdé spojované tvrdým pájením D 15x1 mm</t>
  </si>
  <si>
    <t>-1696214438</t>
  </si>
  <si>
    <t>733222203</t>
  </si>
  <si>
    <t>Potrubí měděné polotvrdé spojované tvrdým pájením D 18x1 mm</t>
  </si>
  <si>
    <t>-1971576329</t>
  </si>
  <si>
    <t>733222304</t>
  </si>
  <si>
    <t>Potrubí měděné polotvrdé spojované lisováním D 22x1 mm</t>
  </si>
  <si>
    <t>1738194654</t>
  </si>
  <si>
    <t>733223205</t>
  </si>
  <si>
    <t>Potrubí měděné tvrdé spojované tvrdým pájením D 28x1,5 mm</t>
  </si>
  <si>
    <t>-1195973167</t>
  </si>
  <si>
    <t>733291101</t>
  </si>
  <si>
    <t>Zkouška těsnosti potrubí měděné D do 35x1,5</t>
  </si>
  <si>
    <t>-1890877139</t>
  </si>
  <si>
    <t>733113113</t>
  </si>
  <si>
    <t>Příplatek za zhotovení přípojky DN 15</t>
  </si>
  <si>
    <t>733113115</t>
  </si>
  <si>
    <t>Příplatek za zhotovení přípojky DN 25</t>
  </si>
  <si>
    <t>998733103</t>
  </si>
  <si>
    <t>Přesun hmot pro rozvody potrubí, výšky do 24 m</t>
  </si>
  <si>
    <t>734</t>
  </si>
  <si>
    <t>Armatury</t>
  </si>
  <si>
    <t>734200821</t>
  </si>
  <si>
    <t>Demontáž armatur se 2závity do G 1/2</t>
  </si>
  <si>
    <t>734263211</t>
  </si>
  <si>
    <t>Šroubení regulační dvoutrub.rohové, IVAR.DS 346 EK</t>
  </si>
  <si>
    <t>734263772</t>
  </si>
  <si>
    <t xml:space="preserve">Šroubení svěrné na měď  IVAR.TR 4430 15x1 mm - EK</t>
  </si>
  <si>
    <t>734209114</t>
  </si>
  <si>
    <t>Montáž armatur závitových,se 2závity, G 3/4</t>
  </si>
  <si>
    <t>100-003ut</t>
  </si>
  <si>
    <t>Uzavírací a vyvažovací ventil STAD s vypouštěním 3/4" DN20</t>
  </si>
  <si>
    <t>ks</t>
  </si>
  <si>
    <t>100-005UT</t>
  </si>
  <si>
    <t>Nastavení vyvažovacího ventilu</t>
  </si>
  <si>
    <t>998734103</t>
  </si>
  <si>
    <t>Přesun hmot pro armatury, výšky do 24 m</t>
  </si>
  <si>
    <t>735</t>
  </si>
  <si>
    <t>Otopná tělesa</t>
  </si>
  <si>
    <t>735151822</t>
  </si>
  <si>
    <t>Demontáž otopných těles panelových 2řadých,2820 mm</t>
  </si>
  <si>
    <t>735291800</t>
  </si>
  <si>
    <t>Demontáž konzol otopných těles do odpadu</t>
  </si>
  <si>
    <t>735152472</t>
  </si>
  <si>
    <t>Otopné těleso panelové VK dvoudeskové 1 přídavná přestupní plocha výška/délka 600/500 mm výkon 644 W</t>
  </si>
  <si>
    <t>-844162737</t>
  </si>
  <si>
    <t>735152474</t>
  </si>
  <si>
    <t>Otopné těleso panelové VK dvoudeskové 1 přídavná přestupní plocha výška/délka 600/700 mm výkon 902 W</t>
  </si>
  <si>
    <t>-1466539526</t>
  </si>
  <si>
    <t>735152475</t>
  </si>
  <si>
    <t>Otopné těleso panelové VK dvoudeskové 1 přídavná přestupní plocha výška/délka 600/800 mm výkon 1030 W</t>
  </si>
  <si>
    <t>-1766299340</t>
  </si>
  <si>
    <t>735152477</t>
  </si>
  <si>
    <t>Otopné těleso panelové VK dvoudeskové 1 přídavná přestupní plocha výška/délka 600/1000 mm výkon 1288 W</t>
  </si>
  <si>
    <t>719802914</t>
  </si>
  <si>
    <t>735152478</t>
  </si>
  <si>
    <t>Otopné těleso panelové VK dvoudeskové 1 přídavná přestupní plocha výška/délka 600/1100 mm výkon 1417 W</t>
  </si>
  <si>
    <t>1172385341</t>
  </si>
  <si>
    <t>735152479</t>
  </si>
  <si>
    <t>Otopné těleso panelové VK dvoudeskové 1 přídavná přestupní plocha výška/délka 600/1200 mm výkon 1546 W</t>
  </si>
  <si>
    <t>1844383588</t>
  </si>
  <si>
    <t>735152480</t>
  </si>
  <si>
    <t>Otopné těleso panelové VK dvoudeskové 1 přídavná přestupní plocha výška/délka 600/1400 mm výkon 1803 W</t>
  </si>
  <si>
    <t>-880595353</t>
  </si>
  <si>
    <t>735152574</t>
  </si>
  <si>
    <t>Otopné těleso panelové VK dvoudeskové 2 přídavné přestupní plochy výška/délka 600/700 mm výkon 1175 W</t>
  </si>
  <si>
    <t>1265613918</t>
  </si>
  <si>
    <t>735152674</t>
  </si>
  <si>
    <t>Otopné těleso panelové VK třídeskové 3 přídavné přestupní plochy výška/délka 600/700 mm výkon 1684 W</t>
  </si>
  <si>
    <t>-2031709765</t>
  </si>
  <si>
    <t>735153300</t>
  </si>
  <si>
    <t>Příplatek za odvzdušňovací ventil</t>
  </si>
  <si>
    <t>998735102</t>
  </si>
  <si>
    <t>Přesun hmot pro otopná tělesa, výšky do 12 m</t>
  </si>
  <si>
    <t>Nátěry</t>
  </si>
  <si>
    <t>783614561</t>
  </si>
  <si>
    <t>Základní jednonásobný syntetický nátěr potrubí přes DN 50 do DN 100 mm</t>
  </si>
  <si>
    <t>100-003UT</t>
  </si>
  <si>
    <t>Vypouštění topného systému</t>
  </si>
  <si>
    <t>100-002UT</t>
  </si>
  <si>
    <t>Napuštění a odvzdušnění topného systému</t>
  </si>
  <si>
    <t>100-001UT</t>
  </si>
  <si>
    <t>Topná zkouška</t>
  </si>
  <si>
    <t>100-006</t>
  </si>
  <si>
    <t>Elektronické hlavice pro otopná tělesa včetně napojení na nadřazenou regulaci firmy ENESA a prokabelování (tuto položku nutno nacenit pouze f. Enesa)</t>
  </si>
  <si>
    <t>Stavební přípomoce, doprava materiálu 3%</t>
  </si>
  <si>
    <t>2012322627</t>
  </si>
  <si>
    <t>609-04 - Vzduchotechnika</t>
  </si>
  <si>
    <t xml:space="preserve">    728 - Vzduchotechnika</t>
  </si>
  <si>
    <t>001VD - Ostatní</t>
  </si>
  <si>
    <t>728</t>
  </si>
  <si>
    <t>751377822</t>
  </si>
  <si>
    <t>Demontáž odsávacího zákrytu (digestoř) průmyslového nástěnného průřezu přes 1,0 do 1,5 m2</t>
  </si>
  <si>
    <t>751377022</t>
  </si>
  <si>
    <t>Montáž odsávacího zákrytu (digestoř) průmyslového nástěnného přes 1 do 1,5 m2</t>
  </si>
  <si>
    <t>751377021</t>
  </si>
  <si>
    <t>Montáž odsávacího zákrytu (digestoř) průmyslového nástěnného do 1 m2</t>
  </si>
  <si>
    <t>42958122</t>
  </si>
  <si>
    <t>Nerez akumulační zákryt stěnový 900x900x450, odlučovač tuku (max.tlak.ztráta v čistém stavu 100Pa), osvětlení, úkap. žlábky, ventil odvod kondenzátu</t>
  </si>
  <si>
    <t>42958130</t>
  </si>
  <si>
    <t>Nerez akumulační zákryt stěnový 1000x1000x450, odlučovač tuku (max.tlak.ztráta v čistém stavu 100Pa), osvětlení, úkap. žlábky, ventil odvod kondenzátu</t>
  </si>
  <si>
    <t>728414612</t>
  </si>
  <si>
    <t>Montáž digestoře komínové</t>
  </si>
  <si>
    <t>42958004</t>
  </si>
  <si>
    <t>Kuchyňská digestoř 200m3/h, 200Pa, tukový filtr, osvětlení, zpětná klapka, hrdlo DN150</t>
  </si>
  <si>
    <t>751398041</t>
  </si>
  <si>
    <t>Montáž protidešťové žaluzie nebo žaluziové klapky na kruhové potrubí D do 300 mm</t>
  </si>
  <si>
    <t>42972915</t>
  </si>
  <si>
    <t>žaluzie protidešťová s pevnými lamelami, pozink, pro potrubí 200mm</t>
  </si>
  <si>
    <t>751398055</t>
  </si>
  <si>
    <t>Montáž protidešťové žaluzie nebo žaluziové klapky na čtyřhranné potrubí přes 0,600 do 0,750 m2</t>
  </si>
  <si>
    <t>42972962</t>
  </si>
  <si>
    <t>žaluzie protidešťová s pevnými lamelami, pozink, RAL pro potrubí 1000x900mm</t>
  </si>
  <si>
    <t>751322832</t>
  </si>
  <si>
    <t>Demontáž anemostatu čtvercového vířivého se skříní průřezu přes 0,500 do 0,650 m2</t>
  </si>
  <si>
    <t>751322134</t>
  </si>
  <si>
    <t>Montáž anemostatu čtvercového vířivého se skříní přes 0,350 do 0,500 m2</t>
  </si>
  <si>
    <t>751514612</t>
  </si>
  <si>
    <t>Montáž škrtící klapky nebo zpětné klapky do plechového potrubí čtyřhranné s přírubou přes 0,035 do 0,070 m2</t>
  </si>
  <si>
    <t>42982400</t>
  </si>
  <si>
    <t>klapka čtyřhranná regulační Pz 200x200mm</t>
  </si>
  <si>
    <t>751514615</t>
  </si>
  <si>
    <t>Montáž škrtící klapky nebo zpětné klapky do plechového potrubí čtyřhranné s přírubou přes 0,210 do 0,280 m2</t>
  </si>
  <si>
    <t>42982562</t>
  </si>
  <si>
    <t>klapka čtyřhranná požárníní Pz 500x250mm</t>
  </si>
  <si>
    <t>42982569</t>
  </si>
  <si>
    <t>klapka čtyřhranná požární Pz 500x700mm</t>
  </si>
  <si>
    <t>-1844589380</t>
  </si>
  <si>
    <t>42982370</t>
  </si>
  <si>
    <t>klapka čtyřhranná požárníní Pz 800x300mm</t>
  </si>
  <si>
    <t>-845778514</t>
  </si>
  <si>
    <t>751511122</t>
  </si>
  <si>
    <t>Montáž potrubí plechového skupiny I kruhového s přírubou tloušťky plechu 0,6 mm D přes 100 do 200 mm</t>
  </si>
  <si>
    <t>42981198</t>
  </si>
  <si>
    <t>trouba spirálně vinutá Pz D 150mm, l=3000mm včetně závěsů a tvarovek</t>
  </si>
  <si>
    <t>42982015</t>
  </si>
  <si>
    <t>trouba spirálně vinutá Pz D 200mm, l=3000mm včetně závěsů a tvarovek</t>
  </si>
  <si>
    <t>-915274894</t>
  </si>
  <si>
    <t>751511123</t>
  </si>
  <si>
    <t>Montáž potrubí plechového skupiny I kruhového s přírubou tloušťky plechu 0,6 mm D přes 200 do 300 mm</t>
  </si>
  <si>
    <t>42982103</t>
  </si>
  <si>
    <t>trouba spirálně vinutá Pz D 250mm, l=3000mm včetně závěsů a tvarovek</t>
  </si>
  <si>
    <t>651183824</t>
  </si>
  <si>
    <t>751511903</t>
  </si>
  <si>
    <t>Demontáž čtyřhraného potrubí</t>
  </si>
  <si>
    <t>940423322</t>
  </si>
  <si>
    <t>751511000</t>
  </si>
  <si>
    <t>Čtyřhranné potrubí sk. I z pozink. plechu včetně tvarovek a závěsů</t>
  </si>
  <si>
    <t>-976710454</t>
  </si>
  <si>
    <t>998751201</t>
  </si>
  <si>
    <t>Přesun hmot procentní pro vzduchotechniku v objektech výšky do 12 m</t>
  </si>
  <si>
    <t>%</t>
  </si>
  <si>
    <t>-934258094</t>
  </si>
  <si>
    <t>001VD</t>
  </si>
  <si>
    <t>Stavební přípomoce (prostupy, začistění prostupů,...) 5%</t>
  </si>
  <si>
    <t>002</t>
  </si>
  <si>
    <t xml:space="preserve">Odvoz  a likvidace demontovaného materiálu 2%</t>
  </si>
  <si>
    <t>1990253898</t>
  </si>
  <si>
    <t>609-05 - EI silnoproud</t>
  </si>
  <si>
    <t>Ing. Václav Friedl</t>
  </si>
  <si>
    <t xml:space="preserve">    D1 - Zemní práce</t>
  </si>
  <si>
    <t xml:space="preserve">    9 - Ostatní konstrukce a práce, bourání</t>
  </si>
  <si>
    <t xml:space="preserve">    741 - Elektroinstalace - silnoproud</t>
  </si>
  <si>
    <t>D1</t>
  </si>
  <si>
    <t>Pol98</t>
  </si>
  <si>
    <t>Hloubení kabelové rýhy ručně vč urovnání dna a přemístění výkopku do vzdálenosti 3 m nebo naložení na dopravní prostředek š. 35 cm, hl. 60 cm, zem. tř. 4</t>
  </si>
  <si>
    <t>Pol99</t>
  </si>
  <si>
    <t>Zásyp kabelové rýhy ručně vč urovnání povrchu š. 35 cm, hl. 60 cm, zem. tř. 4</t>
  </si>
  <si>
    <t>Ostatní konstrukce a práce, bourání</t>
  </si>
  <si>
    <t>1979044634</t>
  </si>
  <si>
    <t>Pol108</t>
  </si>
  <si>
    <t>Stavební přípomoce</t>
  </si>
  <si>
    <t>hod</t>
  </si>
  <si>
    <t>-1305230190</t>
  </si>
  <si>
    <t>Pol109</t>
  </si>
  <si>
    <t>Likvidace odpadu - kontejner</t>
  </si>
  <si>
    <t>117474959</t>
  </si>
  <si>
    <t>741</t>
  </si>
  <si>
    <t>Elektroinstalace - silnoproud</t>
  </si>
  <si>
    <t>Pol14</t>
  </si>
  <si>
    <t>Montáž rozváděčů ocelplechových, plastových</t>
  </si>
  <si>
    <t>Pol103</t>
  </si>
  <si>
    <t>Rozváděč R1.1</t>
  </si>
  <si>
    <t>130313174</t>
  </si>
  <si>
    <t>Pol104</t>
  </si>
  <si>
    <t>Rozváděč Rk</t>
  </si>
  <si>
    <t>-1941794424</t>
  </si>
  <si>
    <t>Pol105</t>
  </si>
  <si>
    <t>Rozváděč R3.2</t>
  </si>
  <si>
    <t>322358634</t>
  </si>
  <si>
    <t>Pol106</t>
  </si>
  <si>
    <t>Rozváděč R2 doplnění</t>
  </si>
  <si>
    <t>-267739484</t>
  </si>
  <si>
    <t>Pol13</t>
  </si>
  <si>
    <t>Jistič 10B/1 (10 A)</t>
  </si>
  <si>
    <t>-711659522</t>
  </si>
  <si>
    <t>Pol15</t>
  </si>
  <si>
    <t>Jistič 3 polový, 32B/3 (32 A)</t>
  </si>
  <si>
    <t>Pol16</t>
  </si>
  <si>
    <t>Jistič 3 polový, 40B/3 (40 A)</t>
  </si>
  <si>
    <t>Pol17</t>
  </si>
  <si>
    <t>Vydrátování v rozváděčích</t>
  </si>
  <si>
    <t>Pol18</t>
  </si>
  <si>
    <t>Připojení střešní vpusti</t>
  </si>
  <si>
    <t>Pol19</t>
  </si>
  <si>
    <t>Připojení ventilátoru</t>
  </si>
  <si>
    <t>Pol20</t>
  </si>
  <si>
    <t>Připojení pohonu rolety</t>
  </si>
  <si>
    <t>Pol107</t>
  </si>
  <si>
    <t>Montáž na stávajících zařízeních, demontáže</t>
  </si>
  <si>
    <t>1645179822</t>
  </si>
  <si>
    <t>Pol21</t>
  </si>
  <si>
    <t>Požární pěna</t>
  </si>
  <si>
    <t>-929771724</t>
  </si>
  <si>
    <t>Pol22</t>
  </si>
  <si>
    <t>LED svítidlo průmyslové, 1xLED 35W, 4531 lm, Ra80, 4000K, PC kryt, IP66 včetně zdrojů a recyklačního poplatku</t>
  </si>
  <si>
    <t>Pol23</t>
  </si>
  <si>
    <t>LED svítidlo přisazené, LED 59 W, 6482 lm, Ra80, 4000K, opálový kryt, IP20 včetně zdrojů a recyklačního poplatku</t>
  </si>
  <si>
    <t>LED svítidlo přisazené, LED 59 W, 7094 lm, Ra80, 4000K, mikroprizmatický kryt, IP66 včetně zdrojů a recyklačního poplatku</t>
  </si>
  <si>
    <t>1711921571</t>
  </si>
  <si>
    <t>Pol24</t>
  </si>
  <si>
    <t>LED svítidlo průmyslové, 1xLED 52W, 6797 lm, Ra80, 4000K, PC kryt, IP66, včetně závěsů, zdrojů a recyklačního poplatku</t>
  </si>
  <si>
    <t>Pol25</t>
  </si>
  <si>
    <t>LED svítidlo přisazené, 4xLED 11,5 W, 1093,5 lm, Ra80, 3000K, skleněný kryt,IP40, včetně zdrojů a recyklačního poplatku</t>
  </si>
  <si>
    <t>Pol26</t>
  </si>
  <si>
    <t>Žárovkové svítidlo přisazené, mléčné sklo, montura polykarbonát, (2 x LED 15W),IP44, včetně zdrojů a recyklačního poplatku</t>
  </si>
  <si>
    <t>Pol27</t>
  </si>
  <si>
    <t>LED svítidlo podhledové 600x600 mm, 4xLED 10,5 W, 1228 lm, Ra80, 3000K, PC kryt, IP20, včetně zdrojů a recyklačního poplatku</t>
  </si>
  <si>
    <t>Pol28</t>
  </si>
  <si>
    <t>Nouzové svítidlo přisazené s vestavěným akumulátorem 1x8W LED, 1 hod, IP 44, včetně zdrojů a recyklačního poplatku</t>
  </si>
  <si>
    <t>Pol29</t>
  </si>
  <si>
    <t>Sada piktogramů</t>
  </si>
  <si>
    <t>Pol30</t>
  </si>
  <si>
    <t>Spínač kompletní, řazení 01</t>
  </si>
  <si>
    <t>Pol31</t>
  </si>
  <si>
    <t>Spínač kompletní, řazení 05</t>
  </si>
  <si>
    <t>Pol32</t>
  </si>
  <si>
    <t>Spínač kompletní, řazení 06</t>
  </si>
  <si>
    <t>Pol33</t>
  </si>
  <si>
    <t>Spínač kompletní, řazení 07</t>
  </si>
  <si>
    <t>Pol34</t>
  </si>
  <si>
    <t>Spínač kompletní, řazení 52</t>
  </si>
  <si>
    <t>Pol35</t>
  </si>
  <si>
    <t xml:space="preserve">2 Tlačítkový ovladač  IP 44</t>
  </si>
  <si>
    <t>Pol36</t>
  </si>
  <si>
    <t>Spínač kompletní, řazení 52, IP 44</t>
  </si>
  <si>
    <t>Pol37</t>
  </si>
  <si>
    <t>Sporáková přípojka</t>
  </si>
  <si>
    <t>Pol38</t>
  </si>
  <si>
    <t>Pohybový spínač přisazený, dosah min. 10 m, IP 54, kompletní</t>
  </si>
  <si>
    <t>Pol39</t>
  </si>
  <si>
    <t>Vypínač 400V, 40A, IP 54</t>
  </si>
  <si>
    <t>Pol40</t>
  </si>
  <si>
    <t>Vypínač 400V, 63A, IP 54</t>
  </si>
  <si>
    <t>Pol12</t>
  </si>
  <si>
    <t>Žaluziový ovladač</t>
  </si>
  <si>
    <t>1538239459</t>
  </si>
  <si>
    <t>Pol11</t>
  </si>
  <si>
    <t>Napojení pohonu žaluzie</t>
  </si>
  <si>
    <t>-752057201</t>
  </si>
  <si>
    <t>Pol41</t>
  </si>
  <si>
    <t xml:space="preserve">Zásuvka  kompletní, jednoduchá zapuštěná</t>
  </si>
  <si>
    <t>Pol42</t>
  </si>
  <si>
    <t xml:space="preserve">Zásuvka  kompletní,jednoduchá zapuštěná s přepěťovou ochranou</t>
  </si>
  <si>
    <t>Pol43</t>
  </si>
  <si>
    <t xml:space="preserve">Zásuvka  kompletní, dvojzásuvka zapuštěná</t>
  </si>
  <si>
    <t>Pol44</t>
  </si>
  <si>
    <t xml:space="preserve">Zásuvka  kompletní, dvojzásuvka s přepěťovou ochranou</t>
  </si>
  <si>
    <t>Pol45</t>
  </si>
  <si>
    <t xml:space="preserve">Zásuvka  kompletní, jednoduchá zapuštěná IP 44</t>
  </si>
  <si>
    <t>Pol46</t>
  </si>
  <si>
    <t xml:space="preserve">Zásuvka  kompletní, jednoduchá nástěnná IP 44</t>
  </si>
  <si>
    <t>Pol47</t>
  </si>
  <si>
    <t xml:space="preserve">Zásuvka  kompletní, průmyslová nástěnná 400V, 32A</t>
  </si>
  <si>
    <t>Pol48</t>
  </si>
  <si>
    <t>Svorkovnice ochranného pospojování</t>
  </si>
  <si>
    <t>Pol49</t>
  </si>
  <si>
    <t>Krabice přístrojová hluboká pod omítku</t>
  </si>
  <si>
    <t>Pol50</t>
  </si>
  <si>
    <t>Krabice protahovací</t>
  </si>
  <si>
    <t>Pol51</t>
  </si>
  <si>
    <t>Krabicová rozvodka prům 68 mm</t>
  </si>
  <si>
    <t>Pol52</t>
  </si>
  <si>
    <t>Krabicová rozvodka prům 97 mm</t>
  </si>
  <si>
    <t>Pol53</t>
  </si>
  <si>
    <t>Krabice odbočná prům 125 mm</t>
  </si>
  <si>
    <t>Pol54</t>
  </si>
  <si>
    <t>Krabicová rozvodka nástěnná vč svorek, IP 54</t>
  </si>
  <si>
    <t>Pol55</t>
  </si>
  <si>
    <t>Vodič CYA 4</t>
  </si>
  <si>
    <t>Pol56</t>
  </si>
  <si>
    <t>Vodič CYA 6</t>
  </si>
  <si>
    <t>Pol57</t>
  </si>
  <si>
    <t>Svorka Bernard</t>
  </si>
  <si>
    <t>Pol58</t>
  </si>
  <si>
    <t>Trubka prům 29 mm ohebná</t>
  </si>
  <si>
    <t>Pol59</t>
  </si>
  <si>
    <t>Trubka plastová ohebná prům 42 mm</t>
  </si>
  <si>
    <t>Pol60</t>
  </si>
  <si>
    <t>Lišta LV 40x40</t>
  </si>
  <si>
    <t>Pol61</t>
  </si>
  <si>
    <t>Žlab plastový 120x60 mm</t>
  </si>
  <si>
    <t>Pol62</t>
  </si>
  <si>
    <t>Kabel CYKY 2Ax1,5</t>
  </si>
  <si>
    <t>Pol63</t>
  </si>
  <si>
    <t>Kabel CYKY 3Ax1,5</t>
  </si>
  <si>
    <t>Pol64</t>
  </si>
  <si>
    <t>Kabel CYKY 3Cx1,5</t>
  </si>
  <si>
    <t>Pol65</t>
  </si>
  <si>
    <t>Kabel CYKY 3Cx2,5</t>
  </si>
  <si>
    <t>Pol66</t>
  </si>
  <si>
    <t>Kabel CYKY 5Cx1,5</t>
  </si>
  <si>
    <t>Pol67</t>
  </si>
  <si>
    <t>Kabel CYKY 5Cx2,5</t>
  </si>
  <si>
    <t>Pol68</t>
  </si>
  <si>
    <t>Kabel CYKY 5Cx4</t>
  </si>
  <si>
    <t>Pol69</t>
  </si>
  <si>
    <t>Kabel CYKY 4Bx10</t>
  </si>
  <si>
    <t>Pol70</t>
  </si>
  <si>
    <t>Kabel CYKY 4Bx16</t>
  </si>
  <si>
    <t>Pol71</t>
  </si>
  <si>
    <t>Kabel CYKY 5Cx16</t>
  </si>
  <si>
    <t>Pol72</t>
  </si>
  <si>
    <t>Šňůra CGSG 5Cx2,5</t>
  </si>
  <si>
    <t>Pol73</t>
  </si>
  <si>
    <t>Šňůra CGSG 5Cx4</t>
  </si>
  <si>
    <t>Pol74</t>
  </si>
  <si>
    <t>Šňůra CGSG 5Cx16</t>
  </si>
  <si>
    <t>Pol75</t>
  </si>
  <si>
    <t>Kabel CHKE – V 3x1,5</t>
  </si>
  <si>
    <t>Pol76</t>
  </si>
  <si>
    <t>Pásek FeZn 30x4 mm</t>
  </si>
  <si>
    <t>Pol77</t>
  </si>
  <si>
    <t>Vodič FeZn prům. 10 mm</t>
  </si>
  <si>
    <t>Pol78</t>
  </si>
  <si>
    <t>Vodič AlMgSi prům. 8 mm</t>
  </si>
  <si>
    <t>Pol79</t>
  </si>
  <si>
    <t>Svorka SZ</t>
  </si>
  <si>
    <t>Pol80</t>
  </si>
  <si>
    <t>Svorka SK</t>
  </si>
  <si>
    <t>Pol81</t>
  </si>
  <si>
    <t>Svorka SJ 01</t>
  </si>
  <si>
    <t>Pol82</t>
  </si>
  <si>
    <t>Svorka SR O2</t>
  </si>
  <si>
    <t>Pol83</t>
  </si>
  <si>
    <t>Svorka SR O3</t>
  </si>
  <si>
    <t>Pol84</t>
  </si>
  <si>
    <t>Podpěra PV 03 prodloužená</t>
  </si>
  <si>
    <t>Pol85</t>
  </si>
  <si>
    <t>Podpěra PV 21</t>
  </si>
  <si>
    <t>Pol86</t>
  </si>
  <si>
    <t>Jímací tyč délka 1,5 m vč držáku na střechu</t>
  </si>
  <si>
    <t>Pol87</t>
  </si>
  <si>
    <t>Ochranný úhelník OU</t>
  </si>
  <si>
    <t>Pol88</t>
  </si>
  <si>
    <t xml:space="preserve">Držák  úhelníku DUZ prodloužený</t>
  </si>
  <si>
    <t>Pol89</t>
  </si>
  <si>
    <t>Popisný štítek</t>
  </si>
  <si>
    <t>Pol90</t>
  </si>
  <si>
    <t>Ukončení kabelů</t>
  </si>
  <si>
    <t>Pol91</t>
  </si>
  <si>
    <t>Ukončení vodičů</t>
  </si>
  <si>
    <t>Pol92</t>
  </si>
  <si>
    <t>Měření impedance smyčky 3fáz</t>
  </si>
  <si>
    <t>Pol93</t>
  </si>
  <si>
    <t>Měření impedance smyčky 1fáz</t>
  </si>
  <si>
    <t>Pol94</t>
  </si>
  <si>
    <t>Výchozí revize</t>
  </si>
  <si>
    <t>Pol95</t>
  </si>
  <si>
    <t>Měření osvětlenosti soustavy</t>
  </si>
  <si>
    <t>Pol96</t>
  </si>
  <si>
    <t>Měření zemního odporu soustavy</t>
  </si>
  <si>
    <t>Pol97</t>
  </si>
  <si>
    <t>PD skutečného provedení</t>
  </si>
  <si>
    <t>Pol100</t>
  </si>
  <si>
    <t>Prořez 5 %</t>
  </si>
  <si>
    <t>433334385</t>
  </si>
  <si>
    <t>Pol101</t>
  </si>
  <si>
    <t>Podružný materiál 3 %</t>
  </si>
  <si>
    <t>-1766656661</t>
  </si>
  <si>
    <t>Pol102</t>
  </si>
  <si>
    <t>PPV 6 %</t>
  </si>
  <si>
    <t>-2105723416</t>
  </si>
  <si>
    <t>998741202</t>
  </si>
  <si>
    <t>Přesun hmot procentní pro silnoproud v objektech v přes 6 do 12 m</t>
  </si>
  <si>
    <t>-1672128788</t>
  </si>
  <si>
    <t>-584738078</t>
  </si>
  <si>
    <t>609-06 - EI slaboproud</t>
  </si>
  <si>
    <t xml:space="preserve">    742 - Elektroinstalace - slaboproud</t>
  </si>
  <si>
    <t>-316825478</t>
  </si>
  <si>
    <t>Pol123</t>
  </si>
  <si>
    <t>-1651150996</t>
  </si>
  <si>
    <t>Pol124</t>
  </si>
  <si>
    <t>1003435998</t>
  </si>
  <si>
    <t>742</t>
  </si>
  <si>
    <t>Elektroinstalace - slaboproud</t>
  </si>
  <si>
    <t>Router 4 x RJ 45</t>
  </si>
  <si>
    <t xml:space="preserve">Nový datový rozváděč - Rozvaděč nástěnný 12U/80x80, šedý, prosklené dveře- bezpečnostní kalené sklo,  ventilační otvory, 3xPatch panel UTP cat 6, 48 patch kabel UTP 1m, cat 6, šedý, s litou ochranou, 3x19' vyvazovací panel 1U,  3xpolička perforovaná 1U/45</t>
  </si>
  <si>
    <t>Přístupový bod wifi</t>
  </si>
  <si>
    <t>Sw pro wifi</t>
  </si>
  <si>
    <t xml:space="preserve">Ip phone  vč licence</t>
  </si>
  <si>
    <t xml:space="preserve">Zásuvka  kompletní PC 1x RJ 45</t>
  </si>
  <si>
    <t xml:space="preserve">Zásuvka  kompletní PC 2x RJ 45</t>
  </si>
  <si>
    <t>Kabel UTP cat 6</t>
  </si>
  <si>
    <t>Krabice přístrojová hluboká</t>
  </si>
  <si>
    <t>Pol110</t>
  </si>
  <si>
    <t>Krabice odbočná prům 125 mm hluboká</t>
  </si>
  <si>
    <t>Pol111</t>
  </si>
  <si>
    <t>Krabice KT 250</t>
  </si>
  <si>
    <t>Pol112</t>
  </si>
  <si>
    <t>Trubka plastová ohebná prům 29 mm</t>
  </si>
  <si>
    <t>Pol113</t>
  </si>
  <si>
    <t>Přepěťová ochrana na datový kabel</t>
  </si>
  <si>
    <t>Pol114</t>
  </si>
  <si>
    <t>Dtektor kouře a teploty</t>
  </si>
  <si>
    <t>Pol115</t>
  </si>
  <si>
    <t>Ostatní instalační materiál</t>
  </si>
  <si>
    <t>Pol116</t>
  </si>
  <si>
    <t>Výchozí revize položka obsahuje i náklady na použití měřících přístrojů a speciálního nářadí</t>
  </si>
  <si>
    <t>Pol117</t>
  </si>
  <si>
    <t>Pol127</t>
  </si>
  <si>
    <t>401764230</t>
  </si>
  <si>
    <t>Pol118</t>
  </si>
  <si>
    <t>Měření počítačové sítě, vystavení protokolu</t>
  </si>
  <si>
    <t>Pol119</t>
  </si>
  <si>
    <t>Pol120</t>
  </si>
  <si>
    <t>-1439114560</t>
  </si>
  <si>
    <t>Pol121</t>
  </si>
  <si>
    <t>1287044270</t>
  </si>
  <si>
    <t>Pol122</t>
  </si>
  <si>
    <t>-1151939292</t>
  </si>
  <si>
    <t>998742202</t>
  </si>
  <si>
    <t>Přesun hmot procentní pro slaboproud v objektech v do 12 m</t>
  </si>
  <si>
    <t>-1421571221</t>
  </si>
  <si>
    <t>1571096803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</si>
</sst>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35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33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23.25" customHeight="1">
      <c r="B23" s="21"/>
      <c r="C23" s="22"/>
      <c r="D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ROUND(AG94,1)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1)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1)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1)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1)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1)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1)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1)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53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54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55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54</v>
      </c>
      <c r="AI60" s="42"/>
      <c r="AJ60" s="42"/>
      <c r="AK60" s="42"/>
      <c r="AL60" s="42"/>
      <c r="AM60" s="64" t="s">
        <v>55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56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57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54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55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54</v>
      </c>
      <c r="AI75" s="42"/>
      <c r="AJ75" s="42"/>
      <c r="AK75" s="42"/>
      <c r="AL75" s="42"/>
      <c r="AM75" s="64" t="s">
        <v>55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58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609-25-02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Zázemí pro ŠPP, rozšíření ŠJ a ŠD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p.č.st. 3068, p.č. 1753/2, p.č. 1753/1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3. 10. 2025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Písek, Velké náměstí 114/3, 397 01 Písek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>Atelier Písek s.r.o., Ing. arch. Eva Svinteková</v>
      </c>
      <c r="AN89" s="71"/>
      <c r="AO89" s="71"/>
      <c r="AP89" s="71"/>
      <c r="AQ89" s="40"/>
      <c r="AR89" s="44"/>
      <c r="AS89" s="81" t="s">
        <v>59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34</v>
      </c>
      <c r="AJ90" s="40"/>
      <c r="AK90" s="40"/>
      <c r="AL90" s="40"/>
      <c r="AM90" s="80" t="str">
        <f>IF(E20="","",E20)</f>
        <v>ČAJAN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60</v>
      </c>
      <c r="D92" s="94"/>
      <c r="E92" s="94"/>
      <c r="F92" s="94"/>
      <c r="G92" s="94"/>
      <c r="H92" s="95"/>
      <c r="I92" s="96" t="s">
        <v>61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62</v>
      </c>
      <c r="AH92" s="94"/>
      <c r="AI92" s="94"/>
      <c r="AJ92" s="94"/>
      <c r="AK92" s="94"/>
      <c r="AL92" s="94"/>
      <c r="AM92" s="94"/>
      <c r="AN92" s="96" t="s">
        <v>63</v>
      </c>
      <c r="AO92" s="94"/>
      <c r="AP92" s="98"/>
      <c r="AQ92" s="99" t="s">
        <v>64</v>
      </c>
      <c r="AR92" s="44"/>
      <c r="AS92" s="100" t="s">
        <v>65</v>
      </c>
      <c r="AT92" s="101" t="s">
        <v>66</v>
      </c>
      <c r="AU92" s="101" t="s">
        <v>67</v>
      </c>
      <c r="AV92" s="101" t="s">
        <v>68</v>
      </c>
      <c r="AW92" s="101" t="s">
        <v>69</v>
      </c>
      <c r="AX92" s="101" t="s">
        <v>70</v>
      </c>
      <c r="AY92" s="101" t="s">
        <v>71</v>
      </c>
      <c r="AZ92" s="101" t="s">
        <v>72</v>
      </c>
      <c r="BA92" s="101" t="s">
        <v>73</v>
      </c>
      <c r="BB92" s="101" t="s">
        <v>74</v>
      </c>
      <c r="BC92" s="101" t="s">
        <v>75</v>
      </c>
      <c r="BD92" s="102" t="s">
        <v>76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77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ROUND(SUM(AG95:AG100),1)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ROUND(SUM(AS95:AS100),1)</f>
        <v>0</v>
      </c>
      <c r="AT94" s="114">
        <f>ROUND(SUM(AV94:AW94),1)</f>
        <v>0</v>
      </c>
      <c r="AU94" s="115">
        <f>ROUND(SUM(AU95:AU100),5)</f>
        <v>0</v>
      </c>
      <c r="AV94" s="114">
        <f>ROUND(AZ94*L29,1)</f>
        <v>0</v>
      </c>
      <c r="AW94" s="114">
        <f>ROUND(BA94*L30,1)</f>
        <v>0</v>
      </c>
      <c r="AX94" s="114">
        <f>ROUND(BB94*L29,1)</f>
        <v>0</v>
      </c>
      <c r="AY94" s="114">
        <f>ROUND(BC94*L30,1)</f>
        <v>0</v>
      </c>
      <c r="AZ94" s="114">
        <f>ROUND(SUM(AZ95:AZ100),1)</f>
        <v>0</v>
      </c>
      <c r="BA94" s="114">
        <f>ROUND(SUM(BA95:BA100),1)</f>
        <v>0</v>
      </c>
      <c r="BB94" s="114">
        <f>ROUND(SUM(BB95:BB100),1)</f>
        <v>0</v>
      </c>
      <c r="BC94" s="114">
        <f>ROUND(SUM(BC95:BC100),1)</f>
        <v>0</v>
      </c>
      <c r="BD94" s="116">
        <f>ROUND(SUM(BD95:BD100),1)</f>
        <v>0</v>
      </c>
      <c r="BE94" s="6"/>
      <c r="BS94" s="117" t="s">
        <v>78</v>
      </c>
      <c r="BT94" s="117" t="s">
        <v>79</v>
      </c>
      <c r="BU94" s="118" t="s">
        <v>80</v>
      </c>
      <c r="BV94" s="117" t="s">
        <v>81</v>
      </c>
      <c r="BW94" s="117" t="s">
        <v>5</v>
      </c>
      <c r="BX94" s="117" t="s">
        <v>82</v>
      </c>
      <c r="CL94" s="117" t="s">
        <v>1</v>
      </c>
    </row>
    <row r="95" s="7" customFormat="1" ht="16.5" customHeight="1">
      <c r="A95" s="119" t="s">
        <v>83</v>
      </c>
      <c r="B95" s="120"/>
      <c r="C95" s="121"/>
      <c r="D95" s="122" t="s">
        <v>84</v>
      </c>
      <c r="E95" s="122"/>
      <c r="F95" s="122"/>
      <c r="G95" s="122"/>
      <c r="H95" s="122"/>
      <c r="I95" s="123"/>
      <c r="J95" s="122" t="s">
        <v>85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'609-01 - Stavební část'!J30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86</v>
      </c>
      <c r="AR95" s="126"/>
      <c r="AS95" s="127">
        <v>0</v>
      </c>
      <c r="AT95" s="128">
        <f>ROUND(SUM(AV95:AW95),1)</f>
        <v>0</v>
      </c>
      <c r="AU95" s="129">
        <f>'609-01 - Stavební část'!P146</f>
        <v>0</v>
      </c>
      <c r="AV95" s="128">
        <f>'609-01 - Stavební část'!J33</f>
        <v>0</v>
      </c>
      <c r="AW95" s="128">
        <f>'609-01 - Stavební část'!J34</f>
        <v>0</v>
      </c>
      <c r="AX95" s="128">
        <f>'609-01 - Stavební část'!J35</f>
        <v>0</v>
      </c>
      <c r="AY95" s="128">
        <f>'609-01 - Stavební část'!J36</f>
        <v>0</v>
      </c>
      <c r="AZ95" s="128">
        <f>'609-01 - Stavební část'!F33</f>
        <v>0</v>
      </c>
      <c r="BA95" s="128">
        <f>'609-01 - Stavební část'!F34</f>
        <v>0</v>
      </c>
      <c r="BB95" s="128">
        <f>'609-01 - Stavební část'!F35</f>
        <v>0</v>
      </c>
      <c r="BC95" s="128">
        <f>'609-01 - Stavební část'!F36</f>
        <v>0</v>
      </c>
      <c r="BD95" s="130">
        <f>'609-01 - Stavební část'!F37</f>
        <v>0</v>
      </c>
      <c r="BE95" s="7"/>
      <c r="BT95" s="131" t="s">
        <v>87</v>
      </c>
      <c r="BV95" s="131" t="s">
        <v>81</v>
      </c>
      <c r="BW95" s="131" t="s">
        <v>88</v>
      </c>
      <c r="BX95" s="131" t="s">
        <v>5</v>
      </c>
      <c r="CL95" s="131" t="s">
        <v>1</v>
      </c>
      <c r="CM95" s="131" t="s">
        <v>89</v>
      </c>
    </row>
    <row r="96" s="7" customFormat="1" ht="16.5" customHeight="1">
      <c r="A96" s="119" t="s">
        <v>83</v>
      </c>
      <c r="B96" s="120"/>
      <c r="C96" s="121"/>
      <c r="D96" s="122" t="s">
        <v>90</v>
      </c>
      <c r="E96" s="122"/>
      <c r="F96" s="122"/>
      <c r="G96" s="122"/>
      <c r="H96" s="122"/>
      <c r="I96" s="123"/>
      <c r="J96" s="122" t="s">
        <v>91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'609-02 - ZTI'!J30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86</v>
      </c>
      <c r="AR96" s="126"/>
      <c r="AS96" s="127">
        <v>0</v>
      </c>
      <c r="AT96" s="128">
        <f>ROUND(SUM(AV96:AW96),1)</f>
        <v>0</v>
      </c>
      <c r="AU96" s="129">
        <f>'609-02 - ZTI'!P127</f>
        <v>0</v>
      </c>
      <c r="AV96" s="128">
        <f>'609-02 - ZTI'!J33</f>
        <v>0</v>
      </c>
      <c r="AW96" s="128">
        <f>'609-02 - ZTI'!J34</f>
        <v>0</v>
      </c>
      <c r="AX96" s="128">
        <f>'609-02 - ZTI'!J35</f>
        <v>0</v>
      </c>
      <c r="AY96" s="128">
        <f>'609-02 - ZTI'!J36</f>
        <v>0</v>
      </c>
      <c r="AZ96" s="128">
        <f>'609-02 - ZTI'!F33</f>
        <v>0</v>
      </c>
      <c r="BA96" s="128">
        <f>'609-02 - ZTI'!F34</f>
        <v>0</v>
      </c>
      <c r="BB96" s="128">
        <f>'609-02 - ZTI'!F35</f>
        <v>0</v>
      </c>
      <c r="BC96" s="128">
        <f>'609-02 - ZTI'!F36</f>
        <v>0</v>
      </c>
      <c r="BD96" s="130">
        <f>'609-02 - ZTI'!F37</f>
        <v>0</v>
      </c>
      <c r="BE96" s="7"/>
      <c r="BT96" s="131" t="s">
        <v>87</v>
      </c>
      <c r="BV96" s="131" t="s">
        <v>81</v>
      </c>
      <c r="BW96" s="131" t="s">
        <v>92</v>
      </c>
      <c r="BX96" s="131" t="s">
        <v>5</v>
      </c>
      <c r="CL96" s="131" t="s">
        <v>1</v>
      </c>
      <c r="CM96" s="131" t="s">
        <v>89</v>
      </c>
    </row>
    <row r="97" s="7" customFormat="1" ht="16.5" customHeight="1">
      <c r="A97" s="119" t="s">
        <v>83</v>
      </c>
      <c r="B97" s="120"/>
      <c r="C97" s="121"/>
      <c r="D97" s="122" t="s">
        <v>93</v>
      </c>
      <c r="E97" s="122"/>
      <c r="F97" s="122"/>
      <c r="G97" s="122"/>
      <c r="H97" s="122"/>
      <c r="I97" s="123"/>
      <c r="J97" s="122" t="s">
        <v>94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'609-03 - Vytápění'!J30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86</v>
      </c>
      <c r="AR97" s="126"/>
      <c r="AS97" s="127">
        <v>0</v>
      </c>
      <c r="AT97" s="128">
        <f>ROUND(SUM(AV97:AW97),1)</f>
        <v>0</v>
      </c>
      <c r="AU97" s="129">
        <f>'609-03 - Vytápění'!P124</f>
        <v>0</v>
      </c>
      <c r="AV97" s="128">
        <f>'609-03 - Vytápění'!J33</f>
        <v>0</v>
      </c>
      <c r="AW97" s="128">
        <f>'609-03 - Vytápění'!J34</f>
        <v>0</v>
      </c>
      <c r="AX97" s="128">
        <f>'609-03 - Vytápění'!J35</f>
        <v>0</v>
      </c>
      <c r="AY97" s="128">
        <f>'609-03 - Vytápění'!J36</f>
        <v>0</v>
      </c>
      <c r="AZ97" s="128">
        <f>'609-03 - Vytápění'!F33</f>
        <v>0</v>
      </c>
      <c r="BA97" s="128">
        <f>'609-03 - Vytápění'!F34</f>
        <v>0</v>
      </c>
      <c r="BB97" s="128">
        <f>'609-03 - Vytápění'!F35</f>
        <v>0</v>
      </c>
      <c r="BC97" s="128">
        <f>'609-03 - Vytápění'!F36</f>
        <v>0</v>
      </c>
      <c r="BD97" s="130">
        <f>'609-03 - Vytápění'!F37</f>
        <v>0</v>
      </c>
      <c r="BE97" s="7"/>
      <c r="BT97" s="131" t="s">
        <v>87</v>
      </c>
      <c r="BV97" s="131" t="s">
        <v>81</v>
      </c>
      <c r="BW97" s="131" t="s">
        <v>95</v>
      </c>
      <c r="BX97" s="131" t="s">
        <v>5</v>
      </c>
      <c r="CL97" s="131" t="s">
        <v>1</v>
      </c>
      <c r="CM97" s="131" t="s">
        <v>89</v>
      </c>
    </row>
    <row r="98" s="7" customFormat="1" ht="16.5" customHeight="1">
      <c r="A98" s="119" t="s">
        <v>83</v>
      </c>
      <c r="B98" s="120"/>
      <c r="C98" s="121"/>
      <c r="D98" s="122" t="s">
        <v>96</v>
      </c>
      <c r="E98" s="122"/>
      <c r="F98" s="122"/>
      <c r="G98" s="122"/>
      <c r="H98" s="122"/>
      <c r="I98" s="123"/>
      <c r="J98" s="122" t="s">
        <v>97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'609-04 - Vzduchotechnika'!J30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86</v>
      </c>
      <c r="AR98" s="126"/>
      <c r="AS98" s="127">
        <v>0</v>
      </c>
      <c r="AT98" s="128">
        <f>ROUND(SUM(AV98:AW98),1)</f>
        <v>0</v>
      </c>
      <c r="AU98" s="129">
        <f>'609-04 - Vzduchotechnika'!P121</f>
        <v>0</v>
      </c>
      <c r="AV98" s="128">
        <f>'609-04 - Vzduchotechnika'!J33</f>
        <v>0</v>
      </c>
      <c r="AW98" s="128">
        <f>'609-04 - Vzduchotechnika'!J34</f>
        <v>0</v>
      </c>
      <c r="AX98" s="128">
        <f>'609-04 - Vzduchotechnika'!J35</f>
        <v>0</v>
      </c>
      <c r="AY98" s="128">
        <f>'609-04 - Vzduchotechnika'!J36</f>
        <v>0</v>
      </c>
      <c r="AZ98" s="128">
        <f>'609-04 - Vzduchotechnika'!F33</f>
        <v>0</v>
      </c>
      <c r="BA98" s="128">
        <f>'609-04 - Vzduchotechnika'!F34</f>
        <v>0</v>
      </c>
      <c r="BB98" s="128">
        <f>'609-04 - Vzduchotechnika'!F35</f>
        <v>0</v>
      </c>
      <c r="BC98" s="128">
        <f>'609-04 - Vzduchotechnika'!F36</f>
        <v>0</v>
      </c>
      <c r="BD98" s="130">
        <f>'609-04 - Vzduchotechnika'!F37</f>
        <v>0</v>
      </c>
      <c r="BE98" s="7"/>
      <c r="BT98" s="131" t="s">
        <v>87</v>
      </c>
      <c r="BV98" s="131" t="s">
        <v>81</v>
      </c>
      <c r="BW98" s="131" t="s">
        <v>98</v>
      </c>
      <c r="BX98" s="131" t="s">
        <v>5</v>
      </c>
      <c r="CL98" s="131" t="s">
        <v>1</v>
      </c>
      <c r="CM98" s="131" t="s">
        <v>89</v>
      </c>
    </row>
    <row r="99" s="7" customFormat="1" ht="16.5" customHeight="1">
      <c r="A99" s="119" t="s">
        <v>83</v>
      </c>
      <c r="B99" s="120"/>
      <c r="C99" s="121"/>
      <c r="D99" s="122" t="s">
        <v>99</v>
      </c>
      <c r="E99" s="122"/>
      <c r="F99" s="122"/>
      <c r="G99" s="122"/>
      <c r="H99" s="122"/>
      <c r="I99" s="123"/>
      <c r="J99" s="122" t="s">
        <v>100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'609-05 - EI silnoproud'!J30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86</v>
      </c>
      <c r="AR99" s="126"/>
      <c r="AS99" s="127">
        <v>0</v>
      </c>
      <c r="AT99" s="128">
        <f>ROUND(SUM(AV99:AW99),1)</f>
        <v>0</v>
      </c>
      <c r="AU99" s="129">
        <f>'609-05 - EI silnoproud'!P123</f>
        <v>0</v>
      </c>
      <c r="AV99" s="128">
        <f>'609-05 - EI silnoproud'!J33</f>
        <v>0</v>
      </c>
      <c r="AW99" s="128">
        <f>'609-05 - EI silnoproud'!J34</f>
        <v>0</v>
      </c>
      <c r="AX99" s="128">
        <f>'609-05 - EI silnoproud'!J35</f>
        <v>0</v>
      </c>
      <c r="AY99" s="128">
        <f>'609-05 - EI silnoproud'!J36</f>
        <v>0</v>
      </c>
      <c r="AZ99" s="128">
        <f>'609-05 - EI silnoproud'!F33</f>
        <v>0</v>
      </c>
      <c r="BA99" s="128">
        <f>'609-05 - EI silnoproud'!F34</f>
        <v>0</v>
      </c>
      <c r="BB99" s="128">
        <f>'609-05 - EI silnoproud'!F35</f>
        <v>0</v>
      </c>
      <c r="BC99" s="128">
        <f>'609-05 - EI silnoproud'!F36</f>
        <v>0</v>
      </c>
      <c r="BD99" s="130">
        <f>'609-05 - EI silnoproud'!F37</f>
        <v>0</v>
      </c>
      <c r="BE99" s="7"/>
      <c r="BT99" s="131" t="s">
        <v>87</v>
      </c>
      <c r="BV99" s="131" t="s">
        <v>81</v>
      </c>
      <c r="BW99" s="131" t="s">
        <v>101</v>
      </c>
      <c r="BX99" s="131" t="s">
        <v>5</v>
      </c>
      <c r="CL99" s="131" t="s">
        <v>1</v>
      </c>
      <c r="CM99" s="131" t="s">
        <v>89</v>
      </c>
    </row>
    <row r="100" s="7" customFormat="1" ht="16.5" customHeight="1">
      <c r="A100" s="119" t="s">
        <v>83</v>
      </c>
      <c r="B100" s="120"/>
      <c r="C100" s="121"/>
      <c r="D100" s="122" t="s">
        <v>102</v>
      </c>
      <c r="E100" s="122"/>
      <c r="F100" s="122"/>
      <c r="G100" s="122"/>
      <c r="H100" s="122"/>
      <c r="I100" s="123"/>
      <c r="J100" s="122" t="s">
        <v>103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'609-06 - EI slaboproud'!J30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86</v>
      </c>
      <c r="AR100" s="126"/>
      <c r="AS100" s="132">
        <v>0</v>
      </c>
      <c r="AT100" s="133">
        <f>ROUND(SUM(AV100:AW100),1)</f>
        <v>0</v>
      </c>
      <c r="AU100" s="134">
        <f>'609-06 - EI slaboproud'!P122</f>
        <v>0</v>
      </c>
      <c r="AV100" s="133">
        <f>'609-06 - EI slaboproud'!J33</f>
        <v>0</v>
      </c>
      <c r="AW100" s="133">
        <f>'609-06 - EI slaboproud'!J34</f>
        <v>0</v>
      </c>
      <c r="AX100" s="133">
        <f>'609-06 - EI slaboproud'!J35</f>
        <v>0</v>
      </c>
      <c r="AY100" s="133">
        <f>'609-06 - EI slaboproud'!J36</f>
        <v>0</v>
      </c>
      <c r="AZ100" s="133">
        <f>'609-06 - EI slaboproud'!F33</f>
        <v>0</v>
      </c>
      <c r="BA100" s="133">
        <f>'609-06 - EI slaboproud'!F34</f>
        <v>0</v>
      </c>
      <c r="BB100" s="133">
        <f>'609-06 - EI slaboproud'!F35</f>
        <v>0</v>
      </c>
      <c r="BC100" s="133">
        <f>'609-06 - EI slaboproud'!F36</f>
        <v>0</v>
      </c>
      <c r="BD100" s="135">
        <f>'609-06 - EI slaboproud'!F37</f>
        <v>0</v>
      </c>
      <c r="BE100" s="7"/>
      <c r="BT100" s="131" t="s">
        <v>87</v>
      </c>
      <c r="BV100" s="131" t="s">
        <v>81</v>
      </c>
      <c r="BW100" s="131" t="s">
        <v>104</v>
      </c>
      <c r="BX100" s="131" t="s">
        <v>5</v>
      </c>
      <c r="CL100" s="131" t="s">
        <v>1</v>
      </c>
      <c r="CM100" s="131" t="s">
        <v>89</v>
      </c>
    </row>
    <row r="101" s="2" customFormat="1" ht="30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44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</sheetData>
  <sheetProtection sheet="1" formatColumns="0" formatRows="0" objects="1" scenarios="1" spinCount="100000" saltValue="XzMOiQFmrTxnmWh1cpME7/SNGRuUkeQR323SXjrW90BL4gGswo+0SlNo4K0CQBWQTpv4nxZf2zzecOvqUWqx5A==" hashValue="1zDNwfHec+A1f1mFzEecUCSD7E4+YyvkdRHKph6GaAhhruagW8x6DmPU0FN7YJ6vKZIK7629DYWe7m+A6JvR2w==" algorithmName="SHA-512" password="CC35"/>
  <mergeCells count="62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609-01 - Stavební část'!C2" display="/"/>
    <hyperlink ref="A96" location="'609-02 - ZTI'!C2" display="/"/>
    <hyperlink ref="A97" location="'609-03 - Vytápění'!C2" display="/"/>
    <hyperlink ref="A98" location="'609-04 - Vzduchotechnika'!C2" display="/"/>
    <hyperlink ref="A99" location="'609-05 - EI silnoproud'!C2" display="/"/>
    <hyperlink ref="A100" location="'609-06 - EI slaboproud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Zázemí pro ŠPP, rozšíření ŠJ a ŠD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32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">
        <v>35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36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3.25" customHeight="1">
      <c r="A27" s="145"/>
      <c r="B27" s="146"/>
      <c r="C27" s="145"/>
      <c r="D27" s="145"/>
      <c r="E27" s="147" t="s">
        <v>108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ROUND(J146, 1)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ROUND((SUM(BE146:BE719)),  1)</f>
        <v>0</v>
      </c>
      <c r="G33" s="38"/>
      <c r="H33" s="38"/>
      <c r="I33" s="155">
        <v>0.20999999999999999</v>
      </c>
      <c r="J33" s="154">
        <f>ROUND(((SUM(BE146:BE719))*I33),  1)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ROUND((SUM(BF146:BF719)),  1)</f>
        <v>0</v>
      </c>
      <c r="G34" s="38"/>
      <c r="H34" s="38"/>
      <c r="I34" s="155">
        <v>0.12</v>
      </c>
      <c r="J34" s="154">
        <f>ROUND(((SUM(BF146:BF719))*I34),  1)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ROUND((SUM(BG146:BG719)),  1)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ROUND((SUM(BH146:BH719)),  1)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ROUND((SUM(BI146:BI719)),  1)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Zázemí pro ŠPP, rozšíření ŠJ a ŠD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609-01 - Stavební část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p.č.st. 3068, p.č. 1753/2, p.č. 1753/1</v>
      </c>
      <c r="G89" s="40"/>
      <c r="H89" s="40"/>
      <c r="I89" s="32" t="s">
        <v>22</v>
      </c>
      <c r="J89" s="79" t="str">
        <f>IF(J12="","",J12)</f>
        <v>3. 10. 2025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Město Písek, Velké náměstí 114/3, 397 01 Písek</v>
      </c>
      <c r="G91" s="40"/>
      <c r="H91" s="40"/>
      <c r="I91" s="32" t="s">
        <v>31</v>
      </c>
      <c r="J91" s="36" t="str">
        <f>E21</f>
        <v>Atelier Písek s.r.o., Ing. arch. Eva Svinteková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ČAJAN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110</v>
      </c>
      <c r="D94" s="176"/>
      <c r="E94" s="176"/>
      <c r="F94" s="176"/>
      <c r="G94" s="176"/>
      <c r="H94" s="176"/>
      <c r="I94" s="176"/>
      <c r="J94" s="177" t="s">
        <v>111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112</v>
      </c>
      <c r="D96" s="40"/>
      <c r="E96" s="40"/>
      <c r="F96" s="40"/>
      <c r="G96" s="40"/>
      <c r="H96" s="40"/>
      <c r="I96" s="40"/>
      <c r="J96" s="110">
        <f>J146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113</v>
      </c>
    </row>
    <row r="97" s="9" customFormat="1" ht="24.96" customHeight="1">
      <c r="A97" s="9"/>
      <c r="B97" s="179"/>
      <c r="C97" s="180"/>
      <c r="D97" s="181" t="s">
        <v>114</v>
      </c>
      <c r="E97" s="182"/>
      <c r="F97" s="182"/>
      <c r="G97" s="182"/>
      <c r="H97" s="182"/>
      <c r="I97" s="182"/>
      <c r="J97" s="183">
        <f>J147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115</v>
      </c>
      <c r="E98" s="188"/>
      <c r="F98" s="188"/>
      <c r="G98" s="188"/>
      <c r="H98" s="188"/>
      <c r="I98" s="188"/>
      <c r="J98" s="189">
        <f>J148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116</v>
      </c>
      <c r="E99" s="188"/>
      <c r="F99" s="188"/>
      <c r="G99" s="188"/>
      <c r="H99" s="188"/>
      <c r="I99" s="188"/>
      <c r="J99" s="189">
        <f>J202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117</v>
      </c>
      <c r="E100" s="188"/>
      <c r="F100" s="188"/>
      <c r="G100" s="188"/>
      <c r="H100" s="188"/>
      <c r="I100" s="188"/>
      <c r="J100" s="189">
        <f>J211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118</v>
      </c>
      <c r="E101" s="188"/>
      <c r="F101" s="188"/>
      <c r="G101" s="188"/>
      <c r="H101" s="188"/>
      <c r="I101" s="188"/>
      <c r="J101" s="189">
        <f>J288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119</v>
      </c>
      <c r="E102" s="188"/>
      <c r="F102" s="188"/>
      <c r="G102" s="188"/>
      <c r="H102" s="188"/>
      <c r="I102" s="188"/>
      <c r="J102" s="189">
        <f>J350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120</v>
      </c>
      <c r="E103" s="188"/>
      <c r="F103" s="188"/>
      <c r="G103" s="188"/>
      <c r="H103" s="188"/>
      <c r="I103" s="188"/>
      <c r="J103" s="189">
        <f>J374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121</v>
      </c>
      <c r="E104" s="188"/>
      <c r="F104" s="188"/>
      <c r="G104" s="188"/>
      <c r="H104" s="188"/>
      <c r="I104" s="188"/>
      <c r="J104" s="189">
        <f>J406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122</v>
      </c>
      <c r="E105" s="188"/>
      <c r="F105" s="188"/>
      <c r="G105" s="188"/>
      <c r="H105" s="188"/>
      <c r="I105" s="188"/>
      <c r="J105" s="189">
        <f>J457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123</v>
      </c>
      <c r="E106" s="188"/>
      <c r="F106" s="188"/>
      <c r="G106" s="188"/>
      <c r="H106" s="188"/>
      <c r="I106" s="188"/>
      <c r="J106" s="189">
        <f>J466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124</v>
      </c>
      <c r="E107" s="188"/>
      <c r="F107" s="188"/>
      <c r="G107" s="188"/>
      <c r="H107" s="188"/>
      <c r="I107" s="188"/>
      <c r="J107" s="189">
        <f>J473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125</v>
      </c>
      <c r="E108" s="188"/>
      <c r="F108" s="188"/>
      <c r="G108" s="188"/>
      <c r="H108" s="188"/>
      <c r="I108" s="188"/>
      <c r="J108" s="189">
        <f>J488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126</v>
      </c>
      <c r="E109" s="188"/>
      <c r="F109" s="188"/>
      <c r="G109" s="188"/>
      <c r="H109" s="188"/>
      <c r="I109" s="188"/>
      <c r="J109" s="189">
        <f>J493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127</v>
      </c>
      <c r="E110" s="188"/>
      <c r="F110" s="188"/>
      <c r="G110" s="188"/>
      <c r="H110" s="188"/>
      <c r="I110" s="188"/>
      <c r="J110" s="189">
        <f>J507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128</v>
      </c>
      <c r="E111" s="188"/>
      <c r="F111" s="188"/>
      <c r="G111" s="188"/>
      <c r="H111" s="188"/>
      <c r="I111" s="188"/>
      <c r="J111" s="189">
        <f>J532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79"/>
      <c r="C112" s="180"/>
      <c r="D112" s="181" t="s">
        <v>129</v>
      </c>
      <c r="E112" s="182"/>
      <c r="F112" s="182"/>
      <c r="G112" s="182"/>
      <c r="H112" s="182"/>
      <c r="I112" s="182"/>
      <c r="J112" s="183">
        <f>J534</f>
        <v>0</v>
      </c>
      <c r="K112" s="180"/>
      <c r="L112" s="184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10" customFormat="1" ht="19.92" customHeight="1">
      <c r="A113" s="10"/>
      <c r="B113" s="185"/>
      <c r="C113" s="186"/>
      <c r="D113" s="187" t="s">
        <v>130</v>
      </c>
      <c r="E113" s="188"/>
      <c r="F113" s="188"/>
      <c r="G113" s="188"/>
      <c r="H113" s="188"/>
      <c r="I113" s="188"/>
      <c r="J113" s="189">
        <f>J535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131</v>
      </c>
      <c r="E114" s="188"/>
      <c r="F114" s="188"/>
      <c r="G114" s="188"/>
      <c r="H114" s="188"/>
      <c r="I114" s="188"/>
      <c r="J114" s="189">
        <f>J566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5"/>
      <c r="C115" s="186"/>
      <c r="D115" s="187" t="s">
        <v>132</v>
      </c>
      <c r="E115" s="188"/>
      <c r="F115" s="188"/>
      <c r="G115" s="188"/>
      <c r="H115" s="188"/>
      <c r="I115" s="188"/>
      <c r="J115" s="189">
        <f>J580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5"/>
      <c r="C116" s="186"/>
      <c r="D116" s="187" t="s">
        <v>133</v>
      </c>
      <c r="E116" s="188"/>
      <c r="F116" s="188"/>
      <c r="G116" s="188"/>
      <c r="H116" s="188"/>
      <c r="I116" s="188"/>
      <c r="J116" s="189">
        <f>J588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5"/>
      <c r="C117" s="186"/>
      <c r="D117" s="187" t="s">
        <v>134</v>
      </c>
      <c r="E117" s="188"/>
      <c r="F117" s="188"/>
      <c r="G117" s="188"/>
      <c r="H117" s="188"/>
      <c r="I117" s="188"/>
      <c r="J117" s="189">
        <f>J594</f>
        <v>0</v>
      </c>
      <c r="K117" s="186"/>
      <c r="L117" s="19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5"/>
      <c r="C118" s="186"/>
      <c r="D118" s="187" t="s">
        <v>135</v>
      </c>
      <c r="E118" s="188"/>
      <c r="F118" s="188"/>
      <c r="G118" s="188"/>
      <c r="H118" s="188"/>
      <c r="I118" s="188"/>
      <c r="J118" s="189">
        <f>J618</f>
        <v>0</v>
      </c>
      <c r="K118" s="186"/>
      <c r="L118" s="19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5"/>
      <c r="C119" s="186"/>
      <c r="D119" s="187" t="s">
        <v>136</v>
      </c>
      <c r="E119" s="188"/>
      <c r="F119" s="188"/>
      <c r="G119" s="188"/>
      <c r="H119" s="188"/>
      <c r="I119" s="188"/>
      <c r="J119" s="189">
        <f>J653</f>
        <v>0</v>
      </c>
      <c r="K119" s="186"/>
      <c r="L119" s="19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5"/>
      <c r="C120" s="186"/>
      <c r="D120" s="187" t="s">
        <v>137</v>
      </c>
      <c r="E120" s="188"/>
      <c r="F120" s="188"/>
      <c r="G120" s="188"/>
      <c r="H120" s="188"/>
      <c r="I120" s="188"/>
      <c r="J120" s="189">
        <f>J665</f>
        <v>0</v>
      </c>
      <c r="K120" s="186"/>
      <c r="L120" s="19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85"/>
      <c r="C121" s="186"/>
      <c r="D121" s="187" t="s">
        <v>138</v>
      </c>
      <c r="E121" s="188"/>
      <c r="F121" s="188"/>
      <c r="G121" s="188"/>
      <c r="H121" s="188"/>
      <c r="I121" s="188"/>
      <c r="J121" s="189">
        <f>J687</f>
        <v>0</v>
      </c>
      <c r="K121" s="186"/>
      <c r="L121" s="19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5"/>
      <c r="C122" s="186"/>
      <c r="D122" s="187" t="s">
        <v>139</v>
      </c>
      <c r="E122" s="188"/>
      <c r="F122" s="188"/>
      <c r="G122" s="188"/>
      <c r="H122" s="188"/>
      <c r="I122" s="188"/>
      <c r="J122" s="189">
        <f>J704</f>
        <v>0</v>
      </c>
      <c r="K122" s="186"/>
      <c r="L122" s="19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85"/>
      <c r="C123" s="186"/>
      <c r="D123" s="187" t="s">
        <v>140</v>
      </c>
      <c r="E123" s="188"/>
      <c r="F123" s="188"/>
      <c r="G123" s="188"/>
      <c r="H123" s="188"/>
      <c r="I123" s="188"/>
      <c r="J123" s="189">
        <f>J707</f>
        <v>0</v>
      </c>
      <c r="K123" s="186"/>
      <c r="L123" s="19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85"/>
      <c r="C124" s="186"/>
      <c r="D124" s="187" t="s">
        <v>141</v>
      </c>
      <c r="E124" s="188"/>
      <c r="F124" s="188"/>
      <c r="G124" s="188"/>
      <c r="H124" s="188"/>
      <c r="I124" s="188"/>
      <c r="J124" s="189">
        <f>J712</f>
        <v>0</v>
      </c>
      <c r="K124" s="186"/>
      <c r="L124" s="19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9" customFormat="1" ht="24.96" customHeight="1">
      <c r="A125" s="9"/>
      <c r="B125" s="179"/>
      <c r="C125" s="180"/>
      <c r="D125" s="181" t="s">
        <v>142</v>
      </c>
      <c r="E125" s="182"/>
      <c r="F125" s="182"/>
      <c r="G125" s="182"/>
      <c r="H125" s="182"/>
      <c r="I125" s="182"/>
      <c r="J125" s="183">
        <f>J717</f>
        <v>0</v>
      </c>
      <c r="K125" s="180"/>
      <c r="L125" s="184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="10" customFormat="1" ht="19.92" customHeight="1">
      <c r="A126" s="10"/>
      <c r="B126" s="185"/>
      <c r="C126" s="186"/>
      <c r="D126" s="187" t="s">
        <v>143</v>
      </c>
      <c r="E126" s="188"/>
      <c r="F126" s="188"/>
      <c r="G126" s="188"/>
      <c r="H126" s="188"/>
      <c r="I126" s="188"/>
      <c r="J126" s="189">
        <f>J718</f>
        <v>0</v>
      </c>
      <c r="K126" s="186"/>
      <c r="L126" s="19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2" customFormat="1" ht="21.84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66"/>
      <c r="C128" s="67"/>
      <c r="D128" s="67"/>
      <c r="E128" s="67"/>
      <c r="F128" s="67"/>
      <c r="G128" s="67"/>
      <c r="H128" s="67"/>
      <c r="I128" s="67"/>
      <c r="J128" s="67"/>
      <c r="K128" s="67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32" s="2" customFormat="1" ht="6.96" customHeight="1">
      <c r="A132" s="38"/>
      <c r="B132" s="68"/>
      <c r="C132" s="69"/>
      <c r="D132" s="69"/>
      <c r="E132" s="69"/>
      <c r="F132" s="69"/>
      <c r="G132" s="69"/>
      <c r="H132" s="69"/>
      <c r="I132" s="69"/>
      <c r="J132" s="69"/>
      <c r="K132" s="69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24.96" customHeight="1">
      <c r="A133" s="38"/>
      <c r="B133" s="39"/>
      <c r="C133" s="23" t="s">
        <v>144</v>
      </c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6.96" customHeight="1">
      <c r="A134" s="38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2" customHeight="1">
      <c r="A135" s="38"/>
      <c r="B135" s="39"/>
      <c r="C135" s="32" t="s">
        <v>16</v>
      </c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6.5" customHeight="1">
      <c r="A136" s="38"/>
      <c r="B136" s="39"/>
      <c r="C136" s="40"/>
      <c r="D136" s="40"/>
      <c r="E136" s="174" t="str">
        <f>E7</f>
        <v>Zázemí pro ŠPP, rozšíření ŠJ a ŠD</v>
      </c>
      <c r="F136" s="32"/>
      <c r="G136" s="32"/>
      <c r="H136" s="32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2" customHeight="1">
      <c r="A137" s="38"/>
      <c r="B137" s="39"/>
      <c r="C137" s="32" t="s">
        <v>106</v>
      </c>
      <c r="D137" s="40"/>
      <c r="E137" s="40"/>
      <c r="F137" s="40"/>
      <c r="G137" s="40"/>
      <c r="H137" s="40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6.5" customHeight="1">
      <c r="A138" s="38"/>
      <c r="B138" s="39"/>
      <c r="C138" s="40"/>
      <c r="D138" s="40"/>
      <c r="E138" s="76" t="str">
        <f>E9</f>
        <v>609-01 - Stavební část</v>
      </c>
      <c r="F138" s="40"/>
      <c r="G138" s="40"/>
      <c r="H138" s="40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6.96" customHeight="1">
      <c r="A139" s="38"/>
      <c r="B139" s="39"/>
      <c r="C139" s="40"/>
      <c r="D139" s="40"/>
      <c r="E139" s="40"/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2" customHeight="1">
      <c r="A140" s="38"/>
      <c r="B140" s="39"/>
      <c r="C140" s="32" t="s">
        <v>20</v>
      </c>
      <c r="D140" s="40"/>
      <c r="E140" s="40"/>
      <c r="F140" s="27" t="str">
        <f>F12</f>
        <v>p.č.st. 3068, p.č. 1753/2, p.č. 1753/1</v>
      </c>
      <c r="G140" s="40"/>
      <c r="H140" s="40"/>
      <c r="I140" s="32" t="s">
        <v>22</v>
      </c>
      <c r="J140" s="79" t="str">
        <f>IF(J12="","",J12)</f>
        <v>3. 10. 2025</v>
      </c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6.96" customHeight="1">
      <c r="A141" s="38"/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40.05" customHeight="1">
      <c r="A142" s="38"/>
      <c r="B142" s="39"/>
      <c r="C142" s="32" t="s">
        <v>24</v>
      </c>
      <c r="D142" s="40"/>
      <c r="E142" s="40"/>
      <c r="F142" s="27" t="str">
        <f>E15</f>
        <v>Město Písek, Velké náměstí 114/3, 397 01 Písek</v>
      </c>
      <c r="G142" s="40"/>
      <c r="H142" s="40"/>
      <c r="I142" s="32" t="s">
        <v>31</v>
      </c>
      <c r="J142" s="36" t="str">
        <f>E21</f>
        <v>Atelier Písek s.r.o., Ing. arch. Eva Svinteková</v>
      </c>
      <c r="K142" s="40"/>
      <c r="L142" s="63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15.15" customHeight="1">
      <c r="A143" s="38"/>
      <c r="B143" s="39"/>
      <c r="C143" s="32" t="s">
        <v>29</v>
      </c>
      <c r="D143" s="40"/>
      <c r="E143" s="40"/>
      <c r="F143" s="27" t="str">
        <f>IF(E18="","",E18)</f>
        <v>Vyplň údaj</v>
      </c>
      <c r="G143" s="40"/>
      <c r="H143" s="40"/>
      <c r="I143" s="32" t="s">
        <v>34</v>
      </c>
      <c r="J143" s="36" t="str">
        <f>E24</f>
        <v>ČAJAN s.r.o.</v>
      </c>
      <c r="K143" s="40"/>
      <c r="L143" s="63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10.32" customHeight="1">
      <c r="A144" s="38"/>
      <c r="B144" s="39"/>
      <c r="C144" s="40"/>
      <c r="D144" s="40"/>
      <c r="E144" s="40"/>
      <c r="F144" s="40"/>
      <c r="G144" s="40"/>
      <c r="H144" s="40"/>
      <c r="I144" s="40"/>
      <c r="J144" s="40"/>
      <c r="K144" s="40"/>
      <c r="L144" s="63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11" customFormat="1" ht="29.28" customHeight="1">
      <c r="A145" s="191"/>
      <c r="B145" s="192"/>
      <c r="C145" s="193" t="s">
        <v>145</v>
      </c>
      <c r="D145" s="194" t="s">
        <v>64</v>
      </c>
      <c r="E145" s="194" t="s">
        <v>60</v>
      </c>
      <c r="F145" s="194" t="s">
        <v>61</v>
      </c>
      <c r="G145" s="194" t="s">
        <v>146</v>
      </c>
      <c r="H145" s="194" t="s">
        <v>147</v>
      </c>
      <c r="I145" s="194" t="s">
        <v>148</v>
      </c>
      <c r="J145" s="195" t="s">
        <v>111</v>
      </c>
      <c r="K145" s="196" t="s">
        <v>149</v>
      </c>
      <c r="L145" s="197"/>
      <c r="M145" s="100" t="s">
        <v>1</v>
      </c>
      <c r="N145" s="101" t="s">
        <v>43</v>
      </c>
      <c r="O145" s="101" t="s">
        <v>150</v>
      </c>
      <c r="P145" s="101" t="s">
        <v>151</v>
      </c>
      <c r="Q145" s="101" t="s">
        <v>152</v>
      </c>
      <c r="R145" s="101" t="s">
        <v>153</v>
      </c>
      <c r="S145" s="101" t="s">
        <v>154</v>
      </c>
      <c r="T145" s="102" t="s">
        <v>155</v>
      </c>
      <c r="U145" s="191"/>
      <c r="V145" s="191"/>
      <c r="W145" s="191"/>
      <c r="X145" s="191"/>
      <c r="Y145" s="191"/>
      <c r="Z145" s="191"/>
      <c r="AA145" s="191"/>
      <c r="AB145" s="191"/>
      <c r="AC145" s="191"/>
      <c r="AD145" s="191"/>
      <c r="AE145" s="191"/>
    </row>
    <row r="146" s="2" customFormat="1" ht="22.8" customHeight="1">
      <c r="A146" s="38"/>
      <c r="B146" s="39"/>
      <c r="C146" s="107" t="s">
        <v>156</v>
      </c>
      <c r="D146" s="40"/>
      <c r="E146" s="40"/>
      <c r="F146" s="40"/>
      <c r="G146" s="40"/>
      <c r="H146" s="40"/>
      <c r="I146" s="40"/>
      <c r="J146" s="198">
        <f>BK146</f>
        <v>0</v>
      </c>
      <c r="K146" s="40"/>
      <c r="L146" s="44"/>
      <c r="M146" s="103"/>
      <c r="N146" s="199"/>
      <c r="O146" s="104"/>
      <c r="P146" s="200">
        <f>P147+P534+P717</f>
        <v>0</v>
      </c>
      <c r="Q146" s="104"/>
      <c r="R146" s="200">
        <f>R147+R534+R717</f>
        <v>849.31558136797832</v>
      </c>
      <c r="S146" s="104"/>
      <c r="T146" s="201">
        <f>T147+T534+T717</f>
        <v>209.41479000000001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78</v>
      </c>
      <c r="AU146" s="17" t="s">
        <v>113</v>
      </c>
      <c r="BK146" s="202">
        <f>BK147+BK534+BK717</f>
        <v>0</v>
      </c>
    </row>
    <row r="147" s="12" customFormat="1" ht="25.92" customHeight="1">
      <c r="A147" s="12"/>
      <c r="B147" s="203"/>
      <c r="C147" s="204"/>
      <c r="D147" s="205" t="s">
        <v>78</v>
      </c>
      <c r="E147" s="206" t="s">
        <v>157</v>
      </c>
      <c r="F147" s="206" t="s">
        <v>158</v>
      </c>
      <c r="G147" s="204"/>
      <c r="H147" s="204"/>
      <c r="I147" s="207"/>
      <c r="J147" s="208">
        <f>BK147</f>
        <v>0</v>
      </c>
      <c r="K147" s="204"/>
      <c r="L147" s="209"/>
      <c r="M147" s="210"/>
      <c r="N147" s="211"/>
      <c r="O147" s="211"/>
      <c r="P147" s="212">
        <f>P148+P202+P211+P288+P350+P374+P406+P457+P466+P473+P488+P493+P507+P532</f>
        <v>0</v>
      </c>
      <c r="Q147" s="211"/>
      <c r="R147" s="212">
        <f>R148+R202+R211+R288+R350+R374+R406+R457+R466+R473+R488+R493+R507+R532</f>
        <v>832.94610364868834</v>
      </c>
      <c r="S147" s="211"/>
      <c r="T147" s="213">
        <f>T148+T202+T211+T288+T350+T374+T406+T457+T466+T473+T488+T493+T507+T532</f>
        <v>209.41479000000001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4" t="s">
        <v>87</v>
      </c>
      <c r="AT147" s="215" t="s">
        <v>78</v>
      </c>
      <c r="AU147" s="215" t="s">
        <v>79</v>
      </c>
      <c r="AY147" s="214" t="s">
        <v>159</v>
      </c>
      <c r="BK147" s="216">
        <f>BK148+BK202+BK211+BK288+BK350+BK374+BK406+BK457+BK466+BK473+BK488+BK493+BK507+BK532</f>
        <v>0</v>
      </c>
    </row>
    <row r="148" s="12" customFormat="1" ht="22.8" customHeight="1">
      <c r="A148" s="12"/>
      <c r="B148" s="203"/>
      <c r="C148" s="204"/>
      <c r="D148" s="205" t="s">
        <v>78</v>
      </c>
      <c r="E148" s="217" t="s">
        <v>87</v>
      </c>
      <c r="F148" s="217" t="s">
        <v>160</v>
      </c>
      <c r="G148" s="204"/>
      <c r="H148" s="204"/>
      <c r="I148" s="207"/>
      <c r="J148" s="218">
        <f>BK148</f>
        <v>0</v>
      </c>
      <c r="K148" s="204"/>
      <c r="L148" s="209"/>
      <c r="M148" s="210"/>
      <c r="N148" s="211"/>
      <c r="O148" s="211"/>
      <c r="P148" s="212">
        <f>SUM(P149:P201)</f>
        <v>0</v>
      </c>
      <c r="Q148" s="211"/>
      <c r="R148" s="212">
        <f>SUM(R149:R201)</f>
        <v>0.15138692819999999</v>
      </c>
      <c r="S148" s="211"/>
      <c r="T148" s="213">
        <f>SUM(T149:T201)</f>
        <v>180.05904000000001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4" t="s">
        <v>87</v>
      </c>
      <c r="AT148" s="215" t="s">
        <v>78</v>
      </c>
      <c r="AU148" s="215" t="s">
        <v>87</v>
      </c>
      <c r="AY148" s="214" t="s">
        <v>159</v>
      </c>
      <c r="BK148" s="216">
        <f>SUM(BK149:BK201)</f>
        <v>0</v>
      </c>
    </row>
    <row r="149" s="2" customFormat="1" ht="24.15" customHeight="1">
      <c r="A149" s="38"/>
      <c r="B149" s="39"/>
      <c r="C149" s="219" t="s">
        <v>87</v>
      </c>
      <c r="D149" s="219" t="s">
        <v>161</v>
      </c>
      <c r="E149" s="220" t="s">
        <v>162</v>
      </c>
      <c r="F149" s="221" t="s">
        <v>163</v>
      </c>
      <c r="G149" s="222" t="s">
        <v>164</v>
      </c>
      <c r="H149" s="223">
        <v>1</v>
      </c>
      <c r="I149" s="224"/>
      <c r="J149" s="225">
        <f>ROUND(I149*H149,1)</f>
        <v>0</v>
      </c>
      <c r="K149" s="226"/>
      <c r="L149" s="44"/>
      <c r="M149" s="227" t="s">
        <v>1</v>
      </c>
      <c r="N149" s="228" t="s">
        <v>44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165</v>
      </c>
      <c r="AT149" s="231" t="s">
        <v>161</v>
      </c>
      <c r="AU149" s="231" t="s">
        <v>89</v>
      </c>
      <c r="AY149" s="17" t="s">
        <v>159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87</v>
      </c>
      <c r="BK149" s="232">
        <f>ROUND(I149*H149,1)</f>
        <v>0</v>
      </c>
      <c r="BL149" s="17" t="s">
        <v>165</v>
      </c>
      <c r="BM149" s="231" t="s">
        <v>166</v>
      </c>
    </row>
    <row r="150" s="2" customFormat="1" ht="21.75" customHeight="1">
      <c r="A150" s="38"/>
      <c r="B150" s="39"/>
      <c r="C150" s="219" t="s">
        <v>89</v>
      </c>
      <c r="D150" s="219" t="s">
        <v>161</v>
      </c>
      <c r="E150" s="220" t="s">
        <v>167</v>
      </c>
      <c r="F150" s="221" t="s">
        <v>168</v>
      </c>
      <c r="G150" s="222" t="s">
        <v>164</v>
      </c>
      <c r="H150" s="223">
        <v>1</v>
      </c>
      <c r="I150" s="224"/>
      <c r="J150" s="225">
        <f>ROUND(I150*H150,1)</f>
        <v>0</v>
      </c>
      <c r="K150" s="226"/>
      <c r="L150" s="44"/>
      <c r="M150" s="227" t="s">
        <v>1</v>
      </c>
      <c r="N150" s="228" t="s">
        <v>44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165</v>
      </c>
      <c r="AT150" s="231" t="s">
        <v>161</v>
      </c>
      <c r="AU150" s="231" t="s">
        <v>89</v>
      </c>
      <c r="AY150" s="17" t="s">
        <v>159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87</v>
      </c>
      <c r="BK150" s="232">
        <f>ROUND(I150*H150,1)</f>
        <v>0</v>
      </c>
      <c r="BL150" s="17" t="s">
        <v>165</v>
      </c>
      <c r="BM150" s="231" t="s">
        <v>169</v>
      </c>
    </row>
    <row r="151" s="2" customFormat="1" ht="33" customHeight="1">
      <c r="A151" s="38"/>
      <c r="B151" s="39"/>
      <c r="C151" s="219" t="s">
        <v>170</v>
      </c>
      <c r="D151" s="219" t="s">
        <v>161</v>
      </c>
      <c r="E151" s="220" t="s">
        <v>171</v>
      </c>
      <c r="F151" s="221" t="s">
        <v>172</v>
      </c>
      <c r="G151" s="222" t="s">
        <v>173</v>
      </c>
      <c r="H151" s="223">
        <v>130.56</v>
      </c>
      <c r="I151" s="224"/>
      <c r="J151" s="225">
        <f>ROUND(I151*H151,1)</f>
        <v>0</v>
      </c>
      <c r="K151" s="226"/>
      <c r="L151" s="44"/>
      <c r="M151" s="227" t="s">
        <v>1</v>
      </c>
      <c r="N151" s="228" t="s">
        <v>44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0.29499999999999998</v>
      </c>
      <c r="T151" s="230">
        <f>S151*H151</f>
        <v>38.5152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165</v>
      </c>
      <c r="AT151" s="231" t="s">
        <v>161</v>
      </c>
      <c r="AU151" s="231" t="s">
        <v>89</v>
      </c>
      <c r="AY151" s="17" t="s">
        <v>159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87</v>
      </c>
      <c r="BK151" s="232">
        <f>ROUND(I151*H151,1)</f>
        <v>0</v>
      </c>
      <c r="BL151" s="17" t="s">
        <v>165</v>
      </c>
      <c r="BM151" s="231" t="s">
        <v>174</v>
      </c>
    </row>
    <row r="152" s="13" customFormat="1">
      <c r="A152" s="13"/>
      <c r="B152" s="233"/>
      <c r="C152" s="234"/>
      <c r="D152" s="235" t="s">
        <v>175</v>
      </c>
      <c r="E152" s="236" t="s">
        <v>1</v>
      </c>
      <c r="F152" s="237" t="s">
        <v>176</v>
      </c>
      <c r="G152" s="234"/>
      <c r="H152" s="238">
        <v>130.56</v>
      </c>
      <c r="I152" s="239"/>
      <c r="J152" s="234"/>
      <c r="K152" s="234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175</v>
      </c>
      <c r="AU152" s="244" t="s">
        <v>89</v>
      </c>
      <c r="AV152" s="13" t="s">
        <v>89</v>
      </c>
      <c r="AW152" s="13" t="s">
        <v>33</v>
      </c>
      <c r="AX152" s="13" t="s">
        <v>87</v>
      </c>
      <c r="AY152" s="244" t="s">
        <v>159</v>
      </c>
    </row>
    <row r="153" s="2" customFormat="1" ht="24.15" customHeight="1">
      <c r="A153" s="38"/>
      <c r="B153" s="39"/>
      <c r="C153" s="219" t="s">
        <v>165</v>
      </c>
      <c r="D153" s="219" t="s">
        <v>161</v>
      </c>
      <c r="E153" s="220" t="s">
        <v>177</v>
      </c>
      <c r="F153" s="221" t="s">
        <v>178</v>
      </c>
      <c r="G153" s="222" t="s">
        <v>173</v>
      </c>
      <c r="H153" s="223">
        <v>111.24</v>
      </c>
      <c r="I153" s="224"/>
      <c r="J153" s="225">
        <f>ROUND(I153*H153,1)</f>
        <v>0</v>
      </c>
      <c r="K153" s="226"/>
      <c r="L153" s="44"/>
      <c r="M153" s="227" t="s">
        <v>1</v>
      </c>
      <c r="N153" s="228" t="s">
        <v>44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0.316</v>
      </c>
      <c r="T153" s="230">
        <f>S153*H153</f>
        <v>35.15184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165</v>
      </c>
      <c r="AT153" s="231" t="s">
        <v>161</v>
      </c>
      <c r="AU153" s="231" t="s">
        <v>89</v>
      </c>
      <c r="AY153" s="17" t="s">
        <v>159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87</v>
      </c>
      <c r="BK153" s="232">
        <f>ROUND(I153*H153,1)</f>
        <v>0</v>
      </c>
      <c r="BL153" s="17" t="s">
        <v>165</v>
      </c>
      <c r="BM153" s="231" t="s">
        <v>179</v>
      </c>
    </row>
    <row r="154" s="13" customFormat="1">
      <c r="A154" s="13"/>
      <c r="B154" s="233"/>
      <c r="C154" s="234"/>
      <c r="D154" s="235" t="s">
        <v>175</v>
      </c>
      <c r="E154" s="236" t="s">
        <v>1</v>
      </c>
      <c r="F154" s="237" t="s">
        <v>180</v>
      </c>
      <c r="G154" s="234"/>
      <c r="H154" s="238">
        <v>111.24</v>
      </c>
      <c r="I154" s="239"/>
      <c r="J154" s="234"/>
      <c r="K154" s="234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175</v>
      </c>
      <c r="AU154" s="244" t="s">
        <v>89</v>
      </c>
      <c r="AV154" s="13" t="s">
        <v>89</v>
      </c>
      <c r="AW154" s="13" t="s">
        <v>33</v>
      </c>
      <c r="AX154" s="13" t="s">
        <v>87</v>
      </c>
      <c r="AY154" s="244" t="s">
        <v>159</v>
      </c>
    </row>
    <row r="155" s="2" customFormat="1" ht="33" customHeight="1">
      <c r="A155" s="38"/>
      <c r="B155" s="39"/>
      <c r="C155" s="219" t="s">
        <v>181</v>
      </c>
      <c r="D155" s="219" t="s">
        <v>161</v>
      </c>
      <c r="E155" s="220" t="s">
        <v>182</v>
      </c>
      <c r="F155" s="221" t="s">
        <v>183</v>
      </c>
      <c r="G155" s="222" t="s">
        <v>173</v>
      </c>
      <c r="H155" s="223">
        <v>241.80000000000001</v>
      </c>
      <c r="I155" s="224"/>
      <c r="J155" s="225">
        <f>ROUND(I155*H155,1)</f>
        <v>0</v>
      </c>
      <c r="K155" s="226"/>
      <c r="L155" s="44"/>
      <c r="M155" s="227" t="s">
        <v>1</v>
      </c>
      <c r="N155" s="228" t="s">
        <v>44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0.44</v>
      </c>
      <c r="T155" s="230">
        <f>S155*H155</f>
        <v>106.39200000000001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165</v>
      </c>
      <c r="AT155" s="231" t="s">
        <v>161</v>
      </c>
      <c r="AU155" s="231" t="s">
        <v>89</v>
      </c>
      <c r="AY155" s="17" t="s">
        <v>159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87</v>
      </c>
      <c r="BK155" s="232">
        <f>ROUND(I155*H155,1)</f>
        <v>0</v>
      </c>
      <c r="BL155" s="17" t="s">
        <v>165</v>
      </c>
      <c r="BM155" s="231" t="s">
        <v>184</v>
      </c>
    </row>
    <row r="156" s="13" customFormat="1">
      <c r="A156" s="13"/>
      <c r="B156" s="233"/>
      <c r="C156" s="234"/>
      <c r="D156" s="235" t="s">
        <v>175</v>
      </c>
      <c r="E156" s="236" t="s">
        <v>1</v>
      </c>
      <c r="F156" s="237" t="s">
        <v>185</v>
      </c>
      <c r="G156" s="234"/>
      <c r="H156" s="238">
        <v>241.80000000000001</v>
      </c>
      <c r="I156" s="239"/>
      <c r="J156" s="234"/>
      <c r="K156" s="234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175</v>
      </c>
      <c r="AU156" s="244" t="s">
        <v>89</v>
      </c>
      <c r="AV156" s="13" t="s">
        <v>89</v>
      </c>
      <c r="AW156" s="13" t="s">
        <v>33</v>
      </c>
      <c r="AX156" s="13" t="s">
        <v>87</v>
      </c>
      <c r="AY156" s="244" t="s">
        <v>159</v>
      </c>
    </row>
    <row r="157" s="2" customFormat="1" ht="24.15" customHeight="1">
      <c r="A157" s="38"/>
      <c r="B157" s="39"/>
      <c r="C157" s="219" t="s">
        <v>186</v>
      </c>
      <c r="D157" s="219" t="s">
        <v>161</v>
      </c>
      <c r="E157" s="220" t="s">
        <v>187</v>
      </c>
      <c r="F157" s="221" t="s">
        <v>188</v>
      </c>
      <c r="G157" s="222" t="s">
        <v>164</v>
      </c>
      <c r="H157" s="223">
        <v>1</v>
      </c>
      <c r="I157" s="224"/>
      <c r="J157" s="225">
        <f>ROUND(I157*H157,1)</f>
        <v>0</v>
      </c>
      <c r="K157" s="226"/>
      <c r="L157" s="44"/>
      <c r="M157" s="227" t="s">
        <v>1</v>
      </c>
      <c r="N157" s="228" t="s">
        <v>44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165</v>
      </c>
      <c r="AT157" s="231" t="s">
        <v>161</v>
      </c>
      <c r="AU157" s="231" t="s">
        <v>89</v>
      </c>
      <c r="AY157" s="17" t="s">
        <v>159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87</v>
      </c>
      <c r="BK157" s="232">
        <f>ROUND(I157*H157,1)</f>
        <v>0</v>
      </c>
      <c r="BL157" s="17" t="s">
        <v>165</v>
      </c>
      <c r="BM157" s="231" t="s">
        <v>189</v>
      </c>
    </row>
    <row r="158" s="2" customFormat="1" ht="24.15" customHeight="1">
      <c r="A158" s="38"/>
      <c r="B158" s="39"/>
      <c r="C158" s="219" t="s">
        <v>190</v>
      </c>
      <c r="D158" s="219" t="s">
        <v>161</v>
      </c>
      <c r="E158" s="220" t="s">
        <v>191</v>
      </c>
      <c r="F158" s="221" t="s">
        <v>192</v>
      </c>
      <c r="G158" s="222" t="s">
        <v>164</v>
      </c>
      <c r="H158" s="223">
        <v>1</v>
      </c>
      <c r="I158" s="224"/>
      <c r="J158" s="225">
        <f>ROUND(I158*H158,1)</f>
        <v>0</v>
      </c>
      <c r="K158" s="226"/>
      <c r="L158" s="44"/>
      <c r="M158" s="227" t="s">
        <v>1</v>
      </c>
      <c r="N158" s="228" t="s">
        <v>44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165</v>
      </c>
      <c r="AT158" s="231" t="s">
        <v>161</v>
      </c>
      <c r="AU158" s="231" t="s">
        <v>89</v>
      </c>
      <c r="AY158" s="17" t="s">
        <v>159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87</v>
      </c>
      <c r="BK158" s="232">
        <f>ROUND(I158*H158,1)</f>
        <v>0</v>
      </c>
      <c r="BL158" s="17" t="s">
        <v>165</v>
      </c>
      <c r="BM158" s="231" t="s">
        <v>193</v>
      </c>
    </row>
    <row r="159" s="2" customFormat="1" ht="24.15" customHeight="1">
      <c r="A159" s="38"/>
      <c r="B159" s="39"/>
      <c r="C159" s="219" t="s">
        <v>194</v>
      </c>
      <c r="D159" s="219" t="s">
        <v>161</v>
      </c>
      <c r="E159" s="220" t="s">
        <v>195</v>
      </c>
      <c r="F159" s="221" t="s">
        <v>196</v>
      </c>
      <c r="G159" s="222" t="s">
        <v>164</v>
      </c>
      <c r="H159" s="223">
        <v>1</v>
      </c>
      <c r="I159" s="224"/>
      <c r="J159" s="225">
        <f>ROUND(I159*H159,1)</f>
        <v>0</v>
      </c>
      <c r="K159" s="226"/>
      <c r="L159" s="44"/>
      <c r="M159" s="227" t="s">
        <v>1</v>
      </c>
      <c r="N159" s="228" t="s">
        <v>44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165</v>
      </c>
      <c r="AT159" s="231" t="s">
        <v>161</v>
      </c>
      <c r="AU159" s="231" t="s">
        <v>89</v>
      </c>
      <c r="AY159" s="17" t="s">
        <v>159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87</v>
      </c>
      <c r="BK159" s="232">
        <f>ROUND(I159*H159,1)</f>
        <v>0</v>
      </c>
      <c r="BL159" s="17" t="s">
        <v>165</v>
      </c>
      <c r="BM159" s="231" t="s">
        <v>197</v>
      </c>
    </row>
    <row r="160" s="2" customFormat="1" ht="33" customHeight="1">
      <c r="A160" s="38"/>
      <c r="B160" s="39"/>
      <c r="C160" s="219" t="s">
        <v>198</v>
      </c>
      <c r="D160" s="219" t="s">
        <v>161</v>
      </c>
      <c r="E160" s="220" t="s">
        <v>199</v>
      </c>
      <c r="F160" s="221" t="s">
        <v>200</v>
      </c>
      <c r="G160" s="222" t="s">
        <v>164</v>
      </c>
      <c r="H160" s="223">
        <v>5</v>
      </c>
      <c r="I160" s="224"/>
      <c r="J160" s="225">
        <f>ROUND(I160*H160,1)</f>
        <v>0</v>
      </c>
      <c r="K160" s="226"/>
      <c r="L160" s="44"/>
      <c r="M160" s="227" t="s">
        <v>1</v>
      </c>
      <c r="N160" s="228" t="s">
        <v>44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165</v>
      </c>
      <c r="AT160" s="231" t="s">
        <v>161</v>
      </c>
      <c r="AU160" s="231" t="s">
        <v>89</v>
      </c>
      <c r="AY160" s="17" t="s">
        <v>159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87</v>
      </c>
      <c r="BK160" s="232">
        <f>ROUND(I160*H160,1)</f>
        <v>0</v>
      </c>
      <c r="BL160" s="17" t="s">
        <v>165</v>
      </c>
      <c r="BM160" s="231" t="s">
        <v>201</v>
      </c>
    </row>
    <row r="161" s="13" customFormat="1">
      <c r="A161" s="13"/>
      <c r="B161" s="233"/>
      <c r="C161" s="234"/>
      <c r="D161" s="235" t="s">
        <v>175</v>
      </c>
      <c r="E161" s="234"/>
      <c r="F161" s="237" t="s">
        <v>202</v>
      </c>
      <c r="G161" s="234"/>
      <c r="H161" s="238">
        <v>5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175</v>
      </c>
      <c r="AU161" s="244" t="s">
        <v>89</v>
      </c>
      <c r="AV161" s="13" t="s">
        <v>89</v>
      </c>
      <c r="AW161" s="13" t="s">
        <v>4</v>
      </c>
      <c r="AX161" s="13" t="s">
        <v>87</v>
      </c>
      <c r="AY161" s="244" t="s">
        <v>159</v>
      </c>
    </row>
    <row r="162" s="2" customFormat="1" ht="33" customHeight="1">
      <c r="A162" s="38"/>
      <c r="B162" s="39"/>
      <c r="C162" s="219" t="s">
        <v>203</v>
      </c>
      <c r="D162" s="219" t="s">
        <v>161</v>
      </c>
      <c r="E162" s="220" t="s">
        <v>204</v>
      </c>
      <c r="F162" s="221" t="s">
        <v>205</v>
      </c>
      <c r="G162" s="222" t="s">
        <v>164</v>
      </c>
      <c r="H162" s="223">
        <v>5</v>
      </c>
      <c r="I162" s="224"/>
      <c r="J162" s="225">
        <f>ROUND(I162*H162,1)</f>
        <v>0</v>
      </c>
      <c r="K162" s="226"/>
      <c r="L162" s="44"/>
      <c r="M162" s="227" t="s">
        <v>1</v>
      </c>
      <c r="N162" s="228" t="s">
        <v>44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165</v>
      </c>
      <c r="AT162" s="231" t="s">
        <v>161</v>
      </c>
      <c r="AU162" s="231" t="s">
        <v>89</v>
      </c>
      <c r="AY162" s="17" t="s">
        <v>159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87</v>
      </c>
      <c r="BK162" s="232">
        <f>ROUND(I162*H162,1)</f>
        <v>0</v>
      </c>
      <c r="BL162" s="17" t="s">
        <v>165</v>
      </c>
      <c r="BM162" s="231" t="s">
        <v>206</v>
      </c>
    </row>
    <row r="163" s="13" customFormat="1">
      <c r="A163" s="13"/>
      <c r="B163" s="233"/>
      <c r="C163" s="234"/>
      <c r="D163" s="235" t="s">
        <v>175</v>
      </c>
      <c r="E163" s="234"/>
      <c r="F163" s="237" t="s">
        <v>202</v>
      </c>
      <c r="G163" s="234"/>
      <c r="H163" s="238">
        <v>5</v>
      </c>
      <c r="I163" s="239"/>
      <c r="J163" s="234"/>
      <c r="K163" s="234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175</v>
      </c>
      <c r="AU163" s="244" t="s">
        <v>89</v>
      </c>
      <c r="AV163" s="13" t="s">
        <v>89</v>
      </c>
      <c r="AW163" s="13" t="s">
        <v>4</v>
      </c>
      <c r="AX163" s="13" t="s">
        <v>87</v>
      </c>
      <c r="AY163" s="244" t="s">
        <v>159</v>
      </c>
    </row>
    <row r="164" s="2" customFormat="1" ht="24.15" customHeight="1">
      <c r="A164" s="38"/>
      <c r="B164" s="39"/>
      <c r="C164" s="219" t="s">
        <v>207</v>
      </c>
      <c r="D164" s="219" t="s">
        <v>161</v>
      </c>
      <c r="E164" s="220" t="s">
        <v>208</v>
      </c>
      <c r="F164" s="221" t="s">
        <v>209</v>
      </c>
      <c r="G164" s="222" t="s">
        <v>164</v>
      </c>
      <c r="H164" s="223">
        <v>5</v>
      </c>
      <c r="I164" s="224"/>
      <c r="J164" s="225">
        <f>ROUND(I164*H164,1)</f>
        <v>0</v>
      </c>
      <c r="K164" s="226"/>
      <c r="L164" s="44"/>
      <c r="M164" s="227" t="s">
        <v>1</v>
      </c>
      <c r="N164" s="228" t="s">
        <v>44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165</v>
      </c>
      <c r="AT164" s="231" t="s">
        <v>161</v>
      </c>
      <c r="AU164" s="231" t="s">
        <v>89</v>
      </c>
      <c r="AY164" s="17" t="s">
        <v>159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87</v>
      </c>
      <c r="BK164" s="232">
        <f>ROUND(I164*H164,1)</f>
        <v>0</v>
      </c>
      <c r="BL164" s="17" t="s">
        <v>165</v>
      </c>
      <c r="BM164" s="231" t="s">
        <v>210</v>
      </c>
    </row>
    <row r="165" s="13" customFormat="1">
      <c r="A165" s="13"/>
      <c r="B165" s="233"/>
      <c r="C165" s="234"/>
      <c r="D165" s="235" t="s">
        <v>175</v>
      </c>
      <c r="E165" s="234"/>
      <c r="F165" s="237" t="s">
        <v>202</v>
      </c>
      <c r="G165" s="234"/>
      <c r="H165" s="238">
        <v>5</v>
      </c>
      <c r="I165" s="239"/>
      <c r="J165" s="234"/>
      <c r="K165" s="234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175</v>
      </c>
      <c r="AU165" s="244" t="s">
        <v>89</v>
      </c>
      <c r="AV165" s="13" t="s">
        <v>89</v>
      </c>
      <c r="AW165" s="13" t="s">
        <v>4</v>
      </c>
      <c r="AX165" s="13" t="s">
        <v>87</v>
      </c>
      <c r="AY165" s="244" t="s">
        <v>159</v>
      </c>
    </row>
    <row r="166" s="2" customFormat="1" ht="33" customHeight="1">
      <c r="A166" s="38"/>
      <c r="B166" s="39"/>
      <c r="C166" s="219" t="s">
        <v>8</v>
      </c>
      <c r="D166" s="219" t="s">
        <v>161</v>
      </c>
      <c r="E166" s="220" t="s">
        <v>211</v>
      </c>
      <c r="F166" s="221" t="s">
        <v>212</v>
      </c>
      <c r="G166" s="222" t="s">
        <v>213</v>
      </c>
      <c r="H166" s="223">
        <v>157.64699999999999</v>
      </c>
      <c r="I166" s="224"/>
      <c r="J166" s="225">
        <f>ROUND(I166*H166,1)</f>
        <v>0</v>
      </c>
      <c r="K166" s="226"/>
      <c r="L166" s="44"/>
      <c r="M166" s="227" t="s">
        <v>1</v>
      </c>
      <c r="N166" s="228" t="s">
        <v>44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165</v>
      </c>
      <c r="AT166" s="231" t="s">
        <v>161</v>
      </c>
      <c r="AU166" s="231" t="s">
        <v>89</v>
      </c>
      <c r="AY166" s="17" t="s">
        <v>159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87</v>
      </c>
      <c r="BK166" s="232">
        <f>ROUND(I166*H166,1)</f>
        <v>0</v>
      </c>
      <c r="BL166" s="17" t="s">
        <v>165</v>
      </c>
      <c r="BM166" s="231" t="s">
        <v>214</v>
      </c>
    </row>
    <row r="167" s="13" customFormat="1">
      <c r="A167" s="13"/>
      <c r="B167" s="233"/>
      <c r="C167" s="234"/>
      <c r="D167" s="235" t="s">
        <v>175</v>
      </c>
      <c r="E167" s="236" t="s">
        <v>1</v>
      </c>
      <c r="F167" s="237" t="s">
        <v>215</v>
      </c>
      <c r="G167" s="234"/>
      <c r="H167" s="238">
        <v>157.64699999999999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175</v>
      </c>
      <c r="AU167" s="244" t="s">
        <v>89</v>
      </c>
      <c r="AV167" s="13" t="s">
        <v>89</v>
      </c>
      <c r="AW167" s="13" t="s">
        <v>33</v>
      </c>
      <c r="AX167" s="13" t="s">
        <v>87</v>
      </c>
      <c r="AY167" s="244" t="s">
        <v>159</v>
      </c>
    </row>
    <row r="168" s="2" customFormat="1" ht="33" customHeight="1">
      <c r="A168" s="38"/>
      <c r="B168" s="39"/>
      <c r="C168" s="219" t="s">
        <v>216</v>
      </c>
      <c r="D168" s="219" t="s">
        <v>161</v>
      </c>
      <c r="E168" s="220" t="s">
        <v>217</v>
      </c>
      <c r="F168" s="221" t="s">
        <v>218</v>
      </c>
      <c r="G168" s="222" t="s">
        <v>213</v>
      </c>
      <c r="H168" s="223">
        <v>9.2400000000000002</v>
      </c>
      <c r="I168" s="224"/>
      <c r="J168" s="225">
        <f>ROUND(I168*H168,1)</f>
        <v>0</v>
      </c>
      <c r="K168" s="226"/>
      <c r="L168" s="44"/>
      <c r="M168" s="227" t="s">
        <v>1</v>
      </c>
      <c r="N168" s="228" t="s">
        <v>44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165</v>
      </c>
      <c r="AT168" s="231" t="s">
        <v>161</v>
      </c>
      <c r="AU168" s="231" t="s">
        <v>89</v>
      </c>
      <c r="AY168" s="17" t="s">
        <v>159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87</v>
      </c>
      <c r="BK168" s="232">
        <f>ROUND(I168*H168,1)</f>
        <v>0</v>
      </c>
      <c r="BL168" s="17" t="s">
        <v>165</v>
      </c>
      <c r="BM168" s="231" t="s">
        <v>219</v>
      </c>
    </row>
    <row r="169" s="13" customFormat="1">
      <c r="A169" s="13"/>
      <c r="B169" s="233"/>
      <c r="C169" s="234"/>
      <c r="D169" s="235" t="s">
        <v>175</v>
      </c>
      <c r="E169" s="236" t="s">
        <v>1</v>
      </c>
      <c r="F169" s="237" t="s">
        <v>220</v>
      </c>
      <c r="G169" s="234"/>
      <c r="H169" s="238">
        <v>9.2400000000000002</v>
      </c>
      <c r="I169" s="239"/>
      <c r="J169" s="234"/>
      <c r="K169" s="234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175</v>
      </c>
      <c r="AU169" s="244" t="s">
        <v>89</v>
      </c>
      <c r="AV169" s="13" t="s">
        <v>89</v>
      </c>
      <c r="AW169" s="13" t="s">
        <v>33</v>
      </c>
      <c r="AX169" s="13" t="s">
        <v>87</v>
      </c>
      <c r="AY169" s="244" t="s">
        <v>159</v>
      </c>
    </row>
    <row r="170" s="2" customFormat="1" ht="33" customHeight="1">
      <c r="A170" s="38"/>
      <c r="B170" s="39"/>
      <c r="C170" s="219" t="s">
        <v>221</v>
      </c>
      <c r="D170" s="219" t="s">
        <v>161</v>
      </c>
      <c r="E170" s="220" t="s">
        <v>222</v>
      </c>
      <c r="F170" s="221" t="s">
        <v>223</v>
      </c>
      <c r="G170" s="222" t="s">
        <v>213</v>
      </c>
      <c r="H170" s="223">
        <v>0.35999999999999999</v>
      </c>
      <c r="I170" s="224"/>
      <c r="J170" s="225">
        <f>ROUND(I170*H170,1)</f>
        <v>0</v>
      </c>
      <c r="K170" s="226"/>
      <c r="L170" s="44"/>
      <c r="M170" s="227" t="s">
        <v>1</v>
      </c>
      <c r="N170" s="228" t="s">
        <v>44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165</v>
      </c>
      <c r="AT170" s="231" t="s">
        <v>161</v>
      </c>
      <c r="AU170" s="231" t="s">
        <v>89</v>
      </c>
      <c r="AY170" s="17" t="s">
        <v>159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87</v>
      </c>
      <c r="BK170" s="232">
        <f>ROUND(I170*H170,1)</f>
        <v>0</v>
      </c>
      <c r="BL170" s="17" t="s">
        <v>165</v>
      </c>
      <c r="BM170" s="231" t="s">
        <v>224</v>
      </c>
    </row>
    <row r="171" s="13" customFormat="1">
      <c r="A171" s="13"/>
      <c r="B171" s="233"/>
      <c r="C171" s="234"/>
      <c r="D171" s="235" t="s">
        <v>175</v>
      </c>
      <c r="E171" s="236" t="s">
        <v>1</v>
      </c>
      <c r="F171" s="237" t="s">
        <v>225</v>
      </c>
      <c r="G171" s="234"/>
      <c r="H171" s="238">
        <v>0.35999999999999999</v>
      </c>
      <c r="I171" s="239"/>
      <c r="J171" s="234"/>
      <c r="K171" s="234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175</v>
      </c>
      <c r="AU171" s="244" t="s">
        <v>89</v>
      </c>
      <c r="AV171" s="13" t="s">
        <v>89</v>
      </c>
      <c r="AW171" s="13" t="s">
        <v>33</v>
      </c>
      <c r="AX171" s="13" t="s">
        <v>87</v>
      </c>
      <c r="AY171" s="244" t="s">
        <v>159</v>
      </c>
    </row>
    <row r="172" s="2" customFormat="1" ht="33" customHeight="1">
      <c r="A172" s="38"/>
      <c r="B172" s="39"/>
      <c r="C172" s="219" t="s">
        <v>226</v>
      </c>
      <c r="D172" s="219" t="s">
        <v>161</v>
      </c>
      <c r="E172" s="220" t="s">
        <v>227</v>
      </c>
      <c r="F172" s="221" t="s">
        <v>228</v>
      </c>
      <c r="G172" s="222" t="s">
        <v>213</v>
      </c>
      <c r="H172" s="223">
        <v>2.3399999999999999</v>
      </c>
      <c r="I172" s="224"/>
      <c r="J172" s="225">
        <f>ROUND(I172*H172,1)</f>
        <v>0</v>
      </c>
      <c r="K172" s="226"/>
      <c r="L172" s="44"/>
      <c r="M172" s="227" t="s">
        <v>1</v>
      </c>
      <c r="N172" s="228" t="s">
        <v>44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165</v>
      </c>
      <c r="AT172" s="231" t="s">
        <v>161</v>
      </c>
      <c r="AU172" s="231" t="s">
        <v>89</v>
      </c>
      <c r="AY172" s="17" t="s">
        <v>159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87</v>
      </c>
      <c r="BK172" s="232">
        <f>ROUND(I172*H172,1)</f>
        <v>0</v>
      </c>
      <c r="BL172" s="17" t="s">
        <v>165</v>
      </c>
      <c r="BM172" s="231" t="s">
        <v>229</v>
      </c>
    </row>
    <row r="173" s="13" customFormat="1">
      <c r="A173" s="13"/>
      <c r="B173" s="233"/>
      <c r="C173" s="234"/>
      <c r="D173" s="235" t="s">
        <v>175</v>
      </c>
      <c r="E173" s="236" t="s">
        <v>1</v>
      </c>
      <c r="F173" s="237" t="s">
        <v>230</v>
      </c>
      <c r="G173" s="234"/>
      <c r="H173" s="238">
        <v>2.3399999999999999</v>
      </c>
      <c r="I173" s="239"/>
      <c r="J173" s="234"/>
      <c r="K173" s="234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175</v>
      </c>
      <c r="AU173" s="244" t="s">
        <v>89</v>
      </c>
      <c r="AV173" s="13" t="s">
        <v>89</v>
      </c>
      <c r="AW173" s="13" t="s">
        <v>33</v>
      </c>
      <c r="AX173" s="13" t="s">
        <v>87</v>
      </c>
      <c r="AY173" s="244" t="s">
        <v>159</v>
      </c>
    </row>
    <row r="174" s="2" customFormat="1" ht="24.15" customHeight="1">
      <c r="A174" s="38"/>
      <c r="B174" s="39"/>
      <c r="C174" s="219" t="s">
        <v>231</v>
      </c>
      <c r="D174" s="219" t="s">
        <v>161</v>
      </c>
      <c r="E174" s="220" t="s">
        <v>232</v>
      </c>
      <c r="F174" s="221" t="s">
        <v>233</v>
      </c>
      <c r="G174" s="222" t="s">
        <v>213</v>
      </c>
      <c r="H174" s="223">
        <v>53.130000000000003</v>
      </c>
      <c r="I174" s="224"/>
      <c r="J174" s="225">
        <f>ROUND(I174*H174,1)</f>
        <v>0</v>
      </c>
      <c r="K174" s="226"/>
      <c r="L174" s="44"/>
      <c r="M174" s="227" t="s">
        <v>1</v>
      </c>
      <c r="N174" s="228" t="s">
        <v>44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165</v>
      </c>
      <c r="AT174" s="231" t="s">
        <v>161</v>
      </c>
      <c r="AU174" s="231" t="s">
        <v>89</v>
      </c>
      <c r="AY174" s="17" t="s">
        <v>159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87</v>
      </c>
      <c r="BK174" s="232">
        <f>ROUND(I174*H174,1)</f>
        <v>0</v>
      </c>
      <c r="BL174" s="17" t="s">
        <v>165</v>
      </c>
      <c r="BM174" s="231" t="s">
        <v>234</v>
      </c>
    </row>
    <row r="175" s="13" customFormat="1">
      <c r="A175" s="13"/>
      <c r="B175" s="233"/>
      <c r="C175" s="234"/>
      <c r="D175" s="235" t="s">
        <v>175</v>
      </c>
      <c r="E175" s="236" t="s">
        <v>1</v>
      </c>
      <c r="F175" s="237" t="s">
        <v>235</v>
      </c>
      <c r="G175" s="234"/>
      <c r="H175" s="238">
        <v>53.130000000000003</v>
      </c>
      <c r="I175" s="239"/>
      <c r="J175" s="234"/>
      <c r="K175" s="234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175</v>
      </c>
      <c r="AU175" s="244" t="s">
        <v>89</v>
      </c>
      <c r="AV175" s="13" t="s">
        <v>89</v>
      </c>
      <c r="AW175" s="13" t="s">
        <v>33</v>
      </c>
      <c r="AX175" s="13" t="s">
        <v>87</v>
      </c>
      <c r="AY175" s="244" t="s">
        <v>159</v>
      </c>
    </row>
    <row r="176" s="2" customFormat="1" ht="21.75" customHeight="1">
      <c r="A176" s="38"/>
      <c r="B176" s="39"/>
      <c r="C176" s="219" t="s">
        <v>236</v>
      </c>
      <c r="D176" s="219" t="s">
        <v>161</v>
      </c>
      <c r="E176" s="220" t="s">
        <v>237</v>
      </c>
      <c r="F176" s="221" t="s">
        <v>238</v>
      </c>
      <c r="G176" s="222" t="s">
        <v>173</v>
      </c>
      <c r="H176" s="223">
        <v>20.100000000000001</v>
      </c>
      <c r="I176" s="224"/>
      <c r="J176" s="225">
        <f>ROUND(I176*H176,1)</f>
        <v>0</v>
      </c>
      <c r="K176" s="226"/>
      <c r="L176" s="44"/>
      <c r="M176" s="227" t="s">
        <v>1</v>
      </c>
      <c r="N176" s="228" t="s">
        <v>44</v>
      </c>
      <c r="O176" s="91"/>
      <c r="P176" s="229">
        <f>O176*H176</f>
        <v>0</v>
      </c>
      <c r="Q176" s="229">
        <v>0.00083850999999999999</v>
      </c>
      <c r="R176" s="229">
        <f>Q176*H176</f>
        <v>0.016854051000000002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165</v>
      </c>
      <c r="AT176" s="231" t="s">
        <v>161</v>
      </c>
      <c r="AU176" s="231" t="s">
        <v>89</v>
      </c>
      <c r="AY176" s="17" t="s">
        <v>159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87</v>
      </c>
      <c r="BK176" s="232">
        <f>ROUND(I176*H176,1)</f>
        <v>0</v>
      </c>
      <c r="BL176" s="17" t="s">
        <v>165</v>
      </c>
      <c r="BM176" s="231" t="s">
        <v>239</v>
      </c>
    </row>
    <row r="177" s="13" customFormat="1">
      <c r="A177" s="13"/>
      <c r="B177" s="233"/>
      <c r="C177" s="234"/>
      <c r="D177" s="235" t="s">
        <v>175</v>
      </c>
      <c r="E177" s="236" t="s">
        <v>1</v>
      </c>
      <c r="F177" s="237" t="s">
        <v>240</v>
      </c>
      <c r="G177" s="234"/>
      <c r="H177" s="238">
        <v>20.100000000000001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175</v>
      </c>
      <c r="AU177" s="244" t="s">
        <v>89</v>
      </c>
      <c r="AV177" s="13" t="s">
        <v>89</v>
      </c>
      <c r="AW177" s="13" t="s">
        <v>33</v>
      </c>
      <c r="AX177" s="13" t="s">
        <v>87</v>
      </c>
      <c r="AY177" s="244" t="s">
        <v>159</v>
      </c>
    </row>
    <row r="178" s="2" customFormat="1" ht="21.75" customHeight="1">
      <c r="A178" s="38"/>
      <c r="B178" s="39"/>
      <c r="C178" s="219" t="s">
        <v>241</v>
      </c>
      <c r="D178" s="219" t="s">
        <v>161</v>
      </c>
      <c r="E178" s="220" t="s">
        <v>242</v>
      </c>
      <c r="F178" s="221" t="s">
        <v>243</v>
      </c>
      <c r="G178" s="222" t="s">
        <v>173</v>
      </c>
      <c r="H178" s="223">
        <v>149.69999999999999</v>
      </c>
      <c r="I178" s="224"/>
      <c r="J178" s="225">
        <f>ROUND(I178*H178,1)</f>
        <v>0</v>
      </c>
      <c r="K178" s="226"/>
      <c r="L178" s="44"/>
      <c r="M178" s="227" t="s">
        <v>1</v>
      </c>
      <c r="N178" s="228" t="s">
        <v>44</v>
      </c>
      <c r="O178" s="91"/>
      <c r="P178" s="229">
        <f>O178*H178</f>
        <v>0</v>
      </c>
      <c r="Q178" s="229">
        <v>0.00070100000000000002</v>
      </c>
      <c r="R178" s="229">
        <f>Q178*H178</f>
        <v>0.1049397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165</v>
      </c>
      <c r="AT178" s="231" t="s">
        <v>161</v>
      </c>
      <c r="AU178" s="231" t="s">
        <v>89</v>
      </c>
      <c r="AY178" s="17" t="s">
        <v>159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87</v>
      </c>
      <c r="BK178" s="232">
        <f>ROUND(I178*H178,1)</f>
        <v>0</v>
      </c>
      <c r="BL178" s="17" t="s">
        <v>165</v>
      </c>
      <c r="BM178" s="231" t="s">
        <v>244</v>
      </c>
    </row>
    <row r="179" s="13" customFormat="1">
      <c r="A179" s="13"/>
      <c r="B179" s="233"/>
      <c r="C179" s="234"/>
      <c r="D179" s="235" t="s">
        <v>175</v>
      </c>
      <c r="E179" s="236" t="s">
        <v>1</v>
      </c>
      <c r="F179" s="237" t="s">
        <v>240</v>
      </c>
      <c r="G179" s="234"/>
      <c r="H179" s="238">
        <v>20.100000000000001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175</v>
      </c>
      <c r="AU179" s="244" t="s">
        <v>89</v>
      </c>
      <c r="AV179" s="13" t="s">
        <v>89</v>
      </c>
      <c r="AW179" s="13" t="s">
        <v>33</v>
      </c>
      <c r="AX179" s="13" t="s">
        <v>79</v>
      </c>
      <c r="AY179" s="244" t="s">
        <v>159</v>
      </c>
    </row>
    <row r="180" s="13" customFormat="1">
      <c r="A180" s="13"/>
      <c r="B180" s="233"/>
      <c r="C180" s="234"/>
      <c r="D180" s="235" t="s">
        <v>175</v>
      </c>
      <c r="E180" s="236" t="s">
        <v>1</v>
      </c>
      <c r="F180" s="237" t="s">
        <v>245</v>
      </c>
      <c r="G180" s="234"/>
      <c r="H180" s="238">
        <v>16.5</v>
      </c>
      <c r="I180" s="239"/>
      <c r="J180" s="234"/>
      <c r="K180" s="234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175</v>
      </c>
      <c r="AU180" s="244" t="s">
        <v>89</v>
      </c>
      <c r="AV180" s="13" t="s">
        <v>89</v>
      </c>
      <c r="AW180" s="13" t="s">
        <v>33</v>
      </c>
      <c r="AX180" s="13" t="s">
        <v>79</v>
      </c>
      <c r="AY180" s="244" t="s">
        <v>159</v>
      </c>
    </row>
    <row r="181" s="13" customFormat="1">
      <c r="A181" s="13"/>
      <c r="B181" s="233"/>
      <c r="C181" s="234"/>
      <c r="D181" s="235" t="s">
        <v>175</v>
      </c>
      <c r="E181" s="236" t="s">
        <v>1</v>
      </c>
      <c r="F181" s="237" t="s">
        <v>246</v>
      </c>
      <c r="G181" s="234"/>
      <c r="H181" s="238">
        <v>113.09999999999999</v>
      </c>
      <c r="I181" s="239"/>
      <c r="J181" s="234"/>
      <c r="K181" s="234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175</v>
      </c>
      <c r="AU181" s="244" t="s">
        <v>89</v>
      </c>
      <c r="AV181" s="13" t="s">
        <v>89</v>
      </c>
      <c r="AW181" s="13" t="s">
        <v>33</v>
      </c>
      <c r="AX181" s="13" t="s">
        <v>79</v>
      </c>
      <c r="AY181" s="244" t="s">
        <v>159</v>
      </c>
    </row>
    <row r="182" s="14" customFormat="1">
      <c r="A182" s="14"/>
      <c r="B182" s="245"/>
      <c r="C182" s="246"/>
      <c r="D182" s="235" t="s">
        <v>175</v>
      </c>
      <c r="E182" s="247" t="s">
        <v>1</v>
      </c>
      <c r="F182" s="248" t="s">
        <v>247</v>
      </c>
      <c r="G182" s="246"/>
      <c r="H182" s="249">
        <v>149.69999999999999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175</v>
      </c>
      <c r="AU182" s="255" t="s">
        <v>89</v>
      </c>
      <c r="AV182" s="14" t="s">
        <v>165</v>
      </c>
      <c r="AW182" s="14" t="s">
        <v>33</v>
      </c>
      <c r="AX182" s="14" t="s">
        <v>87</v>
      </c>
      <c r="AY182" s="255" t="s">
        <v>159</v>
      </c>
    </row>
    <row r="183" s="2" customFormat="1" ht="16.5" customHeight="1">
      <c r="A183" s="38"/>
      <c r="B183" s="39"/>
      <c r="C183" s="219" t="s">
        <v>248</v>
      </c>
      <c r="D183" s="219" t="s">
        <v>161</v>
      </c>
      <c r="E183" s="220" t="s">
        <v>249</v>
      </c>
      <c r="F183" s="221" t="s">
        <v>250</v>
      </c>
      <c r="G183" s="222" t="s">
        <v>173</v>
      </c>
      <c r="H183" s="223">
        <v>149.69999999999999</v>
      </c>
      <c r="I183" s="224"/>
      <c r="J183" s="225">
        <f>ROUND(I183*H183,1)</f>
        <v>0</v>
      </c>
      <c r="K183" s="226"/>
      <c r="L183" s="44"/>
      <c r="M183" s="227" t="s">
        <v>1</v>
      </c>
      <c r="N183" s="228" t="s">
        <v>44</v>
      </c>
      <c r="O183" s="91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165</v>
      </c>
      <c r="AT183" s="231" t="s">
        <v>161</v>
      </c>
      <c r="AU183" s="231" t="s">
        <v>89</v>
      </c>
      <c r="AY183" s="17" t="s">
        <v>159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87</v>
      </c>
      <c r="BK183" s="232">
        <f>ROUND(I183*H183,1)</f>
        <v>0</v>
      </c>
      <c r="BL183" s="17" t="s">
        <v>165</v>
      </c>
      <c r="BM183" s="231" t="s">
        <v>251</v>
      </c>
    </row>
    <row r="184" s="2" customFormat="1" ht="21.75" customHeight="1">
      <c r="A184" s="38"/>
      <c r="B184" s="39"/>
      <c r="C184" s="219" t="s">
        <v>252</v>
      </c>
      <c r="D184" s="219" t="s">
        <v>161</v>
      </c>
      <c r="E184" s="220" t="s">
        <v>253</v>
      </c>
      <c r="F184" s="221" t="s">
        <v>254</v>
      </c>
      <c r="G184" s="222" t="s">
        <v>213</v>
      </c>
      <c r="H184" s="223">
        <v>64.709999999999994</v>
      </c>
      <c r="I184" s="224"/>
      <c r="J184" s="225">
        <f>ROUND(I184*H184,1)</f>
        <v>0</v>
      </c>
      <c r="K184" s="226"/>
      <c r="L184" s="44"/>
      <c r="M184" s="227" t="s">
        <v>1</v>
      </c>
      <c r="N184" s="228" t="s">
        <v>44</v>
      </c>
      <c r="O184" s="91"/>
      <c r="P184" s="229">
        <f>O184*H184</f>
        <v>0</v>
      </c>
      <c r="Q184" s="229">
        <v>0.00045731999999999999</v>
      </c>
      <c r="R184" s="229">
        <f>Q184*H184</f>
        <v>0.029593177199999997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165</v>
      </c>
      <c r="AT184" s="231" t="s">
        <v>161</v>
      </c>
      <c r="AU184" s="231" t="s">
        <v>89</v>
      </c>
      <c r="AY184" s="17" t="s">
        <v>159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87</v>
      </c>
      <c r="BK184" s="232">
        <f>ROUND(I184*H184,1)</f>
        <v>0</v>
      </c>
      <c r="BL184" s="17" t="s">
        <v>165</v>
      </c>
      <c r="BM184" s="231" t="s">
        <v>255</v>
      </c>
    </row>
    <row r="185" s="13" customFormat="1">
      <c r="A185" s="13"/>
      <c r="B185" s="233"/>
      <c r="C185" s="234"/>
      <c r="D185" s="235" t="s">
        <v>175</v>
      </c>
      <c r="E185" s="236" t="s">
        <v>1</v>
      </c>
      <c r="F185" s="237" t="s">
        <v>230</v>
      </c>
      <c r="G185" s="234"/>
      <c r="H185" s="238">
        <v>2.3399999999999999</v>
      </c>
      <c r="I185" s="239"/>
      <c r="J185" s="234"/>
      <c r="K185" s="234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175</v>
      </c>
      <c r="AU185" s="244" t="s">
        <v>89</v>
      </c>
      <c r="AV185" s="13" t="s">
        <v>89</v>
      </c>
      <c r="AW185" s="13" t="s">
        <v>33</v>
      </c>
      <c r="AX185" s="13" t="s">
        <v>79</v>
      </c>
      <c r="AY185" s="244" t="s">
        <v>159</v>
      </c>
    </row>
    <row r="186" s="13" customFormat="1">
      <c r="A186" s="13"/>
      <c r="B186" s="233"/>
      <c r="C186" s="234"/>
      <c r="D186" s="235" t="s">
        <v>175</v>
      </c>
      <c r="E186" s="236" t="s">
        <v>1</v>
      </c>
      <c r="F186" s="237" t="s">
        <v>220</v>
      </c>
      <c r="G186" s="234"/>
      <c r="H186" s="238">
        <v>9.2400000000000002</v>
      </c>
      <c r="I186" s="239"/>
      <c r="J186" s="234"/>
      <c r="K186" s="234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175</v>
      </c>
      <c r="AU186" s="244" t="s">
        <v>89</v>
      </c>
      <c r="AV186" s="13" t="s">
        <v>89</v>
      </c>
      <c r="AW186" s="13" t="s">
        <v>33</v>
      </c>
      <c r="AX186" s="13" t="s">
        <v>79</v>
      </c>
      <c r="AY186" s="244" t="s">
        <v>159</v>
      </c>
    </row>
    <row r="187" s="13" customFormat="1">
      <c r="A187" s="13"/>
      <c r="B187" s="233"/>
      <c r="C187" s="234"/>
      <c r="D187" s="235" t="s">
        <v>175</v>
      </c>
      <c r="E187" s="236" t="s">
        <v>1</v>
      </c>
      <c r="F187" s="237" t="s">
        <v>235</v>
      </c>
      <c r="G187" s="234"/>
      <c r="H187" s="238">
        <v>53.130000000000003</v>
      </c>
      <c r="I187" s="239"/>
      <c r="J187" s="234"/>
      <c r="K187" s="234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175</v>
      </c>
      <c r="AU187" s="244" t="s">
        <v>89</v>
      </c>
      <c r="AV187" s="13" t="s">
        <v>89</v>
      </c>
      <c r="AW187" s="13" t="s">
        <v>33</v>
      </c>
      <c r="AX187" s="13" t="s">
        <v>79</v>
      </c>
      <c r="AY187" s="244" t="s">
        <v>159</v>
      </c>
    </row>
    <row r="188" s="14" customFormat="1">
      <c r="A188" s="14"/>
      <c r="B188" s="245"/>
      <c r="C188" s="246"/>
      <c r="D188" s="235" t="s">
        <v>175</v>
      </c>
      <c r="E188" s="247" t="s">
        <v>1</v>
      </c>
      <c r="F188" s="248" t="s">
        <v>247</v>
      </c>
      <c r="G188" s="246"/>
      <c r="H188" s="249">
        <v>64.709999999999994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5" t="s">
        <v>175</v>
      </c>
      <c r="AU188" s="255" t="s">
        <v>89</v>
      </c>
      <c r="AV188" s="14" t="s">
        <v>165</v>
      </c>
      <c r="AW188" s="14" t="s">
        <v>33</v>
      </c>
      <c r="AX188" s="14" t="s">
        <v>87</v>
      </c>
      <c r="AY188" s="255" t="s">
        <v>159</v>
      </c>
    </row>
    <row r="189" s="2" customFormat="1" ht="24.15" customHeight="1">
      <c r="A189" s="38"/>
      <c r="B189" s="39"/>
      <c r="C189" s="219" t="s">
        <v>7</v>
      </c>
      <c r="D189" s="219" t="s">
        <v>161</v>
      </c>
      <c r="E189" s="220" t="s">
        <v>256</v>
      </c>
      <c r="F189" s="221" t="s">
        <v>257</v>
      </c>
      <c r="G189" s="222" t="s">
        <v>213</v>
      </c>
      <c r="H189" s="223">
        <v>64.709999999999994</v>
      </c>
      <c r="I189" s="224"/>
      <c r="J189" s="225">
        <f>ROUND(I189*H189,1)</f>
        <v>0</v>
      </c>
      <c r="K189" s="226"/>
      <c r="L189" s="44"/>
      <c r="M189" s="227" t="s">
        <v>1</v>
      </c>
      <c r="N189" s="228" t="s">
        <v>44</v>
      </c>
      <c r="O189" s="91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165</v>
      </c>
      <c r="AT189" s="231" t="s">
        <v>161</v>
      </c>
      <c r="AU189" s="231" t="s">
        <v>89</v>
      </c>
      <c r="AY189" s="17" t="s">
        <v>159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87</v>
      </c>
      <c r="BK189" s="232">
        <f>ROUND(I189*H189,1)</f>
        <v>0</v>
      </c>
      <c r="BL189" s="17" t="s">
        <v>165</v>
      </c>
      <c r="BM189" s="231" t="s">
        <v>258</v>
      </c>
    </row>
    <row r="190" s="2" customFormat="1" ht="24.15" customHeight="1">
      <c r="A190" s="38"/>
      <c r="B190" s="39"/>
      <c r="C190" s="219" t="s">
        <v>259</v>
      </c>
      <c r="D190" s="219" t="s">
        <v>161</v>
      </c>
      <c r="E190" s="220" t="s">
        <v>260</v>
      </c>
      <c r="F190" s="221" t="s">
        <v>261</v>
      </c>
      <c r="G190" s="222" t="s">
        <v>213</v>
      </c>
      <c r="H190" s="223">
        <v>30.558</v>
      </c>
      <c r="I190" s="224"/>
      <c r="J190" s="225">
        <f>ROUND(I190*H190,1)</f>
        <v>0</v>
      </c>
      <c r="K190" s="226"/>
      <c r="L190" s="44"/>
      <c r="M190" s="227" t="s">
        <v>1</v>
      </c>
      <c r="N190" s="228" t="s">
        <v>44</v>
      </c>
      <c r="O190" s="91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165</v>
      </c>
      <c r="AT190" s="231" t="s">
        <v>161</v>
      </c>
      <c r="AU190" s="231" t="s">
        <v>89</v>
      </c>
      <c r="AY190" s="17" t="s">
        <v>159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87</v>
      </c>
      <c r="BK190" s="232">
        <f>ROUND(I190*H190,1)</f>
        <v>0</v>
      </c>
      <c r="BL190" s="17" t="s">
        <v>165</v>
      </c>
      <c r="BM190" s="231" t="s">
        <v>262</v>
      </c>
    </row>
    <row r="191" s="13" customFormat="1">
      <c r="A191" s="13"/>
      <c r="B191" s="233"/>
      <c r="C191" s="234"/>
      <c r="D191" s="235" t="s">
        <v>175</v>
      </c>
      <c r="E191" s="236" t="s">
        <v>1</v>
      </c>
      <c r="F191" s="237" t="s">
        <v>263</v>
      </c>
      <c r="G191" s="234"/>
      <c r="H191" s="238">
        <v>30.558</v>
      </c>
      <c r="I191" s="239"/>
      <c r="J191" s="234"/>
      <c r="K191" s="234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175</v>
      </c>
      <c r="AU191" s="244" t="s">
        <v>89</v>
      </c>
      <c r="AV191" s="13" t="s">
        <v>89</v>
      </c>
      <c r="AW191" s="13" t="s">
        <v>33</v>
      </c>
      <c r="AX191" s="13" t="s">
        <v>87</v>
      </c>
      <c r="AY191" s="244" t="s">
        <v>159</v>
      </c>
    </row>
    <row r="192" s="2" customFormat="1" ht="37.8" customHeight="1">
      <c r="A192" s="38"/>
      <c r="B192" s="39"/>
      <c r="C192" s="219" t="s">
        <v>264</v>
      </c>
      <c r="D192" s="219" t="s">
        <v>161</v>
      </c>
      <c r="E192" s="220" t="s">
        <v>265</v>
      </c>
      <c r="F192" s="221" t="s">
        <v>266</v>
      </c>
      <c r="G192" s="222" t="s">
        <v>213</v>
      </c>
      <c r="H192" s="223">
        <v>61.116</v>
      </c>
      <c r="I192" s="224"/>
      <c r="J192" s="225">
        <f>ROUND(I192*H192,1)</f>
        <v>0</v>
      </c>
      <c r="K192" s="226"/>
      <c r="L192" s="44"/>
      <c r="M192" s="227" t="s">
        <v>1</v>
      </c>
      <c r="N192" s="228" t="s">
        <v>44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165</v>
      </c>
      <c r="AT192" s="231" t="s">
        <v>161</v>
      </c>
      <c r="AU192" s="231" t="s">
        <v>89</v>
      </c>
      <c r="AY192" s="17" t="s">
        <v>159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87</v>
      </c>
      <c r="BK192" s="232">
        <f>ROUND(I192*H192,1)</f>
        <v>0</v>
      </c>
      <c r="BL192" s="17" t="s">
        <v>165</v>
      </c>
      <c r="BM192" s="231" t="s">
        <v>267</v>
      </c>
    </row>
    <row r="193" s="13" customFormat="1">
      <c r="A193" s="13"/>
      <c r="B193" s="233"/>
      <c r="C193" s="234"/>
      <c r="D193" s="235" t="s">
        <v>175</v>
      </c>
      <c r="E193" s="236" t="s">
        <v>1</v>
      </c>
      <c r="F193" s="237" t="s">
        <v>268</v>
      </c>
      <c r="G193" s="234"/>
      <c r="H193" s="238">
        <v>61.116</v>
      </c>
      <c r="I193" s="239"/>
      <c r="J193" s="234"/>
      <c r="K193" s="234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175</v>
      </c>
      <c r="AU193" s="244" t="s">
        <v>89</v>
      </c>
      <c r="AV193" s="13" t="s">
        <v>89</v>
      </c>
      <c r="AW193" s="13" t="s">
        <v>33</v>
      </c>
      <c r="AX193" s="13" t="s">
        <v>87</v>
      </c>
      <c r="AY193" s="244" t="s">
        <v>159</v>
      </c>
    </row>
    <row r="194" s="2" customFormat="1" ht="24.15" customHeight="1">
      <c r="A194" s="38"/>
      <c r="B194" s="39"/>
      <c r="C194" s="219" t="s">
        <v>269</v>
      </c>
      <c r="D194" s="219" t="s">
        <v>161</v>
      </c>
      <c r="E194" s="220" t="s">
        <v>270</v>
      </c>
      <c r="F194" s="221" t="s">
        <v>271</v>
      </c>
      <c r="G194" s="222" t="s">
        <v>213</v>
      </c>
      <c r="H194" s="223">
        <v>30.558</v>
      </c>
      <c r="I194" s="224"/>
      <c r="J194" s="225">
        <f>ROUND(I194*H194,1)</f>
        <v>0</v>
      </c>
      <c r="K194" s="226"/>
      <c r="L194" s="44"/>
      <c r="M194" s="227" t="s">
        <v>1</v>
      </c>
      <c r="N194" s="228" t="s">
        <v>44</v>
      </c>
      <c r="O194" s="91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165</v>
      </c>
      <c r="AT194" s="231" t="s">
        <v>161</v>
      </c>
      <c r="AU194" s="231" t="s">
        <v>89</v>
      </c>
      <c r="AY194" s="17" t="s">
        <v>159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87</v>
      </c>
      <c r="BK194" s="232">
        <f>ROUND(I194*H194,1)</f>
        <v>0</v>
      </c>
      <c r="BL194" s="17" t="s">
        <v>165</v>
      </c>
      <c r="BM194" s="231" t="s">
        <v>272</v>
      </c>
    </row>
    <row r="195" s="13" customFormat="1">
      <c r="A195" s="13"/>
      <c r="B195" s="233"/>
      <c r="C195" s="234"/>
      <c r="D195" s="235" t="s">
        <v>175</v>
      </c>
      <c r="E195" s="236" t="s">
        <v>1</v>
      </c>
      <c r="F195" s="237" t="s">
        <v>263</v>
      </c>
      <c r="G195" s="234"/>
      <c r="H195" s="238">
        <v>30.558</v>
      </c>
      <c r="I195" s="239"/>
      <c r="J195" s="234"/>
      <c r="K195" s="234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175</v>
      </c>
      <c r="AU195" s="244" t="s">
        <v>89</v>
      </c>
      <c r="AV195" s="13" t="s">
        <v>89</v>
      </c>
      <c r="AW195" s="13" t="s">
        <v>33</v>
      </c>
      <c r="AX195" s="13" t="s">
        <v>87</v>
      </c>
      <c r="AY195" s="244" t="s">
        <v>159</v>
      </c>
    </row>
    <row r="196" s="2" customFormat="1" ht="24.15" customHeight="1">
      <c r="A196" s="38"/>
      <c r="B196" s="39"/>
      <c r="C196" s="219" t="s">
        <v>273</v>
      </c>
      <c r="D196" s="219" t="s">
        <v>161</v>
      </c>
      <c r="E196" s="220" t="s">
        <v>274</v>
      </c>
      <c r="F196" s="221" t="s">
        <v>275</v>
      </c>
      <c r="G196" s="222" t="s">
        <v>173</v>
      </c>
      <c r="H196" s="223">
        <v>220.57499999999999</v>
      </c>
      <c r="I196" s="224"/>
      <c r="J196" s="225">
        <f>ROUND(I196*H196,1)</f>
        <v>0</v>
      </c>
      <c r="K196" s="226"/>
      <c r="L196" s="44"/>
      <c r="M196" s="227" t="s">
        <v>1</v>
      </c>
      <c r="N196" s="228" t="s">
        <v>44</v>
      </c>
      <c r="O196" s="91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1" t="s">
        <v>165</v>
      </c>
      <c r="AT196" s="231" t="s">
        <v>161</v>
      </c>
      <c r="AU196" s="231" t="s">
        <v>89</v>
      </c>
      <c r="AY196" s="17" t="s">
        <v>159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7" t="s">
        <v>87</v>
      </c>
      <c r="BK196" s="232">
        <f>ROUND(I196*H196,1)</f>
        <v>0</v>
      </c>
      <c r="BL196" s="17" t="s">
        <v>165</v>
      </c>
      <c r="BM196" s="231" t="s">
        <v>276</v>
      </c>
    </row>
    <row r="197" s="13" customFormat="1">
      <c r="A197" s="13"/>
      <c r="B197" s="233"/>
      <c r="C197" s="234"/>
      <c r="D197" s="235" t="s">
        <v>175</v>
      </c>
      <c r="E197" s="236" t="s">
        <v>1</v>
      </c>
      <c r="F197" s="237" t="s">
        <v>277</v>
      </c>
      <c r="G197" s="234"/>
      <c r="H197" s="238">
        <v>220.57499999999999</v>
      </c>
      <c r="I197" s="239"/>
      <c r="J197" s="234"/>
      <c r="K197" s="234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175</v>
      </c>
      <c r="AU197" s="244" t="s">
        <v>89</v>
      </c>
      <c r="AV197" s="13" t="s">
        <v>89</v>
      </c>
      <c r="AW197" s="13" t="s">
        <v>33</v>
      </c>
      <c r="AX197" s="13" t="s">
        <v>87</v>
      </c>
      <c r="AY197" s="244" t="s">
        <v>159</v>
      </c>
    </row>
    <row r="198" s="2" customFormat="1" ht="37.8" customHeight="1">
      <c r="A198" s="38"/>
      <c r="B198" s="39"/>
      <c r="C198" s="219" t="s">
        <v>278</v>
      </c>
      <c r="D198" s="219" t="s">
        <v>161</v>
      </c>
      <c r="E198" s="220" t="s">
        <v>279</v>
      </c>
      <c r="F198" s="221" t="s">
        <v>280</v>
      </c>
      <c r="G198" s="222" t="s">
        <v>213</v>
      </c>
      <c r="H198" s="223">
        <v>183.983</v>
      </c>
      <c r="I198" s="224"/>
      <c r="J198" s="225">
        <f>ROUND(I198*H198,1)</f>
        <v>0</v>
      </c>
      <c r="K198" s="226"/>
      <c r="L198" s="44"/>
      <c r="M198" s="227" t="s">
        <v>1</v>
      </c>
      <c r="N198" s="228" t="s">
        <v>44</v>
      </c>
      <c r="O198" s="91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165</v>
      </c>
      <c r="AT198" s="231" t="s">
        <v>161</v>
      </c>
      <c r="AU198" s="231" t="s">
        <v>89</v>
      </c>
      <c r="AY198" s="17" t="s">
        <v>159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87</v>
      </c>
      <c r="BK198" s="232">
        <f>ROUND(I198*H198,1)</f>
        <v>0</v>
      </c>
      <c r="BL198" s="17" t="s">
        <v>165</v>
      </c>
      <c r="BM198" s="231" t="s">
        <v>281</v>
      </c>
    </row>
    <row r="199" s="13" customFormat="1">
      <c r="A199" s="13"/>
      <c r="B199" s="233"/>
      <c r="C199" s="234"/>
      <c r="D199" s="235" t="s">
        <v>175</v>
      </c>
      <c r="E199" s="236" t="s">
        <v>1</v>
      </c>
      <c r="F199" s="237" t="s">
        <v>282</v>
      </c>
      <c r="G199" s="234"/>
      <c r="H199" s="238">
        <v>183.983</v>
      </c>
      <c r="I199" s="239"/>
      <c r="J199" s="234"/>
      <c r="K199" s="234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175</v>
      </c>
      <c r="AU199" s="244" t="s">
        <v>89</v>
      </c>
      <c r="AV199" s="13" t="s">
        <v>89</v>
      </c>
      <c r="AW199" s="13" t="s">
        <v>33</v>
      </c>
      <c r="AX199" s="13" t="s">
        <v>87</v>
      </c>
      <c r="AY199" s="244" t="s">
        <v>159</v>
      </c>
    </row>
    <row r="200" s="2" customFormat="1" ht="33" customHeight="1">
      <c r="A200" s="38"/>
      <c r="B200" s="39"/>
      <c r="C200" s="219" t="s">
        <v>283</v>
      </c>
      <c r="D200" s="219" t="s">
        <v>161</v>
      </c>
      <c r="E200" s="220" t="s">
        <v>284</v>
      </c>
      <c r="F200" s="221" t="s">
        <v>285</v>
      </c>
      <c r="G200" s="222" t="s">
        <v>286</v>
      </c>
      <c r="H200" s="223">
        <v>294.37299999999999</v>
      </c>
      <c r="I200" s="224"/>
      <c r="J200" s="225">
        <f>ROUND(I200*H200,1)</f>
        <v>0</v>
      </c>
      <c r="K200" s="226"/>
      <c r="L200" s="44"/>
      <c r="M200" s="227" t="s">
        <v>1</v>
      </c>
      <c r="N200" s="228" t="s">
        <v>44</v>
      </c>
      <c r="O200" s="91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1" t="s">
        <v>165</v>
      </c>
      <c r="AT200" s="231" t="s">
        <v>161</v>
      </c>
      <c r="AU200" s="231" t="s">
        <v>89</v>
      </c>
      <c r="AY200" s="17" t="s">
        <v>159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7" t="s">
        <v>87</v>
      </c>
      <c r="BK200" s="232">
        <f>ROUND(I200*H200,1)</f>
        <v>0</v>
      </c>
      <c r="BL200" s="17" t="s">
        <v>165</v>
      </c>
      <c r="BM200" s="231" t="s">
        <v>287</v>
      </c>
    </row>
    <row r="201" s="13" customFormat="1">
      <c r="A201" s="13"/>
      <c r="B201" s="233"/>
      <c r="C201" s="234"/>
      <c r="D201" s="235" t="s">
        <v>175</v>
      </c>
      <c r="E201" s="236" t="s">
        <v>1</v>
      </c>
      <c r="F201" s="237" t="s">
        <v>288</v>
      </c>
      <c r="G201" s="234"/>
      <c r="H201" s="238">
        <v>294.37299999999999</v>
      </c>
      <c r="I201" s="239"/>
      <c r="J201" s="234"/>
      <c r="K201" s="234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175</v>
      </c>
      <c r="AU201" s="244" t="s">
        <v>89</v>
      </c>
      <c r="AV201" s="13" t="s">
        <v>89</v>
      </c>
      <c r="AW201" s="13" t="s">
        <v>33</v>
      </c>
      <c r="AX201" s="13" t="s">
        <v>87</v>
      </c>
      <c r="AY201" s="244" t="s">
        <v>159</v>
      </c>
    </row>
    <row r="202" s="12" customFormat="1" ht="22.8" customHeight="1">
      <c r="A202" s="12"/>
      <c r="B202" s="203"/>
      <c r="C202" s="204"/>
      <c r="D202" s="205" t="s">
        <v>78</v>
      </c>
      <c r="E202" s="217" t="s">
        <v>89</v>
      </c>
      <c r="F202" s="217" t="s">
        <v>289</v>
      </c>
      <c r="G202" s="204"/>
      <c r="H202" s="204"/>
      <c r="I202" s="207"/>
      <c r="J202" s="218">
        <f>BK202</f>
        <v>0</v>
      </c>
      <c r="K202" s="204"/>
      <c r="L202" s="209"/>
      <c r="M202" s="210"/>
      <c r="N202" s="211"/>
      <c r="O202" s="211"/>
      <c r="P202" s="212">
        <f>SUM(P203:P210)</f>
        <v>0</v>
      </c>
      <c r="Q202" s="211"/>
      <c r="R202" s="212">
        <f>SUM(R203:R210)</f>
        <v>90.614851118496006</v>
      </c>
      <c r="S202" s="211"/>
      <c r="T202" s="213">
        <f>SUM(T203:T210)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4" t="s">
        <v>87</v>
      </c>
      <c r="AT202" s="215" t="s">
        <v>78</v>
      </c>
      <c r="AU202" s="215" t="s">
        <v>87</v>
      </c>
      <c r="AY202" s="214" t="s">
        <v>159</v>
      </c>
      <c r="BK202" s="216">
        <f>SUM(BK203:BK210)</f>
        <v>0</v>
      </c>
    </row>
    <row r="203" s="2" customFormat="1" ht="24.15" customHeight="1">
      <c r="A203" s="38"/>
      <c r="B203" s="39"/>
      <c r="C203" s="219" t="s">
        <v>290</v>
      </c>
      <c r="D203" s="219" t="s">
        <v>161</v>
      </c>
      <c r="E203" s="220" t="s">
        <v>291</v>
      </c>
      <c r="F203" s="221" t="s">
        <v>292</v>
      </c>
      <c r="G203" s="222" t="s">
        <v>213</v>
      </c>
      <c r="H203" s="223">
        <v>4.9279999999999999</v>
      </c>
      <c r="I203" s="224"/>
      <c r="J203" s="225">
        <f>ROUND(I203*H203,1)</f>
        <v>0</v>
      </c>
      <c r="K203" s="226"/>
      <c r="L203" s="44"/>
      <c r="M203" s="227" t="s">
        <v>1</v>
      </c>
      <c r="N203" s="228" t="s">
        <v>44</v>
      </c>
      <c r="O203" s="91"/>
      <c r="P203" s="229">
        <f>O203*H203</f>
        <v>0</v>
      </c>
      <c r="Q203" s="229">
        <v>2.3010222040000001</v>
      </c>
      <c r="R203" s="229">
        <f>Q203*H203</f>
        <v>11.339437421312001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165</v>
      </c>
      <c r="AT203" s="231" t="s">
        <v>161</v>
      </c>
      <c r="AU203" s="231" t="s">
        <v>89</v>
      </c>
      <c r="AY203" s="17" t="s">
        <v>159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87</v>
      </c>
      <c r="BK203" s="232">
        <f>ROUND(I203*H203,1)</f>
        <v>0</v>
      </c>
      <c r="BL203" s="17" t="s">
        <v>165</v>
      </c>
      <c r="BM203" s="231" t="s">
        <v>293</v>
      </c>
    </row>
    <row r="204" s="13" customFormat="1">
      <c r="A204" s="13"/>
      <c r="B204" s="233"/>
      <c r="C204" s="234"/>
      <c r="D204" s="235" t="s">
        <v>175</v>
      </c>
      <c r="E204" s="236" t="s">
        <v>1</v>
      </c>
      <c r="F204" s="237" t="s">
        <v>294</v>
      </c>
      <c r="G204" s="234"/>
      <c r="H204" s="238">
        <v>4.9279999999999999</v>
      </c>
      <c r="I204" s="239"/>
      <c r="J204" s="234"/>
      <c r="K204" s="234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175</v>
      </c>
      <c r="AU204" s="244" t="s">
        <v>89</v>
      </c>
      <c r="AV204" s="13" t="s">
        <v>89</v>
      </c>
      <c r="AW204" s="13" t="s">
        <v>33</v>
      </c>
      <c r="AX204" s="13" t="s">
        <v>87</v>
      </c>
      <c r="AY204" s="244" t="s">
        <v>159</v>
      </c>
    </row>
    <row r="205" s="2" customFormat="1" ht="24.15" customHeight="1">
      <c r="A205" s="38"/>
      <c r="B205" s="39"/>
      <c r="C205" s="219" t="s">
        <v>295</v>
      </c>
      <c r="D205" s="219" t="s">
        <v>161</v>
      </c>
      <c r="E205" s="220" t="s">
        <v>296</v>
      </c>
      <c r="F205" s="221" t="s">
        <v>297</v>
      </c>
      <c r="G205" s="222" t="s">
        <v>213</v>
      </c>
      <c r="H205" s="223">
        <v>29.896000000000001</v>
      </c>
      <c r="I205" s="224"/>
      <c r="J205" s="225">
        <f>ROUND(I205*H205,1)</f>
        <v>0</v>
      </c>
      <c r="K205" s="226"/>
      <c r="L205" s="44"/>
      <c r="M205" s="227" t="s">
        <v>1</v>
      </c>
      <c r="N205" s="228" t="s">
        <v>44</v>
      </c>
      <c r="O205" s="91"/>
      <c r="P205" s="229">
        <f>O205*H205</f>
        <v>0</v>
      </c>
      <c r="Q205" s="229">
        <v>2.3010222040000001</v>
      </c>
      <c r="R205" s="229">
        <f>Q205*H205</f>
        <v>68.791359810784002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165</v>
      </c>
      <c r="AT205" s="231" t="s">
        <v>161</v>
      </c>
      <c r="AU205" s="231" t="s">
        <v>89</v>
      </c>
      <c r="AY205" s="17" t="s">
        <v>159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87</v>
      </c>
      <c r="BK205" s="232">
        <f>ROUND(I205*H205,1)</f>
        <v>0</v>
      </c>
      <c r="BL205" s="17" t="s">
        <v>165</v>
      </c>
      <c r="BM205" s="231" t="s">
        <v>298</v>
      </c>
    </row>
    <row r="206" s="13" customFormat="1">
      <c r="A206" s="13"/>
      <c r="B206" s="233"/>
      <c r="C206" s="234"/>
      <c r="D206" s="235" t="s">
        <v>175</v>
      </c>
      <c r="E206" s="236" t="s">
        <v>1</v>
      </c>
      <c r="F206" s="237" t="s">
        <v>299</v>
      </c>
      <c r="G206" s="234"/>
      <c r="H206" s="238">
        <v>29.896000000000001</v>
      </c>
      <c r="I206" s="239"/>
      <c r="J206" s="234"/>
      <c r="K206" s="234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175</v>
      </c>
      <c r="AU206" s="244" t="s">
        <v>89</v>
      </c>
      <c r="AV206" s="13" t="s">
        <v>89</v>
      </c>
      <c r="AW206" s="13" t="s">
        <v>33</v>
      </c>
      <c r="AX206" s="13" t="s">
        <v>87</v>
      </c>
      <c r="AY206" s="244" t="s">
        <v>159</v>
      </c>
    </row>
    <row r="207" s="2" customFormat="1" ht="33" customHeight="1">
      <c r="A207" s="38"/>
      <c r="B207" s="39"/>
      <c r="C207" s="219" t="s">
        <v>300</v>
      </c>
      <c r="D207" s="219" t="s">
        <v>161</v>
      </c>
      <c r="E207" s="220" t="s">
        <v>301</v>
      </c>
      <c r="F207" s="221" t="s">
        <v>302</v>
      </c>
      <c r="G207" s="222" t="s">
        <v>173</v>
      </c>
      <c r="H207" s="223">
        <v>8.8480000000000008</v>
      </c>
      <c r="I207" s="224"/>
      <c r="J207" s="225">
        <f>ROUND(I207*H207,1)</f>
        <v>0</v>
      </c>
      <c r="K207" s="226"/>
      <c r="L207" s="44"/>
      <c r="M207" s="227" t="s">
        <v>1</v>
      </c>
      <c r="N207" s="228" t="s">
        <v>44</v>
      </c>
      <c r="O207" s="91"/>
      <c r="P207" s="229">
        <f>O207*H207</f>
        <v>0</v>
      </c>
      <c r="Q207" s="229">
        <v>0.93197830000000004</v>
      </c>
      <c r="R207" s="229">
        <f>Q207*H207</f>
        <v>8.2461439984000009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165</v>
      </c>
      <c r="AT207" s="231" t="s">
        <v>161</v>
      </c>
      <c r="AU207" s="231" t="s">
        <v>89</v>
      </c>
      <c r="AY207" s="17" t="s">
        <v>159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87</v>
      </c>
      <c r="BK207" s="232">
        <f>ROUND(I207*H207,1)</f>
        <v>0</v>
      </c>
      <c r="BL207" s="17" t="s">
        <v>165</v>
      </c>
      <c r="BM207" s="231" t="s">
        <v>303</v>
      </c>
    </row>
    <row r="208" s="13" customFormat="1">
      <c r="A208" s="13"/>
      <c r="B208" s="233"/>
      <c r="C208" s="234"/>
      <c r="D208" s="235" t="s">
        <v>175</v>
      </c>
      <c r="E208" s="236" t="s">
        <v>1</v>
      </c>
      <c r="F208" s="237" t="s">
        <v>304</v>
      </c>
      <c r="G208" s="234"/>
      <c r="H208" s="238">
        <v>8.8480000000000008</v>
      </c>
      <c r="I208" s="239"/>
      <c r="J208" s="234"/>
      <c r="K208" s="234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175</v>
      </c>
      <c r="AU208" s="244" t="s">
        <v>89</v>
      </c>
      <c r="AV208" s="13" t="s">
        <v>89</v>
      </c>
      <c r="AW208" s="13" t="s">
        <v>33</v>
      </c>
      <c r="AX208" s="13" t="s">
        <v>87</v>
      </c>
      <c r="AY208" s="244" t="s">
        <v>159</v>
      </c>
    </row>
    <row r="209" s="2" customFormat="1" ht="24.15" customHeight="1">
      <c r="A209" s="38"/>
      <c r="B209" s="39"/>
      <c r="C209" s="219" t="s">
        <v>305</v>
      </c>
      <c r="D209" s="219" t="s">
        <v>161</v>
      </c>
      <c r="E209" s="220" t="s">
        <v>306</v>
      </c>
      <c r="F209" s="221" t="s">
        <v>307</v>
      </c>
      <c r="G209" s="222" t="s">
        <v>286</v>
      </c>
      <c r="H209" s="223">
        <v>2.1099999999999999</v>
      </c>
      <c r="I209" s="224"/>
      <c r="J209" s="225">
        <f>ROUND(I209*H209,1)</f>
        <v>0</v>
      </c>
      <c r="K209" s="226"/>
      <c r="L209" s="44"/>
      <c r="M209" s="227" t="s">
        <v>1</v>
      </c>
      <c r="N209" s="228" t="s">
        <v>44</v>
      </c>
      <c r="O209" s="91"/>
      <c r="P209" s="229">
        <f>O209*H209</f>
        <v>0</v>
      </c>
      <c r="Q209" s="229">
        <v>1.0606207999999999</v>
      </c>
      <c r="R209" s="229">
        <f>Q209*H209</f>
        <v>2.2379098879999999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165</v>
      </c>
      <c r="AT209" s="231" t="s">
        <v>161</v>
      </c>
      <c r="AU209" s="231" t="s">
        <v>89</v>
      </c>
      <c r="AY209" s="17" t="s">
        <v>159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87</v>
      </c>
      <c r="BK209" s="232">
        <f>ROUND(I209*H209,1)</f>
        <v>0</v>
      </c>
      <c r="BL209" s="17" t="s">
        <v>165</v>
      </c>
      <c r="BM209" s="231" t="s">
        <v>308</v>
      </c>
    </row>
    <row r="210" s="13" customFormat="1">
      <c r="A210" s="13"/>
      <c r="B210" s="233"/>
      <c r="C210" s="234"/>
      <c r="D210" s="235" t="s">
        <v>175</v>
      </c>
      <c r="E210" s="236" t="s">
        <v>1</v>
      </c>
      <c r="F210" s="237" t="s">
        <v>309</v>
      </c>
      <c r="G210" s="234"/>
      <c r="H210" s="238">
        <v>2.1099999999999999</v>
      </c>
      <c r="I210" s="239"/>
      <c r="J210" s="234"/>
      <c r="K210" s="234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175</v>
      </c>
      <c r="AU210" s="244" t="s">
        <v>89</v>
      </c>
      <c r="AV210" s="13" t="s">
        <v>89</v>
      </c>
      <c r="AW210" s="13" t="s">
        <v>33</v>
      </c>
      <c r="AX210" s="13" t="s">
        <v>87</v>
      </c>
      <c r="AY210" s="244" t="s">
        <v>159</v>
      </c>
    </row>
    <row r="211" s="12" customFormat="1" ht="22.8" customHeight="1">
      <c r="A211" s="12"/>
      <c r="B211" s="203"/>
      <c r="C211" s="204"/>
      <c r="D211" s="205" t="s">
        <v>78</v>
      </c>
      <c r="E211" s="217" t="s">
        <v>170</v>
      </c>
      <c r="F211" s="217" t="s">
        <v>310</v>
      </c>
      <c r="G211" s="204"/>
      <c r="H211" s="204"/>
      <c r="I211" s="207"/>
      <c r="J211" s="218">
        <f>BK211</f>
        <v>0</v>
      </c>
      <c r="K211" s="204"/>
      <c r="L211" s="209"/>
      <c r="M211" s="210"/>
      <c r="N211" s="211"/>
      <c r="O211" s="211"/>
      <c r="P211" s="212">
        <f>SUM(P212:P287)</f>
        <v>0</v>
      </c>
      <c r="Q211" s="211"/>
      <c r="R211" s="212">
        <f>SUM(R212:R287)</f>
        <v>127.7957945249715</v>
      </c>
      <c r="S211" s="211"/>
      <c r="T211" s="213">
        <f>SUM(T212:T287)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4" t="s">
        <v>87</v>
      </c>
      <c r="AT211" s="215" t="s">
        <v>78</v>
      </c>
      <c r="AU211" s="215" t="s">
        <v>87</v>
      </c>
      <c r="AY211" s="214" t="s">
        <v>159</v>
      </c>
      <c r="BK211" s="216">
        <f>SUM(BK212:BK287)</f>
        <v>0</v>
      </c>
    </row>
    <row r="212" s="2" customFormat="1" ht="21.75" customHeight="1">
      <c r="A212" s="38"/>
      <c r="B212" s="39"/>
      <c r="C212" s="219" t="s">
        <v>311</v>
      </c>
      <c r="D212" s="219" t="s">
        <v>161</v>
      </c>
      <c r="E212" s="220" t="s">
        <v>312</v>
      </c>
      <c r="F212" s="221" t="s">
        <v>313</v>
      </c>
      <c r="G212" s="222" t="s">
        <v>164</v>
      </c>
      <c r="H212" s="223">
        <v>6</v>
      </c>
      <c r="I212" s="224"/>
      <c r="J212" s="225">
        <f>ROUND(I212*H212,1)</f>
        <v>0</v>
      </c>
      <c r="K212" s="226"/>
      <c r="L212" s="44"/>
      <c r="M212" s="227" t="s">
        <v>1</v>
      </c>
      <c r="N212" s="228" t="s">
        <v>44</v>
      </c>
      <c r="O212" s="91"/>
      <c r="P212" s="229">
        <f>O212*H212</f>
        <v>0</v>
      </c>
      <c r="Q212" s="229">
        <v>0.022783500000000002</v>
      </c>
      <c r="R212" s="229">
        <f>Q212*H212</f>
        <v>0.13670100000000002</v>
      </c>
      <c r="S212" s="229">
        <v>0</v>
      </c>
      <c r="T212" s="23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1" t="s">
        <v>165</v>
      </c>
      <c r="AT212" s="231" t="s">
        <v>161</v>
      </c>
      <c r="AU212" s="231" t="s">
        <v>89</v>
      </c>
      <c r="AY212" s="17" t="s">
        <v>159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7" t="s">
        <v>87</v>
      </c>
      <c r="BK212" s="232">
        <f>ROUND(I212*H212,1)</f>
        <v>0</v>
      </c>
      <c r="BL212" s="17" t="s">
        <v>165</v>
      </c>
      <c r="BM212" s="231" t="s">
        <v>314</v>
      </c>
    </row>
    <row r="213" s="13" customFormat="1">
      <c r="A213" s="13"/>
      <c r="B213" s="233"/>
      <c r="C213" s="234"/>
      <c r="D213" s="235" t="s">
        <v>175</v>
      </c>
      <c r="E213" s="236" t="s">
        <v>1</v>
      </c>
      <c r="F213" s="237" t="s">
        <v>315</v>
      </c>
      <c r="G213" s="234"/>
      <c r="H213" s="238">
        <v>6</v>
      </c>
      <c r="I213" s="239"/>
      <c r="J213" s="234"/>
      <c r="K213" s="234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175</v>
      </c>
      <c r="AU213" s="244" t="s">
        <v>89</v>
      </c>
      <c r="AV213" s="13" t="s">
        <v>89</v>
      </c>
      <c r="AW213" s="13" t="s">
        <v>33</v>
      </c>
      <c r="AX213" s="13" t="s">
        <v>87</v>
      </c>
      <c r="AY213" s="244" t="s">
        <v>159</v>
      </c>
    </row>
    <row r="214" s="2" customFormat="1" ht="21.75" customHeight="1">
      <c r="A214" s="38"/>
      <c r="B214" s="39"/>
      <c r="C214" s="219" t="s">
        <v>316</v>
      </c>
      <c r="D214" s="219" t="s">
        <v>161</v>
      </c>
      <c r="E214" s="220" t="s">
        <v>317</v>
      </c>
      <c r="F214" s="221" t="s">
        <v>318</v>
      </c>
      <c r="G214" s="222" t="s">
        <v>164</v>
      </c>
      <c r="H214" s="223">
        <v>2</v>
      </c>
      <c r="I214" s="224"/>
      <c r="J214" s="225">
        <f>ROUND(I214*H214,1)</f>
        <v>0</v>
      </c>
      <c r="K214" s="226"/>
      <c r="L214" s="44"/>
      <c r="M214" s="227" t="s">
        <v>1</v>
      </c>
      <c r="N214" s="228" t="s">
        <v>44</v>
      </c>
      <c r="O214" s="91"/>
      <c r="P214" s="229">
        <f>O214*H214</f>
        <v>0</v>
      </c>
      <c r="Q214" s="229">
        <v>0.026931</v>
      </c>
      <c r="R214" s="229">
        <f>Q214*H214</f>
        <v>0.053862</v>
      </c>
      <c r="S214" s="229">
        <v>0</v>
      </c>
      <c r="T214" s="23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1" t="s">
        <v>165</v>
      </c>
      <c r="AT214" s="231" t="s">
        <v>161</v>
      </c>
      <c r="AU214" s="231" t="s">
        <v>89</v>
      </c>
      <c r="AY214" s="17" t="s">
        <v>159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7" t="s">
        <v>87</v>
      </c>
      <c r="BK214" s="232">
        <f>ROUND(I214*H214,1)</f>
        <v>0</v>
      </c>
      <c r="BL214" s="17" t="s">
        <v>165</v>
      </c>
      <c r="BM214" s="231" t="s">
        <v>319</v>
      </c>
    </row>
    <row r="215" s="13" customFormat="1">
      <c r="A215" s="13"/>
      <c r="B215" s="233"/>
      <c r="C215" s="234"/>
      <c r="D215" s="235" t="s">
        <v>175</v>
      </c>
      <c r="E215" s="236" t="s">
        <v>1</v>
      </c>
      <c r="F215" s="237" t="s">
        <v>320</v>
      </c>
      <c r="G215" s="234"/>
      <c r="H215" s="238">
        <v>2</v>
      </c>
      <c r="I215" s="239"/>
      <c r="J215" s="234"/>
      <c r="K215" s="234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175</v>
      </c>
      <c r="AU215" s="244" t="s">
        <v>89</v>
      </c>
      <c r="AV215" s="13" t="s">
        <v>89</v>
      </c>
      <c r="AW215" s="13" t="s">
        <v>33</v>
      </c>
      <c r="AX215" s="13" t="s">
        <v>87</v>
      </c>
      <c r="AY215" s="244" t="s">
        <v>159</v>
      </c>
    </row>
    <row r="216" s="2" customFormat="1" ht="16.5" customHeight="1">
      <c r="A216" s="38"/>
      <c r="B216" s="39"/>
      <c r="C216" s="219" t="s">
        <v>321</v>
      </c>
      <c r="D216" s="219" t="s">
        <v>161</v>
      </c>
      <c r="E216" s="220" t="s">
        <v>322</v>
      </c>
      <c r="F216" s="221" t="s">
        <v>323</v>
      </c>
      <c r="G216" s="222" t="s">
        <v>213</v>
      </c>
      <c r="H216" s="223">
        <v>0.46800000000000003</v>
      </c>
      <c r="I216" s="224"/>
      <c r="J216" s="225">
        <f>ROUND(I216*H216,1)</f>
        <v>0</v>
      </c>
      <c r="K216" s="226"/>
      <c r="L216" s="44"/>
      <c r="M216" s="227" t="s">
        <v>1</v>
      </c>
      <c r="N216" s="228" t="s">
        <v>44</v>
      </c>
      <c r="O216" s="91"/>
      <c r="P216" s="229">
        <f>O216*H216</f>
        <v>0</v>
      </c>
      <c r="Q216" s="229">
        <v>1.94302</v>
      </c>
      <c r="R216" s="229">
        <f>Q216*H216</f>
        <v>0.90933336000000009</v>
      </c>
      <c r="S216" s="229">
        <v>0</v>
      </c>
      <c r="T216" s="23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1" t="s">
        <v>165</v>
      </c>
      <c r="AT216" s="231" t="s">
        <v>161</v>
      </c>
      <c r="AU216" s="231" t="s">
        <v>89</v>
      </c>
      <c r="AY216" s="17" t="s">
        <v>159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7" t="s">
        <v>87</v>
      </c>
      <c r="BK216" s="232">
        <f>ROUND(I216*H216,1)</f>
        <v>0</v>
      </c>
      <c r="BL216" s="17" t="s">
        <v>165</v>
      </c>
      <c r="BM216" s="231" t="s">
        <v>324</v>
      </c>
    </row>
    <row r="217" s="13" customFormat="1">
      <c r="A217" s="13"/>
      <c r="B217" s="233"/>
      <c r="C217" s="234"/>
      <c r="D217" s="235" t="s">
        <v>175</v>
      </c>
      <c r="E217" s="236" t="s">
        <v>1</v>
      </c>
      <c r="F217" s="237" t="s">
        <v>325</v>
      </c>
      <c r="G217" s="234"/>
      <c r="H217" s="238">
        <v>0.46800000000000003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175</v>
      </c>
      <c r="AU217" s="244" t="s">
        <v>89</v>
      </c>
      <c r="AV217" s="13" t="s">
        <v>89</v>
      </c>
      <c r="AW217" s="13" t="s">
        <v>33</v>
      </c>
      <c r="AX217" s="13" t="s">
        <v>87</v>
      </c>
      <c r="AY217" s="244" t="s">
        <v>159</v>
      </c>
    </row>
    <row r="218" s="2" customFormat="1" ht="24.15" customHeight="1">
      <c r="A218" s="38"/>
      <c r="B218" s="39"/>
      <c r="C218" s="219" t="s">
        <v>326</v>
      </c>
      <c r="D218" s="219" t="s">
        <v>161</v>
      </c>
      <c r="E218" s="220" t="s">
        <v>327</v>
      </c>
      <c r="F218" s="221" t="s">
        <v>328</v>
      </c>
      <c r="G218" s="222" t="s">
        <v>286</v>
      </c>
      <c r="H218" s="223">
        <v>0.079000000000000001</v>
      </c>
      <c r="I218" s="224"/>
      <c r="J218" s="225">
        <f>ROUND(I218*H218,1)</f>
        <v>0</v>
      </c>
      <c r="K218" s="226"/>
      <c r="L218" s="44"/>
      <c r="M218" s="227" t="s">
        <v>1</v>
      </c>
      <c r="N218" s="228" t="s">
        <v>44</v>
      </c>
      <c r="O218" s="91"/>
      <c r="P218" s="229">
        <f>O218*H218</f>
        <v>0</v>
      </c>
      <c r="Q218" s="229">
        <v>1.0900000000000001</v>
      </c>
      <c r="R218" s="229">
        <f>Q218*H218</f>
        <v>0.086110000000000006</v>
      </c>
      <c r="S218" s="229">
        <v>0</v>
      </c>
      <c r="T218" s="23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1" t="s">
        <v>165</v>
      </c>
      <c r="AT218" s="231" t="s">
        <v>161</v>
      </c>
      <c r="AU218" s="231" t="s">
        <v>89</v>
      </c>
      <c r="AY218" s="17" t="s">
        <v>159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7" t="s">
        <v>87</v>
      </c>
      <c r="BK218" s="232">
        <f>ROUND(I218*H218,1)</f>
        <v>0</v>
      </c>
      <c r="BL218" s="17" t="s">
        <v>165</v>
      </c>
      <c r="BM218" s="231" t="s">
        <v>329</v>
      </c>
    </row>
    <row r="219" s="13" customFormat="1">
      <c r="A219" s="13"/>
      <c r="B219" s="233"/>
      <c r="C219" s="234"/>
      <c r="D219" s="235" t="s">
        <v>175</v>
      </c>
      <c r="E219" s="236" t="s">
        <v>1</v>
      </c>
      <c r="F219" s="237" t="s">
        <v>330</v>
      </c>
      <c r="G219" s="234"/>
      <c r="H219" s="238">
        <v>0.023</v>
      </c>
      <c r="I219" s="239"/>
      <c r="J219" s="234"/>
      <c r="K219" s="234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175</v>
      </c>
      <c r="AU219" s="244" t="s">
        <v>89</v>
      </c>
      <c r="AV219" s="13" t="s">
        <v>89</v>
      </c>
      <c r="AW219" s="13" t="s">
        <v>33</v>
      </c>
      <c r="AX219" s="13" t="s">
        <v>79</v>
      </c>
      <c r="AY219" s="244" t="s">
        <v>159</v>
      </c>
    </row>
    <row r="220" s="13" customFormat="1">
      <c r="A220" s="13"/>
      <c r="B220" s="233"/>
      <c r="C220" s="234"/>
      <c r="D220" s="235" t="s">
        <v>175</v>
      </c>
      <c r="E220" s="236" t="s">
        <v>1</v>
      </c>
      <c r="F220" s="237" t="s">
        <v>331</v>
      </c>
      <c r="G220" s="234"/>
      <c r="H220" s="238">
        <v>0.035000000000000003</v>
      </c>
      <c r="I220" s="239"/>
      <c r="J220" s="234"/>
      <c r="K220" s="234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175</v>
      </c>
      <c r="AU220" s="244" t="s">
        <v>89</v>
      </c>
      <c r="AV220" s="13" t="s">
        <v>89</v>
      </c>
      <c r="AW220" s="13" t="s">
        <v>33</v>
      </c>
      <c r="AX220" s="13" t="s">
        <v>79</v>
      </c>
      <c r="AY220" s="244" t="s">
        <v>159</v>
      </c>
    </row>
    <row r="221" s="13" customFormat="1">
      <c r="A221" s="13"/>
      <c r="B221" s="233"/>
      <c r="C221" s="234"/>
      <c r="D221" s="235" t="s">
        <v>175</v>
      </c>
      <c r="E221" s="236" t="s">
        <v>1</v>
      </c>
      <c r="F221" s="237" t="s">
        <v>332</v>
      </c>
      <c r="G221" s="234"/>
      <c r="H221" s="238">
        <v>0.021000000000000001</v>
      </c>
      <c r="I221" s="239"/>
      <c r="J221" s="234"/>
      <c r="K221" s="234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175</v>
      </c>
      <c r="AU221" s="244" t="s">
        <v>89</v>
      </c>
      <c r="AV221" s="13" t="s">
        <v>89</v>
      </c>
      <c r="AW221" s="13" t="s">
        <v>33</v>
      </c>
      <c r="AX221" s="13" t="s">
        <v>79</v>
      </c>
      <c r="AY221" s="244" t="s">
        <v>159</v>
      </c>
    </row>
    <row r="222" s="14" customFormat="1">
      <c r="A222" s="14"/>
      <c r="B222" s="245"/>
      <c r="C222" s="246"/>
      <c r="D222" s="235" t="s">
        <v>175</v>
      </c>
      <c r="E222" s="247" t="s">
        <v>1</v>
      </c>
      <c r="F222" s="248" t="s">
        <v>247</v>
      </c>
      <c r="G222" s="246"/>
      <c r="H222" s="249">
        <v>0.079000000000000001</v>
      </c>
      <c r="I222" s="250"/>
      <c r="J222" s="246"/>
      <c r="K222" s="246"/>
      <c r="L222" s="251"/>
      <c r="M222" s="252"/>
      <c r="N222" s="253"/>
      <c r="O222" s="253"/>
      <c r="P222" s="253"/>
      <c r="Q222" s="253"/>
      <c r="R222" s="253"/>
      <c r="S222" s="253"/>
      <c r="T222" s="25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5" t="s">
        <v>175</v>
      </c>
      <c r="AU222" s="255" t="s">
        <v>89</v>
      </c>
      <c r="AV222" s="14" t="s">
        <v>165</v>
      </c>
      <c r="AW222" s="14" t="s">
        <v>33</v>
      </c>
      <c r="AX222" s="14" t="s">
        <v>87</v>
      </c>
      <c r="AY222" s="255" t="s">
        <v>159</v>
      </c>
    </row>
    <row r="223" s="2" customFormat="1" ht="24.15" customHeight="1">
      <c r="A223" s="38"/>
      <c r="B223" s="39"/>
      <c r="C223" s="219" t="s">
        <v>333</v>
      </c>
      <c r="D223" s="219" t="s">
        <v>161</v>
      </c>
      <c r="E223" s="220" t="s">
        <v>334</v>
      </c>
      <c r="F223" s="221" t="s">
        <v>335</v>
      </c>
      <c r="G223" s="222" t="s">
        <v>286</v>
      </c>
      <c r="H223" s="223">
        <v>0.27900000000000003</v>
      </c>
      <c r="I223" s="224"/>
      <c r="J223" s="225">
        <f>ROUND(I223*H223,1)</f>
        <v>0</v>
      </c>
      <c r="K223" s="226"/>
      <c r="L223" s="44"/>
      <c r="M223" s="227" t="s">
        <v>1</v>
      </c>
      <c r="N223" s="228" t="s">
        <v>44</v>
      </c>
      <c r="O223" s="91"/>
      <c r="P223" s="229">
        <f>O223*H223</f>
        <v>0</v>
      </c>
      <c r="Q223" s="229">
        <v>1.0900000000000001</v>
      </c>
      <c r="R223" s="229">
        <f>Q223*H223</f>
        <v>0.30411000000000005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165</v>
      </c>
      <c r="AT223" s="231" t="s">
        <v>161</v>
      </c>
      <c r="AU223" s="231" t="s">
        <v>89</v>
      </c>
      <c r="AY223" s="17" t="s">
        <v>159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7" t="s">
        <v>87</v>
      </c>
      <c r="BK223" s="232">
        <f>ROUND(I223*H223,1)</f>
        <v>0</v>
      </c>
      <c r="BL223" s="17" t="s">
        <v>165</v>
      </c>
      <c r="BM223" s="231" t="s">
        <v>336</v>
      </c>
    </row>
    <row r="224" s="13" customFormat="1">
      <c r="A224" s="13"/>
      <c r="B224" s="233"/>
      <c r="C224" s="234"/>
      <c r="D224" s="235" t="s">
        <v>175</v>
      </c>
      <c r="E224" s="236" t="s">
        <v>1</v>
      </c>
      <c r="F224" s="237" t="s">
        <v>337</v>
      </c>
      <c r="G224" s="234"/>
      <c r="H224" s="238">
        <v>0.19300000000000001</v>
      </c>
      <c r="I224" s="239"/>
      <c r="J224" s="234"/>
      <c r="K224" s="234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175</v>
      </c>
      <c r="AU224" s="244" t="s">
        <v>89</v>
      </c>
      <c r="AV224" s="13" t="s">
        <v>89</v>
      </c>
      <c r="AW224" s="13" t="s">
        <v>33</v>
      </c>
      <c r="AX224" s="13" t="s">
        <v>79</v>
      </c>
      <c r="AY224" s="244" t="s">
        <v>159</v>
      </c>
    </row>
    <row r="225" s="13" customFormat="1">
      <c r="A225" s="13"/>
      <c r="B225" s="233"/>
      <c r="C225" s="234"/>
      <c r="D225" s="235" t="s">
        <v>175</v>
      </c>
      <c r="E225" s="236" t="s">
        <v>1</v>
      </c>
      <c r="F225" s="237" t="s">
        <v>338</v>
      </c>
      <c r="G225" s="234"/>
      <c r="H225" s="238">
        <v>0.085999999999999993</v>
      </c>
      <c r="I225" s="239"/>
      <c r="J225" s="234"/>
      <c r="K225" s="234"/>
      <c r="L225" s="240"/>
      <c r="M225" s="241"/>
      <c r="N225" s="242"/>
      <c r="O225" s="242"/>
      <c r="P225" s="242"/>
      <c r="Q225" s="242"/>
      <c r="R225" s="242"/>
      <c r="S225" s="242"/>
      <c r="T225" s="24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4" t="s">
        <v>175</v>
      </c>
      <c r="AU225" s="244" t="s">
        <v>89</v>
      </c>
      <c r="AV225" s="13" t="s">
        <v>89</v>
      </c>
      <c r="AW225" s="13" t="s">
        <v>33</v>
      </c>
      <c r="AX225" s="13" t="s">
        <v>79</v>
      </c>
      <c r="AY225" s="244" t="s">
        <v>159</v>
      </c>
    </row>
    <row r="226" s="14" customFormat="1">
      <c r="A226" s="14"/>
      <c r="B226" s="245"/>
      <c r="C226" s="246"/>
      <c r="D226" s="235" t="s">
        <v>175</v>
      </c>
      <c r="E226" s="247" t="s">
        <v>1</v>
      </c>
      <c r="F226" s="248" t="s">
        <v>247</v>
      </c>
      <c r="G226" s="246"/>
      <c r="H226" s="249">
        <v>0.27900000000000003</v>
      </c>
      <c r="I226" s="250"/>
      <c r="J226" s="246"/>
      <c r="K226" s="246"/>
      <c r="L226" s="251"/>
      <c r="M226" s="252"/>
      <c r="N226" s="253"/>
      <c r="O226" s="253"/>
      <c r="P226" s="253"/>
      <c r="Q226" s="253"/>
      <c r="R226" s="253"/>
      <c r="S226" s="253"/>
      <c r="T226" s="25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5" t="s">
        <v>175</v>
      </c>
      <c r="AU226" s="255" t="s">
        <v>89</v>
      </c>
      <c r="AV226" s="14" t="s">
        <v>165</v>
      </c>
      <c r="AW226" s="14" t="s">
        <v>33</v>
      </c>
      <c r="AX226" s="14" t="s">
        <v>87</v>
      </c>
      <c r="AY226" s="255" t="s">
        <v>159</v>
      </c>
    </row>
    <row r="227" s="2" customFormat="1" ht="24.15" customHeight="1">
      <c r="A227" s="38"/>
      <c r="B227" s="39"/>
      <c r="C227" s="219" t="s">
        <v>339</v>
      </c>
      <c r="D227" s="219" t="s">
        <v>161</v>
      </c>
      <c r="E227" s="220" t="s">
        <v>340</v>
      </c>
      <c r="F227" s="221" t="s">
        <v>341</v>
      </c>
      <c r="G227" s="222" t="s">
        <v>173</v>
      </c>
      <c r="H227" s="223">
        <v>164.27600000000001</v>
      </c>
      <c r="I227" s="224"/>
      <c r="J227" s="225">
        <f>ROUND(I227*H227,1)</f>
        <v>0</v>
      </c>
      <c r="K227" s="226"/>
      <c r="L227" s="44"/>
      <c r="M227" s="227" t="s">
        <v>1</v>
      </c>
      <c r="N227" s="228" t="s">
        <v>44</v>
      </c>
      <c r="O227" s="91"/>
      <c r="P227" s="229">
        <f>O227*H227</f>
        <v>0</v>
      </c>
      <c r="Q227" s="229">
        <v>0.0024359500000000001</v>
      </c>
      <c r="R227" s="229">
        <f>Q227*H227</f>
        <v>0.40016812220000003</v>
      </c>
      <c r="S227" s="229">
        <v>0</v>
      </c>
      <c r="T227" s="23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1" t="s">
        <v>165</v>
      </c>
      <c r="AT227" s="231" t="s">
        <v>161</v>
      </c>
      <c r="AU227" s="231" t="s">
        <v>89</v>
      </c>
      <c r="AY227" s="17" t="s">
        <v>159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7" t="s">
        <v>87</v>
      </c>
      <c r="BK227" s="232">
        <f>ROUND(I227*H227,1)</f>
        <v>0</v>
      </c>
      <c r="BL227" s="17" t="s">
        <v>165</v>
      </c>
      <c r="BM227" s="231" t="s">
        <v>342</v>
      </c>
    </row>
    <row r="228" s="13" customFormat="1">
      <c r="A228" s="13"/>
      <c r="B228" s="233"/>
      <c r="C228" s="234"/>
      <c r="D228" s="235" t="s">
        <v>175</v>
      </c>
      <c r="E228" s="236" t="s">
        <v>1</v>
      </c>
      <c r="F228" s="237" t="s">
        <v>343</v>
      </c>
      <c r="G228" s="234"/>
      <c r="H228" s="238">
        <v>61.740000000000002</v>
      </c>
      <c r="I228" s="239"/>
      <c r="J228" s="234"/>
      <c r="K228" s="234"/>
      <c r="L228" s="240"/>
      <c r="M228" s="241"/>
      <c r="N228" s="242"/>
      <c r="O228" s="242"/>
      <c r="P228" s="242"/>
      <c r="Q228" s="242"/>
      <c r="R228" s="242"/>
      <c r="S228" s="242"/>
      <c r="T228" s="24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4" t="s">
        <v>175</v>
      </c>
      <c r="AU228" s="244" t="s">
        <v>89</v>
      </c>
      <c r="AV228" s="13" t="s">
        <v>89</v>
      </c>
      <c r="AW228" s="13" t="s">
        <v>33</v>
      </c>
      <c r="AX228" s="13" t="s">
        <v>79</v>
      </c>
      <c r="AY228" s="244" t="s">
        <v>159</v>
      </c>
    </row>
    <row r="229" s="13" customFormat="1">
      <c r="A229" s="13"/>
      <c r="B229" s="233"/>
      <c r="C229" s="234"/>
      <c r="D229" s="235" t="s">
        <v>175</v>
      </c>
      <c r="E229" s="236" t="s">
        <v>1</v>
      </c>
      <c r="F229" s="237" t="s">
        <v>344</v>
      </c>
      <c r="G229" s="234"/>
      <c r="H229" s="238">
        <v>48.439999999999998</v>
      </c>
      <c r="I229" s="239"/>
      <c r="J229" s="234"/>
      <c r="K229" s="234"/>
      <c r="L229" s="240"/>
      <c r="M229" s="241"/>
      <c r="N229" s="242"/>
      <c r="O229" s="242"/>
      <c r="P229" s="242"/>
      <c r="Q229" s="242"/>
      <c r="R229" s="242"/>
      <c r="S229" s="242"/>
      <c r="T229" s="24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4" t="s">
        <v>175</v>
      </c>
      <c r="AU229" s="244" t="s">
        <v>89</v>
      </c>
      <c r="AV229" s="13" t="s">
        <v>89</v>
      </c>
      <c r="AW229" s="13" t="s">
        <v>33</v>
      </c>
      <c r="AX229" s="13" t="s">
        <v>79</v>
      </c>
      <c r="AY229" s="244" t="s">
        <v>159</v>
      </c>
    </row>
    <row r="230" s="13" customFormat="1">
      <c r="A230" s="13"/>
      <c r="B230" s="233"/>
      <c r="C230" s="234"/>
      <c r="D230" s="235" t="s">
        <v>175</v>
      </c>
      <c r="E230" s="236" t="s">
        <v>1</v>
      </c>
      <c r="F230" s="237" t="s">
        <v>345</v>
      </c>
      <c r="G230" s="234"/>
      <c r="H230" s="238">
        <v>54.095999999999997</v>
      </c>
      <c r="I230" s="239"/>
      <c r="J230" s="234"/>
      <c r="K230" s="234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175</v>
      </c>
      <c r="AU230" s="244" t="s">
        <v>89</v>
      </c>
      <c r="AV230" s="13" t="s">
        <v>89</v>
      </c>
      <c r="AW230" s="13" t="s">
        <v>33</v>
      </c>
      <c r="AX230" s="13" t="s">
        <v>79</v>
      </c>
      <c r="AY230" s="244" t="s">
        <v>159</v>
      </c>
    </row>
    <row r="231" s="14" customFormat="1">
      <c r="A231" s="14"/>
      <c r="B231" s="245"/>
      <c r="C231" s="246"/>
      <c r="D231" s="235" t="s">
        <v>175</v>
      </c>
      <c r="E231" s="247" t="s">
        <v>1</v>
      </c>
      <c r="F231" s="248" t="s">
        <v>247</v>
      </c>
      <c r="G231" s="246"/>
      <c r="H231" s="249">
        <v>164.27600000000001</v>
      </c>
      <c r="I231" s="250"/>
      <c r="J231" s="246"/>
      <c r="K231" s="246"/>
      <c r="L231" s="251"/>
      <c r="M231" s="252"/>
      <c r="N231" s="253"/>
      <c r="O231" s="253"/>
      <c r="P231" s="253"/>
      <c r="Q231" s="253"/>
      <c r="R231" s="253"/>
      <c r="S231" s="253"/>
      <c r="T231" s="25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5" t="s">
        <v>175</v>
      </c>
      <c r="AU231" s="255" t="s">
        <v>89</v>
      </c>
      <c r="AV231" s="14" t="s">
        <v>165</v>
      </c>
      <c r="AW231" s="14" t="s">
        <v>33</v>
      </c>
      <c r="AX231" s="14" t="s">
        <v>87</v>
      </c>
      <c r="AY231" s="255" t="s">
        <v>159</v>
      </c>
    </row>
    <row r="232" s="2" customFormat="1" ht="24.15" customHeight="1">
      <c r="A232" s="38"/>
      <c r="B232" s="39"/>
      <c r="C232" s="219" t="s">
        <v>346</v>
      </c>
      <c r="D232" s="219" t="s">
        <v>161</v>
      </c>
      <c r="E232" s="220" t="s">
        <v>347</v>
      </c>
      <c r="F232" s="221" t="s">
        <v>348</v>
      </c>
      <c r="G232" s="222" t="s">
        <v>173</v>
      </c>
      <c r="H232" s="223">
        <v>61.740000000000002</v>
      </c>
      <c r="I232" s="224"/>
      <c r="J232" s="225">
        <f>ROUND(I232*H232,1)</f>
        <v>0</v>
      </c>
      <c r="K232" s="226"/>
      <c r="L232" s="44"/>
      <c r="M232" s="227" t="s">
        <v>1</v>
      </c>
      <c r="N232" s="228" t="s">
        <v>44</v>
      </c>
      <c r="O232" s="91"/>
      <c r="P232" s="229">
        <f>O232*H232</f>
        <v>0</v>
      </c>
      <c r="Q232" s="229">
        <v>0.0027000000000000001</v>
      </c>
      <c r="R232" s="229">
        <f>Q232*H232</f>
        <v>0.16669800000000001</v>
      </c>
      <c r="S232" s="229">
        <v>0</v>
      </c>
      <c r="T232" s="23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1" t="s">
        <v>165</v>
      </c>
      <c r="AT232" s="231" t="s">
        <v>161</v>
      </c>
      <c r="AU232" s="231" t="s">
        <v>89</v>
      </c>
      <c r="AY232" s="17" t="s">
        <v>159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7" t="s">
        <v>87</v>
      </c>
      <c r="BK232" s="232">
        <f>ROUND(I232*H232,1)</f>
        <v>0</v>
      </c>
      <c r="BL232" s="17" t="s">
        <v>165</v>
      </c>
      <c r="BM232" s="231" t="s">
        <v>349</v>
      </c>
    </row>
    <row r="233" s="13" customFormat="1">
      <c r="A233" s="13"/>
      <c r="B233" s="233"/>
      <c r="C233" s="234"/>
      <c r="D233" s="235" t="s">
        <v>175</v>
      </c>
      <c r="E233" s="236" t="s">
        <v>1</v>
      </c>
      <c r="F233" s="237" t="s">
        <v>343</v>
      </c>
      <c r="G233" s="234"/>
      <c r="H233" s="238">
        <v>61.740000000000002</v>
      </c>
      <c r="I233" s="239"/>
      <c r="J233" s="234"/>
      <c r="K233" s="234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175</v>
      </c>
      <c r="AU233" s="244" t="s">
        <v>89</v>
      </c>
      <c r="AV233" s="13" t="s">
        <v>89</v>
      </c>
      <c r="AW233" s="13" t="s">
        <v>33</v>
      </c>
      <c r="AX233" s="13" t="s">
        <v>87</v>
      </c>
      <c r="AY233" s="244" t="s">
        <v>159</v>
      </c>
    </row>
    <row r="234" s="2" customFormat="1" ht="21.75" customHeight="1">
      <c r="A234" s="38"/>
      <c r="B234" s="39"/>
      <c r="C234" s="219" t="s">
        <v>350</v>
      </c>
      <c r="D234" s="219" t="s">
        <v>161</v>
      </c>
      <c r="E234" s="220" t="s">
        <v>351</v>
      </c>
      <c r="F234" s="221" t="s">
        <v>352</v>
      </c>
      <c r="G234" s="222" t="s">
        <v>286</v>
      </c>
      <c r="H234" s="223">
        <v>5.0650000000000004</v>
      </c>
      <c r="I234" s="224"/>
      <c r="J234" s="225">
        <f>ROUND(I234*H234,1)</f>
        <v>0</v>
      </c>
      <c r="K234" s="226"/>
      <c r="L234" s="44"/>
      <c r="M234" s="227" t="s">
        <v>1</v>
      </c>
      <c r="N234" s="228" t="s">
        <v>44</v>
      </c>
      <c r="O234" s="91"/>
      <c r="P234" s="229">
        <f>O234*H234</f>
        <v>0</v>
      </c>
      <c r="Q234" s="229">
        <v>1.0523719</v>
      </c>
      <c r="R234" s="229">
        <f>Q234*H234</f>
        <v>5.3302636735000002</v>
      </c>
      <c r="S234" s="229">
        <v>0</v>
      </c>
      <c r="T234" s="23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1" t="s">
        <v>165</v>
      </c>
      <c r="AT234" s="231" t="s">
        <v>161</v>
      </c>
      <c r="AU234" s="231" t="s">
        <v>89</v>
      </c>
      <c r="AY234" s="17" t="s">
        <v>159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7" t="s">
        <v>87</v>
      </c>
      <c r="BK234" s="232">
        <f>ROUND(I234*H234,1)</f>
        <v>0</v>
      </c>
      <c r="BL234" s="17" t="s">
        <v>165</v>
      </c>
      <c r="BM234" s="231" t="s">
        <v>353</v>
      </c>
    </row>
    <row r="235" s="13" customFormat="1">
      <c r="A235" s="13"/>
      <c r="B235" s="233"/>
      <c r="C235" s="234"/>
      <c r="D235" s="235" t="s">
        <v>175</v>
      </c>
      <c r="E235" s="236" t="s">
        <v>1</v>
      </c>
      <c r="F235" s="237" t="s">
        <v>354</v>
      </c>
      <c r="G235" s="234"/>
      <c r="H235" s="238">
        <v>5.0650000000000004</v>
      </c>
      <c r="I235" s="239"/>
      <c r="J235" s="234"/>
      <c r="K235" s="234"/>
      <c r="L235" s="240"/>
      <c r="M235" s="241"/>
      <c r="N235" s="242"/>
      <c r="O235" s="242"/>
      <c r="P235" s="242"/>
      <c r="Q235" s="242"/>
      <c r="R235" s="242"/>
      <c r="S235" s="242"/>
      <c r="T235" s="24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4" t="s">
        <v>175</v>
      </c>
      <c r="AU235" s="244" t="s">
        <v>89</v>
      </c>
      <c r="AV235" s="13" t="s">
        <v>89</v>
      </c>
      <c r="AW235" s="13" t="s">
        <v>33</v>
      </c>
      <c r="AX235" s="13" t="s">
        <v>87</v>
      </c>
      <c r="AY235" s="244" t="s">
        <v>159</v>
      </c>
    </row>
    <row r="236" s="2" customFormat="1" ht="24.15" customHeight="1">
      <c r="A236" s="38"/>
      <c r="B236" s="39"/>
      <c r="C236" s="219" t="s">
        <v>355</v>
      </c>
      <c r="D236" s="219" t="s">
        <v>161</v>
      </c>
      <c r="E236" s="220" t="s">
        <v>356</v>
      </c>
      <c r="F236" s="221" t="s">
        <v>357</v>
      </c>
      <c r="G236" s="222" t="s">
        <v>213</v>
      </c>
      <c r="H236" s="223">
        <v>5.4020000000000001</v>
      </c>
      <c r="I236" s="224"/>
      <c r="J236" s="225">
        <f>ROUND(I236*H236,1)</f>
        <v>0</v>
      </c>
      <c r="K236" s="226"/>
      <c r="L236" s="44"/>
      <c r="M236" s="227" t="s">
        <v>1</v>
      </c>
      <c r="N236" s="228" t="s">
        <v>44</v>
      </c>
      <c r="O236" s="91"/>
      <c r="P236" s="229">
        <f>O236*H236</f>
        <v>0</v>
      </c>
      <c r="Q236" s="229">
        <v>2.5018699999999998</v>
      </c>
      <c r="R236" s="229">
        <f>Q236*H236</f>
        <v>13.515101739999999</v>
      </c>
      <c r="S236" s="229">
        <v>0</v>
      </c>
      <c r="T236" s="23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1" t="s">
        <v>165</v>
      </c>
      <c r="AT236" s="231" t="s">
        <v>161</v>
      </c>
      <c r="AU236" s="231" t="s">
        <v>89</v>
      </c>
      <c r="AY236" s="17" t="s">
        <v>159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7" t="s">
        <v>87</v>
      </c>
      <c r="BK236" s="232">
        <f>ROUND(I236*H236,1)</f>
        <v>0</v>
      </c>
      <c r="BL236" s="17" t="s">
        <v>165</v>
      </c>
      <c r="BM236" s="231" t="s">
        <v>358</v>
      </c>
    </row>
    <row r="237" s="13" customFormat="1">
      <c r="A237" s="13"/>
      <c r="B237" s="233"/>
      <c r="C237" s="234"/>
      <c r="D237" s="235" t="s">
        <v>175</v>
      </c>
      <c r="E237" s="236" t="s">
        <v>1</v>
      </c>
      <c r="F237" s="237" t="s">
        <v>359</v>
      </c>
      <c r="G237" s="234"/>
      <c r="H237" s="238">
        <v>5.4020000000000001</v>
      </c>
      <c r="I237" s="239"/>
      <c r="J237" s="234"/>
      <c r="K237" s="234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175</v>
      </c>
      <c r="AU237" s="244" t="s">
        <v>89</v>
      </c>
      <c r="AV237" s="13" t="s">
        <v>89</v>
      </c>
      <c r="AW237" s="13" t="s">
        <v>33</v>
      </c>
      <c r="AX237" s="13" t="s">
        <v>87</v>
      </c>
      <c r="AY237" s="244" t="s">
        <v>159</v>
      </c>
    </row>
    <row r="238" s="2" customFormat="1" ht="21.75" customHeight="1">
      <c r="A238" s="38"/>
      <c r="B238" s="39"/>
      <c r="C238" s="219" t="s">
        <v>360</v>
      </c>
      <c r="D238" s="219" t="s">
        <v>161</v>
      </c>
      <c r="E238" s="220" t="s">
        <v>361</v>
      </c>
      <c r="F238" s="221" t="s">
        <v>362</v>
      </c>
      <c r="G238" s="222" t="s">
        <v>213</v>
      </c>
      <c r="H238" s="223">
        <v>8.9719999999999995</v>
      </c>
      <c r="I238" s="224"/>
      <c r="J238" s="225">
        <f>ROUND(I238*H238,1)</f>
        <v>0</v>
      </c>
      <c r="K238" s="226"/>
      <c r="L238" s="44"/>
      <c r="M238" s="227" t="s">
        <v>1</v>
      </c>
      <c r="N238" s="228" t="s">
        <v>44</v>
      </c>
      <c r="O238" s="91"/>
      <c r="P238" s="229">
        <f>O238*H238</f>
        <v>0</v>
      </c>
      <c r="Q238" s="229">
        <v>2.5018699999999998</v>
      </c>
      <c r="R238" s="229">
        <f>Q238*H238</f>
        <v>22.446777639999997</v>
      </c>
      <c r="S238" s="229">
        <v>0</v>
      </c>
      <c r="T238" s="23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1" t="s">
        <v>165</v>
      </c>
      <c r="AT238" s="231" t="s">
        <v>161</v>
      </c>
      <c r="AU238" s="231" t="s">
        <v>89</v>
      </c>
      <c r="AY238" s="17" t="s">
        <v>159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7" t="s">
        <v>87</v>
      </c>
      <c r="BK238" s="232">
        <f>ROUND(I238*H238,1)</f>
        <v>0</v>
      </c>
      <c r="BL238" s="17" t="s">
        <v>165</v>
      </c>
      <c r="BM238" s="231" t="s">
        <v>363</v>
      </c>
    </row>
    <row r="239" s="13" customFormat="1">
      <c r="A239" s="13"/>
      <c r="B239" s="233"/>
      <c r="C239" s="234"/>
      <c r="D239" s="235" t="s">
        <v>175</v>
      </c>
      <c r="E239" s="236" t="s">
        <v>1</v>
      </c>
      <c r="F239" s="237" t="s">
        <v>364</v>
      </c>
      <c r="G239" s="234"/>
      <c r="H239" s="238">
        <v>4.2389999999999999</v>
      </c>
      <c r="I239" s="239"/>
      <c r="J239" s="234"/>
      <c r="K239" s="234"/>
      <c r="L239" s="240"/>
      <c r="M239" s="241"/>
      <c r="N239" s="242"/>
      <c r="O239" s="242"/>
      <c r="P239" s="242"/>
      <c r="Q239" s="242"/>
      <c r="R239" s="242"/>
      <c r="S239" s="242"/>
      <c r="T239" s="24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4" t="s">
        <v>175</v>
      </c>
      <c r="AU239" s="244" t="s">
        <v>89</v>
      </c>
      <c r="AV239" s="13" t="s">
        <v>89</v>
      </c>
      <c r="AW239" s="13" t="s">
        <v>33</v>
      </c>
      <c r="AX239" s="13" t="s">
        <v>79</v>
      </c>
      <c r="AY239" s="244" t="s">
        <v>159</v>
      </c>
    </row>
    <row r="240" s="13" customFormat="1">
      <c r="A240" s="13"/>
      <c r="B240" s="233"/>
      <c r="C240" s="234"/>
      <c r="D240" s="235" t="s">
        <v>175</v>
      </c>
      <c r="E240" s="236" t="s">
        <v>1</v>
      </c>
      <c r="F240" s="237" t="s">
        <v>365</v>
      </c>
      <c r="G240" s="234"/>
      <c r="H240" s="238">
        <v>4.7329999999999997</v>
      </c>
      <c r="I240" s="239"/>
      <c r="J240" s="234"/>
      <c r="K240" s="234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175</v>
      </c>
      <c r="AU240" s="244" t="s">
        <v>89</v>
      </c>
      <c r="AV240" s="13" t="s">
        <v>89</v>
      </c>
      <c r="AW240" s="13" t="s">
        <v>33</v>
      </c>
      <c r="AX240" s="13" t="s">
        <v>79</v>
      </c>
      <c r="AY240" s="244" t="s">
        <v>159</v>
      </c>
    </row>
    <row r="241" s="14" customFormat="1">
      <c r="A241" s="14"/>
      <c r="B241" s="245"/>
      <c r="C241" s="246"/>
      <c r="D241" s="235" t="s">
        <v>175</v>
      </c>
      <c r="E241" s="247" t="s">
        <v>1</v>
      </c>
      <c r="F241" s="248" t="s">
        <v>247</v>
      </c>
      <c r="G241" s="246"/>
      <c r="H241" s="249">
        <v>8.9719999999999995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5" t="s">
        <v>175</v>
      </c>
      <c r="AU241" s="255" t="s">
        <v>89</v>
      </c>
      <c r="AV241" s="14" t="s">
        <v>165</v>
      </c>
      <c r="AW241" s="14" t="s">
        <v>33</v>
      </c>
      <c r="AX241" s="14" t="s">
        <v>87</v>
      </c>
      <c r="AY241" s="255" t="s">
        <v>159</v>
      </c>
    </row>
    <row r="242" s="2" customFormat="1" ht="24.15" customHeight="1">
      <c r="A242" s="38"/>
      <c r="B242" s="39"/>
      <c r="C242" s="219" t="s">
        <v>366</v>
      </c>
      <c r="D242" s="219" t="s">
        <v>161</v>
      </c>
      <c r="E242" s="220" t="s">
        <v>367</v>
      </c>
      <c r="F242" s="221" t="s">
        <v>368</v>
      </c>
      <c r="G242" s="222" t="s">
        <v>173</v>
      </c>
      <c r="H242" s="223">
        <v>164.27600000000001</v>
      </c>
      <c r="I242" s="224"/>
      <c r="J242" s="225">
        <f>ROUND(I242*H242,1)</f>
        <v>0</v>
      </c>
      <c r="K242" s="226"/>
      <c r="L242" s="44"/>
      <c r="M242" s="227" t="s">
        <v>1</v>
      </c>
      <c r="N242" s="228" t="s">
        <v>44</v>
      </c>
      <c r="O242" s="91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1" t="s">
        <v>165</v>
      </c>
      <c r="AT242" s="231" t="s">
        <v>161</v>
      </c>
      <c r="AU242" s="231" t="s">
        <v>89</v>
      </c>
      <c r="AY242" s="17" t="s">
        <v>159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7" t="s">
        <v>87</v>
      </c>
      <c r="BK242" s="232">
        <f>ROUND(I242*H242,1)</f>
        <v>0</v>
      </c>
      <c r="BL242" s="17" t="s">
        <v>165</v>
      </c>
      <c r="BM242" s="231" t="s">
        <v>369</v>
      </c>
    </row>
    <row r="243" s="2" customFormat="1" ht="24.15" customHeight="1">
      <c r="A243" s="38"/>
      <c r="B243" s="39"/>
      <c r="C243" s="219" t="s">
        <v>370</v>
      </c>
      <c r="D243" s="219" t="s">
        <v>161</v>
      </c>
      <c r="E243" s="220" t="s">
        <v>371</v>
      </c>
      <c r="F243" s="221" t="s">
        <v>372</v>
      </c>
      <c r="G243" s="222" t="s">
        <v>173</v>
      </c>
      <c r="H243" s="223">
        <v>58.463000000000001</v>
      </c>
      <c r="I243" s="224"/>
      <c r="J243" s="225">
        <f>ROUND(I243*H243,1)</f>
        <v>0</v>
      </c>
      <c r="K243" s="226"/>
      <c r="L243" s="44"/>
      <c r="M243" s="227" t="s">
        <v>1</v>
      </c>
      <c r="N243" s="228" t="s">
        <v>44</v>
      </c>
      <c r="O243" s="91"/>
      <c r="P243" s="229">
        <f>O243*H243</f>
        <v>0</v>
      </c>
      <c r="Q243" s="229">
        <v>0.0027469</v>
      </c>
      <c r="R243" s="229">
        <f>Q243*H243</f>
        <v>0.16059201470000001</v>
      </c>
      <c r="S243" s="229">
        <v>0</v>
      </c>
      <c r="T243" s="230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1" t="s">
        <v>165</v>
      </c>
      <c r="AT243" s="231" t="s">
        <v>161</v>
      </c>
      <c r="AU243" s="231" t="s">
        <v>89</v>
      </c>
      <c r="AY243" s="17" t="s">
        <v>159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7" t="s">
        <v>87</v>
      </c>
      <c r="BK243" s="232">
        <f>ROUND(I243*H243,1)</f>
        <v>0</v>
      </c>
      <c r="BL243" s="17" t="s">
        <v>165</v>
      </c>
      <c r="BM243" s="231" t="s">
        <v>373</v>
      </c>
    </row>
    <row r="244" s="13" customFormat="1">
      <c r="A244" s="13"/>
      <c r="B244" s="233"/>
      <c r="C244" s="234"/>
      <c r="D244" s="235" t="s">
        <v>175</v>
      </c>
      <c r="E244" s="236" t="s">
        <v>1</v>
      </c>
      <c r="F244" s="237" t="s">
        <v>374</v>
      </c>
      <c r="G244" s="234"/>
      <c r="H244" s="238">
        <v>23.888000000000002</v>
      </c>
      <c r="I244" s="239"/>
      <c r="J244" s="234"/>
      <c r="K244" s="234"/>
      <c r="L244" s="240"/>
      <c r="M244" s="241"/>
      <c r="N244" s="242"/>
      <c r="O244" s="242"/>
      <c r="P244" s="242"/>
      <c r="Q244" s="242"/>
      <c r="R244" s="242"/>
      <c r="S244" s="242"/>
      <c r="T244" s="24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4" t="s">
        <v>175</v>
      </c>
      <c r="AU244" s="244" t="s">
        <v>89</v>
      </c>
      <c r="AV244" s="13" t="s">
        <v>89</v>
      </c>
      <c r="AW244" s="13" t="s">
        <v>33</v>
      </c>
      <c r="AX244" s="13" t="s">
        <v>79</v>
      </c>
      <c r="AY244" s="244" t="s">
        <v>159</v>
      </c>
    </row>
    <row r="245" s="13" customFormat="1">
      <c r="A245" s="13"/>
      <c r="B245" s="233"/>
      <c r="C245" s="234"/>
      <c r="D245" s="235" t="s">
        <v>175</v>
      </c>
      <c r="E245" s="236" t="s">
        <v>1</v>
      </c>
      <c r="F245" s="237" t="s">
        <v>375</v>
      </c>
      <c r="G245" s="234"/>
      <c r="H245" s="238">
        <v>17.385000000000002</v>
      </c>
      <c r="I245" s="239"/>
      <c r="J245" s="234"/>
      <c r="K245" s="234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175</v>
      </c>
      <c r="AU245" s="244" t="s">
        <v>89</v>
      </c>
      <c r="AV245" s="13" t="s">
        <v>89</v>
      </c>
      <c r="AW245" s="13" t="s">
        <v>33</v>
      </c>
      <c r="AX245" s="13" t="s">
        <v>79</v>
      </c>
      <c r="AY245" s="244" t="s">
        <v>159</v>
      </c>
    </row>
    <row r="246" s="13" customFormat="1">
      <c r="A246" s="13"/>
      <c r="B246" s="233"/>
      <c r="C246" s="234"/>
      <c r="D246" s="235" t="s">
        <v>175</v>
      </c>
      <c r="E246" s="236" t="s">
        <v>1</v>
      </c>
      <c r="F246" s="237" t="s">
        <v>376</v>
      </c>
      <c r="G246" s="234"/>
      <c r="H246" s="238">
        <v>17.190000000000001</v>
      </c>
      <c r="I246" s="239"/>
      <c r="J246" s="234"/>
      <c r="K246" s="234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175</v>
      </c>
      <c r="AU246" s="244" t="s">
        <v>89</v>
      </c>
      <c r="AV246" s="13" t="s">
        <v>89</v>
      </c>
      <c r="AW246" s="13" t="s">
        <v>33</v>
      </c>
      <c r="AX246" s="13" t="s">
        <v>79</v>
      </c>
      <c r="AY246" s="244" t="s">
        <v>159</v>
      </c>
    </row>
    <row r="247" s="14" customFormat="1">
      <c r="A247" s="14"/>
      <c r="B247" s="245"/>
      <c r="C247" s="246"/>
      <c r="D247" s="235" t="s">
        <v>175</v>
      </c>
      <c r="E247" s="247" t="s">
        <v>1</v>
      </c>
      <c r="F247" s="248" t="s">
        <v>247</v>
      </c>
      <c r="G247" s="246"/>
      <c r="H247" s="249">
        <v>58.463000000000001</v>
      </c>
      <c r="I247" s="250"/>
      <c r="J247" s="246"/>
      <c r="K247" s="246"/>
      <c r="L247" s="251"/>
      <c r="M247" s="252"/>
      <c r="N247" s="253"/>
      <c r="O247" s="253"/>
      <c r="P247" s="253"/>
      <c r="Q247" s="253"/>
      <c r="R247" s="253"/>
      <c r="S247" s="253"/>
      <c r="T247" s="25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5" t="s">
        <v>175</v>
      </c>
      <c r="AU247" s="255" t="s">
        <v>89</v>
      </c>
      <c r="AV247" s="14" t="s">
        <v>165</v>
      </c>
      <c r="AW247" s="14" t="s">
        <v>33</v>
      </c>
      <c r="AX247" s="14" t="s">
        <v>87</v>
      </c>
      <c r="AY247" s="255" t="s">
        <v>159</v>
      </c>
    </row>
    <row r="248" s="2" customFormat="1" ht="24.15" customHeight="1">
      <c r="A248" s="38"/>
      <c r="B248" s="39"/>
      <c r="C248" s="219" t="s">
        <v>377</v>
      </c>
      <c r="D248" s="219" t="s">
        <v>161</v>
      </c>
      <c r="E248" s="220" t="s">
        <v>378</v>
      </c>
      <c r="F248" s="221" t="s">
        <v>379</v>
      </c>
      <c r="G248" s="222" t="s">
        <v>173</v>
      </c>
      <c r="H248" s="223">
        <v>23.888000000000002</v>
      </c>
      <c r="I248" s="224"/>
      <c r="J248" s="225">
        <f>ROUND(I248*H248,1)</f>
        <v>0</v>
      </c>
      <c r="K248" s="226"/>
      <c r="L248" s="44"/>
      <c r="M248" s="227" t="s">
        <v>1</v>
      </c>
      <c r="N248" s="228" t="s">
        <v>44</v>
      </c>
      <c r="O248" s="91"/>
      <c r="P248" s="229">
        <f>O248*H248</f>
        <v>0</v>
      </c>
      <c r="Q248" s="229">
        <v>0.0025000000000000001</v>
      </c>
      <c r="R248" s="229">
        <f>Q248*H248</f>
        <v>0.059720000000000002</v>
      </c>
      <c r="S248" s="229">
        <v>0</v>
      </c>
      <c r="T248" s="23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1" t="s">
        <v>165</v>
      </c>
      <c r="AT248" s="231" t="s">
        <v>161</v>
      </c>
      <c r="AU248" s="231" t="s">
        <v>89</v>
      </c>
      <c r="AY248" s="17" t="s">
        <v>159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7" t="s">
        <v>87</v>
      </c>
      <c r="BK248" s="232">
        <f>ROUND(I248*H248,1)</f>
        <v>0</v>
      </c>
      <c r="BL248" s="17" t="s">
        <v>165</v>
      </c>
      <c r="BM248" s="231" t="s">
        <v>380</v>
      </c>
    </row>
    <row r="249" s="13" customFormat="1">
      <c r="A249" s="13"/>
      <c r="B249" s="233"/>
      <c r="C249" s="234"/>
      <c r="D249" s="235" t="s">
        <v>175</v>
      </c>
      <c r="E249" s="236" t="s">
        <v>1</v>
      </c>
      <c r="F249" s="237" t="s">
        <v>374</v>
      </c>
      <c r="G249" s="234"/>
      <c r="H249" s="238">
        <v>23.888000000000002</v>
      </c>
      <c r="I249" s="239"/>
      <c r="J249" s="234"/>
      <c r="K249" s="234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175</v>
      </c>
      <c r="AU249" s="244" t="s">
        <v>89</v>
      </c>
      <c r="AV249" s="13" t="s">
        <v>89</v>
      </c>
      <c r="AW249" s="13" t="s">
        <v>33</v>
      </c>
      <c r="AX249" s="13" t="s">
        <v>87</v>
      </c>
      <c r="AY249" s="244" t="s">
        <v>159</v>
      </c>
    </row>
    <row r="250" s="2" customFormat="1" ht="21.75" customHeight="1">
      <c r="A250" s="38"/>
      <c r="B250" s="39"/>
      <c r="C250" s="219" t="s">
        <v>381</v>
      </c>
      <c r="D250" s="219" t="s">
        <v>161</v>
      </c>
      <c r="E250" s="220" t="s">
        <v>382</v>
      </c>
      <c r="F250" s="221" t="s">
        <v>383</v>
      </c>
      <c r="G250" s="222" t="s">
        <v>213</v>
      </c>
      <c r="H250" s="223">
        <v>2.3889999999999998</v>
      </c>
      <c r="I250" s="224"/>
      <c r="J250" s="225">
        <f>ROUND(I250*H250,1)</f>
        <v>0</v>
      </c>
      <c r="K250" s="226"/>
      <c r="L250" s="44"/>
      <c r="M250" s="227" t="s">
        <v>1</v>
      </c>
      <c r="N250" s="228" t="s">
        <v>44</v>
      </c>
      <c r="O250" s="91"/>
      <c r="P250" s="229">
        <f>O250*H250</f>
        <v>0</v>
      </c>
      <c r="Q250" s="229">
        <v>2.5018722040000001</v>
      </c>
      <c r="R250" s="229">
        <f>Q250*H250</f>
        <v>5.9769726953559994</v>
      </c>
      <c r="S250" s="229">
        <v>0</v>
      </c>
      <c r="T250" s="23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1" t="s">
        <v>165</v>
      </c>
      <c r="AT250" s="231" t="s">
        <v>161</v>
      </c>
      <c r="AU250" s="231" t="s">
        <v>89</v>
      </c>
      <c r="AY250" s="17" t="s">
        <v>159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7" t="s">
        <v>87</v>
      </c>
      <c r="BK250" s="232">
        <f>ROUND(I250*H250,1)</f>
        <v>0</v>
      </c>
      <c r="BL250" s="17" t="s">
        <v>165</v>
      </c>
      <c r="BM250" s="231" t="s">
        <v>384</v>
      </c>
    </row>
    <row r="251" s="13" customFormat="1">
      <c r="A251" s="13"/>
      <c r="B251" s="233"/>
      <c r="C251" s="234"/>
      <c r="D251" s="235" t="s">
        <v>175</v>
      </c>
      <c r="E251" s="236" t="s">
        <v>1</v>
      </c>
      <c r="F251" s="237" t="s">
        <v>385</v>
      </c>
      <c r="G251" s="234"/>
      <c r="H251" s="238">
        <v>2.3889999999999998</v>
      </c>
      <c r="I251" s="239"/>
      <c r="J251" s="234"/>
      <c r="K251" s="234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175</v>
      </c>
      <c r="AU251" s="244" t="s">
        <v>89</v>
      </c>
      <c r="AV251" s="13" t="s">
        <v>89</v>
      </c>
      <c r="AW251" s="13" t="s">
        <v>33</v>
      </c>
      <c r="AX251" s="13" t="s">
        <v>87</v>
      </c>
      <c r="AY251" s="244" t="s">
        <v>159</v>
      </c>
    </row>
    <row r="252" s="2" customFormat="1" ht="16.5" customHeight="1">
      <c r="A252" s="38"/>
      <c r="B252" s="39"/>
      <c r="C252" s="219" t="s">
        <v>386</v>
      </c>
      <c r="D252" s="219" t="s">
        <v>161</v>
      </c>
      <c r="E252" s="220" t="s">
        <v>387</v>
      </c>
      <c r="F252" s="221" t="s">
        <v>388</v>
      </c>
      <c r="G252" s="222" t="s">
        <v>213</v>
      </c>
      <c r="H252" s="223">
        <v>3.238</v>
      </c>
      <c r="I252" s="224"/>
      <c r="J252" s="225">
        <f>ROUND(I252*H252,1)</f>
        <v>0</v>
      </c>
      <c r="K252" s="226"/>
      <c r="L252" s="44"/>
      <c r="M252" s="227" t="s">
        <v>1</v>
      </c>
      <c r="N252" s="228" t="s">
        <v>44</v>
      </c>
      <c r="O252" s="91"/>
      <c r="P252" s="229">
        <f>O252*H252</f>
        <v>0</v>
      </c>
      <c r="Q252" s="229">
        <v>2.5018722040000001</v>
      </c>
      <c r="R252" s="229">
        <f>Q252*H252</f>
        <v>8.1010621965520002</v>
      </c>
      <c r="S252" s="229">
        <v>0</v>
      </c>
      <c r="T252" s="230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1" t="s">
        <v>165</v>
      </c>
      <c r="AT252" s="231" t="s">
        <v>161</v>
      </c>
      <c r="AU252" s="231" t="s">
        <v>89</v>
      </c>
      <c r="AY252" s="17" t="s">
        <v>159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7" t="s">
        <v>87</v>
      </c>
      <c r="BK252" s="232">
        <f>ROUND(I252*H252,1)</f>
        <v>0</v>
      </c>
      <c r="BL252" s="17" t="s">
        <v>165</v>
      </c>
      <c r="BM252" s="231" t="s">
        <v>389</v>
      </c>
    </row>
    <row r="253" s="13" customFormat="1">
      <c r="A253" s="13"/>
      <c r="B253" s="233"/>
      <c r="C253" s="234"/>
      <c r="D253" s="235" t="s">
        <v>175</v>
      </c>
      <c r="E253" s="236" t="s">
        <v>1</v>
      </c>
      <c r="F253" s="237" t="s">
        <v>390</v>
      </c>
      <c r="G253" s="234"/>
      <c r="H253" s="238">
        <v>1.629</v>
      </c>
      <c r="I253" s="239"/>
      <c r="J253" s="234"/>
      <c r="K253" s="234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175</v>
      </c>
      <c r="AU253" s="244" t="s">
        <v>89</v>
      </c>
      <c r="AV253" s="13" t="s">
        <v>89</v>
      </c>
      <c r="AW253" s="13" t="s">
        <v>33</v>
      </c>
      <c r="AX253" s="13" t="s">
        <v>79</v>
      </c>
      <c r="AY253" s="244" t="s">
        <v>159</v>
      </c>
    </row>
    <row r="254" s="13" customFormat="1">
      <c r="A254" s="13"/>
      <c r="B254" s="233"/>
      <c r="C254" s="234"/>
      <c r="D254" s="235" t="s">
        <v>175</v>
      </c>
      <c r="E254" s="236" t="s">
        <v>1</v>
      </c>
      <c r="F254" s="237" t="s">
        <v>391</v>
      </c>
      <c r="G254" s="234"/>
      <c r="H254" s="238">
        <v>1.609</v>
      </c>
      <c r="I254" s="239"/>
      <c r="J254" s="234"/>
      <c r="K254" s="234"/>
      <c r="L254" s="240"/>
      <c r="M254" s="241"/>
      <c r="N254" s="242"/>
      <c r="O254" s="242"/>
      <c r="P254" s="242"/>
      <c r="Q254" s="242"/>
      <c r="R254" s="242"/>
      <c r="S254" s="242"/>
      <c r="T254" s="24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4" t="s">
        <v>175</v>
      </c>
      <c r="AU254" s="244" t="s">
        <v>89</v>
      </c>
      <c r="AV254" s="13" t="s">
        <v>89</v>
      </c>
      <c r="AW254" s="13" t="s">
        <v>33</v>
      </c>
      <c r="AX254" s="13" t="s">
        <v>79</v>
      </c>
      <c r="AY254" s="244" t="s">
        <v>159</v>
      </c>
    </row>
    <row r="255" s="14" customFormat="1">
      <c r="A255" s="14"/>
      <c r="B255" s="245"/>
      <c r="C255" s="246"/>
      <c r="D255" s="235" t="s">
        <v>175</v>
      </c>
      <c r="E255" s="247" t="s">
        <v>1</v>
      </c>
      <c r="F255" s="248" t="s">
        <v>247</v>
      </c>
      <c r="G255" s="246"/>
      <c r="H255" s="249">
        <v>3.238</v>
      </c>
      <c r="I255" s="250"/>
      <c r="J255" s="246"/>
      <c r="K255" s="246"/>
      <c r="L255" s="251"/>
      <c r="M255" s="252"/>
      <c r="N255" s="253"/>
      <c r="O255" s="253"/>
      <c r="P255" s="253"/>
      <c r="Q255" s="253"/>
      <c r="R255" s="253"/>
      <c r="S255" s="253"/>
      <c r="T255" s="25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5" t="s">
        <v>175</v>
      </c>
      <c r="AU255" s="255" t="s">
        <v>89</v>
      </c>
      <c r="AV255" s="14" t="s">
        <v>165</v>
      </c>
      <c r="AW255" s="14" t="s">
        <v>33</v>
      </c>
      <c r="AX255" s="14" t="s">
        <v>87</v>
      </c>
      <c r="AY255" s="255" t="s">
        <v>159</v>
      </c>
    </row>
    <row r="256" s="2" customFormat="1" ht="24.15" customHeight="1">
      <c r="A256" s="38"/>
      <c r="B256" s="39"/>
      <c r="C256" s="219" t="s">
        <v>392</v>
      </c>
      <c r="D256" s="219" t="s">
        <v>161</v>
      </c>
      <c r="E256" s="220" t="s">
        <v>393</v>
      </c>
      <c r="F256" s="221" t="s">
        <v>394</v>
      </c>
      <c r="G256" s="222" t="s">
        <v>173</v>
      </c>
      <c r="H256" s="223">
        <v>58.463000000000001</v>
      </c>
      <c r="I256" s="224"/>
      <c r="J256" s="225">
        <f>ROUND(I256*H256,1)</f>
        <v>0</v>
      </c>
      <c r="K256" s="226"/>
      <c r="L256" s="44"/>
      <c r="M256" s="227" t="s">
        <v>1</v>
      </c>
      <c r="N256" s="228" t="s">
        <v>44</v>
      </c>
      <c r="O256" s="91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1" t="s">
        <v>165</v>
      </c>
      <c r="AT256" s="231" t="s">
        <v>161</v>
      </c>
      <c r="AU256" s="231" t="s">
        <v>89</v>
      </c>
      <c r="AY256" s="17" t="s">
        <v>159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7" t="s">
        <v>87</v>
      </c>
      <c r="BK256" s="232">
        <f>ROUND(I256*H256,1)</f>
        <v>0</v>
      </c>
      <c r="BL256" s="17" t="s">
        <v>165</v>
      </c>
      <c r="BM256" s="231" t="s">
        <v>395</v>
      </c>
    </row>
    <row r="257" s="2" customFormat="1" ht="33" customHeight="1">
      <c r="A257" s="38"/>
      <c r="B257" s="39"/>
      <c r="C257" s="219" t="s">
        <v>396</v>
      </c>
      <c r="D257" s="219" t="s">
        <v>161</v>
      </c>
      <c r="E257" s="220" t="s">
        <v>397</v>
      </c>
      <c r="F257" s="221" t="s">
        <v>398</v>
      </c>
      <c r="G257" s="222" t="s">
        <v>173</v>
      </c>
      <c r="H257" s="223">
        <v>7.0069999999999997</v>
      </c>
      <c r="I257" s="224"/>
      <c r="J257" s="225">
        <f>ROUND(I257*H257,1)</f>
        <v>0</v>
      </c>
      <c r="K257" s="226"/>
      <c r="L257" s="44"/>
      <c r="M257" s="227" t="s">
        <v>1</v>
      </c>
      <c r="N257" s="228" t="s">
        <v>44</v>
      </c>
      <c r="O257" s="91"/>
      <c r="P257" s="229">
        <f>O257*H257</f>
        <v>0</v>
      </c>
      <c r="Q257" s="229">
        <v>0.34839999999999999</v>
      </c>
      <c r="R257" s="229">
        <f>Q257*H257</f>
        <v>2.4412387999999998</v>
      </c>
      <c r="S257" s="229">
        <v>0</v>
      </c>
      <c r="T257" s="230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1" t="s">
        <v>165</v>
      </c>
      <c r="AT257" s="231" t="s">
        <v>161</v>
      </c>
      <c r="AU257" s="231" t="s">
        <v>89</v>
      </c>
      <c r="AY257" s="17" t="s">
        <v>159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7" t="s">
        <v>87</v>
      </c>
      <c r="BK257" s="232">
        <f>ROUND(I257*H257,1)</f>
        <v>0</v>
      </c>
      <c r="BL257" s="17" t="s">
        <v>165</v>
      </c>
      <c r="BM257" s="231" t="s">
        <v>399</v>
      </c>
    </row>
    <row r="258" s="13" customFormat="1">
      <c r="A258" s="13"/>
      <c r="B258" s="233"/>
      <c r="C258" s="234"/>
      <c r="D258" s="235" t="s">
        <v>175</v>
      </c>
      <c r="E258" s="236" t="s">
        <v>1</v>
      </c>
      <c r="F258" s="237" t="s">
        <v>400</v>
      </c>
      <c r="G258" s="234"/>
      <c r="H258" s="238">
        <v>3.4649999999999999</v>
      </c>
      <c r="I258" s="239"/>
      <c r="J258" s="234"/>
      <c r="K258" s="234"/>
      <c r="L258" s="240"/>
      <c r="M258" s="241"/>
      <c r="N258" s="242"/>
      <c r="O258" s="242"/>
      <c r="P258" s="242"/>
      <c r="Q258" s="242"/>
      <c r="R258" s="242"/>
      <c r="S258" s="242"/>
      <c r="T258" s="24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4" t="s">
        <v>175</v>
      </c>
      <c r="AU258" s="244" t="s">
        <v>89</v>
      </c>
      <c r="AV258" s="13" t="s">
        <v>89</v>
      </c>
      <c r="AW258" s="13" t="s">
        <v>33</v>
      </c>
      <c r="AX258" s="13" t="s">
        <v>79</v>
      </c>
      <c r="AY258" s="244" t="s">
        <v>159</v>
      </c>
    </row>
    <row r="259" s="13" customFormat="1">
      <c r="A259" s="13"/>
      <c r="B259" s="233"/>
      <c r="C259" s="234"/>
      <c r="D259" s="235" t="s">
        <v>175</v>
      </c>
      <c r="E259" s="236" t="s">
        <v>1</v>
      </c>
      <c r="F259" s="237" t="s">
        <v>401</v>
      </c>
      <c r="G259" s="234"/>
      <c r="H259" s="238">
        <v>3.5419999999999998</v>
      </c>
      <c r="I259" s="239"/>
      <c r="J259" s="234"/>
      <c r="K259" s="234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175</v>
      </c>
      <c r="AU259" s="244" t="s">
        <v>89</v>
      </c>
      <c r="AV259" s="13" t="s">
        <v>89</v>
      </c>
      <c r="AW259" s="13" t="s">
        <v>33</v>
      </c>
      <c r="AX259" s="13" t="s">
        <v>79</v>
      </c>
      <c r="AY259" s="244" t="s">
        <v>159</v>
      </c>
    </row>
    <row r="260" s="14" customFormat="1">
      <c r="A260" s="14"/>
      <c r="B260" s="245"/>
      <c r="C260" s="246"/>
      <c r="D260" s="235" t="s">
        <v>175</v>
      </c>
      <c r="E260" s="247" t="s">
        <v>1</v>
      </c>
      <c r="F260" s="248" t="s">
        <v>247</v>
      </c>
      <c r="G260" s="246"/>
      <c r="H260" s="249">
        <v>7.0069999999999997</v>
      </c>
      <c r="I260" s="250"/>
      <c r="J260" s="246"/>
      <c r="K260" s="246"/>
      <c r="L260" s="251"/>
      <c r="M260" s="252"/>
      <c r="N260" s="253"/>
      <c r="O260" s="253"/>
      <c r="P260" s="253"/>
      <c r="Q260" s="253"/>
      <c r="R260" s="253"/>
      <c r="S260" s="253"/>
      <c r="T260" s="25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5" t="s">
        <v>175</v>
      </c>
      <c r="AU260" s="255" t="s">
        <v>89</v>
      </c>
      <c r="AV260" s="14" t="s">
        <v>165</v>
      </c>
      <c r="AW260" s="14" t="s">
        <v>33</v>
      </c>
      <c r="AX260" s="14" t="s">
        <v>87</v>
      </c>
      <c r="AY260" s="255" t="s">
        <v>159</v>
      </c>
    </row>
    <row r="261" s="2" customFormat="1" ht="24.15" customHeight="1">
      <c r="A261" s="38"/>
      <c r="B261" s="39"/>
      <c r="C261" s="219" t="s">
        <v>402</v>
      </c>
      <c r="D261" s="219" t="s">
        <v>161</v>
      </c>
      <c r="E261" s="220" t="s">
        <v>403</v>
      </c>
      <c r="F261" s="221" t="s">
        <v>404</v>
      </c>
      <c r="G261" s="222" t="s">
        <v>173</v>
      </c>
      <c r="H261" s="223">
        <v>151.40700000000001</v>
      </c>
      <c r="I261" s="224"/>
      <c r="J261" s="225">
        <f>ROUND(I261*H261,1)</f>
        <v>0</v>
      </c>
      <c r="K261" s="226"/>
      <c r="L261" s="44"/>
      <c r="M261" s="227" t="s">
        <v>1</v>
      </c>
      <c r="N261" s="228" t="s">
        <v>44</v>
      </c>
      <c r="O261" s="91"/>
      <c r="P261" s="229">
        <f>O261*H261</f>
        <v>0</v>
      </c>
      <c r="Q261" s="229">
        <v>0.28867999999999999</v>
      </c>
      <c r="R261" s="229">
        <f>Q261*H261</f>
        <v>43.708172760000004</v>
      </c>
      <c r="S261" s="229">
        <v>0</v>
      </c>
      <c r="T261" s="230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1" t="s">
        <v>165</v>
      </c>
      <c r="AT261" s="231" t="s">
        <v>161</v>
      </c>
      <c r="AU261" s="231" t="s">
        <v>89</v>
      </c>
      <c r="AY261" s="17" t="s">
        <v>159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7" t="s">
        <v>87</v>
      </c>
      <c r="BK261" s="232">
        <f>ROUND(I261*H261,1)</f>
        <v>0</v>
      </c>
      <c r="BL261" s="17" t="s">
        <v>165</v>
      </c>
      <c r="BM261" s="231" t="s">
        <v>405</v>
      </c>
    </row>
    <row r="262" s="13" customFormat="1">
      <c r="A262" s="13"/>
      <c r="B262" s="233"/>
      <c r="C262" s="234"/>
      <c r="D262" s="235" t="s">
        <v>175</v>
      </c>
      <c r="E262" s="236" t="s">
        <v>1</v>
      </c>
      <c r="F262" s="237" t="s">
        <v>406</v>
      </c>
      <c r="G262" s="234"/>
      <c r="H262" s="238">
        <v>52.578000000000003</v>
      </c>
      <c r="I262" s="239"/>
      <c r="J262" s="234"/>
      <c r="K262" s="234"/>
      <c r="L262" s="240"/>
      <c r="M262" s="241"/>
      <c r="N262" s="242"/>
      <c r="O262" s="242"/>
      <c r="P262" s="242"/>
      <c r="Q262" s="242"/>
      <c r="R262" s="242"/>
      <c r="S262" s="242"/>
      <c r="T262" s="24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4" t="s">
        <v>175</v>
      </c>
      <c r="AU262" s="244" t="s">
        <v>89</v>
      </c>
      <c r="AV262" s="13" t="s">
        <v>89</v>
      </c>
      <c r="AW262" s="13" t="s">
        <v>33</v>
      </c>
      <c r="AX262" s="13" t="s">
        <v>79</v>
      </c>
      <c r="AY262" s="244" t="s">
        <v>159</v>
      </c>
    </row>
    <row r="263" s="13" customFormat="1">
      <c r="A263" s="13"/>
      <c r="B263" s="233"/>
      <c r="C263" s="234"/>
      <c r="D263" s="235" t="s">
        <v>175</v>
      </c>
      <c r="E263" s="236" t="s">
        <v>1</v>
      </c>
      <c r="F263" s="237" t="s">
        <v>407</v>
      </c>
      <c r="G263" s="234"/>
      <c r="H263" s="238">
        <v>68.619</v>
      </c>
      <c r="I263" s="239"/>
      <c r="J263" s="234"/>
      <c r="K263" s="234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175</v>
      </c>
      <c r="AU263" s="244" t="s">
        <v>89</v>
      </c>
      <c r="AV263" s="13" t="s">
        <v>89</v>
      </c>
      <c r="AW263" s="13" t="s">
        <v>33</v>
      </c>
      <c r="AX263" s="13" t="s">
        <v>79</v>
      </c>
      <c r="AY263" s="244" t="s">
        <v>159</v>
      </c>
    </row>
    <row r="264" s="13" customFormat="1">
      <c r="A264" s="13"/>
      <c r="B264" s="233"/>
      <c r="C264" s="234"/>
      <c r="D264" s="235" t="s">
        <v>175</v>
      </c>
      <c r="E264" s="236" t="s">
        <v>1</v>
      </c>
      <c r="F264" s="237" t="s">
        <v>408</v>
      </c>
      <c r="G264" s="234"/>
      <c r="H264" s="238">
        <v>30.210000000000001</v>
      </c>
      <c r="I264" s="239"/>
      <c r="J264" s="234"/>
      <c r="K264" s="234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175</v>
      </c>
      <c r="AU264" s="244" t="s">
        <v>89</v>
      </c>
      <c r="AV264" s="13" t="s">
        <v>89</v>
      </c>
      <c r="AW264" s="13" t="s">
        <v>33</v>
      </c>
      <c r="AX264" s="13" t="s">
        <v>79</v>
      </c>
      <c r="AY264" s="244" t="s">
        <v>159</v>
      </c>
    </row>
    <row r="265" s="14" customFormat="1">
      <c r="A265" s="14"/>
      <c r="B265" s="245"/>
      <c r="C265" s="246"/>
      <c r="D265" s="235" t="s">
        <v>175</v>
      </c>
      <c r="E265" s="247" t="s">
        <v>1</v>
      </c>
      <c r="F265" s="248" t="s">
        <v>247</v>
      </c>
      <c r="G265" s="246"/>
      <c r="H265" s="249">
        <v>151.40700000000001</v>
      </c>
      <c r="I265" s="250"/>
      <c r="J265" s="246"/>
      <c r="K265" s="246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175</v>
      </c>
      <c r="AU265" s="255" t="s">
        <v>89</v>
      </c>
      <c r="AV265" s="14" t="s">
        <v>165</v>
      </c>
      <c r="AW265" s="14" t="s">
        <v>33</v>
      </c>
      <c r="AX265" s="14" t="s">
        <v>87</v>
      </c>
      <c r="AY265" s="255" t="s">
        <v>159</v>
      </c>
    </row>
    <row r="266" s="2" customFormat="1" ht="24.15" customHeight="1">
      <c r="A266" s="38"/>
      <c r="B266" s="39"/>
      <c r="C266" s="219" t="s">
        <v>409</v>
      </c>
      <c r="D266" s="219" t="s">
        <v>161</v>
      </c>
      <c r="E266" s="220" t="s">
        <v>410</v>
      </c>
      <c r="F266" s="221" t="s">
        <v>411</v>
      </c>
      <c r="G266" s="222" t="s">
        <v>173</v>
      </c>
      <c r="H266" s="223">
        <v>1.76</v>
      </c>
      <c r="I266" s="224"/>
      <c r="J266" s="225">
        <f>ROUND(I266*H266,1)</f>
        <v>0</v>
      </c>
      <c r="K266" s="226"/>
      <c r="L266" s="44"/>
      <c r="M266" s="227" t="s">
        <v>1</v>
      </c>
      <c r="N266" s="228" t="s">
        <v>44</v>
      </c>
      <c r="O266" s="91"/>
      <c r="P266" s="229">
        <f>O266*H266</f>
        <v>0</v>
      </c>
      <c r="Q266" s="229">
        <v>0.155</v>
      </c>
      <c r="R266" s="229">
        <f>Q266*H266</f>
        <v>0.27279999999999999</v>
      </c>
      <c r="S266" s="229">
        <v>0</v>
      </c>
      <c r="T266" s="230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1" t="s">
        <v>165</v>
      </c>
      <c r="AT266" s="231" t="s">
        <v>161</v>
      </c>
      <c r="AU266" s="231" t="s">
        <v>89</v>
      </c>
      <c r="AY266" s="17" t="s">
        <v>159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7" t="s">
        <v>87</v>
      </c>
      <c r="BK266" s="232">
        <f>ROUND(I266*H266,1)</f>
        <v>0</v>
      </c>
      <c r="BL266" s="17" t="s">
        <v>165</v>
      </c>
      <c r="BM266" s="231" t="s">
        <v>412</v>
      </c>
    </row>
    <row r="267" s="13" customFormat="1">
      <c r="A267" s="13"/>
      <c r="B267" s="233"/>
      <c r="C267" s="234"/>
      <c r="D267" s="235" t="s">
        <v>175</v>
      </c>
      <c r="E267" s="236" t="s">
        <v>1</v>
      </c>
      <c r="F267" s="237" t="s">
        <v>413</v>
      </c>
      <c r="G267" s="234"/>
      <c r="H267" s="238">
        <v>1.76</v>
      </c>
      <c r="I267" s="239"/>
      <c r="J267" s="234"/>
      <c r="K267" s="234"/>
      <c r="L267" s="240"/>
      <c r="M267" s="241"/>
      <c r="N267" s="242"/>
      <c r="O267" s="242"/>
      <c r="P267" s="242"/>
      <c r="Q267" s="242"/>
      <c r="R267" s="242"/>
      <c r="S267" s="242"/>
      <c r="T267" s="24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4" t="s">
        <v>175</v>
      </c>
      <c r="AU267" s="244" t="s">
        <v>89</v>
      </c>
      <c r="AV267" s="13" t="s">
        <v>89</v>
      </c>
      <c r="AW267" s="13" t="s">
        <v>33</v>
      </c>
      <c r="AX267" s="13" t="s">
        <v>87</v>
      </c>
      <c r="AY267" s="244" t="s">
        <v>159</v>
      </c>
    </row>
    <row r="268" s="2" customFormat="1" ht="24.15" customHeight="1">
      <c r="A268" s="38"/>
      <c r="B268" s="39"/>
      <c r="C268" s="219" t="s">
        <v>414</v>
      </c>
      <c r="D268" s="219" t="s">
        <v>161</v>
      </c>
      <c r="E268" s="220" t="s">
        <v>415</v>
      </c>
      <c r="F268" s="221" t="s">
        <v>416</v>
      </c>
      <c r="G268" s="222" t="s">
        <v>173</v>
      </c>
      <c r="H268" s="223">
        <v>117.386</v>
      </c>
      <c r="I268" s="224"/>
      <c r="J268" s="225">
        <f>ROUND(I268*H268,1)</f>
        <v>0</v>
      </c>
      <c r="K268" s="226"/>
      <c r="L268" s="44"/>
      <c r="M268" s="227" t="s">
        <v>1</v>
      </c>
      <c r="N268" s="228" t="s">
        <v>44</v>
      </c>
      <c r="O268" s="91"/>
      <c r="P268" s="229">
        <f>O268*H268</f>
        <v>0</v>
      </c>
      <c r="Q268" s="229">
        <v>0.120208</v>
      </c>
      <c r="R268" s="229">
        <f>Q268*H268</f>
        <v>14.110736287999998</v>
      </c>
      <c r="S268" s="229">
        <v>0</v>
      </c>
      <c r="T268" s="230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1" t="s">
        <v>165</v>
      </c>
      <c r="AT268" s="231" t="s">
        <v>161</v>
      </c>
      <c r="AU268" s="231" t="s">
        <v>89</v>
      </c>
      <c r="AY268" s="17" t="s">
        <v>159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7" t="s">
        <v>87</v>
      </c>
      <c r="BK268" s="232">
        <f>ROUND(I268*H268,1)</f>
        <v>0</v>
      </c>
      <c r="BL268" s="17" t="s">
        <v>165</v>
      </c>
      <c r="BM268" s="231" t="s">
        <v>417</v>
      </c>
    </row>
    <row r="269" s="13" customFormat="1">
      <c r="A269" s="13"/>
      <c r="B269" s="233"/>
      <c r="C269" s="234"/>
      <c r="D269" s="235" t="s">
        <v>175</v>
      </c>
      <c r="E269" s="236" t="s">
        <v>1</v>
      </c>
      <c r="F269" s="237" t="s">
        <v>418</v>
      </c>
      <c r="G269" s="234"/>
      <c r="H269" s="238">
        <v>117.386</v>
      </c>
      <c r="I269" s="239"/>
      <c r="J269" s="234"/>
      <c r="K269" s="234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175</v>
      </c>
      <c r="AU269" s="244" t="s">
        <v>89</v>
      </c>
      <c r="AV269" s="13" t="s">
        <v>89</v>
      </c>
      <c r="AW269" s="13" t="s">
        <v>33</v>
      </c>
      <c r="AX269" s="13" t="s">
        <v>87</v>
      </c>
      <c r="AY269" s="244" t="s">
        <v>159</v>
      </c>
    </row>
    <row r="270" s="2" customFormat="1" ht="24.15" customHeight="1">
      <c r="A270" s="38"/>
      <c r="B270" s="39"/>
      <c r="C270" s="219" t="s">
        <v>419</v>
      </c>
      <c r="D270" s="219" t="s">
        <v>161</v>
      </c>
      <c r="E270" s="220" t="s">
        <v>420</v>
      </c>
      <c r="F270" s="221" t="s">
        <v>421</v>
      </c>
      <c r="G270" s="222" t="s">
        <v>173</v>
      </c>
      <c r="H270" s="223">
        <v>61.216999999999999</v>
      </c>
      <c r="I270" s="224"/>
      <c r="J270" s="225">
        <f>ROUND(I270*H270,1)</f>
        <v>0</v>
      </c>
      <c r="K270" s="226"/>
      <c r="L270" s="44"/>
      <c r="M270" s="227" t="s">
        <v>1</v>
      </c>
      <c r="N270" s="228" t="s">
        <v>44</v>
      </c>
      <c r="O270" s="91"/>
      <c r="P270" s="229">
        <f>O270*H270</f>
        <v>0</v>
      </c>
      <c r="Q270" s="229">
        <v>0.14605000000000001</v>
      </c>
      <c r="R270" s="229">
        <f>Q270*H270</f>
        <v>8.9407428500000012</v>
      </c>
      <c r="S270" s="229">
        <v>0</v>
      </c>
      <c r="T270" s="230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1" t="s">
        <v>165</v>
      </c>
      <c r="AT270" s="231" t="s">
        <v>161</v>
      </c>
      <c r="AU270" s="231" t="s">
        <v>89</v>
      </c>
      <c r="AY270" s="17" t="s">
        <v>159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7" t="s">
        <v>87</v>
      </c>
      <c r="BK270" s="232">
        <f>ROUND(I270*H270,1)</f>
        <v>0</v>
      </c>
      <c r="BL270" s="17" t="s">
        <v>165</v>
      </c>
      <c r="BM270" s="231" t="s">
        <v>422</v>
      </c>
    </row>
    <row r="271" s="13" customFormat="1">
      <c r="A271" s="13"/>
      <c r="B271" s="233"/>
      <c r="C271" s="234"/>
      <c r="D271" s="235" t="s">
        <v>175</v>
      </c>
      <c r="E271" s="236" t="s">
        <v>1</v>
      </c>
      <c r="F271" s="237" t="s">
        <v>423</v>
      </c>
      <c r="G271" s="234"/>
      <c r="H271" s="238">
        <v>61.216999999999999</v>
      </c>
      <c r="I271" s="239"/>
      <c r="J271" s="234"/>
      <c r="K271" s="234"/>
      <c r="L271" s="240"/>
      <c r="M271" s="241"/>
      <c r="N271" s="242"/>
      <c r="O271" s="242"/>
      <c r="P271" s="242"/>
      <c r="Q271" s="242"/>
      <c r="R271" s="242"/>
      <c r="S271" s="242"/>
      <c r="T271" s="24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4" t="s">
        <v>175</v>
      </c>
      <c r="AU271" s="244" t="s">
        <v>89</v>
      </c>
      <c r="AV271" s="13" t="s">
        <v>89</v>
      </c>
      <c r="AW271" s="13" t="s">
        <v>33</v>
      </c>
      <c r="AX271" s="13" t="s">
        <v>87</v>
      </c>
      <c r="AY271" s="244" t="s">
        <v>159</v>
      </c>
    </row>
    <row r="272" s="2" customFormat="1" ht="24.15" customHeight="1">
      <c r="A272" s="38"/>
      <c r="B272" s="39"/>
      <c r="C272" s="219" t="s">
        <v>424</v>
      </c>
      <c r="D272" s="219" t="s">
        <v>161</v>
      </c>
      <c r="E272" s="220" t="s">
        <v>425</v>
      </c>
      <c r="F272" s="221" t="s">
        <v>426</v>
      </c>
      <c r="G272" s="222" t="s">
        <v>427</v>
      </c>
      <c r="H272" s="223">
        <v>58.685000000000002</v>
      </c>
      <c r="I272" s="224"/>
      <c r="J272" s="225">
        <f>ROUND(I272*H272,1)</f>
        <v>0</v>
      </c>
      <c r="K272" s="226"/>
      <c r="L272" s="44"/>
      <c r="M272" s="227" t="s">
        <v>1</v>
      </c>
      <c r="N272" s="228" t="s">
        <v>44</v>
      </c>
      <c r="O272" s="91"/>
      <c r="P272" s="229">
        <f>O272*H272</f>
        <v>0</v>
      </c>
      <c r="Q272" s="229">
        <v>0.00012040709999999999</v>
      </c>
      <c r="R272" s="229">
        <f>Q272*H272</f>
        <v>0.0070660906635000003</v>
      </c>
      <c r="S272" s="229">
        <v>0</v>
      </c>
      <c r="T272" s="230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1" t="s">
        <v>165</v>
      </c>
      <c r="AT272" s="231" t="s">
        <v>161</v>
      </c>
      <c r="AU272" s="231" t="s">
        <v>89</v>
      </c>
      <c r="AY272" s="17" t="s">
        <v>159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7" t="s">
        <v>87</v>
      </c>
      <c r="BK272" s="232">
        <f>ROUND(I272*H272,1)</f>
        <v>0</v>
      </c>
      <c r="BL272" s="17" t="s">
        <v>165</v>
      </c>
      <c r="BM272" s="231" t="s">
        <v>428</v>
      </c>
    </row>
    <row r="273" s="13" customFormat="1">
      <c r="A273" s="13"/>
      <c r="B273" s="233"/>
      <c r="C273" s="234"/>
      <c r="D273" s="235" t="s">
        <v>175</v>
      </c>
      <c r="E273" s="236" t="s">
        <v>1</v>
      </c>
      <c r="F273" s="237" t="s">
        <v>429</v>
      </c>
      <c r="G273" s="234"/>
      <c r="H273" s="238">
        <v>19.914999999999999</v>
      </c>
      <c r="I273" s="239"/>
      <c r="J273" s="234"/>
      <c r="K273" s="234"/>
      <c r="L273" s="240"/>
      <c r="M273" s="241"/>
      <c r="N273" s="242"/>
      <c r="O273" s="242"/>
      <c r="P273" s="242"/>
      <c r="Q273" s="242"/>
      <c r="R273" s="242"/>
      <c r="S273" s="242"/>
      <c r="T273" s="24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4" t="s">
        <v>175</v>
      </c>
      <c r="AU273" s="244" t="s">
        <v>89</v>
      </c>
      <c r="AV273" s="13" t="s">
        <v>89</v>
      </c>
      <c r="AW273" s="13" t="s">
        <v>33</v>
      </c>
      <c r="AX273" s="13" t="s">
        <v>79</v>
      </c>
      <c r="AY273" s="244" t="s">
        <v>159</v>
      </c>
    </row>
    <row r="274" s="13" customFormat="1">
      <c r="A274" s="13"/>
      <c r="B274" s="233"/>
      <c r="C274" s="234"/>
      <c r="D274" s="235" t="s">
        <v>175</v>
      </c>
      <c r="E274" s="236" t="s">
        <v>1</v>
      </c>
      <c r="F274" s="237" t="s">
        <v>430</v>
      </c>
      <c r="G274" s="234"/>
      <c r="H274" s="238">
        <v>38.770000000000003</v>
      </c>
      <c r="I274" s="239"/>
      <c r="J274" s="234"/>
      <c r="K274" s="234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175</v>
      </c>
      <c r="AU274" s="244" t="s">
        <v>89</v>
      </c>
      <c r="AV274" s="13" t="s">
        <v>89</v>
      </c>
      <c r="AW274" s="13" t="s">
        <v>33</v>
      </c>
      <c r="AX274" s="13" t="s">
        <v>79</v>
      </c>
      <c r="AY274" s="244" t="s">
        <v>159</v>
      </c>
    </row>
    <row r="275" s="14" customFormat="1">
      <c r="A275" s="14"/>
      <c r="B275" s="245"/>
      <c r="C275" s="246"/>
      <c r="D275" s="235" t="s">
        <v>175</v>
      </c>
      <c r="E275" s="247" t="s">
        <v>1</v>
      </c>
      <c r="F275" s="248" t="s">
        <v>247</v>
      </c>
      <c r="G275" s="246"/>
      <c r="H275" s="249">
        <v>58.685000000000002</v>
      </c>
      <c r="I275" s="250"/>
      <c r="J275" s="246"/>
      <c r="K275" s="246"/>
      <c r="L275" s="251"/>
      <c r="M275" s="252"/>
      <c r="N275" s="253"/>
      <c r="O275" s="253"/>
      <c r="P275" s="253"/>
      <c r="Q275" s="253"/>
      <c r="R275" s="253"/>
      <c r="S275" s="253"/>
      <c r="T275" s="25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5" t="s">
        <v>175</v>
      </c>
      <c r="AU275" s="255" t="s">
        <v>89</v>
      </c>
      <c r="AV275" s="14" t="s">
        <v>165</v>
      </c>
      <c r="AW275" s="14" t="s">
        <v>33</v>
      </c>
      <c r="AX275" s="14" t="s">
        <v>87</v>
      </c>
      <c r="AY275" s="255" t="s">
        <v>159</v>
      </c>
    </row>
    <row r="276" s="2" customFormat="1" ht="24.15" customHeight="1">
      <c r="A276" s="38"/>
      <c r="B276" s="39"/>
      <c r="C276" s="219" t="s">
        <v>431</v>
      </c>
      <c r="D276" s="219" t="s">
        <v>161</v>
      </c>
      <c r="E276" s="220" t="s">
        <v>432</v>
      </c>
      <c r="F276" s="221" t="s">
        <v>433</v>
      </c>
      <c r="G276" s="222" t="s">
        <v>427</v>
      </c>
      <c r="H276" s="223">
        <v>19.780000000000001</v>
      </c>
      <c r="I276" s="224"/>
      <c r="J276" s="225">
        <f>ROUND(I276*H276,1)</f>
        <v>0</v>
      </c>
      <c r="K276" s="226"/>
      <c r="L276" s="44"/>
      <c r="M276" s="227" t="s">
        <v>1</v>
      </c>
      <c r="N276" s="228" t="s">
        <v>44</v>
      </c>
      <c r="O276" s="91"/>
      <c r="P276" s="229">
        <f>O276*H276</f>
        <v>0</v>
      </c>
      <c r="Q276" s="229">
        <v>0.000136</v>
      </c>
      <c r="R276" s="229">
        <f>Q276*H276</f>
        <v>0.0026900800000000001</v>
      </c>
      <c r="S276" s="229">
        <v>0</v>
      </c>
      <c r="T276" s="230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1" t="s">
        <v>165</v>
      </c>
      <c r="AT276" s="231" t="s">
        <v>161</v>
      </c>
      <c r="AU276" s="231" t="s">
        <v>89</v>
      </c>
      <c r="AY276" s="17" t="s">
        <v>159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7" t="s">
        <v>87</v>
      </c>
      <c r="BK276" s="232">
        <f>ROUND(I276*H276,1)</f>
        <v>0</v>
      </c>
      <c r="BL276" s="17" t="s">
        <v>165</v>
      </c>
      <c r="BM276" s="231" t="s">
        <v>434</v>
      </c>
    </row>
    <row r="277" s="13" customFormat="1">
      <c r="A277" s="13"/>
      <c r="B277" s="233"/>
      <c r="C277" s="234"/>
      <c r="D277" s="235" t="s">
        <v>175</v>
      </c>
      <c r="E277" s="236" t="s">
        <v>1</v>
      </c>
      <c r="F277" s="237" t="s">
        <v>435</v>
      </c>
      <c r="G277" s="234"/>
      <c r="H277" s="238">
        <v>6.5999999999999996</v>
      </c>
      <c r="I277" s="239"/>
      <c r="J277" s="234"/>
      <c r="K277" s="234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175</v>
      </c>
      <c r="AU277" s="244" t="s">
        <v>89</v>
      </c>
      <c r="AV277" s="13" t="s">
        <v>89</v>
      </c>
      <c r="AW277" s="13" t="s">
        <v>33</v>
      </c>
      <c r="AX277" s="13" t="s">
        <v>79</v>
      </c>
      <c r="AY277" s="244" t="s">
        <v>159</v>
      </c>
    </row>
    <row r="278" s="13" customFormat="1">
      <c r="A278" s="13"/>
      <c r="B278" s="233"/>
      <c r="C278" s="234"/>
      <c r="D278" s="235" t="s">
        <v>175</v>
      </c>
      <c r="E278" s="236" t="s">
        <v>1</v>
      </c>
      <c r="F278" s="237" t="s">
        <v>436</v>
      </c>
      <c r="G278" s="234"/>
      <c r="H278" s="238">
        <v>13.18</v>
      </c>
      <c r="I278" s="239"/>
      <c r="J278" s="234"/>
      <c r="K278" s="234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175</v>
      </c>
      <c r="AU278" s="244" t="s">
        <v>89</v>
      </c>
      <c r="AV278" s="13" t="s">
        <v>89</v>
      </c>
      <c r="AW278" s="13" t="s">
        <v>33</v>
      </c>
      <c r="AX278" s="13" t="s">
        <v>79</v>
      </c>
      <c r="AY278" s="244" t="s">
        <v>159</v>
      </c>
    </row>
    <row r="279" s="14" customFormat="1">
      <c r="A279" s="14"/>
      <c r="B279" s="245"/>
      <c r="C279" s="246"/>
      <c r="D279" s="235" t="s">
        <v>175</v>
      </c>
      <c r="E279" s="247" t="s">
        <v>1</v>
      </c>
      <c r="F279" s="248" t="s">
        <v>247</v>
      </c>
      <c r="G279" s="246"/>
      <c r="H279" s="249">
        <v>19.780000000000001</v>
      </c>
      <c r="I279" s="250"/>
      <c r="J279" s="246"/>
      <c r="K279" s="246"/>
      <c r="L279" s="251"/>
      <c r="M279" s="252"/>
      <c r="N279" s="253"/>
      <c r="O279" s="253"/>
      <c r="P279" s="253"/>
      <c r="Q279" s="253"/>
      <c r="R279" s="253"/>
      <c r="S279" s="253"/>
      <c r="T279" s="25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5" t="s">
        <v>175</v>
      </c>
      <c r="AU279" s="255" t="s">
        <v>89</v>
      </c>
      <c r="AV279" s="14" t="s">
        <v>165</v>
      </c>
      <c r="AW279" s="14" t="s">
        <v>33</v>
      </c>
      <c r="AX279" s="14" t="s">
        <v>87</v>
      </c>
      <c r="AY279" s="255" t="s">
        <v>159</v>
      </c>
    </row>
    <row r="280" s="2" customFormat="1" ht="24.15" customHeight="1">
      <c r="A280" s="38"/>
      <c r="B280" s="39"/>
      <c r="C280" s="219" t="s">
        <v>437</v>
      </c>
      <c r="D280" s="219" t="s">
        <v>161</v>
      </c>
      <c r="E280" s="220" t="s">
        <v>438</v>
      </c>
      <c r="F280" s="221" t="s">
        <v>439</v>
      </c>
      <c r="G280" s="222" t="s">
        <v>427</v>
      </c>
      <c r="H280" s="223">
        <v>25.550000000000001</v>
      </c>
      <c r="I280" s="224"/>
      <c r="J280" s="225">
        <f>ROUND(I280*H280,1)</f>
        <v>0</v>
      </c>
      <c r="K280" s="226"/>
      <c r="L280" s="44"/>
      <c r="M280" s="227" t="s">
        <v>1</v>
      </c>
      <c r="N280" s="228" t="s">
        <v>44</v>
      </c>
      <c r="O280" s="91"/>
      <c r="P280" s="229">
        <f>O280*H280</f>
        <v>0</v>
      </c>
      <c r="Q280" s="229">
        <v>0.00019599999999999999</v>
      </c>
      <c r="R280" s="229">
        <f>Q280*H280</f>
        <v>0.0050077999999999998</v>
      </c>
      <c r="S280" s="229">
        <v>0</v>
      </c>
      <c r="T280" s="230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1" t="s">
        <v>165</v>
      </c>
      <c r="AT280" s="231" t="s">
        <v>161</v>
      </c>
      <c r="AU280" s="231" t="s">
        <v>89</v>
      </c>
      <c r="AY280" s="17" t="s">
        <v>159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7" t="s">
        <v>87</v>
      </c>
      <c r="BK280" s="232">
        <f>ROUND(I280*H280,1)</f>
        <v>0</v>
      </c>
      <c r="BL280" s="17" t="s">
        <v>165</v>
      </c>
      <c r="BM280" s="231" t="s">
        <v>440</v>
      </c>
    </row>
    <row r="281" s="13" customFormat="1">
      <c r="A281" s="13"/>
      <c r="B281" s="233"/>
      <c r="C281" s="234"/>
      <c r="D281" s="235" t="s">
        <v>175</v>
      </c>
      <c r="E281" s="236" t="s">
        <v>1</v>
      </c>
      <c r="F281" s="237" t="s">
        <v>441</v>
      </c>
      <c r="G281" s="234"/>
      <c r="H281" s="238">
        <v>9.4499999999999993</v>
      </c>
      <c r="I281" s="239"/>
      <c r="J281" s="234"/>
      <c r="K281" s="234"/>
      <c r="L281" s="240"/>
      <c r="M281" s="241"/>
      <c r="N281" s="242"/>
      <c r="O281" s="242"/>
      <c r="P281" s="242"/>
      <c r="Q281" s="242"/>
      <c r="R281" s="242"/>
      <c r="S281" s="242"/>
      <c r="T281" s="24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4" t="s">
        <v>175</v>
      </c>
      <c r="AU281" s="244" t="s">
        <v>89</v>
      </c>
      <c r="AV281" s="13" t="s">
        <v>89</v>
      </c>
      <c r="AW281" s="13" t="s">
        <v>33</v>
      </c>
      <c r="AX281" s="13" t="s">
        <v>79</v>
      </c>
      <c r="AY281" s="244" t="s">
        <v>159</v>
      </c>
    </row>
    <row r="282" s="13" customFormat="1">
      <c r="A282" s="13"/>
      <c r="B282" s="233"/>
      <c r="C282" s="234"/>
      <c r="D282" s="235" t="s">
        <v>175</v>
      </c>
      <c r="E282" s="236" t="s">
        <v>1</v>
      </c>
      <c r="F282" s="237" t="s">
        <v>442</v>
      </c>
      <c r="G282" s="234"/>
      <c r="H282" s="238">
        <v>16.100000000000001</v>
      </c>
      <c r="I282" s="239"/>
      <c r="J282" s="234"/>
      <c r="K282" s="234"/>
      <c r="L282" s="240"/>
      <c r="M282" s="241"/>
      <c r="N282" s="242"/>
      <c r="O282" s="242"/>
      <c r="P282" s="242"/>
      <c r="Q282" s="242"/>
      <c r="R282" s="242"/>
      <c r="S282" s="242"/>
      <c r="T282" s="24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4" t="s">
        <v>175</v>
      </c>
      <c r="AU282" s="244" t="s">
        <v>89</v>
      </c>
      <c r="AV282" s="13" t="s">
        <v>89</v>
      </c>
      <c r="AW282" s="13" t="s">
        <v>33</v>
      </c>
      <c r="AX282" s="13" t="s">
        <v>79</v>
      </c>
      <c r="AY282" s="244" t="s">
        <v>159</v>
      </c>
    </row>
    <row r="283" s="14" customFormat="1">
      <c r="A283" s="14"/>
      <c r="B283" s="245"/>
      <c r="C283" s="246"/>
      <c r="D283" s="235" t="s">
        <v>175</v>
      </c>
      <c r="E283" s="247" t="s">
        <v>1</v>
      </c>
      <c r="F283" s="248" t="s">
        <v>247</v>
      </c>
      <c r="G283" s="246"/>
      <c r="H283" s="249">
        <v>25.550000000000001</v>
      </c>
      <c r="I283" s="250"/>
      <c r="J283" s="246"/>
      <c r="K283" s="246"/>
      <c r="L283" s="251"/>
      <c r="M283" s="252"/>
      <c r="N283" s="253"/>
      <c r="O283" s="253"/>
      <c r="P283" s="253"/>
      <c r="Q283" s="253"/>
      <c r="R283" s="253"/>
      <c r="S283" s="253"/>
      <c r="T283" s="25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5" t="s">
        <v>175</v>
      </c>
      <c r="AU283" s="255" t="s">
        <v>89</v>
      </c>
      <c r="AV283" s="14" t="s">
        <v>165</v>
      </c>
      <c r="AW283" s="14" t="s">
        <v>33</v>
      </c>
      <c r="AX283" s="14" t="s">
        <v>87</v>
      </c>
      <c r="AY283" s="255" t="s">
        <v>159</v>
      </c>
    </row>
    <row r="284" s="2" customFormat="1" ht="24.15" customHeight="1">
      <c r="A284" s="38"/>
      <c r="B284" s="39"/>
      <c r="C284" s="219" t="s">
        <v>443</v>
      </c>
      <c r="D284" s="219" t="s">
        <v>161</v>
      </c>
      <c r="E284" s="220" t="s">
        <v>444</v>
      </c>
      <c r="F284" s="221" t="s">
        <v>445</v>
      </c>
      <c r="G284" s="222" t="s">
        <v>173</v>
      </c>
      <c r="H284" s="223">
        <v>2.496</v>
      </c>
      <c r="I284" s="224"/>
      <c r="J284" s="225">
        <f>ROUND(I284*H284,1)</f>
        <v>0</v>
      </c>
      <c r="K284" s="226"/>
      <c r="L284" s="44"/>
      <c r="M284" s="227" t="s">
        <v>1</v>
      </c>
      <c r="N284" s="228" t="s">
        <v>44</v>
      </c>
      <c r="O284" s="91"/>
      <c r="P284" s="229">
        <f>O284*H284</f>
        <v>0</v>
      </c>
      <c r="Q284" s="229">
        <v>0.17818400000000001</v>
      </c>
      <c r="R284" s="229">
        <f>Q284*H284</f>
        <v>0.44474726400000003</v>
      </c>
      <c r="S284" s="229">
        <v>0</v>
      </c>
      <c r="T284" s="230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1" t="s">
        <v>165</v>
      </c>
      <c r="AT284" s="231" t="s">
        <v>161</v>
      </c>
      <c r="AU284" s="231" t="s">
        <v>89</v>
      </c>
      <c r="AY284" s="17" t="s">
        <v>159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7" t="s">
        <v>87</v>
      </c>
      <c r="BK284" s="232">
        <f>ROUND(I284*H284,1)</f>
        <v>0</v>
      </c>
      <c r="BL284" s="17" t="s">
        <v>165</v>
      </c>
      <c r="BM284" s="231" t="s">
        <v>446</v>
      </c>
    </row>
    <row r="285" s="13" customFormat="1">
      <c r="A285" s="13"/>
      <c r="B285" s="233"/>
      <c r="C285" s="234"/>
      <c r="D285" s="235" t="s">
        <v>175</v>
      </c>
      <c r="E285" s="236" t="s">
        <v>1</v>
      </c>
      <c r="F285" s="237" t="s">
        <v>447</v>
      </c>
      <c r="G285" s="234"/>
      <c r="H285" s="238">
        <v>2.496</v>
      </c>
      <c r="I285" s="239"/>
      <c r="J285" s="234"/>
      <c r="K285" s="234"/>
      <c r="L285" s="240"/>
      <c r="M285" s="241"/>
      <c r="N285" s="242"/>
      <c r="O285" s="242"/>
      <c r="P285" s="242"/>
      <c r="Q285" s="242"/>
      <c r="R285" s="242"/>
      <c r="S285" s="242"/>
      <c r="T285" s="24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175</v>
      </c>
      <c r="AU285" s="244" t="s">
        <v>89</v>
      </c>
      <c r="AV285" s="13" t="s">
        <v>89</v>
      </c>
      <c r="AW285" s="13" t="s">
        <v>33</v>
      </c>
      <c r="AX285" s="13" t="s">
        <v>87</v>
      </c>
      <c r="AY285" s="244" t="s">
        <v>159</v>
      </c>
    </row>
    <row r="286" s="2" customFormat="1" ht="16.5" customHeight="1">
      <c r="A286" s="38"/>
      <c r="B286" s="39"/>
      <c r="C286" s="219" t="s">
        <v>448</v>
      </c>
      <c r="D286" s="219" t="s">
        <v>161</v>
      </c>
      <c r="E286" s="220" t="s">
        <v>449</v>
      </c>
      <c r="F286" s="221" t="s">
        <v>450</v>
      </c>
      <c r="G286" s="222" t="s">
        <v>173</v>
      </c>
      <c r="H286" s="223">
        <v>0.80500000000000005</v>
      </c>
      <c r="I286" s="224"/>
      <c r="J286" s="225">
        <f>ROUND(I286*H286,1)</f>
        <v>0</v>
      </c>
      <c r="K286" s="226"/>
      <c r="L286" s="44"/>
      <c r="M286" s="227" t="s">
        <v>1</v>
      </c>
      <c r="N286" s="228" t="s">
        <v>44</v>
      </c>
      <c r="O286" s="91"/>
      <c r="P286" s="229">
        <f>O286*H286</f>
        <v>0</v>
      </c>
      <c r="Q286" s="229">
        <v>0.26723000000000002</v>
      </c>
      <c r="R286" s="229">
        <f>Q286*H286</f>
        <v>0.21512015000000004</v>
      </c>
      <c r="S286" s="229">
        <v>0</v>
      </c>
      <c r="T286" s="230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1" t="s">
        <v>165</v>
      </c>
      <c r="AT286" s="231" t="s">
        <v>161</v>
      </c>
      <c r="AU286" s="231" t="s">
        <v>89</v>
      </c>
      <c r="AY286" s="17" t="s">
        <v>159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7" t="s">
        <v>87</v>
      </c>
      <c r="BK286" s="232">
        <f>ROUND(I286*H286,1)</f>
        <v>0</v>
      </c>
      <c r="BL286" s="17" t="s">
        <v>165</v>
      </c>
      <c r="BM286" s="231" t="s">
        <v>451</v>
      </c>
    </row>
    <row r="287" s="13" customFormat="1">
      <c r="A287" s="13"/>
      <c r="B287" s="233"/>
      <c r="C287" s="234"/>
      <c r="D287" s="235" t="s">
        <v>175</v>
      </c>
      <c r="E287" s="236" t="s">
        <v>1</v>
      </c>
      <c r="F287" s="237" t="s">
        <v>452</v>
      </c>
      <c r="G287" s="234"/>
      <c r="H287" s="238">
        <v>0.80500000000000005</v>
      </c>
      <c r="I287" s="239"/>
      <c r="J287" s="234"/>
      <c r="K287" s="234"/>
      <c r="L287" s="240"/>
      <c r="M287" s="241"/>
      <c r="N287" s="242"/>
      <c r="O287" s="242"/>
      <c r="P287" s="242"/>
      <c r="Q287" s="242"/>
      <c r="R287" s="242"/>
      <c r="S287" s="242"/>
      <c r="T287" s="24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4" t="s">
        <v>175</v>
      </c>
      <c r="AU287" s="244" t="s">
        <v>89</v>
      </c>
      <c r="AV287" s="13" t="s">
        <v>89</v>
      </c>
      <c r="AW287" s="13" t="s">
        <v>33</v>
      </c>
      <c r="AX287" s="13" t="s">
        <v>87</v>
      </c>
      <c r="AY287" s="244" t="s">
        <v>159</v>
      </c>
    </row>
    <row r="288" s="12" customFormat="1" ht="22.8" customHeight="1">
      <c r="A288" s="12"/>
      <c r="B288" s="203"/>
      <c r="C288" s="204"/>
      <c r="D288" s="205" t="s">
        <v>78</v>
      </c>
      <c r="E288" s="217" t="s">
        <v>165</v>
      </c>
      <c r="F288" s="217" t="s">
        <v>453</v>
      </c>
      <c r="G288" s="204"/>
      <c r="H288" s="204"/>
      <c r="I288" s="207"/>
      <c r="J288" s="218">
        <f>BK288</f>
        <v>0</v>
      </c>
      <c r="K288" s="204"/>
      <c r="L288" s="209"/>
      <c r="M288" s="210"/>
      <c r="N288" s="211"/>
      <c r="O288" s="211"/>
      <c r="P288" s="212">
        <f>SUM(P289:P349)</f>
        <v>0</v>
      </c>
      <c r="Q288" s="211"/>
      <c r="R288" s="212">
        <f>SUM(R289:R349)</f>
        <v>438.88365185734079</v>
      </c>
      <c r="S288" s="211"/>
      <c r="T288" s="213">
        <f>SUM(T289:T349)</f>
        <v>0.018090000000000002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4" t="s">
        <v>87</v>
      </c>
      <c r="AT288" s="215" t="s">
        <v>78</v>
      </c>
      <c r="AU288" s="215" t="s">
        <v>87</v>
      </c>
      <c r="AY288" s="214" t="s">
        <v>159</v>
      </c>
      <c r="BK288" s="216">
        <f>SUM(BK289:BK349)</f>
        <v>0</v>
      </c>
    </row>
    <row r="289" s="2" customFormat="1" ht="24.15" customHeight="1">
      <c r="A289" s="38"/>
      <c r="B289" s="39"/>
      <c r="C289" s="219" t="s">
        <v>454</v>
      </c>
      <c r="D289" s="219" t="s">
        <v>161</v>
      </c>
      <c r="E289" s="220" t="s">
        <v>455</v>
      </c>
      <c r="F289" s="221" t="s">
        <v>456</v>
      </c>
      <c r="G289" s="222" t="s">
        <v>173</v>
      </c>
      <c r="H289" s="223">
        <v>187.184</v>
      </c>
      <c r="I289" s="224"/>
      <c r="J289" s="225">
        <f>ROUND(I289*H289,1)</f>
        <v>0</v>
      </c>
      <c r="K289" s="226"/>
      <c r="L289" s="44"/>
      <c r="M289" s="227" t="s">
        <v>1</v>
      </c>
      <c r="N289" s="228" t="s">
        <v>44</v>
      </c>
      <c r="O289" s="91"/>
      <c r="P289" s="229">
        <f>O289*H289</f>
        <v>0</v>
      </c>
      <c r="Q289" s="229">
        <v>0.00662832</v>
      </c>
      <c r="R289" s="229">
        <f>Q289*H289</f>
        <v>1.24071545088</v>
      </c>
      <c r="S289" s="229">
        <v>0</v>
      </c>
      <c r="T289" s="230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1" t="s">
        <v>165</v>
      </c>
      <c r="AT289" s="231" t="s">
        <v>161</v>
      </c>
      <c r="AU289" s="231" t="s">
        <v>89</v>
      </c>
      <c r="AY289" s="17" t="s">
        <v>159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7" t="s">
        <v>87</v>
      </c>
      <c r="BK289" s="232">
        <f>ROUND(I289*H289,1)</f>
        <v>0</v>
      </c>
      <c r="BL289" s="17" t="s">
        <v>165</v>
      </c>
      <c r="BM289" s="231" t="s">
        <v>457</v>
      </c>
    </row>
    <row r="290" s="13" customFormat="1">
      <c r="A290" s="13"/>
      <c r="B290" s="233"/>
      <c r="C290" s="234"/>
      <c r="D290" s="235" t="s">
        <v>175</v>
      </c>
      <c r="E290" s="236" t="s">
        <v>1</v>
      </c>
      <c r="F290" s="237" t="s">
        <v>458</v>
      </c>
      <c r="G290" s="234"/>
      <c r="H290" s="238">
        <v>29.544</v>
      </c>
      <c r="I290" s="239"/>
      <c r="J290" s="234"/>
      <c r="K290" s="234"/>
      <c r="L290" s="240"/>
      <c r="M290" s="241"/>
      <c r="N290" s="242"/>
      <c r="O290" s="242"/>
      <c r="P290" s="242"/>
      <c r="Q290" s="242"/>
      <c r="R290" s="242"/>
      <c r="S290" s="242"/>
      <c r="T290" s="24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4" t="s">
        <v>175</v>
      </c>
      <c r="AU290" s="244" t="s">
        <v>89</v>
      </c>
      <c r="AV290" s="13" t="s">
        <v>89</v>
      </c>
      <c r="AW290" s="13" t="s">
        <v>33</v>
      </c>
      <c r="AX290" s="13" t="s">
        <v>79</v>
      </c>
      <c r="AY290" s="244" t="s">
        <v>159</v>
      </c>
    </row>
    <row r="291" s="13" customFormat="1">
      <c r="A291" s="13"/>
      <c r="B291" s="233"/>
      <c r="C291" s="234"/>
      <c r="D291" s="235" t="s">
        <v>175</v>
      </c>
      <c r="E291" s="236" t="s">
        <v>1</v>
      </c>
      <c r="F291" s="237" t="s">
        <v>459</v>
      </c>
      <c r="G291" s="234"/>
      <c r="H291" s="238">
        <v>46.536000000000001</v>
      </c>
      <c r="I291" s="239"/>
      <c r="J291" s="234"/>
      <c r="K291" s="234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175</v>
      </c>
      <c r="AU291" s="244" t="s">
        <v>89</v>
      </c>
      <c r="AV291" s="13" t="s">
        <v>89</v>
      </c>
      <c r="AW291" s="13" t="s">
        <v>33</v>
      </c>
      <c r="AX291" s="13" t="s">
        <v>79</v>
      </c>
      <c r="AY291" s="244" t="s">
        <v>159</v>
      </c>
    </row>
    <row r="292" s="13" customFormat="1">
      <c r="A292" s="13"/>
      <c r="B292" s="233"/>
      <c r="C292" s="234"/>
      <c r="D292" s="235" t="s">
        <v>175</v>
      </c>
      <c r="E292" s="236" t="s">
        <v>1</v>
      </c>
      <c r="F292" s="237" t="s">
        <v>460</v>
      </c>
      <c r="G292" s="234"/>
      <c r="H292" s="238">
        <v>32.283999999999999</v>
      </c>
      <c r="I292" s="239"/>
      <c r="J292" s="234"/>
      <c r="K292" s="234"/>
      <c r="L292" s="240"/>
      <c r="M292" s="241"/>
      <c r="N292" s="242"/>
      <c r="O292" s="242"/>
      <c r="P292" s="242"/>
      <c r="Q292" s="242"/>
      <c r="R292" s="242"/>
      <c r="S292" s="242"/>
      <c r="T292" s="24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4" t="s">
        <v>175</v>
      </c>
      <c r="AU292" s="244" t="s">
        <v>89</v>
      </c>
      <c r="AV292" s="13" t="s">
        <v>89</v>
      </c>
      <c r="AW292" s="13" t="s">
        <v>33</v>
      </c>
      <c r="AX292" s="13" t="s">
        <v>79</v>
      </c>
      <c r="AY292" s="244" t="s">
        <v>159</v>
      </c>
    </row>
    <row r="293" s="13" customFormat="1">
      <c r="A293" s="13"/>
      <c r="B293" s="233"/>
      <c r="C293" s="234"/>
      <c r="D293" s="235" t="s">
        <v>175</v>
      </c>
      <c r="E293" s="236" t="s">
        <v>1</v>
      </c>
      <c r="F293" s="237" t="s">
        <v>461</v>
      </c>
      <c r="G293" s="234"/>
      <c r="H293" s="238">
        <v>46.536000000000001</v>
      </c>
      <c r="I293" s="239"/>
      <c r="J293" s="234"/>
      <c r="K293" s="234"/>
      <c r="L293" s="240"/>
      <c r="M293" s="241"/>
      <c r="N293" s="242"/>
      <c r="O293" s="242"/>
      <c r="P293" s="242"/>
      <c r="Q293" s="242"/>
      <c r="R293" s="242"/>
      <c r="S293" s="242"/>
      <c r="T293" s="24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4" t="s">
        <v>175</v>
      </c>
      <c r="AU293" s="244" t="s">
        <v>89</v>
      </c>
      <c r="AV293" s="13" t="s">
        <v>89</v>
      </c>
      <c r="AW293" s="13" t="s">
        <v>33</v>
      </c>
      <c r="AX293" s="13" t="s">
        <v>79</v>
      </c>
      <c r="AY293" s="244" t="s">
        <v>159</v>
      </c>
    </row>
    <row r="294" s="13" customFormat="1">
      <c r="A294" s="13"/>
      <c r="B294" s="233"/>
      <c r="C294" s="234"/>
      <c r="D294" s="235" t="s">
        <v>175</v>
      </c>
      <c r="E294" s="236" t="s">
        <v>1</v>
      </c>
      <c r="F294" s="237" t="s">
        <v>462</v>
      </c>
      <c r="G294" s="234"/>
      <c r="H294" s="238">
        <v>32.283999999999999</v>
      </c>
      <c r="I294" s="239"/>
      <c r="J294" s="234"/>
      <c r="K294" s="234"/>
      <c r="L294" s="240"/>
      <c r="M294" s="241"/>
      <c r="N294" s="242"/>
      <c r="O294" s="242"/>
      <c r="P294" s="242"/>
      <c r="Q294" s="242"/>
      <c r="R294" s="242"/>
      <c r="S294" s="242"/>
      <c r="T294" s="24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4" t="s">
        <v>175</v>
      </c>
      <c r="AU294" s="244" t="s">
        <v>89</v>
      </c>
      <c r="AV294" s="13" t="s">
        <v>89</v>
      </c>
      <c r="AW294" s="13" t="s">
        <v>33</v>
      </c>
      <c r="AX294" s="13" t="s">
        <v>79</v>
      </c>
      <c r="AY294" s="244" t="s">
        <v>159</v>
      </c>
    </row>
    <row r="295" s="14" customFormat="1">
      <c r="A295" s="14"/>
      <c r="B295" s="245"/>
      <c r="C295" s="246"/>
      <c r="D295" s="235" t="s">
        <v>175</v>
      </c>
      <c r="E295" s="247" t="s">
        <v>1</v>
      </c>
      <c r="F295" s="248" t="s">
        <v>247</v>
      </c>
      <c r="G295" s="246"/>
      <c r="H295" s="249">
        <v>187.184</v>
      </c>
      <c r="I295" s="250"/>
      <c r="J295" s="246"/>
      <c r="K295" s="246"/>
      <c r="L295" s="251"/>
      <c r="M295" s="252"/>
      <c r="N295" s="253"/>
      <c r="O295" s="253"/>
      <c r="P295" s="253"/>
      <c r="Q295" s="253"/>
      <c r="R295" s="253"/>
      <c r="S295" s="253"/>
      <c r="T295" s="25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5" t="s">
        <v>175</v>
      </c>
      <c r="AU295" s="255" t="s">
        <v>89</v>
      </c>
      <c r="AV295" s="14" t="s">
        <v>165</v>
      </c>
      <c r="AW295" s="14" t="s">
        <v>33</v>
      </c>
      <c r="AX295" s="14" t="s">
        <v>87</v>
      </c>
      <c r="AY295" s="255" t="s">
        <v>159</v>
      </c>
    </row>
    <row r="296" s="2" customFormat="1" ht="33" customHeight="1">
      <c r="A296" s="38"/>
      <c r="B296" s="39"/>
      <c r="C296" s="219" t="s">
        <v>463</v>
      </c>
      <c r="D296" s="219" t="s">
        <v>161</v>
      </c>
      <c r="E296" s="220" t="s">
        <v>464</v>
      </c>
      <c r="F296" s="221" t="s">
        <v>465</v>
      </c>
      <c r="G296" s="222" t="s">
        <v>173</v>
      </c>
      <c r="H296" s="223">
        <v>52.332000000000001</v>
      </c>
      <c r="I296" s="224"/>
      <c r="J296" s="225">
        <f>ROUND(I296*H296,1)</f>
        <v>0</v>
      </c>
      <c r="K296" s="226"/>
      <c r="L296" s="44"/>
      <c r="M296" s="227" t="s">
        <v>1</v>
      </c>
      <c r="N296" s="228" t="s">
        <v>44</v>
      </c>
      <c r="O296" s="91"/>
      <c r="P296" s="229">
        <f>O296*H296</f>
        <v>0</v>
      </c>
      <c r="Q296" s="229">
        <v>0.0014960399999999999</v>
      </c>
      <c r="R296" s="229">
        <f>Q296*H296</f>
        <v>0.078290765279999994</v>
      </c>
      <c r="S296" s="229">
        <v>0</v>
      </c>
      <c r="T296" s="230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1" t="s">
        <v>165</v>
      </c>
      <c r="AT296" s="231" t="s">
        <v>161</v>
      </c>
      <c r="AU296" s="231" t="s">
        <v>89</v>
      </c>
      <c r="AY296" s="17" t="s">
        <v>159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7" t="s">
        <v>87</v>
      </c>
      <c r="BK296" s="232">
        <f>ROUND(I296*H296,1)</f>
        <v>0</v>
      </c>
      <c r="BL296" s="17" t="s">
        <v>165</v>
      </c>
      <c r="BM296" s="231" t="s">
        <v>466</v>
      </c>
    </row>
    <row r="297" s="13" customFormat="1">
      <c r="A297" s="13"/>
      <c r="B297" s="233"/>
      <c r="C297" s="234"/>
      <c r="D297" s="235" t="s">
        <v>175</v>
      </c>
      <c r="E297" s="236" t="s">
        <v>1</v>
      </c>
      <c r="F297" s="237" t="s">
        <v>467</v>
      </c>
      <c r="G297" s="234"/>
      <c r="H297" s="238">
        <v>26.166</v>
      </c>
      <c r="I297" s="239"/>
      <c r="J297" s="234"/>
      <c r="K297" s="234"/>
      <c r="L297" s="240"/>
      <c r="M297" s="241"/>
      <c r="N297" s="242"/>
      <c r="O297" s="242"/>
      <c r="P297" s="242"/>
      <c r="Q297" s="242"/>
      <c r="R297" s="242"/>
      <c r="S297" s="242"/>
      <c r="T297" s="24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4" t="s">
        <v>175</v>
      </c>
      <c r="AU297" s="244" t="s">
        <v>89</v>
      </c>
      <c r="AV297" s="13" t="s">
        <v>89</v>
      </c>
      <c r="AW297" s="13" t="s">
        <v>33</v>
      </c>
      <c r="AX297" s="13" t="s">
        <v>79</v>
      </c>
      <c r="AY297" s="244" t="s">
        <v>159</v>
      </c>
    </row>
    <row r="298" s="13" customFormat="1">
      <c r="A298" s="13"/>
      <c r="B298" s="233"/>
      <c r="C298" s="234"/>
      <c r="D298" s="235" t="s">
        <v>175</v>
      </c>
      <c r="E298" s="236" t="s">
        <v>1</v>
      </c>
      <c r="F298" s="237" t="s">
        <v>468</v>
      </c>
      <c r="G298" s="234"/>
      <c r="H298" s="238">
        <v>26.166</v>
      </c>
      <c r="I298" s="239"/>
      <c r="J298" s="234"/>
      <c r="K298" s="234"/>
      <c r="L298" s="240"/>
      <c r="M298" s="241"/>
      <c r="N298" s="242"/>
      <c r="O298" s="242"/>
      <c r="P298" s="242"/>
      <c r="Q298" s="242"/>
      <c r="R298" s="242"/>
      <c r="S298" s="242"/>
      <c r="T298" s="24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4" t="s">
        <v>175</v>
      </c>
      <c r="AU298" s="244" t="s">
        <v>89</v>
      </c>
      <c r="AV298" s="13" t="s">
        <v>89</v>
      </c>
      <c r="AW298" s="13" t="s">
        <v>33</v>
      </c>
      <c r="AX298" s="13" t="s">
        <v>79</v>
      </c>
      <c r="AY298" s="244" t="s">
        <v>159</v>
      </c>
    </row>
    <row r="299" s="14" customFormat="1">
      <c r="A299" s="14"/>
      <c r="B299" s="245"/>
      <c r="C299" s="246"/>
      <c r="D299" s="235" t="s">
        <v>175</v>
      </c>
      <c r="E299" s="247" t="s">
        <v>1</v>
      </c>
      <c r="F299" s="248" t="s">
        <v>247</v>
      </c>
      <c r="G299" s="246"/>
      <c r="H299" s="249">
        <v>52.332000000000001</v>
      </c>
      <c r="I299" s="250"/>
      <c r="J299" s="246"/>
      <c r="K299" s="246"/>
      <c r="L299" s="251"/>
      <c r="M299" s="252"/>
      <c r="N299" s="253"/>
      <c r="O299" s="253"/>
      <c r="P299" s="253"/>
      <c r="Q299" s="253"/>
      <c r="R299" s="253"/>
      <c r="S299" s="253"/>
      <c r="T299" s="25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5" t="s">
        <v>175</v>
      </c>
      <c r="AU299" s="255" t="s">
        <v>89</v>
      </c>
      <c r="AV299" s="14" t="s">
        <v>165</v>
      </c>
      <c r="AW299" s="14" t="s">
        <v>33</v>
      </c>
      <c r="AX299" s="14" t="s">
        <v>87</v>
      </c>
      <c r="AY299" s="255" t="s">
        <v>159</v>
      </c>
    </row>
    <row r="300" s="2" customFormat="1" ht="24.15" customHeight="1">
      <c r="A300" s="38"/>
      <c r="B300" s="39"/>
      <c r="C300" s="219" t="s">
        <v>469</v>
      </c>
      <c r="D300" s="219" t="s">
        <v>161</v>
      </c>
      <c r="E300" s="220" t="s">
        <v>470</v>
      </c>
      <c r="F300" s="221" t="s">
        <v>471</v>
      </c>
      <c r="G300" s="222" t="s">
        <v>173</v>
      </c>
      <c r="H300" s="223">
        <v>592.55600000000004</v>
      </c>
      <c r="I300" s="224"/>
      <c r="J300" s="225">
        <f>ROUND(I300*H300,1)</f>
        <v>0</v>
      </c>
      <c r="K300" s="226"/>
      <c r="L300" s="44"/>
      <c r="M300" s="227" t="s">
        <v>1</v>
      </c>
      <c r="N300" s="228" t="s">
        <v>44</v>
      </c>
      <c r="O300" s="91"/>
      <c r="P300" s="229">
        <f>O300*H300</f>
        <v>0</v>
      </c>
      <c r="Q300" s="229">
        <v>0.0053261999999999997</v>
      </c>
      <c r="R300" s="229">
        <f>Q300*H300</f>
        <v>3.1560717671999998</v>
      </c>
      <c r="S300" s="229">
        <v>0</v>
      </c>
      <c r="T300" s="230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1" t="s">
        <v>165</v>
      </c>
      <c r="AT300" s="231" t="s">
        <v>161</v>
      </c>
      <c r="AU300" s="231" t="s">
        <v>89</v>
      </c>
      <c r="AY300" s="17" t="s">
        <v>159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7" t="s">
        <v>87</v>
      </c>
      <c r="BK300" s="232">
        <f>ROUND(I300*H300,1)</f>
        <v>0</v>
      </c>
      <c r="BL300" s="17" t="s">
        <v>165</v>
      </c>
      <c r="BM300" s="231" t="s">
        <v>472</v>
      </c>
    </row>
    <row r="301" s="13" customFormat="1">
      <c r="A301" s="13"/>
      <c r="B301" s="233"/>
      <c r="C301" s="234"/>
      <c r="D301" s="235" t="s">
        <v>175</v>
      </c>
      <c r="E301" s="236" t="s">
        <v>1</v>
      </c>
      <c r="F301" s="237" t="s">
        <v>473</v>
      </c>
      <c r="G301" s="234"/>
      <c r="H301" s="238">
        <v>564.34799999999996</v>
      </c>
      <c r="I301" s="239"/>
      <c r="J301" s="234"/>
      <c r="K301" s="234"/>
      <c r="L301" s="240"/>
      <c r="M301" s="241"/>
      <c r="N301" s="242"/>
      <c r="O301" s="242"/>
      <c r="P301" s="242"/>
      <c r="Q301" s="242"/>
      <c r="R301" s="242"/>
      <c r="S301" s="242"/>
      <c r="T301" s="24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4" t="s">
        <v>175</v>
      </c>
      <c r="AU301" s="244" t="s">
        <v>89</v>
      </c>
      <c r="AV301" s="13" t="s">
        <v>89</v>
      </c>
      <c r="AW301" s="13" t="s">
        <v>33</v>
      </c>
      <c r="AX301" s="13" t="s">
        <v>79</v>
      </c>
      <c r="AY301" s="244" t="s">
        <v>159</v>
      </c>
    </row>
    <row r="302" s="15" customFormat="1">
      <c r="A302" s="15"/>
      <c r="B302" s="256"/>
      <c r="C302" s="257"/>
      <c r="D302" s="235" t="s">
        <v>175</v>
      </c>
      <c r="E302" s="258" t="s">
        <v>1</v>
      </c>
      <c r="F302" s="259" t="s">
        <v>474</v>
      </c>
      <c r="G302" s="257"/>
      <c r="H302" s="258" t="s">
        <v>1</v>
      </c>
      <c r="I302" s="260"/>
      <c r="J302" s="257"/>
      <c r="K302" s="257"/>
      <c r="L302" s="261"/>
      <c r="M302" s="262"/>
      <c r="N302" s="263"/>
      <c r="O302" s="263"/>
      <c r="P302" s="263"/>
      <c r="Q302" s="263"/>
      <c r="R302" s="263"/>
      <c r="S302" s="263"/>
      <c r="T302" s="26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5" t="s">
        <v>175</v>
      </c>
      <c r="AU302" s="265" t="s">
        <v>89</v>
      </c>
      <c r="AV302" s="15" t="s">
        <v>87</v>
      </c>
      <c r="AW302" s="15" t="s">
        <v>33</v>
      </c>
      <c r="AX302" s="15" t="s">
        <v>79</v>
      </c>
      <c r="AY302" s="265" t="s">
        <v>159</v>
      </c>
    </row>
    <row r="303" s="13" customFormat="1">
      <c r="A303" s="13"/>
      <c r="B303" s="233"/>
      <c r="C303" s="234"/>
      <c r="D303" s="235" t="s">
        <v>175</v>
      </c>
      <c r="E303" s="236" t="s">
        <v>1</v>
      </c>
      <c r="F303" s="237" t="s">
        <v>475</v>
      </c>
      <c r="G303" s="234"/>
      <c r="H303" s="238">
        <v>10.220000000000001</v>
      </c>
      <c r="I303" s="239"/>
      <c r="J303" s="234"/>
      <c r="K303" s="234"/>
      <c r="L303" s="240"/>
      <c r="M303" s="241"/>
      <c r="N303" s="242"/>
      <c r="O303" s="242"/>
      <c r="P303" s="242"/>
      <c r="Q303" s="242"/>
      <c r="R303" s="242"/>
      <c r="S303" s="242"/>
      <c r="T303" s="24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4" t="s">
        <v>175</v>
      </c>
      <c r="AU303" s="244" t="s">
        <v>89</v>
      </c>
      <c r="AV303" s="13" t="s">
        <v>89</v>
      </c>
      <c r="AW303" s="13" t="s">
        <v>33</v>
      </c>
      <c r="AX303" s="13" t="s">
        <v>79</v>
      </c>
      <c r="AY303" s="244" t="s">
        <v>159</v>
      </c>
    </row>
    <row r="304" s="13" customFormat="1">
      <c r="A304" s="13"/>
      <c r="B304" s="233"/>
      <c r="C304" s="234"/>
      <c r="D304" s="235" t="s">
        <v>175</v>
      </c>
      <c r="E304" s="236" t="s">
        <v>1</v>
      </c>
      <c r="F304" s="237" t="s">
        <v>476</v>
      </c>
      <c r="G304" s="234"/>
      <c r="H304" s="238">
        <v>8.9939999999999998</v>
      </c>
      <c r="I304" s="239"/>
      <c r="J304" s="234"/>
      <c r="K304" s="234"/>
      <c r="L304" s="240"/>
      <c r="M304" s="241"/>
      <c r="N304" s="242"/>
      <c r="O304" s="242"/>
      <c r="P304" s="242"/>
      <c r="Q304" s="242"/>
      <c r="R304" s="242"/>
      <c r="S304" s="242"/>
      <c r="T304" s="24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4" t="s">
        <v>175</v>
      </c>
      <c r="AU304" s="244" t="s">
        <v>89</v>
      </c>
      <c r="AV304" s="13" t="s">
        <v>89</v>
      </c>
      <c r="AW304" s="13" t="s">
        <v>33</v>
      </c>
      <c r="AX304" s="13" t="s">
        <v>79</v>
      </c>
      <c r="AY304" s="244" t="s">
        <v>159</v>
      </c>
    </row>
    <row r="305" s="13" customFormat="1">
      <c r="A305" s="13"/>
      <c r="B305" s="233"/>
      <c r="C305" s="234"/>
      <c r="D305" s="235" t="s">
        <v>175</v>
      </c>
      <c r="E305" s="236" t="s">
        <v>1</v>
      </c>
      <c r="F305" s="237" t="s">
        <v>477</v>
      </c>
      <c r="G305" s="234"/>
      <c r="H305" s="238">
        <v>8.9939999999999998</v>
      </c>
      <c r="I305" s="239"/>
      <c r="J305" s="234"/>
      <c r="K305" s="234"/>
      <c r="L305" s="240"/>
      <c r="M305" s="241"/>
      <c r="N305" s="242"/>
      <c r="O305" s="242"/>
      <c r="P305" s="242"/>
      <c r="Q305" s="242"/>
      <c r="R305" s="242"/>
      <c r="S305" s="242"/>
      <c r="T305" s="24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4" t="s">
        <v>175</v>
      </c>
      <c r="AU305" s="244" t="s">
        <v>89</v>
      </c>
      <c r="AV305" s="13" t="s">
        <v>89</v>
      </c>
      <c r="AW305" s="13" t="s">
        <v>33</v>
      </c>
      <c r="AX305" s="13" t="s">
        <v>79</v>
      </c>
      <c r="AY305" s="244" t="s">
        <v>159</v>
      </c>
    </row>
    <row r="306" s="14" customFormat="1">
      <c r="A306" s="14"/>
      <c r="B306" s="245"/>
      <c r="C306" s="246"/>
      <c r="D306" s="235" t="s">
        <v>175</v>
      </c>
      <c r="E306" s="247" t="s">
        <v>1</v>
      </c>
      <c r="F306" s="248" t="s">
        <v>247</v>
      </c>
      <c r="G306" s="246"/>
      <c r="H306" s="249">
        <v>592.55600000000004</v>
      </c>
      <c r="I306" s="250"/>
      <c r="J306" s="246"/>
      <c r="K306" s="246"/>
      <c r="L306" s="251"/>
      <c r="M306" s="252"/>
      <c r="N306" s="253"/>
      <c r="O306" s="253"/>
      <c r="P306" s="253"/>
      <c r="Q306" s="253"/>
      <c r="R306" s="253"/>
      <c r="S306" s="253"/>
      <c r="T306" s="25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5" t="s">
        <v>175</v>
      </c>
      <c r="AU306" s="255" t="s">
        <v>89</v>
      </c>
      <c r="AV306" s="14" t="s">
        <v>165</v>
      </c>
      <c r="AW306" s="14" t="s">
        <v>33</v>
      </c>
      <c r="AX306" s="14" t="s">
        <v>87</v>
      </c>
      <c r="AY306" s="255" t="s">
        <v>159</v>
      </c>
    </row>
    <row r="307" s="2" customFormat="1" ht="24.15" customHeight="1">
      <c r="A307" s="38"/>
      <c r="B307" s="39"/>
      <c r="C307" s="219" t="s">
        <v>478</v>
      </c>
      <c r="D307" s="219" t="s">
        <v>161</v>
      </c>
      <c r="E307" s="220" t="s">
        <v>479</v>
      </c>
      <c r="F307" s="221" t="s">
        <v>480</v>
      </c>
      <c r="G307" s="222" t="s">
        <v>173</v>
      </c>
      <c r="H307" s="223">
        <v>564.34799999999996</v>
      </c>
      <c r="I307" s="224"/>
      <c r="J307" s="225">
        <f>ROUND(I307*H307,1)</f>
        <v>0</v>
      </c>
      <c r="K307" s="226"/>
      <c r="L307" s="44"/>
      <c r="M307" s="227" t="s">
        <v>1</v>
      </c>
      <c r="N307" s="228" t="s">
        <v>44</v>
      </c>
      <c r="O307" s="91"/>
      <c r="P307" s="229">
        <f>O307*H307</f>
        <v>0</v>
      </c>
      <c r="Q307" s="229">
        <v>0.00088228000000000004</v>
      </c>
      <c r="R307" s="229">
        <f>Q307*H307</f>
        <v>0.49791295343999997</v>
      </c>
      <c r="S307" s="229">
        <v>0</v>
      </c>
      <c r="T307" s="230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1" t="s">
        <v>165</v>
      </c>
      <c r="AT307" s="231" t="s">
        <v>161</v>
      </c>
      <c r="AU307" s="231" t="s">
        <v>89</v>
      </c>
      <c r="AY307" s="17" t="s">
        <v>159</v>
      </c>
      <c r="BE307" s="232">
        <f>IF(N307="základní",J307,0)</f>
        <v>0</v>
      </c>
      <c r="BF307" s="232">
        <f>IF(N307="snížená",J307,0)</f>
        <v>0</v>
      </c>
      <c r="BG307" s="232">
        <f>IF(N307="zákl. přenesená",J307,0)</f>
        <v>0</v>
      </c>
      <c r="BH307" s="232">
        <f>IF(N307="sníž. přenesená",J307,0)</f>
        <v>0</v>
      </c>
      <c r="BI307" s="232">
        <f>IF(N307="nulová",J307,0)</f>
        <v>0</v>
      </c>
      <c r="BJ307" s="17" t="s">
        <v>87</v>
      </c>
      <c r="BK307" s="232">
        <f>ROUND(I307*H307,1)</f>
        <v>0</v>
      </c>
      <c r="BL307" s="17" t="s">
        <v>165</v>
      </c>
      <c r="BM307" s="231" t="s">
        <v>481</v>
      </c>
    </row>
    <row r="308" s="2" customFormat="1" ht="24.15" customHeight="1">
      <c r="A308" s="38"/>
      <c r="B308" s="39"/>
      <c r="C308" s="219" t="s">
        <v>482</v>
      </c>
      <c r="D308" s="219" t="s">
        <v>161</v>
      </c>
      <c r="E308" s="220" t="s">
        <v>483</v>
      </c>
      <c r="F308" s="221" t="s">
        <v>484</v>
      </c>
      <c r="G308" s="222" t="s">
        <v>164</v>
      </c>
      <c r="H308" s="223">
        <v>4</v>
      </c>
      <c r="I308" s="224"/>
      <c r="J308" s="225">
        <f>ROUND(I308*H308,1)</f>
        <v>0</v>
      </c>
      <c r="K308" s="226"/>
      <c r="L308" s="44"/>
      <c r="M308" s="227" t="s">
        <v>1</v>
      </c>
      <c r="N308" s="228" t="s">
        <v>44</v>
      </c>
      <c r="O308" s="91"/>
      <c r="P308" s="229">
        <f>O308*H308</f>
        <v>0</v>
      </c>
      <c r="Q308" s="229">
        <v>0.00217264</v>
      </c>
      <c r="R308" s="229">
        <f>Q308*H308</f>
        <v>0.00869056</v>
      </c>
      <c r="S308" s="229">
        <v>0</v>
      </c>
      <c r="T308" s="230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1" t="s">
        <v>165</v>
      </c>
      <c r="AT308" s="231" t="s">
        <v>161</v>
      </c>
      <c r="AU308" s="231" t="s">
        <v>89</v>
      </c>
      <c r="AY308" s="17" t="s">
        <v>159</v>
      </c>
      <c r="BE308" s="232">
        <f>IF(N308="základní",J308,0)</f>
        <v>0</v>
      </c>
      <c r="BF308" s="232">
        <f>IF(N308="snížená",J308,0)</f>
        <v>0</v>
      </c>
      <c r="BG308" s="232">
        <f>IF(N308="zákl. přenesená",J308,0)</f>
        <v>0</v>
      </c>
      <c r="BH308" s="232">
        <f>IF(N308="sníž. přenesená",J308,0)</f>
        <v>0</v>
      </c>
      <c r="BI308" s="232">
        <f>IF(N308="nulová",J308,0)</f>
        <v>0</v>
      </c>
      <c r="BJ308" s="17" t="s">
        <v>87</v>
      </c>
      <c r="BK308" s="232">
        <f>ROUND(I308*H308,1)</f>
        <v>0</v>
      </c>
      <c r="BL308" s="17" t="s">
        <v>165</v>
      </c>
      <c r="BM308" s="231" t="s">
        <v>485</v>
      </c>
    </row>
    <row r="309" s="13" customFormat="1">
      <c r="A309" s="13"/>
      <c r="B309" s="233"/>
      <c r="C309" s="234"/>
      <c r="D309" s="235" t="s">
        <v>175</v>
      </c>
      <c r="E309" s="236" t="s">
        <v>1</v>
      </c>
      <c r="F309" s="237" t="s">
        <v>486</v>
      </c>
      <c r="G309" s="234"/>
      <c r="H309" s="238">
        <v>4</v>
      </c>
      <c r="I309" s="239"/>
      <c r="J309" s="234"/>
      <c r="K309" s="234"/>
      <c r="L309" s="240"/>
      <c r="M309" s="241"/>
      <c r="N309" s="242"/>
      <c r="O309" s="242"/>
      <c r="P309" s="242"/>
      <c r="Q309" s="242"/>
      <c r="R309" s="242"/>
      <c r="S309" s="242"/>
      <c r="T309" s="24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4" t="s">
        <v>175</v>
      </c>
      <c r="AU309" s="244" t="s">
        <v>89</v>
      </c>
      <c r="AV309" s="13" t="s">
        <v>89</v>
      </c>
      <c r="AW309" s="13" t="s">
        <v>33</v>
      </c>
      <c r="AX309" s="13" t="s">
        <v>87</v>
      </c>
      <c r="AY309" s="244" t="s">
        <v>159</v>
      </c>
    </row>
    <row r="310" s="2" customFormat="1" ht="24.15" customHeight="1">
      <c r="A310" s="38"/>
      <c r="B310" s="39"/>
      <c r="C310" s="219" t="s">
        <v>487</v>
      </c>
      <c r="D310" s="219" t="s">
        <v>161</v>
      </c>
      <c r="E310" s="220" t="s">
        <v>488</v>
      </c>
      <c r="F310" s="221" t="s">
        <v>489</v>
      </c>
      <c r="G310" s="222" t="s">
        <v>164</v>
      </c>
      <c r="H310" s="223">
        <v>4</v>
      </c>
      <c r="I310" s="224"/>
      <c r="J310" s="225">
        <f>ROUND(I310*H310,1)</f>
        <v>0</v>
      </c>
      <c r="K310" s="226"/>
      <c r="L310" s="44"/>
      <c r="M310" s="227" t="s">
        <v>1</v>
      </c>
      <c r="N310" s="228" t="s">
        <v>44</v>
      </c>
      <c r="O310" s="91"/>
      <c r="P310" s="229">
        <f>O310*H310</f>
        <v>0</v>
      </c>
      <c r="Q310" s="229">
        <v>0.0030846799999999998</v>
      </c>
      <c r="R310" s="229">
        <f>Q310*H310</f>
        <v>0.012338719999999999</v>
      </c>
      <c r="S310" s="229">
        <v>0</v>
      </c>
      <c r="T310" s="230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31" t="s">
        <v>165</v>
      </c>
      <c r="AT310" s="231" t="s">
        <v>161</v>
      </c>
      <c r="AU310" s="231" t="s">
        <v>89</v>
      </c>
      <c r="AY310" s="17" t="s">
        <v>159</v>
      </c>
      <c r="BE310" s="232">
        <f>IF(N310="základní",J310,0)</f>
        <v>0</v>
      </c>
      <c r="BF310" s="232">
        <f>IF(N310="snížená",J310,0)</f>
        <v>0</v>
      </c>
      <c r="BG310" s="232">
        <f>IF(N310="zákl. přenesená",J310,0)</f>
        <v>0</v>
      </c>
      <c r="BH310" s="232">
        <f>IF(N310="sníž. přenesená",J310,0)</f>
        <v>0</v>
      </c>
      <c r="BI310" s="232">
        <f>IF(N310="nulová",J310,0)</f>
        <v>0</v>
      </c>
      <c r="BJ310" s="17" t="s">
        <v>87</v>
      </c>
      <c r="BK310" s="232">
        <f>ROUND(I310*H310,1)</f>
        <v>0</v>
      </c>
      <c r="BL310" s="17" t="s">
        <v>165</v>
      </c>
      <c r="BM310" s="231" t="s">
        <v>490</v>
      </c>
    </row>
    <row r="311" s="13" customFormat="1">
      <c r="A311" s="13"/>
      <c r="B311" s="233"/>
      <c r="C311" s="234"/>
      <c r="D311" s="235" t="s">
        <v>175</v>
      </c>
      <c r="E311" s="236" t="s">
        <v>1</v>
      </c>
      <c r="F311" s="237" t="s">
        <v>491</v>
      </c>
      <c r="G311" s="234"/>
      <c r="H311" s="238">
        <v>4</v>
      </c>
      <c r="I311" s="239"/>
      <c r="J311" s="234"/>
      <c r="K311" s="234"/>
      <c r="L311" s="240"/>
      <c r="M311" s="241"/>
      <c r="N311" s="242"/>
      <c r="O311" s="242"/>
      <c r="P311" s="242"/>
      <c r="Q311" s="242"/>
      <c r="R311" s="242"/>
      <c r="S311" s="242"/>
      <c r="T311" s="24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4" t="s">
        <v>175</v>
      </c>
      <c r="AU311" s="244" t="s">
        <v>89</v>
      </c>
      <c r="AV311" s="13" t="s">
        <v>89</v>
      </c>
      <c r="AW311" s="13" t="s">
        <v>33</v>
      </c>
      <c r="AX311" s="13" t="s">
        <v>87</v>
      </c>
      <c r="AY311" s="244" t="s">
        <v>159</v>
      </c>
    </row>
    <row r="312" s="2" customFormat="1" ht="24.15" customHeight="1">
      <c r="A312" s="38"/>
      <c r="B312" s="39"/>
      <c r="C312" s="219" t="s">
        <v>492</v>
      </c>
      <c r="D312" s="219" t="s">
        <v>161</v>
      </c>
      <c r="E312" s="220" t="s">
        <v>493</v>
      </c>
      <c r="F312" s="221" t="s">
        <v>494</v>
      </c>
      <c r="G312" s="222" t="s">
        <v>164</v>
      </c>
      <c r="H312" s="223">
        <v>7</v>
      </c>
      <c r="I312" s="224"/>
      <c r="J312" s="225">
        <f>ROUND(I312*H312,1)</f>
        <v>0</v>
      </c>
      <c r="K312" s="226"/>
      <c r="L312" s="44"/>
      <c r="M312" s="227" t="s">
        <v>1</v>
      </c>
      <c r="N312" s="228" t="s">
        <v>44</v>
      </c>
      <c r="O312" s="91"/>
      <c r="P312" s="229">
        <f>O312*H312</f>
        <v>0</v>
      </c>
      <c r="Q312" s="229">
        <v>0.0049791599999999998</v>
      </c>
      <c r="R312" s="229">
        <f>Q312*H312</f>
        <v>0.034854120000000002</v>
      </c>
      <c r="S312" s="229">
        <v>0</v>
      </c>
      <c r="T312" s="230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1" t="s">
        <v>165</v>
      </c>
      <c r="AT312" s="231" t="s">
        <v>161</v>
      </c>
      <c r="AU312" s="231" t="s">
        <v>89</v>
      </c>
      <c r="AY312" s="17" t="s">
        <v>159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7" t="s">
        <v>87</v>
      </c>
      <c r="BK312" s="232">
        <f>ROUND(I312*H312,1)</f>
        <v>0</v>
      </c>
      <c r="BL312" s="17" t="s">
        <v>165</v>
      </c>
      <c r="BM312" s="231" t="s">
        <v>495</v>
      </c>
    </row>
    <row r="313" s="13" customFormat="1">
      <c r="A313" s="13"/>
      <c r="B313" s="233"/>
      <c r="C313" s="234"/>
      <c r="D313" s="235" t="s">
        <v>175</v>
      </c>
      <c r="E313" s="236" t="s">
        <v>1</v>
      </c>
      <c r="F313" s="237" t="s">
        <v>496</v>
      </c>
      <c r="G313" s="234"/>
      <c r="H313" s="238">
        <v>3</v>
      </c>
      <c r="I313" s="239"/>
      <c r="J313" s="234"/>
      <c r="K313" s="234"/>
      <c r="L313" s="240"/>
      <c r="M313" s="241"/>
      <c r="N313" s="242"/>
      <c r="O313" s="242"/>
      <c r="P313" s="242"/>
      <c r="Q313" s="242"/>
      <c r="R313" s="242"/>
      <c r="S313" s="242"/>
      <c r="T313" s="24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4" t="s">
        <v>175</v>
      </c>
      <c r="AU313" s="244" t="s">
        <v>89</v>
      </c>
      <c r="AV313" s="13" t="s">
        <v>89</v>
      </c>
      <c r="AW313" s="13" t="s">
        <v>33</v>
      </c>
      <c r="AX313" s="13" t="s">
        <v>79</v>
      </c>
      <c r="AY313" s="244" t="s">
        <v>159</v>
      </c>
    </row>
    <row r="314" s="13" customFormat="1">
      <c r="A314" s="13"/>
      <c r="B314" s="233"/>
      <c r="C314" s="234"/>
      <c r="D314" s="235" t="s">
        <v>175</v>
      </c>
      <c r="E314" s="236" t="s">
        <v>1</v>
      </c>
      <c r="F314" s="237" t="s">
        <v>497</v>
      </c>
      <c r="G314" s="234"/>
      <c r="H314" s="238">
        <v>4</v>
      </c>
      <c r="I314" s="239"/>
      <c r="J314" s="234"/>
      <c r="K314" s="234"/>
      <c r="L314" s="240"/>
      <c r="M314" s="241"/>
      <c r="N314" s="242"/>
      <c r="O314" s="242"/>
      <c r="P314" s="242"/>
      <c r="Q314" s="242"/>
      <c r="R314" s="242"/>
      <c r="S314" s="242"/>
      <c r="T314" s="24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4" t="s">
        <v>175</v>
      </c>
      <c r="AU314" s="244" t="s">
        <v>89</v>
      </c>
      <c r="AV314" s="13" t="s">
        <v>89</v>
      </c>
      <c r="AW314" s="13" t="s">
        <v>33</v>
      </c>
      <c r="AX314" s="13" t="s">
        <v>79</v>
      </c>
      <c r="AY314" s="244" t="s">
        <v>159</v>
      </c>
    </row>
    <row r="315" s="14" customFormat="1">
      <c r="A315" s="14"/>
      <c r="B315" s="245"/>
      <c r="C315" s="246"/>
      <c r="D315" s="235" t="s">
        <v>175</v>
      </c>
      <c r="E315" s="247" t="s">
        <v>1</v>
      </c>
      <c r="F315" s="248" t="s">
        <v>247</v>
      </c>
      <c r="G315" s="246"/>
      <c r="H315" s="249">
        <v>7</v>
      </c>
      <c r="I315" s="250"/>
      <c r="J315" s="246"/>
      <c r="K315" s="246"/>
      <c r="L315" s="251"/>
      <c r="M315" s="252"/>
      <c r="N315" s="253"/>
      <c r="O315" s="253"/>
      <c r="P315" s="253"/>
      <c r="Q315" s="253"/>
      <c r="R315" s="253"/>
      <c r="S315" s="253"/>
      <c r="T315" s="25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5" t="s">
        <v>175</v>
      </c>
      <c r="AU315" s="255" t="s">
        <v>89</v>
      </c>
      <c r="AV315" s="14" t="s">
        <v>165</v>
      </c>
      <c r="AW315" s="14" t="s">
        <v>33</v>
      </c>
      <c r="AX315" s="14" t="s">
        <v>87</v>
      </c>
      <c r="AY315" s="255" t="s">
        <v>159</v>
      </c>
    </row>
    <row r="316" s="2" customFormat="1" ht="21.75" customHeight="1">
      <c r="A316" s="38"/>
      <c r="B316" s="39"/>
      <c r="C316" s="219" t="s">
        <v>498</v>
      </c>
      <c r="D316" s="219" t="s">
        <v>161</v>
      </c>
      <c r="E316" s="220" t="s">
        <v>499</v>
      </c>
      <c r="F316" s="221" t="s">
        <v>500</v>
      </c>
      <c r="G316" s="222" t="s">
        <v>286</v>
      </c>
      <c r="H316" s="223">
        <v>17.460000000000001</v>
      </c>
      <c r="I316" s="224"/>
      <c r="J316" s="225">
        <f>ROUND(I316*H316,1)</f>
        <v>0</v>
      </c>
      <c r="K316" s="226"/>
      <c r="L316" s="44"/>
      <c r="M316" s="227" t="s">
        <v>1</v>
      </c>
      <c r="N316" s="228" t="s">
        <v>44</v>
      </c>
      <c r="O316" s="91"/>
      <c r="P316" s="229">
        <f>O316*H316</f>
        <v>0</v>
      </c>
      <c r="Q316" s="229">
        <v>1.0555522399999999</v>
      </c>
      <c r="R316" s="229">
        <f>Q316*H316</f>
        <v>18.429942110399999</v>
      </c>
      <c r="S316" s="229">
        <v>0</v>
      </c>
      <c r="T316" s="230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1" t="s">
        <v>165</v>
      </c>
      <c r="AT316" s="231" t="s">
        <v>161</v>
      </c>
      <c r="AU316" s="231" t="s">
        <v>89</v>
      </c>
      <c r="AY316" s="17" t="s">
        <v>159</v>
      </c>
      <c r="BE316" s="232">
        <f>IF(N316="základní",J316,0)</f>
        <v>0</v>
      </c>
      <c r="BF316" s="232">
        <f>IF(N316="snížená",J316,0)</f>
        <v>0</v>
      </c>
      <c r="BG316" s="232">
        <f>IF(N316="zákl. přenesená",J316,0)</f>
        <v>0</v>
      </c>
      <c r="BH316" s="232">
        <f>IF(N316="sníž. přenesená",J316,0)</f>
        <v>0</v>
      </c>
      <c r="BI316" s="232">
        <f>IF(N316="nulová",J316,0)</f>
        <v>0</v>
      </c>
      <c r="BJ316" s="17" t="s">
        <v>87</v>
      </c>
      <c r="BK316" s="232">
        <f>ROUND(I316*H316,1)</f>
        <v>0</v>
      </c>
      <c r="BL316" s="17" t="s">
        <v>165</v>
      </c>
      <c r="BM316" s="231" t="s">
        <v>501</v>
      </c>
    </row>
    <row r="317" s="13" customFormat="1">
      <c r="A317" s="13"/>
      <c r="B317" s="233"/>
      <c r="C317" s="234"/>
      <c r="D317" s="235" t="s">
        <v>175</v>
      </c>
      <c r="E317" s="236" t="s">
        <v>1</v>
      </c>
      <c r="F317" s="237" t="s">
        <v>502</v>
      </c>
      <c r="G317" s="234"/>
      <c r="H317" s="238">
        <v>3.1680000000000001</v>
      </c>
      <c r="I317" s="239"/>
      <c r="J317" s="234"/>
      <c r="K317" s="234"/>
      <c r="L317" s="240"/>
      <c r="M317" s="241"/>
      <c r="N317" s="242"/>
      <c r="O317" s="242"/>
      <c r="P317" s="242"/>
      <c r="Q317" s="242"/>
      <c r="R317" s="242"/>
      <c r="S317" s="242"/>
      <c r="T317" s="24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4" t="s">
        <v>175</v>
      </c>
      <c r="AU317" s="244" t="s">
        <v>89</v>
      </c>
      <c r="AV317" s="13" t="s">
        <v>89</v>
      </c>
      <c r="AW317" s="13" t="s">
        <v>33</v>
      </c>
      <c r="AX317" s="13" t="s">
        <v>79</v>
      </c>
      <c r="AY317" s="244" t="s">
        <v>159</v>
      </c>
    </row>
    <row r="318" s="13" customFormat="1">
      <c r="A318" s="13"/>
      <c r="B318" s="233"/>
      <c r="C318" s="234"/>
      <c r="D318" s="235" t="s">
        <v>175</v>
      </c>
      <c r="E318" s="236" t="s">
        <v>1</v>
      </c>
      <c r="F318" s="237" t="s">
        <v>503</v>
      </c>
      <c r="G318" s="234"/>
      <c r="H318" s="238">
        <v>3.2549999999999999</v>
      </c>
      <c r="I318" s="239"/>
      <c r="J318" s="234"/>
      <c r="K318" s="234"/>
      <c r="L318" s="240"/>
      <c r="M318" s="241"/>
      <c r="N318" s="242"/>
      <c r="O318" s="242"/>
      <c r="P318" s="242"/>
      <c r="Q318" s="242"/>
      <c r="R318" s="242"/>
      <c r="S318" s="242"/>
      <c r="T318" s="24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4" t="s">
        <v>175</v>
      </c>
      <c r="AU318" s="244" t="s">
        <v>89</v>
      </c>
      <c r="AV318" s="13" t="s">
        <v>89</v>
      </c>
      <c r="AW318" s="13" t="s">
        <v>33</v>
      </c>
      <c r="AX318" s="13" t="s">
        <v>79</v>
      </c>
      <c r="AY318" s="244" t="s">
        <v>159</v>
      </c>
    </row>
    <row r="319" s="13" customFormat="1">
      <c r="A319" s="13"/>
      <c r="B319" s="233"/>
      <c r="C319" s="234"/>
      <c r="D319" s="235" t="s">
        <v>175</v>
      </c>
      <c r="E319" s="236" t="s">
        <v>1</v>
      </c>
      <c r="F319" s="237" t="s">
        <v>504</v>
      </c>
      <c r="G319" s="234"/>
      <c r="H319" s="238">
        <v>3.206</v>
      </c>
      <c r="I319" s="239"/>
      <c r="J319" s="234"/>
      <c r="K319" s="234"/>
      <c r="L319" s="240"/>
      <c r="M319" s="241"/>
      <c r="N319" s="242"/>
      <c r="O319" s="242"/>
      <c r="P319" s="242"/>
      <c r="Q319" s="242"/>
      <c r="R319" s="242"/>
      <c r="S319" s="242"/>
      <c r="T319" s="24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4" t="s">
        <v>175</v>
      </c>
      <c r="AU319" s="244" t="s">
        <v>89</v>
      </c>
      <c r="AV319" s="13" t="s">
        <v>89</v>
      </c>
      <c r="AW319" s="13" t="s">
        <v>33</v>
      </c>
      <c r="AX319" s="13" t="s">
        <v>79</v>
      </c>
      <c r="AY319" s="244" t="s">
        <v>159</v>
      </c>
    </row>
    <row r="320" s="13" customFormat="1">
      <c r="A320" s="13"/>
      <c r="B320" s="233"/>
      <c r="C320" s="234"/>
      <c r="D320" s="235" t="s">
        <v>175</v>
      </c>
      <c r="E320" s="236" t="s">
        <v>1</v>
      </c>
      <c r="F320" s="237" t="s">
        <v>505</v>
      </c>
      <c r="G320" s="234"/>
      <c r="H320" s="238">
        <v>3.0129999999999999</v>
      </c>
      <c r="I320" s="239"/>
      <c r="J320" s="234"/>
      <c r="K320" s="234"/>
      <c r="L320" s="240"/>
      <c r="M320" s="241"/>
      <c r="N320" s="242"/>
      <c r="O320" s="242"/>
      <c r="P320" s="242"/>
      <c r="Q320" s="242"/>
      <c r="R320" s="242"/>
      <c r="S320" s="242"/>
      <c r="T320" s="24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4" t="s">
        <v>175</v>
      </c>
      <c r="AU320" s="244" t="s">
        <v>89</v>
      </c>
      <c r="AV320" s="13" t="s">
        <v>89</v>
      </c>
      <c r="AW320" s="13" t="s">
        <v>33</v>
      </c>
      <c r="AX320" s="13" t="s">
        <v>79</v>
      </c>
      <c r="AY320" s="244" t="s">
        <v>159</v>
      </c>
    </row>
    <row r="321" s="13" customFormat="1">
      <c r="A321" s="13"/>
      <c r="B321" s="233"/>
      <c r="C321" s="234"/>
      <c r="D321" s="235" t="s">
        <v>175</v>
      </c>
      <c r="E321" s="236" t="s">
        <v>1</v>
      </c>
      <c r="F321" s="237" t="s">
        <v>506</v>
      </c>
      <c r="G321" s="234"/>
      <c r="H321" s="238">
        <v>2.8260000000000001</v>
      </c>
      <c r="I321" s="239"/>
      <c r="J321" s="234"/>
      <c r="K321" s="234"/>
      <c r="L321" s="240"/>
      <c r="M321" s="241"/>
      <c r="N321" s="242"/>
      <c r="O321" s="242"/>
      <c r="P321" s="242"/>
      <c r="Q321" s="242"/>
      <c r="R321" s="242"/>
      <c r="S321" s="242"/>
      <c r="T321" s="24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4" t="s">
        <v>175</v>
      </c>
      <c r="AU321" s="244" t="s">
        <v>89</v>
      </c>
      <c r="AV321" s="13" t="s">
        <v>89</v>
      </c>
      <c r="AW321" s="13" t="s">
        <v>33</v>
      </c>
      <c r="AX321" s="13" t="s">
        <v>79</v>
      </c>
      <c r="AY321" s="244" t="s">
        <v>159</v>
      </c>
    </row>
    <row r="322" s="13" customFormat="1">
      <c r="A322" s="13"/>
      <c r="B322" s="233"/>
      <c r="C322" s="234"/>
      <c r="D322" s="235" t="s">
        <v>175</v>
      </c>
      <c r="E322" s="236" t="s">
        <v>1</v>
      </c>
      <c r="F322" s="237" t="s">
        <v>507</v>
      </c>
      <c r="G322" s="234"/>
      <c r="H322" s="238">
        <v>1.992</v>
      </c>
      <c r="I322" s="239"/>
      <c r="J322" s="234"/>
      <c r="K322" s="234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175</v>
      </c>
      <c r="AU322" s="244" t="s">
        <v>89</v>
      </c>
      <c r="AV322" s="13" t="s">
        <v>89</v>
      </c>
      <c r="AW322" s="13" t="s">
        <v>33</v>
      </c>
      <c r="AX322" s="13" t="s">
        <v>79</v>
      </c>
      <c r="AY322" s="244" t="s">
        <v>159</v>
      </c>
    </row>
    <row r="323" s="14" customFormat="1">
      <c r="A323" s="14"/>
      <c r="B323" s="245"/>
      <c r="C323" s="246"/>
      <c r="D323" s="235" t="s">
        <v>175</v>
      </c>
      <c r="E323" s="247" t="s">
        <v>1</v>
      </c>
      <c r="F323" s="248" t="s">
        <v>247</v>
      </c>
      <c r="G323" s="246"/>
      <c r="H323" s="249">
        <v>17.460000000000001</v>
      </c>
      <c r="I323" s="250"/>
      <c r="J323" s="246"/>
      <c r="K323" s="246"/>
      <c r="L323" s="251"/>
      <c r="M323" s="252"/>
      <c r="N323" s="253"/>
      <c r="O323" s="253"/>
      <c r="P323" s="253"/>
      <c r="Q323" s="253"/>
      <c r="R323" s="253"/>
      <c r="S323" s="253"/>
      <c r="T323" s="25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5" t="s">
        <v>175</v>
      </c>
      <c r="AU323" s="255" t="s">
        <v>89</v>
      </c>
      <c r="AV323" s="14" t="s">
        <v>165</v>
      </c>
      <c r="AW323" s="14" t="s">
        <v>33</v>
      </c>
      <c r="AX323" s="14" t="s">
        <v>87</v>
      </c>
      <c r="AY323" s="255" t="s">
        <v>159</v>
      </c>
    </row>
    <row r="324" s="2" customFormat="1" ht="16.5" customHeight="1">
      <c r="A324" s="38"/>
      <c r="B324" s="39"/>
      <c r="C324" s="219" t="s">
        <v>508</v>
      </c>
      <c r="D324" s="219" t="s">
        <v>161</v>
      </c>
      <c r="E324" s="220" t="s">
        <v>509</v>
      </c>
      <c r="F324" s="221" t="s">
        <v>510</v>
      </c>
      <c r="G324" s="222" t="s">
        <v>286</v>
      </c>
      <c r="H324" s="223">
        <v>2.2639999999999998</v>
      </c>
      <c r="I324" s="224"/>
      <c r="J324" s="225">
        <f>ROUND(I324*H324,1)</f>
        <v>0</v>
      </c>
      <c r="K324" s="226"/>
      <c r="L324" s="44"/>
      <c r="M324" s="227" t="s">
        <v>1</v>
      </c>
      <c r="N324" s="228" t="s">
        <v>44</v>
      </c>
      <c r="O324" s="91"/>
      <c r="P324" s="229">
        <f>O324*H324</f>
        <v>0</v>
      </c>
      <c r="Q324" s="229">
        <v>1.0627727797</v>
      </c>
      <c r="R324" s="229">
        <f>Q324*H324</f>
        <v>2.4061175732407998</v>
      </c>
      <c r="S324" s="229">
        <v>0</v>
      </c>
      <c r="T324" s="230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1" t="s">
        <v>165</v>
      </c>
      <c r="AT324" s="231" t="s">
        <v>161</v>
      </c>
      <c r="AU324" s="231" t="s">
        <v>89</v>
      </c>
      <c r="AY324" s="17" t="s">
        <v>159</v>
      </c>
      <c r="BE324" s="232">
        <f>IF(N324="základní",J324,0)</f>
        <v>0</v>
      </c>
      <c r="BF324" s="232">
        <f>IF(N324="snížená",J324,0)</f>
        <v>0</v>
      </c>
      <c r="BG324" s="232">
        <f>IF(N324="zákl. přenesená",J324,0)</f>
        <v>0</v>
      </c>
      <c r="BH324" s="232">
        <f>IF(N324="sníž. přenesená",J324,0)</f>
        <v>0</v>
      </c>
      <c r="BI324" s="232">
        <f>IF(N324="nulová",J324,0)</f>
        <v>0</v>
      </c>
      <c r="BJ324" s="17" t="s">
        <v>87</v>
      </c>
      <c r="BK324" s="232">
        <f>ROUND(I324*H324,1)</f>
        <v>0</v>
      </c>
      <c r="BL324" s="17" t="s">
        <v>165</v>
      </c>
      <c r="BM324" s="231" t="s">
        <v>511</v>
      </c>
    </row>
    <row r="325" s="13" customFormat="1">
      <c r="A325" s="13"/>
      <c r="B325" s="233"/>
      <c r="C325" s="234"/>
      <c r="D325" s="235" t="s">
        <v>175</v>
      </c>
      <c r="E325" s="236" t="s">
        <v>1</v>
      </c>
      <c r="F325" s="237" t="s">
        <v>512</v>
      </c>
      <c r="G325" s="234"/>
      <c r="H325" s="238">
        <v>2.2639999999999998</v>
      </c>
      <c r="I325" s="239"/>
      <c r="J325" s="234"/>
      <c r="K325" s="234"/>
      <c r="L325" s="240"/>
      <c r="M325" s="241"/>
      <c r="N325" s="242"/>
      <c r="O325" s="242"/>
      <c r="P325" s="242"/>
      <c r="Q325" s="242"/>
      <c r="R325" s="242"/>
      <c r="S325" s="242"/>
      <c r="T325" s="24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4" t="s">
        <v>175</v>
      </c>
      <c r="AU325" s="244" t="s">
        <v>89</v>
      </c>
      <c r="AV325" s="13" t="s">
        <v>89</v>
      </c>
      <c r="AW325" s="13" t="s">
        <v>33</v>
      </c>
      <c r="AX325" s="13" t="s">
        <v>87</v>
      </c>
      <c r="AY325" s="244" t="s">
        <v>159</v>
      </c>
    </row>
    <row r="326" s="2" customFormat="1" ht="24.15" customHeight="1">
      <c r="A326" s="38"/>
      <c r="B326" s="39"/>
      <c r="C326" s="219" t="s">
        <v>513</v>
      </c>
      <c r="D326" s="219" t="s">
        <v>161</v>
      </c>
      <c r="E326" s="220" t="s">
        <v>514</v>
      </c>
      <c r="F326" s="221" t="s">
        <v>515</v>
      </c>
      <c r="G326" s="222" t="s">
        <v>164</v>
      </c>
      <c r="H326" s="223">
        <v>20</v>
      </c>
      <c r="I326" s="224"/>
      <c r="J326" s="225">
        <f>ROUND(I326*H326,1)</f>
        <v>0</v>
      </c>
      <c r="K326" s="226"/>
      <c r="L326" s="44"/>
      <c r="M326" s="227" t="s">
        <v>1</v>
      </c>
      <c r="N326" s="228" t="s">
        <v>44</v>
      </c>
      <c r="O326" s="91"/>
      <c r="P326" s="229">
        <f>O326*H326</f>
        <v>0</v>
      </c>
      <c r="Q326" s="229">
        <v>0.00115</v>
      </c>
      <c r="R326" s="229">
        <f>Q326*H326</f>
        <v>0.023</v>
      </c>
      <c r="S326" s="229">
        <v>0</v>
      </c>
      <c r="T326" s="230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1" t="s">
        <v>165</v>
      </c>
      <c r="AT326" s="231" t="s">
        <v>161</v>
      </c>
      <c r="AU326" s="231" t="s">
        <v>89</v>
      </c>
      <c r="AY326" s="17" t="s">
        <v>159</v>
      </c>
      <c r="BE326" s="232">
        <f>IF(N326="základní",J326,0)</f>
        <v>0</v>
      </c>
      <c r="BF326" s="232">
        <f>IF(N326="snížená",J326,0)</f>
        <v>0</v>
      </c>
      <c r="BG326" s="232">
        <f>IF(N326="zákl. přenesená",J326,0)</f>
        <v>0</v>
      </c>
      <c r="BH326" s="232">
        <f>IF(N326="sníž. přenesená",J326,0)</f>
        <v>0</v>
      </c>
      <c r="BI326" s="232">
        <f>IF(N326="nulová",J326,0)</f>
        <v>0</v>
      </c>
      <c r="BJ326" s="17" t="s">
        <v>87</v>
      </c>
      <c r="BK326" s="232">
        <f>ROUND(I326*H326,1)</f>
        <v>0</v>
      </c>
      <c r="BL326" s="17" t="s">
        <v>165</v>
      </c>
      <c r="BM326" s="231" t="s">
        <v>516</v>
      </c>
    </row>
    <row r="327" s="13" customFormat="1">
      <c r="A327" s="13"/>
      <c r="B327" s="233"/>
      <c r="C327" s="234"/>
      <c r="D327" s="235" t="s">
        <v>175</v>
      </c>
      <c r="E327" s="236" t="s">
        <v>1</v>
      </c>
      <c r="F327" s="237" t="s">
        <v>517</v>
      </c>
      <c r="G327" s="234"/>
      <c r="H327" s="238">
        <v>20</v>
      </c>
      <c r="I327" s="239"/>
      <c r="J327" s="234"/>
      <c r="K327" s="234"/>
      <c r="L327" s="240"/>
      <c r="M327" s="241"/>
      <c r="N327" s="242"/>
      <c r="O327" s="242"/>
      <c r="P327" s="242"/>
      <c r="Q327" s="242"/>
      <c r="R327" s="242"/>
      <c r="S327" s="242"/>
      <c r="T327" s="24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4" t="s">
        <v>175</v>
      </c>
      <c r="AU327" s="244" t="s">
        <v>89</v>
      </c>
      <c r="AV327" s="13" t="s">
        <v>89</v>
      </c>
      <c r="AW327" s="13" t="s">
        <v>33</v>
      </c>
      <c r="AX327" s="13" t="s">
        <v>87</v>
      </c>
      <c r="AY327" s="244" t="s">
        <v>159</v>
      </c>
    </row>
    <row r="328" s="2" customFormat="1" ht="24.15" customHeight="1">
      <c r="A328" s="38"/>
      <c r="B328" s="39"/>
      <c r="C328" s="219" t="s">
        <v>518</v>
      </c>
      <c r="D328" s="219" t="s">
        <v>161</v>
      </c>
      <c r="E328" s="220" t="s">
        <v>519</v>
      </c>
      <c r="F328" s="221" t="s">
        <v>520</v>
      </c>
      <c r="G328" s="222" t="s">
        <v>164</v>
      </c>
      <c r="H328" s="223">
        <v>16</v>
      </c>
      <c r="I328" s="224"/>
      <c r="J328" s="225">
        <f>ROUND(I328*H328,1)</f>
        <v>0</v>
      </c>
      <c r="K328" s="226"/>
      <c r="L328" s="44"/>
      <c r="M328" s="227" t="s">
        <v>1</v>
      </c>
      <c r="N328" s="228" t="s">
        <v>44</v>
      </c>
      <c r="O328" s="91"/>
      <c r="P328" s="229">
        <f>O328*H328</f>
        <v>0</v>
      </c>
      <c r="Q328" s="229">
        <v>0.00108</v>
      </c>
      <c r="R328" s="229">
        <f>Q328*H328</f>
        <v>0.01728</v>
      </c>
      <c r="S328" s="229">
        <v>0</v>
      </c>
      <c r="T328" s="230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31" t="s">
        <v>165</v>
      </c>
      <c r="AT328" s="231" t="s">
        <v>161</v>
      </c>
      <c r="AU328" s="231" t="s">
        <v>89</v>
      </c>
      <c r="AY328" s="17" t="s">
        <v>159</v>
      </c>
      <c r="BE328" s="232">
        <f>IF(N328="základní",J328,0)</f>
        <v>0</v>
      </c>
      <c r="BF328" s="232">
        <f>IF(N328="snížená",J328,0)</f>
        <v>0</v>
      </c>
      <c r="BG328" s="232">
        <f>IF(N328="zákl. přenesená",J328,0)</f>
        <v>0</v>
      </c>
      <c r="BH328" s="232">
        <f>IF(N328="sníž. přenesená",J328,0)</f>
        <v>0</v>
      </c>
      <c r="BI328" s="232">
        <f>IF(N328="nulová",J328,0)</f>
        <v>0</v>
      </c>
      <c r="BJ328" s="17" t="s">
        <v>87</v>
      </c>
      <c r="BK328" s="232">
        <f>ROUND(I328*H328,1)</f>
        <v>0</v>
      </c>
      <c r="BL328" s="17" t="s">
        <v>165</v>
      </c>
      <c r="BM328" s="231" t="s">
        <v>521</v>
      </c>
    </row>
    <row r="329" s="13" customFormat="1">
      <c r="A329" s="13"/>
      <c r="B329" s="233"/>
      <c r="C329" s="234"/>
      <c r="D329" s="235" t="s">
        <v>175</v>
      </c>
      <c r="E329" s="236" t="s">
        <v>1</v>
      </c>
      <c r="F329" s="237" t="s">
        <v>522</v>
      </c>
      <c r="G329" s="234"/>
      <c r="H329" s="238">
        <v>16</v>
      </c>
      <c r="I329" s="239"/>
      <c r="J329" s="234"/>
      <c r="K329" s="234"/>
      <c r="L329" s="240"/>
      <c r="M329" s="241"/>
      <c r="N329" s="242"/>
      <c r="O329" s="242"/>
      <c r="P329" s="242"/>
      <c r="Q329" s="242"/>
      <c r="R329" s="242"/>
      <c r="S329" s="242"/>
      <c r="T329" s="24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4" t="s">
        <v>175</v>
      </c>
      <c r="AU329" s="244" t="s">
        <v>89</v>
      </c>
      <c r="AV329" s="13" t="s">
        <v>89</v>
      </c>
      <c r="AW329" s="13" t="s">
        <v>33</v>
      </c>
      <c r="AX329" s="13" t="s">
        <v>87</v>
      </c>
      <c r="AY329" s="244" t="s">
        <v>159</v>
      </c>
    </row>
    <row r="330" s="2" customFormat="1" ht="24.15" customHeight="1">
      <c r="A330" s="38"/>
      <c r="B330" s="39"/>
      <c r="C330" s="219" t="s">
        <v>523</v>
      </c>
      <c r="D330" s="219" t="s">
        <v>161</v>
      </c>
      <c r="E330" s="220" t="s">
        <v>524</v>
      </c>
      <c r="F330" s="221" t="s">
        <v>525</v>
      </c>
      <c r="G330" s="222" t="s">
        <v>427</v>
      </c>
      <c r="H330" s="223">
        <v>18.09</v>
      </c>
      <c r="I330" s="224"/>
      <c r="J330" s="225">
        <f>ROUND(I330*H330,1)</f>
        <v>0</v>
      </c>
      <c r="K330" s="226"/>
      <c r="L330" s="44"/>
      <c r="M330" s="227" t="s">
        <v>1</v>
      </c>
      <c r="N330" s="228" t="s">
        <v>44</v>
      </c>
      <c r="O330" s="91"/>
      <c r="P330" s="229">
        <f>O330*H330</f>
        <v>0</v>
      </c>
      <c r="Q330" s="229">
        <v>0.0010064099999999999</v>
      </c>
      <c r="R330" s="229">
        <f>Q330*H330</f>
        <v>0.018205956899999997</v>
      </c>
      <c r="S330" s="229">
        <v>0.001</v>
      </c>
      <c r="T330" s="230">
        <f>S330*H330</f>
        <v>0.018090000000000002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1" t="s">
        <v>165</v>
      </c>
      <c r="AT330" s="231" t="s">
        <v>161</v>
      </c>
      <c r="AU330" s="231" t="s">
        <v>89</v>
      </c>
      <c r="AY330" s="17" t="s">
        <v>159</v>
      </c>
      <c r="BE330" s="232">
        <f>IF(N330="základní",J330,0)</f>
        <v>0</v>
      </c>
      <c r="BF330" s="232">
        <f>IF(N330="snížená",J330,0)</f>
        <v>0</v>
      </c>
      <c r="BG330" s="232">
        <f>IF(N330="zákl. přenesená",J330,0)</f>
        <v>0</v>
      </c>
      <c r="BH330" s="232">
        <f>IF(N330="sníž. přenesená",J330,0)</f>
        <v>0</v>
      </c>
      <c r="BI330" s="232">
        <f>IF(N330="nulová",J330,0)</f>
        <v>0</v>
      </c>
      <c r="BJ330" s="17" t="s">
        <v>87</v>
      </c>
      <c r="BK330" s="232">
        <f>ROUND(I330*H330,1)</f>
        <v>0</v>
      </c>
      <c r="BL330" s="17" t="s">
        <v>165</v>
      </c>
      <c r="BM330" s="231" t="s">
        <v>526</v>
      </c>
    </row>
    <row r="331" s="15" customFormat="1">
      <c r="A331" s="15"/>
      <c r="B331" s="256"/>
      <c r="C331" s="257"/>
      <c r="D331" s="235" t="s">
        <v>175</v>
      </c>
      <c r="E331" s="258" t="s">
        <v>1</v>
      </c>
      <c r="F331" s="259" t="s">
        <v>527</v>
      </c>
      <c r="G331" s="257"/>
      <c r="H331" s="258" t="s">
        <v>1</v>
      </c>
      <c r="I331" s="260"/>
      <c r="J331" s="257"/>
      <c r="K331" s="257"/>
      <c r="L331" s="261"/>
      <c r="M331" s="262"/>
      <c r="N331" s="263"/>
      <c r="O331" s="263"/>
      <c r="P331" s="263"/>
      <c r="Q331" s="263"/>
      <c r="R331" s="263"/>
      <c r="S331" s="263"/>
      <c r="T331" s="264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5" t="s">
        <v>175</v>
      </c>
      <c r="AU331" s="265" t="s">
        <v>89</v>
      </c>
      <c r="AV331" s="15" t="s">
        <v>87</v>
      </c>
      <c r="AW331" s="15" t="s">
        <v>33</v>
      </c>
      <c r="AX331" s="15" t="s">
        <v>79</v>
      </c>
      <c r="AY331" s="265" t="s">
        <v>159</v>
      </c>
    </row>
    <row r="332" s="13" customFormat="1">
      <c r="A332" s="13"/>
      <c r="B332" s="233"/>
      <c r="C332" s="234"/>
      <c r="D332" s="235" t="s">
        <v>175</v>
      </c>
      <c r="E332" s="236" t="s">
        <v>1</v>
      </c>
      <c r="F332" s="237" t="s">
        <v>528</v>
      </c>
      <c r="G332" s="234"/>
      <c r="H332" s="238">
        <v>6.0300000000000002</v>
      </c>
      <c r="I332" s="239"/>
      <c r="J332" s="234"/>
      <c r="K332" s="234"/>
      <c r="L332" s="240"/>
      <c r="M332" s="241"/>
      <c r="N332" s="242"/>
      <c r="O332" s="242"/>
      <c r="P332" s="242"/>
      <c r="Q332" s="242"/>
      <c r="R332" s="242"/>
      <c r="S332" s="242"/>
      <c r="T332" s="24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4" t="s">
        <v>175</v>
      </c>
      <c r="AU332" s="244" t="s">
        <v>89</v>
      </c>
      <c r="AV332" s="13" t="s">
        <v>89</v>
      </c>
      <c r="AW332" s="13" t="s">
        <v>33</v>
      </c>
      <c r="AX332" s="13" t="s">
        <v>79</v>
      </c>
      <c r="AY332" s="244" t="s">
        <v>159</v>
      </c>
    </row>
    <row r="333" s="13" customFormat="1">
      <c r="A333" s="13"/>
      <c r="B333" s="233"/>
      <c r="C333" s="234"/>
      <c r="D333" s="235" t="s">
        <v>175</v>
      </c>
      <c r="E333" s="236" t="s">
        <v>1</v>
      </c>
      <c r="F333" s="237" t="s">
        <v>529</v>
      </c>
      <c r="G333" s="234"/>
      <c r="H333" s="238">
        <v>6.0300000000000002</v>
      </c>
      <c r="I333" s="239"/>
      <c r="J333" s="234"/>
      <c r="K333" s="234"/>
      <c r="L333" s="240"/>
      <c r="M333" s="241"/>
      <c r="N333" s="242"/>
      <c r="O333" s="242"/>
      <c r="P333" s="242"/>
      <c r="Q333" s="242"/>
      <c r="R333" s="242"/>
      <c r="S333" s="242"/>
      <c r="T333" s="24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4" t="s">
        <v>175</v>
      </c>
      <c r="AU333" s="244" t="s">
        <v>89</v>
      </c>
      <c r="AV333" s="13" t="s">
        <v>89</v>
      </c>
      <c r="AW333" s="13" t="s">
        <v>33</v>
      </c>
      <c r="AX333" s="13" t="s">
        <v>79</v>
      </c>
      <c r="AY333" s="244" t="s">
        <v>159</v>
      </c>
    </row>
    <row r="334" s="13" customFormat="1">
      <c r="A334" s="13"/>
      <c r="B334" s="233"/>
      <c r="C334" s="234"/>
      <c r="D334" s="235" t="s">
        <v>175</v>
      </c>
      <c r="E334" s="236" t="s">
        <v>1</v>
      </c>
      <c r="F334" s="237" t="s">
        <v>530</v>
      </c>
      <c r="G334" s="234"/>
      <c r="H334" s="238">
        <v>6.0300000000000002</v>
      </c>
      <c r="I334" s="239"/>
      <c r="J334" s="234"/>
      <c r="K334" s="234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175</v>
      </c>
      <c r="AU334" s="244" t="s">
        <v>89</v>
      </c>
      <c r="AV334" s="13" t="s">
        <v>89</v>
      </c>
      <c r="AW334" s="13" t="s">
        <v>33</v>
      </c>
      <c r="AX334" s="13" t="s">
        <v>79</v>
      </c>
      <c r="AY334" s="244" t="s">
        <v>159</v>
      </c>
    </row>
    <row r="335" s="14" customFormat="1">
      <c r="A335" s="14"/>
      <c r="B335" s="245"/>
      <c r="C335" s="246"/>
      <c r="D335" s="235" t="s">
        <v>175</v>
      </c>
      <c r="E335" s="247" t="s">
        <v>1</v>
      </c>
      <c r="F335" s="248" t="s">
        <v>247</v>
      </c>
      <c r="G335" s="246"/>
      <c r="H335" s="249">
        <v>18.09</v>
      </c>
      <c r="I335" s="250"/>
      <c r="J335" s="246"/>
      <c r="K335" s="246"/>
      <c r="L335" s="251"/>
      <c r="M335" s="252"/>
      <c r="N335" s="253"/>
      <c r="O335" s="253"/>
      <c r="P335" s="253"/>
      <c r="Q335" s="253"/>
      <c r="R335" s="253"/>
      <c r="S335" s="253"/>
      <c r="T335" s="25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5" t="s">
        <v>175</v>
      </c>
      <c r="AU335" s="255" t="s">
        <v>89</v>
      </c>
      <c r="AV335" s="14" t="s">
        <v>165</v>
      </c>
      <c r="AW335" s="14" t="s">
        <v>33</v>
      </c>
      <c r="AX335" s="14" t="s">
        <v>87</v>
      </c>
      <c r="AY335" s="255" t="s">
        <v>159</v>
      </c>
    </row>
    <row r="336" s="2" customFormat="1" ht="16.5" customHeight="1">
      <c r="A336" s="38"/>
      <c r="B336" s="39"/>
      <c r="C336" s="219" t="s">
        <v>531</v>
      </c>
      <c r="D336" s="219" t="s">
        <v>161</v>
      </c>
      <c r="E336" s="220" t="s">
        <v>532</v>
      </c>
      <c r="F336" s="221" t="s">
        <v>533</v>
      </c>
      <c r="G336" s="222" t="s">
        <v>213</v>
      </c>
      <c r="H336" s="223">
        <v>21.751999999999999</v>
      </c>
      <c r="I336" s="224"/>
      <c r="J336" s="225">
        <f>ROUND(I336*H336,1)</f>
        <v>0</v>
      </c>
      <c r="K336" s="226"/>
      <c r="L336" s="44"/>
      <c r="M336" s="227" t="s">
        <v>1</v>
      </c>
      <c r="N336" s="228" t="s">
        <v>44</v>
      </c>
      <c r="O336" s="91"/>
      <c r="P336" s="229">
        <f>O336*H336</f>
        <v>0</v>
      </c>
      <c r="Q336" s="229">
        <v>2.5019399999999998</v>
      </c>
      <c r="R336" s="229">
        <f>Q336*H336</f>
        <v>54.422198879999996</v>
      </c>
      <c r="S336" s="229">
        <v>0</v>
      </c>
      <c r="T336" s="230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1" t="s">
        <v>165</v>
      </c>
      <c r="AT336" s="231" t="s">
        <v>161</v>
      </c>
      <c r="AU336" s="231" t="s">
        <v>89</v>
      </c>
      <c r="AY336" s="17" t="s">
        <v>159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7" t="s">
        <v>87</v>
      </c>
      <c r="BK336" s="232">
        <f>ROUND(I336*H336,1)</f>
        <v>0</v>
      </c>
      <c r="BL336" s="17" t="s">
        <v>165</v>
      </c>
      <c r="BM336" s="231" t="s">
        <v>534</v>
      </c>
    </row>
    <row r="337" s="13" customFormat="1">
      <c r="A337" s="13"/>
      <c r="B337" s="233"/>
      <c r="C337" s="234"/>
      <c r="D337" s="235" t="s">
        <v>175</v>
      </c>
      <c r="E337" s="236" t="s">
        <v>1</v>
      </c>
      <c r="F337" s="237" t="s">
        <v>535</v>
      </c>
      <c r="G337" s="234"/>
      <c r="H337" s="238">
        <v>5.1699999999999999</v>
      </c>
      <c r="I337" s="239"/>
      <c r="J337" s="234"/>
      <c r="K337" s="234"/>
      <c r="L337" s="240"/>
      <c r="M337" s="241"/>
      <c r="N337" s="242"/>
      <c r="O337" s="242"/>
      <c r="P337" s="242"/>
      <c r="Q337" s="242"/>
      <c r="R337" s="242"/>
      <c r="S337" s="242"/>
      <c r="T337" s="24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4" t="s">
        <v>175</v>
      </c>
      <c r="AU337" s="244" t="s">
        <v>89</v>
      </c>
      <c r="AV337" s="13" t="s">
        <v>89</v>
      </c>
      <c r="AW337" s="13" t="s">
        <v>33</v>
      </c>
      <c r="AX337" s="13" t="s">
        <v>79</v>
      </c>
      <c r="AY337" s="244" t="s">
        <v>159</v>
      </c>
    </row>
    <row r="338" s="13" customFormat="1">
      <c r="A338" s="13"/>
      <c r="B338" s="233"/>
      <c r="C338" s="234"/>
      <c r="D338" s="235" t="s">
        <v>175</v>
      </c>
      <c r="E338" s="236" t="s">
        <v>1</v>
      </c>
      <c r="F338" s="237" t="s">
        <v>536</v>
      </c>
      <c r="G338" s="234"/>
      <c r="H338" s="238">
        <v>8.2910000000000004</v>
      </c>
      <c r="I338" s="239"/>
      <c r="J338" s="234"/>
      <c r="K338" s="234"/>
      <c r="L338" s="240"/>
      <c r="M338" s="241"/>
      <c r="N338" s="242"/>
      <c r="O338" s="242"/>
      <c r="P338" s="242"/>
      <c r="Q338" s="242"/>
      <c r="R338" s="242"/>
      <c r="S338" s="242"/>
      <c r="T338" s="24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4" t="s">
        <v>175</v>
      </c>
      <c r="AU338" s="244" t="s">
        <v>89</v>
      </c>
      <c r="AV338" s="13" t="s">
        <v>89</v>
      </c>
      <c r="AW338" s="13" t="s">
        <v>33</v>
      </c>
      <c r="AX338" s="13" t="s">
        <v>79</v>
      </c>
      <c r="AY338" s="244" t="s">
        <v>159</v>
      </c>
    </row>
    <row r="339" s="13" customFormat="1">
      <c r="A339" s="13"/>
      <c r="B339" s="233"/>
      <c r="C339" s="234"/>
      <c r="D339" s="235" t="s">
        <v>175</v>
      </c>
      <c r="E339" s="236" t="s">
        <v>1</v>
      </c>
      <c r="F339" s="237" t="s">
        <v>537</v>
      </c>
      <c r="G339" s="234"/>
      <c r="H339" s="238">
        <v>8.2910000000000004</v>
      </c>
      <c r="I339" s="239"/>
      <c r="J339" s="234"/>
      <c r="K339" s="234"/>
      <c r="L339" s="240"/>
      <c r="M339" s="241"/>
      <c r="N339" s="242"/>
      <c r="O339" s="242"/>
      <c r="P339" s="242"/>
      <c r="Q339" s="242"/>
      <c r="R339" s="242"/>
      <c r="S339" s="242"/>
      <c r="T339" s="24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4" t="s">
        <v>175</v>
      </c>
      <c r="AU339" s="244" t="s">
        <v>89</v>
      </c>
      <c r="AV339" s="13" t="s">
        <v>89</v>
      </c>
      <c r="AW339" s="13" t="s">
        <v>33</v>
      </c>
      <c r="AX339" s="13" t="s">
        <v>79</v>
      </c>
      <c r="AY339" s="244" t="s">
        <v>159</v>
      </c>
    </row>
    <row r="340" s="14" customFormat="1">
      <c r="A340" s="14"/>
      <c r="B340" s="245"/>
      <c r="C340" s="246"/>
      <c r="D340" s="235" t="s">
        <v>175</v>
      </c>
      <c r="E340" s="247" t="s">
        <v>1</v>
      </c>
      <c r="F340" s="248" t="s">
        <v>247</v>
      </c>
      <c r="G340" s="246"/>
      <c r="H340" s="249">
        <v>21.751999999999999</v>
      </c>
      <c r="I340" s="250"/>
      <c r="J340" s="246"/>
      <c r="K340" s="246"/>
      <c r="L340" s="251"/>
      <c r="M340" s="252"/>
      <c r="N340" s="253"/>
      <c r="O340" s="253"/>
      <c r="P340" s="253"/>
      <c r="Q340" s="253"/>
      <c r="R340" s="253"/>
      <c r="S340" s="253"/>
      <c r="T340" s="25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5" t="s">
        <v>175</v>
      </c>
      <c r="AU340" s="255" t="s">
        <v>89</v>
      </c>
      <c r="AV340" s="14" t="s">
        <v>165</v>
      </c>
      <c r="AW340" s="14" t="s">
        <v>33</v>
      </c>
      <c r="AX340" s="14" t="s">
        <v>87</v>
      </c>
      <c r="AY340" s="255" t="s">
        <v>159</v>
      </c>
    </row>
    <row r="341" s="2" customFormat="1" ht="16.5" customHeight="1">
      <c r="A341" s="38"/>
      <c r="B341" s="39"/>
      <c r="C341" s="219" t="s">
        <v>538</v>
      </c>
      <c r="D341" s="219" t="s">
        <v>161</v>
      </c>
      <c r="E341" s="220" t="s">
        <v>539</v>
      </c>
      <c r="F341" s="221" t="s">
        <v>540</v>
      </c>
      <c r="G341" s="222" t="s">
        <v>213</v>
      </c>
      <c r="H341" s="223">
        <v>143.30000000000001</v>
      </c>
      <c r="I341" s="224"/>
      <c r="J341" s="225">
        <f>ROUND(I341*H341,1)</f>
        <v>0</v>
      </c>
      <c r="K341" s="226"/>
      <c r="L341" s="44"/>
      <c r="M341" s="227" t="s">
        <v>1</v>
      </c>
      <c r="N341" s="228" t="s">
        <v>44</v>
      </c>
      <c r="O341" s="91"/>
      <c r="P341" s="229">
        <f>O341*H341</f>
        <v>0</v>
      </c>
      <c r="Q341" s="229">
        <v>2.5020099999999998</v>
      </c>
      <c r="R341" s="229">
        <f>Q341*H341</f>
        <v>358.53803299999998</v>
      </c>
      <c r="S341" s="229">
        <v>0</v>
      </c>
      <c r="T341" s="230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1" t="s">
        <v>165</v>
      </c>
      <c r="AT341" s="231" t="s">
        <v>161</v>
      </c>
      <c r="AU341" s="231" t="s">
        <v>89</v>
      </c>
      <c r="AY341" s="17" t="s">
        <v>159</v>
      </c>
      <c r="BE341" s="232">
        <f>IF(N341="základní",J341,0)</f>
        <v>0</v>
      </c>
      <c r="BF341" s="232">
        <f>IF(N341="snížená",J341,0)</f>
        <v>0</v>
      </c>
      <c r="BG341" s="232">
        <f>IF(N341="zákl. přenesená",J341,0)</f>
        <v>0</v>
      </c>
      <c r="BH341" s="232">
        <f>IF(N341="sníž. přenesená",J341,0)</f>
        <v>0</v>
      </c>
      <c r="BI341" s="232">
        <f>IF(N341="nulová",J341,0)</f>
        <v>0</v>
      </c>
      <c r="BJ341" s="17" t="s">
        <v>87</v>
      </c>
      <c r="BK341" s="232">
        <f>ROUND(I341*H341,1)</f>
        <v>0</v>
      </c>
      <c r="BL341" s="17" t="s">
        <v>165</v>
      </c>
      <c r="BM341" s="231" t="s">
        <v>541</v>
      </c>
    </row>
    <row r="342" s="13" customFormat="1">
      <c r="A342" s="13"/>
      <c r="B342" s="233"/>
      <c r="C342" s="234"/>
      <c r="D342" s="235" t="s">
        <v>175</v>
      </c>
      <c r="E342" s="236" t="s">
        <v>1</v>
      </c>
      <c r="F342" s="237" t="s">
        <v>542</v>
      </c>
      <c r="G342" s="234"/>
      <c r="H342" s="238">
        <v>51.920000000000002</v>
      </c>
      <c r="I342" s="239"/>
      <c r="J342" s="234"/>
      <c r="K342" s="234"/>
      <c r="L342" s="240"/>
      <c r="M342" s="241"/>
      <c r="N342" s="242"/>
      <c r="O342" s="242"/>
      <c r="P342" s="242"/>
      <c r="Q342" s="242"/>
      <c r="R342" s="242"/>
      <c r="S342" s="242"/>
      <c r="T342" s="24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4" t="s">
        <v>175</v>
      </c>
      <c r="AU342" s="244" t="s">
        <v>89</v>
      </c>
      <c r="AV342" s="13" t="s">
        <v>89</v>
      </c>
      <c r="AW342" s="13" t="s">
        <v>33</v>
      </c>
      <c r="AX342" s="13" t="s">
        <v>79</v>
      </c>
      <c r="AY342" s="244" t="s">
        <v>159</v>
      </c>
    </row>
    <row r="343" s="13" customFormat="1">
      <c r="A343" s="13"/>
      <c r="B343" s="233"/>
      <c r="C343" s="234"/>
      <c r="D343" s="235" t="s">
        <v>175</v>
      </c>
      <c r="E343" s="236" t="s">
        <v>1</v>
      </c>
      <c r="F343" s="237" t="s">
        <v>543</v>
      </c>
      <c r="G343" s="234"/>
      <c r="H343" s="238">
        <v>45.689999999999998</v>
      </c>
      <c r="I343" s="239"/>
      <c r="J343" s="234"/>
      <c r="K343" s="234"/>
      <c r="L343" s="240"/>
      <c r="M343" s="241"/>
      <c r="N343" s="242"/>
      <c r="O343" s="242"/>
      <c r="P343" s="242"/>
      <c r="Q343" s="242"/>
      <c r="R343" s="242"/>
      <c r="S343" s="242"/>
      <c r="T343" s="24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4" t="s">
        <v>175</v>
      </c>
      <c r="AU343" s="244" t="s">
        <v>89</v>
      </c>
      <c r="AV343" s="13" t="s">
        <v>89</v>
      </c>
      <c r="AW343" s="13" t="s">
        <v>33</v>
      </c>
      <c r="AX343" s="13" t="s">
        <v>79</v>
      </c>
      <c r="AY343" s="244" t="s">
        <v>159</v>
      </c>
    </row>
    <row r="344" s="13" customFormat="1">
      <c r="A344" s="13"/>
      <c r="B344" s="233"/>
      <c r="C344" s="234"/>
      <c r="D344" s="235" t="s">
        <v>175</v>
      </c>
      <c r="E344" s="236" t="s">
        <v>1</v>
      </c>
      <c r="F344" s="237" t="s">
        <v>544</v>
      </c>
      <c r="G344" s="234"/>
      <c r="H344" s="238">
        <v>45.689999999999998</v>
      </c>
      <c r="I344" s="239"/>
      <c r="J344" s="234"/>
      <c r="K344" s="234"/>
      <c r="L344" s="240"/>
      <c r="M344" s="241"/>
      <c r="N344" s="242"/>
      <c r="O344" s="242"/>
      <c r="P344" s="242"/>
      <c r="Q344" s="242"/>
      <c r="R344" s="242"/>
      <c r="S344" s="242"/>
      <c r="T344" s="24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4" t="s">
        <v>175</v>
      </c>
      <c r="AU344" s="244" t="s">
        <v>89</v>
      </c>
      <c r="AV344" s="13" t="s">
        <v>89</v>
      </c>
      <c r="AW344" s="13" t="s">
        <v>33</v>
      </c>
      <c r="AX344" s="13" t="s">
        <v>79</v>
      </c>
      <c r="AY344" s="244" t="s">
        <v>159</v>
      </c>
    </row>
    <row r="345" s="14" customFormat="1">
      <c r="A345" s="14"/>
      <c r="B345" s="245"/>
      <c r="C345" s="246"/>
      <c r="D345" s="235" t="s">
        <v>175</v>
      </c>
      <c r="E345" s="247" t="s">
        <v>1</v>
      </c>
      <c r="F345" s="248" t="s">
        <v>247</v>
      </c>
      <c r="G345" s="246"/>
      <c r="H345" s="249">
        <v>143.30000000000001</v>
      </c>
      <c r="I345" s="250"/>
      <c r="J345" s="246"/>
      <c r="K345" s="246"/>
      <c r="L345" s="251"/>
      <c r="M345" s="252"/>
      <c r="N345" s="253"/>
      <c r="O345" s="253"/>
      <c r="P345" s="253"/>
      <c r="Q345" s="253"/>
      <c r="R345" s="253"/>
      <c r="S345" s="253"/>
      <c r="T345" s="25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5" t="s">
        <v>175</v>
      </c>
      <c r="AU345" s="255" t="s">
        <v>89</v>
      </c>
      <c r="AV345" s="14" t="s">
        <v>165</v>
      </c>
      <c r="AW345" s="14" t="s">
        <v>33</v>
      </c>
      <c r="AX345" s="14" t="s">
        <v>87</v>
      </c>
      <c r="AY345" s="255" t="s">
        <v>159</v>
      </c>
    </row>
    <row r="346" s="2" customFormat="1" ht="24.15" customHeight="1">
      <c r="A346" s="38"/>
      <c r="B346" s="39"/>
      <c r="C346" s="219" t="s">
        <v>545</v>
      </c>
      <c r="D346" s="219" t="s">
        <v>161</v>
      </c>
      <c r="E346" s="220" t="s">
        <v>546</v>
      </c>
      <c r="F346" s="221" t="s">
        <v>547</v>
      </c>
      <c r="G346" s="222" t="s">
        <v>173</v>
      </c>
      <c r="H346" s="223">
        <v>592.55600000000004</v>
      </c>
      <c r="I346" s="224"/>
      <c r="J346" s="225">
        <f>ROUND(I346*H346,1)</f>
        <v>0</v>
      </c>
      <c r="K346" s="226"/>
      <c r="L346" s="44"/>
      <c r="M346" s="227" t="s">
        <v>1</v>
      </c>
      <c r="N346" s="228" t="s">
        <v>44</v>
      </c>
      <c r="O346" s="91"/>
      <c r="P346" s="229">
        <f>O346*H346</f>
        <v>0</v>
      </c>
      <c r="Q346" s="229">
        <v>0</v>
      </c>
      <c r="R346" s="229">
        <f>Q346*H346</f>
        <v>0</v>
      </c>
      <c r="S346" s="229">
        <v>0</v>
      </c>
      <c r="T346" s="230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1" t="s">
        <v>165</v>
      </c>
      <c r="AT346" s="231" t="s">
        <v>161</v>
      </c>
      <c r="AU346" s="231" t="s">
        <v>89</v>
      </c>
      <c r="AY346" s="17" t="s">
        <v>159</v>
      </c>
      <c r="BE346" s="232">
        <f>IF(N346="základní",J346,0)</f>
        <v>0</v>
      </c>
      <c r="BF346" s="232">
        <f>IF(N346="snížená",J346,0)</f>
        <v>0</v>
      </c>
      <c r="BG346" s="232">
        <f>IF(N346="zákl. přenesená",J346,0)</f>
        <v>0</v>
      </c>
      <c r="BH346" s="232">
        <f>IF(N346="sníž. přenesená",J346,0)</f>
        <v>0</v>
      </c>
      <c r="BI346" s="232">
        <f>IF(N346="nulová",J346,0)</f>
        <v>0</v>
      </c>
      <c r="BJ346" s="17" t="s">
        <v>87</v>
      </c>
      <c r="BK346" s="232">
        <f>ROUND(I346*H346,1)</f>
        <v>0</v>
      </c>
      <c r="BL346" s="17" t="s">
        <v>165</v>
      </c>
      <c r="BM346" s="231" t="s">
        <v>548</v>
      </c>
    </row>
    <row r="347" s="2" customFormat="1" ht="24.15" customHeight="1">
      <c r="A347" s="38"/>
      <c r="B347" s="39"/>
      <c r="C347" s="219" t="s">
        <v>549</v>
      </c>
      <c r="D347" s="219" t="s">
        <v>161</v>
      </c>
      <c r="E347" s="220" t="s">
        <v>550</v>
      </c>
      <c r="F347" s="221" t="s">
        <v>551</v>
      </c>
      <c r="G347" s="222" t="s">
        <v>173</v>
      </c>
      <c r="H347" s="223">
        <v>564.34799999999996</v>
      </c>
      <c r="I347" s="224"/>
      <c r="J347" s="225">
        <f>ROUND(I347*H347,1)</f>
        <v>0</v>
      </c>
      <c r="K347" s="226"/>
      <c r="L347" s="44"/>
      <c r="M347" s="227" t="s">
        <v>1</v>
      </c>
      <c r="N347" s="228" t="s">
        <v>44</v>
      </c>
      <c r="O347" s="91"/>
      <c r="P347" s="229">
        <f>O347*H347</f>
        <v>0</v>
      </c>
      <c r="Q347" s="229">
        <v>0</v>
      </c>
      <c r="R347" s="229">
        <f>Q347*H347</f>
        <v>0</v>
      </c>
      <c r="S347" s="229">
        <v>0</v>
      </c>
      <c r="T347" s="230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1" t="s">
        <v>165</v>
      </c>
      <c r="AT347" s="231" t="s">
        <v>161</v>
      </c>
      <c r="AU347" s="231" t="s">
        <v>89</v>
      </c>
      <c r="AY347" s="17" t="s">
        <v>159</v>
      </c>
      <c r="BE347" s="232">
        <f>IF(N347="základní",J347,0)</f>
        <v>0</v>
      </c>
      <c r="BF347" s="232">
        <f>IF(N347="snížená",J347,0)</f>
        <v>0</v>
      </c>
      <c r="BG347" s="232">
        <f>IF(N347="zákl. přenesená",J347,0)</f>
        <v>0</v>
      </c>
      <c r="BH347" s="232">
        <f>IF(N347="sníž. přenesená",J347,0)</f>
        <v>0</v>
      </c>
      <c r="BI347" s="232">
        <f>IF(N347="nulová",J347,0)</f>
        <v>0</v>
      </c>
      <c r="BJ347" s="17" t="s">
        <v>87</v>
      </c>
      <c r="BK347" s="232">
        <f>ROUND(I347*H347,1)</f>
        <v>0</v>
      </c>
      <c r="BL347" s="17" t="s">
        <v>165</v>
      </c>
      <c r="BM347" s="231" t="s">
        <v>552</v>
      </c>
    </row>
    <row r="348" s="2" customFormat="1" ht="24.15" customHeight="1">
      <c r="A348" s="38"/>
      <c r="B348" s="39"/>
      <c r="C348" s="219" t="s">
        <v>553</v>
      </c>
      <c r="D348" s="219" t="s">
        <v>161</v>
      </c>
      <c r="E348" s="220" t="s">
        <v>554</v>
      </c>
      <c r="F348" s="221" t="s">
        <v>555</v>
      </c>
      <c r="G348" s="222" t="s">
        <v>173</v>
      </c>
      <c r="H348" s="223">
        <v>187.184</v>
      </c>
      <c r="I348" s="224"/>
      <c r="J348" s="225">
        <f>ROUND(I348*H348,1)</f>
        <v>0</v>
      </c>
      <c r="K348" s="226"/>
      <c r="L348" s="44"/>
      <c r="M348" s="227" t="s">
        <v>1</v>
      </c>
      <c r="N348" s="228" t="s">
        <v>44</v>
      </c>
      <c r="O348" s="91"/>
      <c r="P348" s="229">
        <f>O348*H348</f>
        <v>0</v>
      </c>
      <c r="Q348" s="229">
        <v>0</v>
      </c>
      <c r="R348" s="229">
        <f>Q348*H348</f>
        <v>0</v>
      </c>
      <c r="S348" s="229">
        <v>0</v>
      </c>
      <c r="T348" s="230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1" t="s">
        <v>165</v>
      </c>
      <c r="AT348" s="231" t="s">
        <v>161</v>
      </c>
      <c r="AU348" s="231" t="s">
        <v>89</v>
      </c>
      <c r="AY348" s="17" t="s">
        <v>159</v>
      </c>
      <c r="BE348" s="232">
        <f>IF(N348="základní",J348,0)</f>
        <v>0</v>
      </c>
      <c r="BF348" s="232">
        <f>IF(N348="snížená",J348,0)</f>
        <v>0</v>
      </c>
      <c r="BG348" s="232">
        <f>IF(N348="zákl. přenesená",J348,0)</f>
        <v>0</v>
      </c>
      <c r="BH348" s="232">
        <f>IF(N348="sníž. přenesená",J348,0)</f>
        <v>0</v>
      </c>
      <c r="BI348" s="232">
        <f>IF(N348="nulová",J348,0)</f>
        <v>0</v>
      </c>
      <c r="BJ348" s="17" t="s">
        <v>87</v>
      </c>
      <c r="BK348" s="232">
        <f>ROUND(I348*H348,1)</f>
        <v>0</v>
      </c>
      <c r="BL348" s="17" t="s">
        <v>165</v>
      </c>
      <c r="BM348" s="231" t="s">
        <v>556</v>
      </c>
    </row>
    <row r="349" s="2" customFormat="1" ht="33" customHeight="1">
      <c r="A349" s="38"/>
      <c r="B349" s="39"/>
      <c r="C349" s="219" t="s">
        <v>557</v>
      </c>
      <c r="D349" s="219" t="s">
        <v>161</v>
      </c>
      <c r="E349" s="220" t="s">
        <v>558</v>
      </c>
      <c r="F349" s="221" t="s">
        <v>559</v>
      </c>
      <c r="G349" s="222" t="s">
        <v>173</v>
      </c>
      <c r="H349" s="223">
        <v>52.332000000000001</v>
      </c>
      <c r="I349" s="224"/>
      <c r="J349" s="225">
        <f>ROUND(I349*H349,1)</f>
        <v>0</v>
      </c>
      <c r="K349" s="226"/>
      <c r="L349" s="44"/>
      <c r="M349" s="227" t="s">
        <v>1</v>
      </c>
      <c r="N349" s="228" t="s">
        <v>44</v>
      </c>
      <c r="O349" s="91"/>
      <c r="P349" s="229">
        <f>O349*H349</f>
        <v>0</v>
      </c>
      <c r="Q349" s="229">
        <v>0</v>
      </c>
      <c r="R349" s="229">
        <f>Q349*H349</f>
        <v>0</v>
      </c>
      <c r="S349" s="229">
        <v>0</v>
      </c>
      <c r="T349" s="230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1" t="s">
        <v>165</v>
      </c>
      <c r="AT349" s="231" t="s">
        <v>161</v>
      </c>
      <c r="AU349" s="231" t="s">
        <v>89</v>
      </c>
      <c r="AY349" s="17" t="s">
        <v>159</v>
      </c>
      <c r="BE349" s="232">
        <f>IF(N349="základní",J349,0)</f>
        <v>0</v>
      </c>
      <c r="BF349" s="232">
        <f>IF(N349="snížená",J349,0)</f>
        <v>0</v>
      </c>
      <c r="BG349" s="232">
        <f>IF(N349="zákl. přenesená",J349,0)</f>
        <v>0</v>
      </c>
      <c r="BH349" s="232">
        <f>IF(N349="sníž. přenesená",J349,0)</f>
        <v>0</v>
      </c>
      <c r="BI349" s="232">
        <f>IF(N349="nulová",J349,0)</f>
        <v>0</v>
      </c>
      <c r="BJ349" s="17" t="s">
        <v>87</v>
      </c>
      <c r="BK349" s="232">
        <f>ROUND(I349*H349,1)</f>
        <v>0</v>
      </c>
      <c r="BL349" s="17" t="s">
        <v>165</v>
      </c>
      <c r="BM349" s="231" t="s">
        <v>560</v>
      </c>
    </row>
    <row r="350" s="12" customFormat="1" ht="22.8" customHeight="1">
      <c r="A350" s="12"/>
      <c r="B350" s="203"/>
      <c r="C350" s="204"/>
      <c r="D350" s="205" t="s">
        <v>78</v>
      </c>
      <c r="E350" s="217" t="s">
        <v>181</v>
      </c>
      <c r="F350" s="217" t="s">
        <v>561</v>
      </c>
      <c r="G350" s="204"/>
      <c r="H350" s="204"/>
      <c r="I350" s="207"/>
      <c r="J350" s="218">
        <f>BK350</f>
        <v>0</v>
      </c>
      <c r="K350" s="204"/>
      <c r="L350" s="209"/>
      <c r="M350" s="210"/>
      <c r="N350" s="211"/>
      <c r="O350" s="211"/>
      <c r="P350" s="212">
        <f>SUM(P351:P373)</f>
        <v>0</v>
      </c>
      <c r="Q350" s="211"/>
      <c r="R350" s="212">
        <f>SUM(R351:R373)</f>
        <v>78.944736575999997</v>
      </c>
      <c r="S350" s="211"/>
      <c r="T350" s="213">
        <f>SUM(T351:T373)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14" t="s">
        <v>87</v>
      </c>
      <c r="AT350" s="215" t="s">
        <v>78</v>
      </c>
      <c r="AU350" s="215" t="s">
        <v>87</v>
      </c>
      <c r="AY350" s="214" t="s">
        <v>159</v>
      </c>
      <c r="BK350" s="216">
        <f>SUM(BK351:BK373)</f>
        <v>0</v>
      </c>
    </row>
    <row r="351" s="2" customFormat="1" ht="33" customHeight="1">
      <c r="A351" s="38"/>
      <c r="B351" s="39"/>
      <c r="C351" s="219" t="s">
        <v>562</v>
      </c>
      <c r="D351" s="219" t="s">
        <v>161</v>
      </c>
      <c r="E351" s="220" t="s">
        <v>563</v>
      </c>
      <c r="F351" s="221" t="s">
        <v>564</v>
      </c>
      <c r="G351" s="222" t="s">
        <v>427</v>
      </c>
      <c r="H351" s="223">
        <v>19.199999999999999</v>
      </c>
      <c r="I351" s="224"/>
      <c r="J351" s="225">
        <f>ROUND(I351*H351,1)</f>
        <v>0</v>
      </c>
      <c r="K351" s="226"/>
      <c r="L351" s="44"/>
      <c r="M351" s="227" t="s">
        <v>1</v>
      </c>
      <c r="N351" s="228" t="s">
        <v>44</v>
      </c>
      <c r="O351" s="91"/>
      <c r="P351" s="229">
        <f>O351*H351</f>
        <v>0</v>
      </c>
      <c r="Q351" s="229">
        <v>0.12478152000000001</v>
      </c>
      <c r="R351" s="229">
        <f>Q351*H351</f>
        <v>2.3958051839999999</v>
      </c>
      <c r="S351" s="229">
        <v>0</v>
      </c>
      <c r="T351" s="230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1" t="s">
        <v>165</v>
      </c>
      <c r="AT351" s="231" t="s">
        <v>161</v>
      </c>
      <c r="AU351" s="231" t="s">
        <v>89</v>
      </c>
      <c r="AY351" s="17" t="s">
        <v>159</v>
      </c>
      <c r="BE351" s="232">
        <f>IF(N351="základní",J351,0)</f>
        <v>0</v>
      </c>
      <c r="BF351" s="232">
        <f>IF(N351="snížená",J351,0)</f>
        <v>0</v>
      </c>
      <c r="BG351" s="232">
        <f>IF(N351="zákl. přenesená",J351,0)</f>
        <v>0</v>
      </c>
      <c r="BH351" s="232">
        <f>IF(N351="sníž. přenesená",J351,0)</f>
        <v>0</v>
      </c>
      <c r="BI351" s="232">
        <f>IF(N351="nulová",J351,0)</f>
        <v>0</v>
      </c>
      <c r="BJ351" s="17" t="s">
        <v>87</v>
      </c>
      <c r="BK351" s="232">
        <f>ROUND(I351*H351,1)</f>
        <v>0</v>
      </c>
      <c r="BL351" s="17" t="s">
        <v>165</v>
      </c>
      <c r="BM351" s="231" t="s">
        <v>565</v>
      </c>
    </row>
    <row r="352" s="2" customFormat="1" ht="33" customHeight="1">
      <c r="A352" s="38"/>
      <c r="B352" s="39"/>
      <c r="C352" s="219" t="s">
        <v>566</v>
      </c>
      <c r="D352" s="219" t="s">
        <v>161</v>
      </c>
      <c r="E352" s="220" t="s">
        <v>567</v>
      </c>
      <c r="F352" s="221" t="s">
        <v>568</v>
      </c>
      <c r="G352" s="222" t="s">
        <v>427</v>
      </c>
      <c r="H352" s="223">
        <v>39.600000000000001</v>
      </c>
      <c r="I352" s="224"/>
      <c r="J352" s="225">
        <f>ROUND(I352*H352,1)</f>
        <v>0</v>
      </c>
      <c r="K352" s="226"/>
      <c r="L352" s="44"/>
      <c r="M352" s="227" t="s">
        <v>1</v>
      </c>
      <c r="N352" s="228" t="s">
        <v>44</v>
      </c>
      <c r="O352" s="91"/>
      <c r="P352" s="229">
        <f>O352*H352</f>
        <v>0</v>
      </c>
      <c r="Q352" s="229">
        <v>0.16850351999999999</v>
      </c>
      <c r="R352" s="229">
        <f>Q352*H352</f>
        <v>6.6727393919999995</v>
      </c>
      <c r="S352" s="229">
        <v>0</v>
      </c>
      <c r="T352" s="230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31" t="s">
        <v>165</v>
      </c>
      <c r="AT352" s="231" t="s">
        <v>161</v>
      </c>
      <c r="AU352" s="231" t="s">
        <v>89</v>
      </c>
      <c r="AY352" s="17" t="s">
        <v>159</v>
      </c>
      <c r="BE352" s="232">
        <f>IF(N352="základní",J352,0)</f>
        <v>0</v>
      </c>
      <c r="BF352" s="232">
        <f>IF(N352="snížená",J352,0)</f>
        <v>0</v>
      </c>
      <c r="BG352" s="232">
        <f>IF(N352="zákl. přenesená",J352,0)</f>
        <v>0</v>
      </c>
      <c r="BH352" s="232">
        <f>IF(N352="sníž. přenesená",J352,0)</f>
        <v>0</v>
      </c>
      <c r="BI352" s="232">
        <f>IF(N352="nulová",J352,0)</f>
        <v>0</v>
      </c>
      <c r="BJ352" s="17" t="s">
        <v>87</v>
      </c>
      <c r="BK352" s="232">
        <f>ROUND(I352*H352,1)</f>
        <v>0</v>
      </c>
      <c r="BL352" s="17" t="s">
        <v>165</v>
      </c>
      <c r="BM352" s="231" t="s">
        <v>569</v>
      </c>
    </row>
    <row r="353" s="13" customFormat="1">
      <c r="A353" s="13"/>
      <c r="B353" s="233"/>
      <c r="C353" s="234"/>
      <c r="D353" s="235" t="s">
        <v>175</v>
      </c>
      <c r="E353" s="236" t="s">
        <v>1</v>
      </c>
      <c r="F353" s="237" t="s">
        <v>570</v>
      </c>
      <c r="G353" s="234"/>
      <c r="H353" s="238">
        <v>39.600000000000001</v>
      </c>
      <c r="I353" s="239"/>
      <c r="J353" s="234"/>
      <c r="K353" s="234"/>
      <c r="L353" s="240"/>
      <c r="M353" s="241"/>
      <c r="N353" s="242"/>
      <c r="O353" s="242"/>
      <c r="P353" s="242"/>
      <c r="Q353" s="242"/>
      <c r="R353" s="242"/>
      <c r="S353" s="242"/>
      <c r="T353" s="24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4" t="s">
        <v>175</v>
      </c>
      <c r="AU353" s="244" t="s">
        <v>89</v>
      </c>
      <c r="AV353" s="13" t="s">
        <v>89</v>
      </c>
      <c r="AW353" s="13" t="s">
        <v>33</v>
      </c>
      <c r="AX353" s="13" t="s">
        <v>87</v>
      </c>
      <c r="AY353" s="244" t="s">
        <v>159</v>
      </c>
    </row>
    <row r="354" s="2" customFormat="1" ht="16.5" customHeight="1">
      <c r="A354" s="38"/>
      <c r="B354" s="39"/>
      <c r="C354" s="266" t="s">
        <v>571</v>
      </c>
      <c r="D354" s="266" t="s">
        <v>572</v>
      </c>
      <c r="E354" s="267" t="s">
        <v>573</v>
      </c>
      <c r="F354" s="268" t="s">
        <v>574</v>
      </c>
      <c r="G354" s="269" t="s">
        <v>427</v>
      </c>
      <c r="H354" s="270">
        <v>60</v>
      </c>
      <c r="I354" s="271"/>
      <c r="J354" s="272">
        <f>ROUND(I354*H354,1)</f>
        <v>0</v>
      </c>
      <c r="K354" s="273"/>
      <c r="L354" s="274"/>
      <c r="M354" s="275" t="s">
        <v>1</v>
      </c>
      <c r="N354" s="276" t="s">
        <v>44</v>
      </c>
      <c r="O354" s="91"/>
      <c r="P354" s="229">
        <f>O354*H354</f>
        <v>0</v>
      </c>
      <c r="Q354" s="229">
        <v>0.10199999999999999</v>
      </c>
      <c r="R354" s="229">
        <f>Q354*H354</f>
        <v>6.1199999999999992</v>
      </c>
      <c r="S354" s="229">
        <v>0</v>
      </c>
      <c r="T354" s="230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1" t="s">
        <v>194</v>
      </c>
      <c r="AT354" s="231" t="s">
        <v>572</v>
      </c>
      <c r="AU354" s="231" t="s">
        <v>89</v>
      </c>
      <c r="AY354" s="17" t="s">
        <v>159</v>
      </c>
      <c r="BE354" s="232">
        <f>IF(N354="základní",J354,0)</f>
        <v>0</v>
      </c>
      <c r="BF354" s="232">
        <f>IF(N354="snížená",J354,0)</f>
        <v>0</v>
      </c>
      <c r="BG354" s="232">
        <f>IF(N354="zákl. přenesená",J354,0)</f>
        <v>0</v>
      </c>
      <c r="BH354" s="232">
        <f>IF(N354="sníž. přenesená",J354,0)</f>
        <v>0</v>
      </c>
      <c r="BI354" s="232">
        <f>IF(N354="nulová",J354,0)</f>
        <v>0</v>
      </c>
      <c r="BJ354" s="17" t="s">
        <v>87</v>
      </c>
      <c r="BK354" s="232">
        <f>ROUND(I354*H354,1)</f>
        <v>0</v>
      </c>
      <c r="BL354" s="17" t="s">
        <v>165</v>
      </c>
      <c r="BM354" s="231" t="s">
        <v>575</v>
      </c>
    </row>
    <row r="355" s="13" customFormat="1">
      <c r="A355" s="13"/>
      <c r="B355" s="233"/>
      <c r="C355" s="234"/>
      <c r="D355" s="235" t="s">
        <v>175</v>
      </c>
      <c r="E355" s="234"/>
      <c r="F355" s="237" t="s">
        <v>576</v>
      </c>
      <c r="G355" s="234"/>
      <c r="H355" s="238">
        <v>60</v>
      </c>
      <c r="I355" s="239"/>
      <c r="J355" s="234"/>
      <c r="K355" s="234"/>
      <c r="L355" s="240"/>
      <c r="M355" s="241"/>
      <c r="N355" s="242"/>
      <c r="O355" s="242"/>
      <c r="P355" s="242"/>
      <c r="Q355" s="242"/>
      <c r="R355" s="242"/>
      <c r="S355" s="242"/>
      <c r="T355" s="24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4" t="s">
        <v>175</v>
      </c>
      <c r="AU355" s="244" t="s">
        <v>89</v>
      </c>
      <c r="AV355" s="13" t="s">
        <v>89</v>
      </c>
      <c r="AW355" s="13" t="s">
        <v>4</v>
      </c>
      <c r="AX355" s="13" t="s">
        <v>87</v>
      </c>
      <c r="AY355" s="244" t="s">
        <v>159</v>
      </c>
    </row>
    <row r="356" s="2" customFormat="1" ht="24.15" customHeight="1">
      <c r="A356" s="38"/>
      <c r="B356" s="39"/>
      <c r="C356" s="219" t="s">
        <v>577</v>
      </c>
      <c r="D356" s="219" t="s">
        <v>161</v>
      </c>
      <c r="E356" s="220" t="s">
        <v>578</v>
      </c>
      <c r="F356" s="221" t="s">
        <v>579</v>
      </c>
      <c r="G356" s="222" t="s">
        <v>173</v>
      </c>
      <c r="H356" s="223">
        <v>34</v>
      </c>
      <c r="I356" s="224"/>
      <c r="J356" s="225">
        <f>ROUND(I356*H356,1)</f>
        <v>0</v>
      </c>
      <c r="K356" s="226"/>
      <c r="L356" s="44"/>
      <c r="M356" s="227" t="s">
        <v>1</v>
      </c>
      <c r="N356" s="228" t="s">
        <v>44</v>
      </c>
      <c r="O356" s="91"/>
      <c r="P356" s="229">
        <f>O356*H356</f>
        <v>0</v>
      </c>
      <c r="Q356" s="229">
        <v>0</v>
      </c>
      <c r="R356" s="229">
        <f>Q356*H356</f>
        <v>0</v>
      </c>
      <c r="S356" s="229">
        <v>0</v>
      </c>
      <c r="T356" s="230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1" t="s">
        <v>165</v>
      </c>
      <c r="AT356" s="231" t="s">
        <v>161</v>
      </c>
      <c r="AU356" s="231" t="s">
        <v>89</v>
      </c>
      <c r="AY356" s="17" t="s">
        <v>159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7" t="s">
        <v>87</v>
      </c>
      <c r="BK356" s="232">
        <f>ROUND(I356*H356,1)</f>
        <v>0</v>
      </c>
      <c r="BL356" s="17" t="s">
        <v>165</v>
      </c>
      <c r="BM356" s="231" t="s">
        <v>580</v>
      </c>
    </row>
    <row r="357" s="13" customFormat="1">
      <c r="A357" s="13"/>
      <c r="B357" s="233"/>
      <c r="C357" s="234"/>
      <c r="D357" s="235" t="s">
        <v>175</v>
      </c>
      <c r="E357" s="236" t="s">
        <v>1</v>
      </c>
      <c r="F357" s="237" t="s">
        <v>581</v>
      </c>
      <c r="G357" s="234"/>
      <c r="H357" s="238">
        <v>34</v>
      </c>
      <c r="I357" s="239"/>
      <c r="J357" s="234"/>
      <c r="K357" s="234"/>
      <c r="L357" s="240"/>
      <c r="M357" s="241"/>
      <c r="N357" s="242"/>
      <c r="O357" s="242"/>
      <c r="P357" s="242"/>
      <c r="Q357" s="242"/>
      <c r="R357" s="242"/>
      <c r="S357" s="242"/>
      <c r="T357" s="24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4" t="s">
        <v>175</v>
      </c>
      <c r="AU357" s="244" t="s">
        <v>89</v>
      </c>
      <c r="AV357" s="13" t="s">
        <v>89</v>
      </c>
      <c r="AW357" s="13" t="s">
        <v>33</v>
      </c>
      <c r="AX357" s="13" t="s">
        <v>87</v>
      </c>
      <c r="AY357" s="244" t="s">
        <v>159</v>
      </c>
    </row>
    <row r="358" s="2" customFormat="1" ht="24.15" customHeight="1">
      <c r="A358" s="38"/>
      <c r="B358" s="39"/>
      <c r="C358" s="219" t="s">
        <v>582</v>
      </c>
      <c r="D358" s="219" t="s">
        <v>161</v>
      </c>
      <c r="E358" s="220" t="s">
        <v>583</v>
      </c>
      <c r="F358" s="221" t="s">
        <v>584</v>
      </c>
      <c r="G358" s="222" t="s">
        <v>173</v>
      </c>
      <c r="H358" s="223">
        <v>207.80000000000001</v>
      </c>
      <c r="I358" s="224"/>
      <c r="J358" s="225">
        <f>ROUND(I358*H358,1)</f>
        <v>0</v>
      </c>
      <c r="K358" s="226"/>
      <c r="L358" s="44"/>
      <c r="M358" s="227" t="s">
        <v>1</v>
      </c>
      <c r="N358" s="228" t="s">
        <v>44</v>
      </c>
      <c r="O358" s="91"/>
      <c r="P358" s="229">
        <f>O358*H358</f>
        <v>0</v>
      </c>
      <c r="Q358" s="229">
        <v>0</v>
      </c>
      <c r="R358" s="229">
        <f>Q358*H358</f>
        <v>0</v>
      </c>
      <c r="S358" s="229">
        <v>0</v>
      </c>
      <c r="T358" s="230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1" t="s">
        <v>165</v>
      </c>
      <c r="AT358" s="231" t="s">
        <v>161</v>
      </c>
      <c r="AU358" s="231" t="s">
        <v>89</v>
      </c>
      <c r="AY358" s="17" t="s">
        <v>159</v>
      </c>
      <c r="BE358" s="232">
        <f>IF(N358="základní",J358,0)</f>
        <v>0</v>
      </c>
      <c r="BF358" s="232">
        <f>IF(N358="snížená",J358,0)</f>
        <v>0</v>
      </c>
      <c r="BG358" s="232">
        <f>IF(N358="zákl. přenesená",J358,0)</f>
        <v>0</v>
      </c>
      <c r="BH358" s="232">
        <f>IF(N358="sníž. přenesená",J358,0)</f>
        <v>0</v>
      </c>
      <c r="BI358" s="232">
        <f>IF(N358="nulová",J358,0)</f>
        <v>0</v>
      </c>
      <c r="BJ358" s="17" t="s">
        <v>87</v>
      </c>
      <c r="BK358" s="232">
        <f>ROUND(I358*H358,1)</f>
        <v>0</v>
      </c>
      <c r="BL358" s="17" t="s">
        <v>165</v>
      </c>
      <c r="BM358" s="231" t="s">
        <v>585</v>
      </c>
    </row>
    <row r="359" s="13" customFormat="1">
      <c r="A359" s="13"/>
      <c r="B359" s="233"/>
      <c r="C359" s="234"/>
      <c r="D359" s="235" t="s">
        <v>175</v>
      </c>
      <c r="E359" s="236" t="s">
        <v>1</v>
      </c>
      <c r="F359" s="237" t="s">
        <v>586</v>
      </c>
      <c r="G359" s="234"/>
      <c r="H359" s="238">
        <v>207.80000000000001</v>
      </c>
      <c r="I359" s="239"/>
      <c r="J359" s="234"/>
      <c r="K359" s="234"/>
      <c r="L359" s="240"/>
      <c r="M359" s="241"/>
      <c r="N359" s="242"/>
      <c r="O359" s="242"/>
      <c r="P359" s="242"/>
      <c r="Q359" s="242"/>
      <c r="R359" s="242"/>
      <c r="S359" s="242"/>
      <c r="T359" s="24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4" t="s">
        <v>175</v>
      </c>
      <c r="AU359" s="244" t="s">
        <v>89</v>
      </c>
      <c r="AV359" s="13" t="s">
        <v>89</v>
      </c>
      <c r="AW359" s="13" t="s">
        <v>33</v>
      </c>
      <c r="AX359" s="13" t="s">
        <v>87</v>
      </c>
      <c r="AY359" s="244" t="s">
        <v>159</v>
      </c>
    </row>
    <row r="360" s="2" customFormat="1" ht="24.15" customHeight="1">
      <c r="A360" s="38"/>
      <c r="B360" s="39"/>
      <c r="C360" s="219" t="s">
        <v>587</v>
      </c>
      <c r="D360" s="219" t="s">
        <v>161</v>
      </c>
      <c r="E360" s="220" t="s">
        <v>588</v>
      </c>
      <c r="F360" s="221" t="s">
        <v>589</v>
      </c>
      <c r="G360" s="222" t="s">
        <v>173</v>
      </c>
      <c r="H360" s="223">
        <v>207.80000000000001</v>
      </c>
      <c r="I360" s="224"/>
      <c r="J360" s="225">
        <f>ROUND(I360*H360,1)</f>
        <v>0</v>
      </c>
      <c r="K360" s="226"/>
      <c r="L360" s="44"/>
      <c r="M360" s="227" t="s">
        <v>1</v>
      </c>
      <c r="N360" s="228" t="s">
        <v>44</v>
      </c>
      <c r="O360" s="91"/>
      <c r="P360" s="229">
        <f>O360*H360</f>
        <v>0</v>
      </c>
      <c r="Q360" s="229">
        <v>0</v>
      </c>
      <c r="R360" s="229">
        <f>Q360*H360</f>
        <v>0</v>
      </c>
      <c r="S360" s="229">
        <v>0</v>
      </c>
      <c r="T360" s="230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1" t="s">
        <v>165</v>
      </c>
      <c r="AT360" s="231" t="s">
        <v>161</v>
      </c>
      <c r="AU360" s="231" t="s">
        <v>89</v>
      </c>
      <c r="AY360" s="17" t="s">
        <v>159</v>
      </c>
      <c r="BE360" s="232">
        <f>IF(N360="základní",J360,0)</f>
        <v>0</v>
      </c>
      <c r="BF360" s="232">
        <f>IF(N360="snížená",J360,0)</f>
        <v>0</v>
      </c>
      <c r="BG360" s="232">
        <f>IF(N360="zákl. přenesená",J360,0)</f>
        <v>0</v>
      </c>
      <c r="BH360" s="232">
        <f>IF(N360="sníž. přenesená",J360,0)</f>
        <v>0</v>
      </c>
      <c r="BI360" s="232">
        <f>IF(N360="nulová",J360,0)</f>
        <v>0</v>
      </c>
      <c r="BJ360" s="17" t="s">
        <v>87</v>
      </c>
      <c r="BK360" s="232">
        <f>ROUND(I360*H360,1)</f>
        <v>0</v>
      </c>
      <c r="BL360" s="17" t="s">
        <v>165</v>
      </c>
      <c r="BM360" s="231" t="s">
        <v>590</v>
      </c>
    </row>
    <row r="361" s="13" customFormat="1">
      <c r="A361" s="13"/>
      <c r="B361" s="233"/>
      <c r="C361" s="234"/>
      <c r="D361" s="235" t="s">
        <v>175</v>
      </c>
      <c r="E361" s="236" t="s">
        <v>1</v>
      </c>
      <c r="F361" s="237" t="s">
        <v>586</v>
      </c>
      <c r="G361" s="234"/>
      <c r="H361" s="238">
        <v>207.80000000000001</v>
      </c>
      <c r="I361" s="239"/>
      <c r="J361" s="234"/>
      <c r="K361" s="234"/>
      <c r="L361" s="240"/>
      <c r="M361" s="241"/>
      <c r="N361" s="242"/>
      <c r="O361" s="242"/>
      <c r="P361" s="242"/>
      <c r="Q361" s="242"/>
      <c r="R361" s="242"/>
      <c r="S361" s="242"/>
      <c r="T361" s="24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4" t="s">
        <v>175</v>
      </c>
      <c r="AU361" s="244" t="s">
        <v>89</v>
      </c>
      <c r="AV361" s="13" t="s">
        <v>89</v>
      </c>
      <c r="AW361" s="13" t="s">
        <v>33</v>
      </c>
      <c r="AX361" s="13" t="s">
        <v>87</v>
      </c>
      <c r="AY361" s="244" t="s">
        <v>159</v>
      </c>
    </row>
    <row r="362" s="2" customFormat="1" ht="24.15" customHeight="1">
      <c r="A362" s="38"/>
      <c r="B362" s="39"/>
      <c r="C362" s="219" t="s">
        <v>591</v>
      </c>
      <c r="D362" s="219" t="s">
        <v>161</v>
      </c>
      <c r="E362" s="220" t="s">
        <v>592</v>
      </c>
      <c r="F362" s="221" t="s">
        <v>593</v>
      </c>
      <c r="G362" s="222" t="s">
        <v>173</v>
      </c>
      <c r="H362" s="223">
        <v>207.80000000000001</v>
      </c>
      <c r="I362" s="224"/>
      <c r="J362" s="225">
        <f>ROUND(I362*H362,1)</f>
        <v>0</v>
      </c>
      <c r="K362" s="226"/>
      <c r="L362" s="44"/>
      <c r="M362" s="227" t="s">
        <v>1</v>
      </c>
      <c r="N362" s="228" t="s">
        <v>44</v>
      </c>
      <c r="O362" s="91"/>
      <c r="P362" s="229">
        <f>O362*H362</f>
        <v>0</v>
      </c>
      <c r="Q362" s="229">
        <v>0</v>
      </c>
      <c r="R362" s="229">
        <f>Q362*H362</f>
        <v>0</v>
      </c>
      <c r="S362" s="229">
        <v>0</v>
      </c>
      <c r="T362" s="230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1" t="s">
        <v>165</v>
      </c>
      <c r="AT362" s="231" t="s">
        <v>161</v>
      </c>
      <c r="AU362" s="231" t="s">
        <v>89</v>
      </c>
      <c r="AY362" s="17" t="s">
        <v>159</v>
      </c>
      <c r="BE362" s="232">
        <f>IF(N362="základní",J362,0)</f>
        <v>0</v>
      </c>
      <c r="BF362" s="232">
        <f>IF(N362="snížená",J362,0)</f>
        <v>0</v>
      </c>
      <c r="BG362" s="232">
        <f>IF(N362="zákl. přenesená",J362,0)</f>
        <v>0</v>
      </c>
      <c r="BH362" s="232">
        <f>IF(N362="sníž. přenesená",J362,0)</f>
        <v>0</v>
      </c>
      <c r="BI362" s="232">
        <f>IF(N362="nulová",J362,0)</f>
        <v>0</v>
      </c>
      <c r="BJ362" s="17" t="s">
        <v>87</v>
      </c>
      <c r="BK362" s="232">
        <f>ROUND(I362*H362,1)</f>
        <v>0</v>
      </c>
      <c r="BL362" s="17" t="s">
        <v>165</v>
      </c>
      <c r="BM362" s="231" t="s">
        <v>594</v>
      </c>
    </row>
    <row r="363" s="13" customFormat="1">
      <c r="A363" s="13"/>
      <c r="B363" s="233"/>
      <c r="C363" s="234"/>
      <c r="D363" s="235" t="s">
        <v>175</v>
      </c>
      <c r="E363" s="236" t="s">
        <v>1</v>
      </c>
      <c r="F363" s="237" t="s">
        <v>586</v>
      </c>
      <c r="G363" s="234"/>
      <c r="H363" s="238">
        <v>207.80000000000001</v>
      </c>
      <c r="I363" s="239"/>
      <c r="J363" s="234"/>
      <c r="K363" s="234"/>
      <c r="L363" s="240"/>
      <c r="M363" s="241"/>
      <c r="N363" s="242"/>
      <c r="O363" s="242"/>
      <c r="P363" s="242"/>
      <c r="Q363" s="242"/>
      <c r="R363" s="242"/>
      <c r="S363" s="242"/>
      <c r="T363" s="24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4" t="s">
        <v>175</v>
      </c>
      <c r="AU363" s="244" t="s">
        <v>89</v>
      </c>
      <c r="AV363" s="13" t="s">
        <v>89</v>
      </c>
      <c r="AW363" s="13" t="s">
        <v>33</v>
      </c>
      <c r="AX363" s="13" t="s">
        <v>87</v>
      </c>
      <c r="AY363" s="244" t="s">
        <v>159</v>
      </c>
    </row>
    <row r="364" s="2" customFormat="1" ht="24.15" customHeight="1">
      <c r="A364" s="38"/>
      <c r="B364" s="39"/>
      <c r="C364" s="219" t="s">
        <v>595</v>
      </c>
      <c r="D364" s="219" t="s">
        <v>161</v>
      </c>
      <c r="E364" s="220" t="s">
        <v>596</v>
      </c>
      <c r="F364" s="221" t="s">
        <v>597</v>
      </c>
      <c r="G364" s="222" t="s">
        <v>173</v>
      </c>
      <c r="H364" s="223">
        <v>207.80000000000001</v>
      </c>
      <c r="I364" s="224"/>
      <c r="J364" s="225">
        <f>ROUND(I364*H364,1)</f>
        <v>0</v>
      </c>
      <c r="K364" s="226"/>
      <c r="L364" s="44"/>
      <c r="M364" s="227" t="s">
        <v>1</v>
      </c>
      <c r="N364" s="228" t="s">
        <v>44</v>
      </c>
      <c r="O364" s="91"/>
      <c r="P364" s="229">
        <f>O364*H364</f>
        <v>0</v>
      </c>
      <c r="Q364" s="229">
        <v>0</v>
      </c>
      <c r="R364" s="229">
        <f>Q364*H364</f>
        <v>0</v>
      </c>
      <c r="S364" s="229">
        <v>0</v>
      </c>
      <c r="T364" s="230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1" t="s">
        <v>165</v>
      </c>
      <c r="AT364" s="231" t="s">
        <v>161</v>
      </c>
      <c r="AU364" s="231" t="s">
        <v>89</v>
      </c>
      <c r="AY364" s="17" t="s">
        <v>159</v>
      </c>
      <c r="BE364" s="232">
        <f>IF(N364="základní",J364,0)</f>
        <v>0</v>
      </c>
      <c r="BF364" s="232">
        <f>IF(N364="snížená",J364,0)</f>
        <v>0</v>
      </c>
      <c r="BG364" s="232">
        <f>IF(N364="zákl. přenesená",J364,0)</f>
        <v>0</v>
      </c>
      <c r="BH364" s="232">
        <f>IF(N364="sníž. přenesená",J364,0)</f>
        <v>0</v>
      </c>
      <c r="BI364" s="232">
        <f>IF(N364="nulová",J364,0)</f>
        <v>0</v>
      </c>
      <c r="BJ364" s="17" t="s">
        <v>87</v>
      </c>
      <c r="BK364" s="232">
        <f>ROUND(I364*H364,1)</f>
        <v>0</v>
      </c>
      <c r="BL364" s="17" t="s">
        <v>165</v>
      </c>
      <c r="BM364" s="231" t="s">
        <v>598</v>
      </c>
    </row>
    <row r="365" s="13" customFormat="1">
      <c r="A365" s="13"/>
      <c r="B365" s="233"/>
      <c r="C365" s="234"/>
      <c r="D365" s="235" t="s">
        <v>175</v>
      </c>
      <c r="E365" s="236" t="s">
        <v>1</v>
      </c>
      <c r="F365" s="237" t="s">
        <v>586</v>
      </c>
      <c r="G365" s="234"/>
      <c r="H365" s="238">
        <v>207.80000000000001</v>
      </c>
      <c r="I365" s="239"/>
      <c r="J365" s="234"/>
      <c r="K365" s="234"/>
      <c r="L365" s="240"/>
      <c r="M365" s="241"/>
      <c r="N365" s="242"/>
      <c r="O365" s="242"/>
      <c r="P365" s="242"/>
      <c r="Q365" s="242"/>
      <c r="R365" s="242"/>
      <c r="S365" s="242"/>
      <c r="T365" s="24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4" t="s">
        <v>175</v>
      </c>
      <c r="AU365" s="244" t="s">
        <v>89</v>
      </c>
      <c r="AV365" s="13" t="s">
        <v>89</v>
      </c>
      <c r="AW365" s="13" t="s">
        <v>33</v>
      </c>
      <c r="AX365" s="13" t="s">
        <v>87</v>
      </c>
      <c r="AY365" s="244" t="s">
        <v>159</v>
      </c>
    </row>
    <row r="366" s="2" customFormat="1" ht="24.15" customHeight="1">
      <c r="A366" s="38"/>
      <c r="B366" s="39"/>
      <c r="C366" s="219" t="s">
        <v>599</v>
      </c>
      <c r="D366" s="219" t="s">
        <v>161</v>
      </c>
      <c r="E366" s="220" t="s">
        <v>600</v>
      </c>
      <c r="F366" s="221" t="s">
        <v>601</v>
      </c>
      <c r="G366" s="222" t="s">
        <v>173</v>
      </c>
      <c r="H366" s="223">
        <v>34</v>
      </c>
      <c r="I366" s="224"/>
      <c r="J366" s="225">
        <f>ROUND(I366*H366,1)</f>
        <v>0</v>
      </c>
      <c r="K366" s="226"/>
      <c r="L366" s="44"/>
      <c r="M366" s="227" t="s">
        <v>1</v>
      </c>
      <c r="N366" s="228" t="s">
        <v>44</v>
      </c>
      <c r="O366" s="91"/>
      <c r="P366" s="229">
        <f>O366*H366</f>
        <v>0</v>
      </c>
      <c r="Q366" s="229">
        <v>0.089219999999999994</v>
      </c>
      <c r="R366" s="229">
        <f>Q366*H366</f>
        <v>3.03348</v>
      </c>
      <c r="S366" s="229">
        <v>0</v>
      </c>
      <c r="T366" s="230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31" t="s">
        <v>165</v>
      </c>
      <c r="AT366" s="231" t="s">
        <v>161</v>
      </c>
      <c r="AU366" s="231" t="s">
        <v>89</v>
      </c>
      <c r="AY366" s="17" t="s">
        <v>159</v>
      </c>
      <c r="BE366" s="232">
        <f>IF(N366="základní",J366,0)</f>
        <v>0</v>
      </c>
      <c r="BF366" s="232">
        <f>IF(N366="snížená",J366,0)</f>
        <v>0</v>
      </c>
      <c r="BG366" s="232">
        <f>IF(N366="zákl. přenesená",J366,0)</f>
        <v>0</v>
      </c>
      <c r="BH366" s="232">
        <f>IF(N366="sníž. přenesená",J366,0)</f>
        <v>0</v>
      </c>
      <c r="BI366" s="232">
        <f>IF(N366="nulová",J366,0)</f>
        <v>0</v>
      </c>
      <c r="BJ366" s="17" t="s">
        <v>87</v>
      </c>
      <c r="BK366" s="232">
        <f>ROUND(I366*H366,1)</f>
        <v>0</v>
      </c>
      <c r="BL366" s="17" t="s">
        <v>165</v>
      </c>
      <c r="BM366" s="231" t="s">
        <v>602</v>
      </c>
    </row>
    <row r="367" s="13" customFormat="1">
      <c r="A367" s="13"/>
      <c r="B367" s="233"/>
      <c r="C367" s="234"/>
      <c r="D367" s="235" t="s">
        <v>175</v>
      </c>
      <c r="E367" s="236" t="s">
        <v>1</v>
      </c>
      <c r="F367" s="237" t="s">
        <v>581</v>
      </c>
      <c r="G367" s="234"/>
      <c r="H367" s="238">
        <v>34</v>
      </c>
      <c r="I367" s="239"/>
      <c r="J367" s="234"/>
      <c r="K367" s="234"/>
      <c r="L367" s="240"/>
      <c r="M367" s="241"/>
      <c r="N367" s="242"/>
      <c r="O367" s="242"/>
      <c r="P367" s="242"/>
      <c r="Q367" s="242"/>
      <c r="R367" s="242"/>
      <c r="S367" s="242"/>
      <c r="T367" s="24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4" t="s">
        <v>175</v>
      </c>
      <c r="AU367" s="244" t="s">
        <v>89</v>
      </c>
      <c r="AV367" s="13" t="s">
        <v>89</v>
      </c>
      <c r="AW367" s="13" t="s">
        <v>33</v>
      </c>
      <c r="AX367" s="13" t="s">
        <v>87</v>
      </c>
      <c r="AY367" s="244" t="s">
        <v>159</v>
      </c>
    </row>
    <row r="368" s="2" customFormat="1" ht="21.75" customHeight="1">
      <c r="A368" s="38"/>
      <c r="B368" s="39"/>
      <c r="C368" s="266" t="s">
        <v>603</v>
      </c>
      <c r="D368" s="266" t="s">
        <v>572</v>
      </c>
      <c r="E368" s="267" t="s">
        <v>604</v>
      </c>
      <c r="F368" s="268" t="s">
        <v>605</v>
      </c>
      <c r="G368" s="269" t="s">
        <v>173</v>
      </c>
      <c r="H368" s="270">
        <v>35.020000000000003</v>
      </c>
      <c r="I368" s="271"/>
      <c r="J368" s="272">
        <f>ROUND(I368*H368,1)</f>
        <v>0</v>
      </c>
      <c r="K368" s="273"/>
      <c r="L368" s="274"/>
      <c r="M368" s="275" t="s">
        <v>1</v>
      </c>
      <c r="N368" s="276" t="s">
        <v>44</v>
      </c>
      <c r="O368" s="91"/>
      <c r="P368" s="229">
        <f>O368*H368</f>
        <v>0</v>
      </c>
      <c r="Q368" s="229">
        <v>0.13100000000000001</v>
      </c>
      <c r="R368" s="229">
        <f>Q368*H368</f>
        <v>4.5876200000000003</v>
      </c>
      <c r="S368" s="229">
        <v>0</v>
      </c>
      <c r="T368" s="230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1" t="s">
        <v>194</v>
      </c>
      <c r="AT368" s="231" t="s">
        <v>572</v>
      </c>
      <c r="AU368" s="231" t="s">
        <v>89</v>
      </c>
      <c r="AY368" s="17" t="s">
        <v>159</v>
      </c>
      <c r="BE368" s="232">
        <f>IF(N368="základní",J368,0)</f>
        <v>0</v>
      </c>
      <c r="BF368" s="232">
        <f>IF(N368="snížená",J368,0)</f>
        <v>0</v>
      </c>
      <c r="BG368" s="232">
        <f>IF(N368="zákl. přenesená",J368,0)</f>
        <v>0</v>
      </c>
      <c r="BH368" s="232">
        <f>IF(N368="sníž. přenesená",J368,0)</f>
        <v>0</v>
      </c>
      <c r="BI368" s="232">
        <f>IF(N368="nulová",J368,0)</f>
        <v>0</v>
      </c>
      <c r="BJ368" s="17" t="s">
        <v>87</v>
      </c>
      <c r="BK368" s="232">
        <f>ROUND(I368*H368,1)</f>
        <v>0</v>
      </c>
      <c r="BL368" s="17" t="s">
        <v>165</v>
      </c>
      <c r="BM368" s="231" t="s">
        <v>606</v>
      </c>
    </row>
    <row r="369" s="13" customFormat="1">
      <c r="A369" s="13"/>
      <c r="B369" s="233"/>
      <c r="C369" s="234"/>
      <c r="D369" s="235" t="s">
        <v>175</v>
      </c>
      <c r="E369" s="234"/>
      <c r="F369" s="237" t="s">
        <v>607</v>
      </c>
      <c r="G369" s="234"/>
      <c r="H369" s="238">
        <v>35.020000000000003</v>
      </c>
      <c r="I369" s="239"/>
      <c r="J369" s="234"/>
      <c r="K369" s="234"/>
      <c r="L369" s="240"/>
      <c r="M369" s="241"/>
      <c r="N369" s="242"/>
      <c r="O369" s="242"/>
      <c r="P369" s="242"/>
      <c r="Q369" s="242"/>
      <c r="R369" s="242"/>
      <c r="S369" s="242"/>
      <c r="T369" s="24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4" t="s">
        <v>175</v>
      </c>
      <c r="AU369" s="244" t="s">
        <v>89</v>
      </c>
      <c r="AV369" s="13" t="s">
        <v>89</v>
      </c>
      <c r="AW369" s="13" t="s">
        <v>4</v>
      </c>
      <c r="AX369" s="13" t="s">
        <v>87</v>
      </c>
      <c r="AY369" s="244" t="s">
        <v>159</v>
      </c>
    </row>
    <row r="370" s="2" customFormat="1" ht="33" customHeight="1">
      <c r="A370" s="38"/>
      <c r="B370" s="39"/>
      <c r="C370" s="219" t="s">
        <v>608</v>
      </c>
      <c r="D370" s="219" t="s">
        <v>161</v>
      </c>
      <c r="E370" s="220" t="s">
        <v>609</v>
      </c>
      <c r="F370" s="221" t="s">
        <v>610</v>
      </c>
      <c r="G370" s="222" t="s">
        <v>173</v>
      </c>
      <c r="H370" s="223">
        <v>207.80000000000001</v>
      </c>
      <c r="I370" s="224"/>
      <c r="J370" s="225">
        <f>ROUND(I370*H370,1)</f>
        <v>0</v>
      </c>
      <c r="K370" s="226"/>
      <c r="L370" s="44"/>
      <c r="M370" s="227" t="s">
        <v>1</v>
      </c>
      <c r="N370" s="228" t="s">
        <v>44</v>
      </c>
      <c r="O370" s="91"/>
      <c r="P370" s="229">
        <f>O370*H370</f>
        <v>0</v>
      </c>
      <c r="Q370" s="229">
        <v>0.090620000000000006</v>
      </c>
      <c r="R370" s="229">
        <f>Q370*H370</f>
        <v>18.830836000000001</v>
      </c>
      <c r="S370" s="229">
        <v>0</v>
      </c>
      <c r="T370" s="230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31" t="s">
        <v>165</v>
      </c>
      <c r="AT370" s="231" t="s">
        <v>161</v>
      </c>
      <c r="AU370" s="231" t="s">
        <v>89</v>
      </c>
      <c r="AY370" s="17" t="s">
        <v>159</v>
      </c>
      <c r="BE370" s="232">
        <f>IF(N370="základní",J370,0)</f>
        <v>0</v>
      </c>
      <c r="BF370" s="232">
        <f>IF(N370="snížená",J370,0)</f>
        <v>0</v>
      </c>
      <c r="BG370" s="232">
        <f>IF(N370="zákl. přenesená",J370,0)</f>
        <v>0</v>
      </c>
      <c r="BH370" s="232">
        <f>IF(N370="sníž. přenesená",J370,0)</f>
        <v>0</v>
      </c>
      <c r="BI370" s="232">
        <f>IF(N370="nulová",J370,0)</f>
        <v>0</v>
      </c>
      <c r="BJ370" s="17" t="s">
        <v>87</v>
      </c>
      <c r="BK370" s="232">
        <f>ROUND(I370*H370,1)</f>
        <v>0</v>
      </c>
      <c r="BL370" s="17" t="s">
        <v>165</v>
      </c>
      <c r="BM370" s="231" t="s">
        <v>611</v>
      </c>
    </row>
    <row r="371" s="13" customFormat="1">
      <c r="A371" s="13"/>
      <c r="B371" s="233"/>
      <c r="C371" s="234"/>
      <c r="D371" s="235" t="s">
        <v>175</v>
      </c>
      <c r="E371" s="236" t="s">
        <v>1</v>
      </c>
      <c r="F371" s="237" t="s">
        <v>586</v>
      </c>
      <c r="G371" s="234"/>
      <c r="H371" s="238">
        <v>207.80000000000001</v>
      </c>
      <c r="I371" s="239"/>
      <c r="J371" s="234"/>
      <c r="K371" s="234"/>
      <c r="L371" s="240"/>
      <c r="M371" s="241"/>
      <c r="N371" s="242"/>
      <c r="O371" s="242"/>
      <c r="P371" s="242"/>
      <c r="Q371" s="242"/>
      <c r="R371" s="242"/>
      <c r="S371" s="242"/>
      <c r="T371" s="24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4" t="s">
        <v>175</v>
      </c>
      <c r="AU371" s="244" t="s">
        <v>89</v>
      </c>
      <c r="AV371" s="13" t="s">
        <v>89</v>
      </c>
      <c r="AW371" s="13" t="s">
        <v>33</v>
      </c>
      <c r="AX371" s="13" t="s">
        <v>87</v>
      </c>
      <c r="AY371" s="244" t="s">
        <v>159</v>
      </c>
    </row>
    <row r="372" s="2" customFormat="1" ht="21.75" customHeight="1">
      <c r="A372" s="38"/>
      <c r="B372" s="39"/>
      <c r="C372" s="266" t="s">
        <v>612</v>
      </c>
      <c r="D372" s="266" t="s">
        <v>572</v>
      </c>
      <c r="E372" s="267" t="s">
        <v>613</v>
      </c>
      <c r="F372" s="268" t="s">
        <v>614</v>
      </c>
      <c r="G372" s="269" t="s">
        <v>173</v>
      </c>
      <c r="H372" s="270">
        <v>211.95599999999999</v>
      </c>
      <c r="I372" s="271"/>
      <c r="J372" s="272">
        <f>ROUND(I372*H372,1)</f>
        <v>0</v>
      </c>
      <c r="K372" s="273"/>
      <c r="L372" s="274"/>
      <c r="M372" s="275" t="s">
        <v>1</v>
      </c>
      <c r="N372" s="276" t="s">
        <v>44</v>
      </c>
      <c r="O372" s="91"/>
      <c r="P372" s="229">
        <f>O372*H372</f>
        <v>0</v>
      </c>
      <c r="Q372" s="229">
        <v>0.17599999999999999</v>
      </c>
      <c r="R372" s="229">
        <f>Q372*H372</f>
        <v>37.304255999999995</v>
      </c>
      <c r="S372" s="229">
        <v>0</v>
      </c>
      <c r="T372" s="230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31" t="s">
        <v>194</v>
      </c>
      <c r="AT372" s="231" t="s">
        <v>572</v>
      </c>
      <c r="AU372" s="231" t="s">
        <v>89</v>
      </c>
      <c r="AY372" s="17" t="s">
        <v>159</v>
      </c>
      <c r="BE372" s="232">
        <f>IF(N372="základní",J372,0)</f>
        <v>0</v>
      </c>
      <c r="BF372" s="232">
        <f>IF(N372="snížená",J372,0)</f>
        <v>0</v>
      </c>
      <c r="BG372" s="232">
        <f>IF(N372="zákl. přenesená",J372,0)</f>
        <v>0</v>
      </c>
      <c r="BH372" s="232">
        <f>IF(N372="sníž. přenesená",J372,0)</f>
        <v>0</v>
      </c>
      <c r="BI372" s="232">
        <f>IF(N372="nulová",J372,0)</f>
        <v>0</v>
      </c>
      <c r="BJ372" s="17" t="s">
        <v>87</v>
      </c>
      <c r="BK372" s="232">
        <f>ROUND(I372*H372,1)</f>
        <v>0</v>
      </c>
      <c r="BL372" s="17" t="s">
        <v>165</v>
      </c>
      <c r="BM372" s="231" t="s">
        <v>615</v>
      </c>
    </row>
    <row r="373" s="13" customFormat="1">
      <c r="A373" s="13"/>
      <c r="B373" s="233"/>
      <c r="C373" s="234"/>
      <c r="D373" s="235" t="s">
        <v>175</v>
      </c>
      <c r="E373" s="234"/>
      <c r="F373" s="237" t="s">
        <v>616</v>
      </c>
      <c r="G373" s="234"/>
      <c r="H373" s="238">
        <v>211.95599999999999</v>
      </c>
      <c r="I373" s="239"/>
      <c r="J373" s="234"/>
      <c r="K373" s="234"/>
      <c r="L373" s="240"/>
      <c r="M373" s="241"/>
      <c r="N373" s="242"/>
      <c r="O373" s="242"/>
      <c r="P373" s="242"/>
      <c r="Q373" s="242"/>
      <c r="R373" s="242"/>
      <c r="S373" s="242"/>
      <c r="T373" s="24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4" t="s">
        <v>175</v>
      </c>
      <c r="AU373" s="244" t="s">
        <v>89</v>
      </c>
      <c r="AV373" s="13" t="s">
        <v>89</v>
      </c>
      <c r="AW373" s="13" t="s">
        <v>4</v>
      </c>
      <c r="AX373" s="13" t="s">
        <v>87</v>
      </c>
      <c r="AY373" s="244" t="s">
        <v>159</v>
      </c>
    </row>
    <row r="374" s="12" customFormat="1" ht="22.8" customHeight="1">
      <c r="A374" s="12"/>
      <c r="B374" s="203"/>
      <c r="C374" s="204"/>
      <c r="D374" s="205" t="s">
        <v>78</v>
      </c>
      <c r="E374" s="217" t="s">
        <v>478</v>
      </c>
      <c r="F374" s="217" t="s">
        <v>617</v>
      </c>
      <c r="G374" s="204"/>
      <c r="H374" s="204"/>
      <c r="I374" s="207"/>
      <c r="J374" s="218">
        <f>BK374</f>
        <v>0</v>
      </c>
      <c r="K374" s="204"/>
      <c r="L374" s="209"/>
      <c r="M374" s="210"/>
      <c r="N374" s="211"/>
      <c r="O374" s="211"/>
      <c r="P374" s="212">
        <f>SUM(P375:P405)</f>
        <v>0</v>
      </c>
      <c r="Q374" s="211"/>
      <c r="R374" s="212">
        <f>SUM(R375:R405)</f>
        <v>18.065289480000001</v>
      </c>
      <c r="S374" s="211"/>
      <c r="T374" s="213">
        <f>SUM(T375:T405)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14" t="s">
        <v>87</v>
      </c>
      <c r="AT374" s="215" t="s">
        <v>78</v>
      </c>
      <c r="AU374" s="215" t="s">
        <v>87</v>
      </c>
      <c r="AY374" s="214" t="s">
        <v>159</v>
      </c>
      <c r="BK374" s="216">
        <f>SUM(BK375:BK405)</f>
        <v>0</v>
      </c>
    </row>
    <row r="375" s="2" customFormat="1" ht="24.15" customHeight="1">
      <c r="A375" s="38"/>
      <c r="B375" s="39"/>
      <c r="C375" s="219" t="s">
        <v>618</v>
      </c>
      <c r="D375" s="219" t="s">
        <v>161</v>
      </c>
      <c r="E375" s="220" t="s">
        <v>619</v>
      </c>
      <c r="F375" s="221" t="s">
        <v>620</v>
      </c>
      <c r="G375" s="222" t="s">
        <v>173</v>
      </c>
      <c r="H375" s="223">
        <v>247.364</v>
      </c>
      <c r="I375" s="224"/>
      <c r="J375" s="225">
        <f>ROUND(I375*H375,1)</f>
        <v>0</v>
      </c>
      <c r="K375" s="226"/>
      <c r="L375" s="44"/>
      <c r="M375" s="227" t="s">
        <v>1</v>
      </c>
      <c r="N375" s="228" t="s">
        <v>44</v>
      </c>
      <c r="O375" s="91"/>
      <c r="P375" s="229">
        <f>O375*H375</f>
        <v>0</v>
      </c>
      <c r="Q375" s="229">
        <v>0.016279999999999999</v>
      </c>
      <c r="R375" s="229">
        <f>Q375*H375</f>
        <v>4.0270859200000002</v>
      </c>
      <c r="S375" s="229">
        <v>0</v>
      </c>
      <c r="T375" s="230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1" t="s">
        <v>165</v>
      </c>
      <c r="AT375" s="231" t="s">
        <v>161</v>
      </c>
      <c r="AU375" s="231" t="s">
        <v>89</v>
      </c>
      <c r="AY375" s="17" t="s">
        <v>159</v>
      </c>
      <c r="BE375" s="232">
        <f>IF(N375="základní",J375,0)</f>
        <v>0</v>
      </c>
      <c r="BF375" s="232">
        <f>IF(N375="snížená",J375,0)</f>
        <v>0</v>
      </c>
      <c r="BG375" s="232">
        <f>IF(N375="zákl. přenesená",J375,0)</f>
        <v>0</v>
      </c>
      <c r="BH375" s="232">
        <f>IF(N375="sníž. přenesená",J375,0)</f>
        <v>0</v>
      </c>
      <c r="BI375" s="232">
        <f>IF(N375="nulová",J375,0)</f>
        <v>0</v>
      </c>
      <c r="BJ375" s="17" t="s">
        <v>87</v>
      </c>
      <c r="BK375" s="232">
        <f>ROUND(I375*H375,1)</f>
        <v>0</v>
      </c>
      <c r="BL375" s="17" t="s">
        <v>165</v>
      </c>
      <c r="BM375" s="231" t="s">
        <v>621</v>
      </c>
    </row>
    <row r="376" s="13" customFormat="1">
      <c r="A376" s="13"/>
      <c r="B376" s="233"/>
      <c r="C376" s="234"/>
      <c r="D376" s="235" t="s">
        <v>175</v>
      </c>
      <c r="E376" s="236" t="s">
        <v>1</v>
      </c>
      <c r="F376" s="237" t="s">
        <v>622</v>
      </c>
      <c r="G376" s="234"/>
      <c r="H376" s="238">
        <v>71.349999999999994</v>
      </c>
      <c r="I376" s="239"/>
      <c r="J376" s="234"/>
      <c r="K376" s="234"/>
      <c r="L376" s="240"/>
      <c r="M376" s="241"/>
      <c r="N376" s="242"/>
      <c r="O376" s="242"/>
      <c r="P376" s="242"/>
      <c r="Q376" s="242"/>
      <c r="R376" s="242"/>
      <c r="S376" s="242"/>
      <c r="T376" s="24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4" t="s">
        <v>175</v>
      </c>
      <c r="AU376" s="244" t="s">
        <v>89</v>
      </c>
      <c r="AV376" s="13" t="s">
        <v>89</v>
      </c>
      <c r="AW376" s="13" t="s">
        <v>33</v>
      </c>
      <c r="AX376" s="13" t="s">
        <v>79</v>
      </c>
      <c r="AY376" s="244" t="s">
        <v>159</v>
      </c>
    </row>
    <row r="377" s="13" customFormat="1">
      <c r="A377" s="13"/>
      <c r="B377" s="233"/>
      <c r="C377" s="234"/>
      <c r="D377" s="235" t="s">
        <v>175</v>
      </c>
      <c r="E377" s="236" t="s">
        <v>1</v>
      </c>
      <c r="F377" s="237" t="s">
        <v>623</v>
      </c>
      <c r="G377" s="234"/>
      <c r="H377" s="238">
        <v>176.01400000000001</v>
      </c>
      <c r="I377" s="239"/>
      <c r="J377" s="234"/>
      <c r="K377" s="234"/>
      <c r="L377" s="240"/>
      <c r="M377" s="241"/>
      <c r="N377" s="242"/>
      <c r="O377" s="242"/>
      <c r="P377" s="242"/>
      <c r="Q377" s="242"/>
      <c r="R377" s="242"/>
      <c r="S377" s="242"/>
      <c r="T377" s="24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4" t="s">
        <v>175</v>
      </c>
      <c r="AU377" s="244" t="s">
        <v>89</v>
      </c>
      <c r="AV377" s="13" t="s">
        <v>89</v>
      </c>
      <c r="AW377" s="13" t="s">
        <v>33</v>
      </c>
      <c r="AX377" s="13" t="s">
        <v>79</v>
      </c>
      <c r="AY377" s="244" t="s">
        <v>159</v>
      </c>
    </row>
    <row r="378" s="14" customFormat="1">
      <c r="A378" s="14"/>
      <c r="B378" s="245"/>
      <c r="C378" s="246"/>
      <c r="D378" s="235" t="s">
        <v>175</v>
      </c>
      <c r="E378" s="247" t="s">
        <v>1</v>
      </c>
      <c r="F378" s="248" t="s">
        <v>247</v>
      </c>
      <c r="G378" s="246"/>
      <c r="H378" s="249">
        <v>247.364</v>
      </c>
      <c r="I378" s="250"/>
      <c r="J378" s="246"/>
      <c r="K378" s="246"/>
      <c r="L378" s="251"/>
      <c r="M378" s="252"/>
      <c r="N378" s="253"/>
      <c r="O378" s="253"/>
      <c r="P378" s="253"/>
      <c r="Q378" s="253"/>
      <c r="R378" s="253"/>
      <c r="S378" s="253"/>
      <c r="T378" s="25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5" t="s">
        <v>175</v>
      </c>
      <c r="AU378" s="255" t="s">
        <v>89</v>
      </c>
      <c r="AV378" s="14" t="s">
        <v>165</v>
      </c>
      <c r="AW378" s="14" t="s">
        <v>33</v>
      </c>
      <c r="AX378" s="14" t="s">
        <v>87</v>
      </c>
      <c r="AY378" s="255" t="s">
        <v>159</v>
      </c>
    </row>
    <row r="379" s="2" customFormat="1" ht="33" customHeight="1">
      <c r="A379" s="38"/>
      <c r="B379" s="39"/>
      <c r="C379" s="219" t="s">
        <v>624</v>
      </c>
      <c r="D379" s="219" t="s">
        <v>161</v>
      </c>
      <c r="E379" s="220" t="s">
        <v>625</v>
      </c>
      <c r="F379" s="221" t="s">
        <v>626</v>
      </c>
      <c r="G379" s="222" t="s">
        <v>173</v>
      </c>
      <c r="H379" s="223">
        <v>124.851</v>
      </c>
      <c r="I379" s="224"/>
      <c r="J379" s="225">
        <f>ROUND(I379*H379,1)</f>
        <v>0</v>
      </c>
      <c r="K379" s="226"/>
      <c r="L379" s="44"/>
      <c r="M379" s="227" t="s">
        <v>1</v>
      </c>
      <c r="N379" s="228" t="s">
        <v>44</v>
      </c>
      <c r="O379" s="91"/>
      <c r="P379" s="229">
        <f>O379*H379</f>
        <v>0</v>
      </c>
      <c r="Q379" s="229">
        <v>0.016279999999999999</v>
      </c>
      <c r="R379" s="229">
        <f>Q379*H379</f>
        <v>2.03257428</v>
      </c>
      <c r="S379" s="229">
        <v>0</v>
      </c>
      <c r="T379" s="230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31" t="s">
        <v>165</v>
      </c>
      <c r="AT379" s="231" t="s">
        <v>161</v>
      </c>
      <c r="AU379" s="231" t="s">
        <v>89</v>
      </c>
      <c r="AY379" s="17" t="s">
        <v>159</v>
      </c>
      <c r="BE379" s="232">
        <f>IF(N379="základní",J379,0)</f>
        <v>0</v>
      </c>
      <c r="BF379" s="232">
        <f>IF(N379="snížená",J379,0)</f>
        <v>0</v>
      </c>
      <c r="BG379" s="232">
        <f>IF(N379="zákl. přenesená",J379,0)</f>
        <v>0</v>
      </c>
      <c r="BH379" s="232">
        <f>IF(N379="sníž. přenesená",J379,0)</f>
        <v>0</v>
      </c>
      <c r="BI379" s="232">
        <f>IF(N379="nulová",J379,0)</f>
        <v>0</v>
      </c>
      <c r="BJ379" s="17" t="s">
        <v>87</v>
      </c>
      <c r="BK379" s="232">
        <f>ROUND(I379*H379,1)</f>
        <v>0</v>
      </c>
      <c r="BL379" s="17" t="s">
        <v>165</v>
      </c>
      <c r="BM379" s="231" t="s">
        <v>627</v>
      </c>
    </row>
    <row r="380" s="13" customFormat="1">
      <c r="A380" s="13"/>
      <c r="B380" s="233"/>
      <c r="C380" s="234"/>
      <c r="D380" s="235" t="s">
        <v>175</v>
      </c>
      <c r="E380" s="236" t="s">
        <v>1</v>
      </c>
      <c r="F380" s="237" t="s">
        <v>628</v>
      </c>
      <c r="G380" s="234"/>
      <c r="H380" s="238">
        <v>60.713999999999999</v>
      </c>
      <c r="I380" s="239"/>
      <c r="J380" s="234"/>
      <c r="K380" s="234"/>
      <c r="L380" s="240"/>
      <c r="M380" s="241"/>
      <c r="N380" s="242"/>
      <c r="O380" s="242"/>
      <c r="P380" s="242"/>
      <c r="Q380" s="242"/>
      <c r="R380" s="242"/>
      <c r="S380" s="242"/>
      <c r="T380" s="24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4" t="s">
        <v>175</v>
      </c>
      <c r="AU380" s="244" t="s">
        <v>89</v>
      </c>
      <c r="AV380" s="13" t="s">
        <v>89</v>
      </c>
      <c r="AW380" s="13" t="s">
        <v>33</v>
      </c>
      <c r="AX380" s="13" t="s">
        <v>79</v>
      </c>
      <c r="AY380" s="244" t="s">
        <v>159</v>
      </c>
    </row>
    <row r="381" s="13" customFormat="1">
      <c r="A381" s="13"/>
      <c r="B381" s="233"/>
      <c r="C381" s="234"/>
      <c r="D381" s="235" t="s">
        <v>175</v>
      </c>
      <c r="E381" s="236" t="s">
        <v>1</v>
      </c>
      <c r="F381" s="237" t="s">
        <v>629</v>
      </c>
      <c r="G381" s="234"/>
      <c r="H381" s="238">
        <v>61.323999999999998</v>
      </c>
      <c r="I381" s="239"/>
      <c r="J381" s="234"/>
      <c r="K381" s="234"/>
      <c r="L381" s="240"/>
      <c r="M381" s="241"/>
      <c r="N381" s="242"/>
      <c r="O381" s="242"/>
      <c r="P381" s="242"/>
      <c r="Q381" s="242"/>
      <c r="R381" s="242"/>
      <c r="S381" s="242"/>
      <c r="T381" s="24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4" t="s">
        <v>175</v>
      </c>
      <c r="AU381" s="244" t="s">
        <v>89</v>
      </c>
      <c r="AV381" s="13" t="s">
        <v>89</v>
      </c>
      <c r="AW381" s="13" t="s">
        <v>33</v>
      </c>
      <c r="AX381" s="13" t="s">
        <v>79</v>
      </c>
      <c r="AY381" s="244" t="s">
        <v>159</v>
      </c>
    </row>
    <row r="382" s="13" customFormat="1">
      <c r="A382" s="13"/>
      <c r="B382" s="233"/>
      <c r="C382" s="234"/>
      <c r="D382" s="235" t="s">
        <v>175</v>
      </c>
      <c r="E382" s="236" t="s">
        <v>1</v>
      </c>
      <c r="F382" s="237" t="s">
        <v>630</v>
      </c>
      <c r="G382" s="234"/>
      <c r="H382" s="238">
        <v>2.8130000000000002</v>
      </c>
      <c r="I382" s="239"/>
      <c r="J382" s="234"/>
      <c r="K382" s="234"/>
      <c r="L382" s="240"/>
      <c r="M382" s="241"/>
      <c r="N382" s="242"/>
      <c r="O382" s="242"/>
      <c r="P382" s="242"/>
      <c r="Q382" s="242"/>
      <c r="R382" s="242"/>
      <c r="S382" s="242"/>
      <c r="T382" s="24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4" t="s">
        <v>175</v>
      </c>
      <c r="AU382" s="244" t="s">
        <v>89</v>
      </c>
      <c r="AV382" s="13" t="s">
        <v>89</v>
      </c>
      <c r="AW382" s="13" t="s">
        <v>33</v>
      </c>
      <c r="AX382" s="13" t="s">
        <v>79</v>
      </c>
      <c r="AY382" s="244" t="s">
        <v>159</v>
      </c>
    </row>
    <row r="383" s="14" customFormat="1">
      <c r="A383" s="14"/>
      <c r="B383" s="245"/>
      <c r="C383" s="246"/>
      <c r="D383" s="235" t="s">
        <v>175</v>
      </c>
      <c r="E383" s="247" t="s">
        <v>1</v>
      </c>
      <c r="F383" s="248" t="s">
        <v>247</v>
      </c>
      <c r="G383" s="246"/>
      <c r="H383" s="249">
        <v>124.851</v>
      </c>
      <c r="I383" s="250"/>
      <c r="J383" s="246"/>
      <c r="K383" s="246"/>
      <c r="L383" s="251"/>
      <c r="M383" s="252"/>
      <c r="N383" s="253"/>
      <c r="O383" s="253"/>
      <c r="P383" s="253"/>
      <c r="Q383" s="253"/>
      <c r="R383" s="253"/>
      <c r="S383" s="253"/>
      <c r="T383" s="25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5" t="s">
        <v>175</v>
      </c>
      <c r="AU383" s="255" t="s">
        <v>89</v>
      </c>
      <c r="AV383" s="14" t="s">
        <v>165</v>
      </c>
      <c r="AW383" s="14" t="s">
        <v>33</v>
      </c>
      <c r="AX383" s="14" t="s">
        <v>87</v>
      </c>
      <c r="AY383" s="255" t="s">
        <v>159</v>
      </c>
    </row>
    <row r="384" s="2" customFormat="1" ht="24.15" customHeight="1">
      <c r="A384" s="38"/>
      <c r="B384" s="39"/>
      <c r="C384" s="219" t="s">
        <v>631</v>
      </c>
      <c r="D384" s="219" t="s">
        <v>161</v>
      </c>
      <c r="E384" s="220" t="s">
        <v>632</v>
      </c>
      <c r="F384" s="221" t="s">
        <v>633</v>
      </c>
      <c r="G384" s="222" t="s">
        <v>173</v>
      </c>
      <c r="H384" s="223">
        <v>69.474000000000004</v>
      </c>
      <c r="I384" s="224"/>
      <c r="J384" s="225">
        <f>ROUND(I384*H384,1)</f>
        <v>0</v>
      </c>
      <c r="K384" s="226"/>
      <c r="L384" s="44"/>
      <c r="M384" s="227" t="s">
        <v>1</v>
      </c>
      <c r="N384" s="228" t="s">
        <v>44</v>
      </c>
      <c r="O384" s="91"/>
      <c r="P384" s="229">
        <f>O384*H384</f>
        <v>0</v>
      </c>
      <c r="Q384" s="229">
        <v>0.013599999999999999</v>
      </c>
      <c r="R384" s="229">
        <f>Q384*H384</f>
        <v>0.94484639999999998</v>
      </c>
      <c r="S384" s="229">
        <v>0</v>
      </c>
      <c r="T384" s="230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31" t="s">
        <v>165</v>
      </c>
      <c r="AT384" s="231" t="s">
        <v>161</v>
      </c>
      <c r="AU384" s="231" t="s">
        <v>89</v>
      </c>
      <c r="AY384" s="17" t="s">
        <v>159</v>
      </c>
      <c r="BE384" s="232">
        <f>IF(N384="základní",J384,0)</f>
        <v>0</v>
      </c>
      <c r="BF384" s="232">
        <f>IF(N384="snížená",J384,0)</f>
        <v>0</v>
      </c>
      <c r="BG384" s="232">
        <f>IF(N384="zákl. přenesená",J384,0)</f>
        <v>0</v>
      </c>
      <c r="BH384" s="232">
        <f>IF(N384="sníž. přenesená",J384,0)</f>
        <v>0</v>
      </c>
      <c r="BI384" s="232">
        <f>IF(N384="nulová",J384,0)</f>
        <v>0</v>
      </c>
      <c r="BJ384" s="17" t="s">
        <v>87</v>
      </c>
      <c r="BK384" s="232">
        <f>ROUND(I384*H384,1)</f>
        <v>0</v>
      </c>
      <c r="BL384" s="17" t="s">
        <v>165</v>
      </c>
      <c r="BM384" s="231" t="s">
        <v>634</v>
      </c>
    </row>
    <row r="385" s="15" customFormat="1">
      <c r="A385" s="15"/>
      <c r="B385" s="256"/>
      <c r="C385" s="257"/>
      <c r="D385" s="235" t="s">
        <v>175</v>
      </c>
      <c r="E385" s="258" t="s">
        <v>1</v>
      </c>
      <c r="F385" s="259" t="s">
        <v>635</v>
      </c>
      <c r="G385" s="257"/>
      <c r="H385" s="258" t="s">
        <v>1</v>
      </c>
      <c r="I385" s="260"/>
      <c r="J385" s="257"/>
      <c r="K385" s="257"/>
      <c r="L385" s="261"/>
      <c r="M385" s="262"/>
      <c r="N385" s="263"/>
      <c r="O385" s="263"/>
      <c r="P385" s="263"/>
      <c r="Q385" s="263"/>
      <c r="R385" s="263"/>
      <c r="S385" s="263"/>
      <c r="T385" s="264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5" t="s">
        <v>175</v>
      </c>
      <c r="AU385" s="265" t="s">
        <v>89</v>
      </c>
      <c r="AV385" s="15" t="s">
        <v>87</v>
      </c>
      <c r="AW385" s="15" t="s">
        <v>33</v>
      </c>
      <c r="AX385" s="15" t="s">
        <v>79</v>
      </c>
      <c r="AY385" s="265" t="s">
        <v>159</v>
      </c>
    </row>
    <row r="386" s="13" customFormat="1">
      <c r="A386" s="13"/>
      <c r="B386" s="233"/>
      <c r="C386" s="234"/>
      <c r="D386" s="235" t="s">
        <v>175</v>
      </c>
      <c r="E386" s="236" t="s">
        <v>1</v>
      </c>
      <c r="F386" s="237" t="s">
        <v>636</v>
      </c>
      <c r="G386" s="234"/>
      <c r="H386" s="238">
        <v>45.490000000000002</v>
      </c>
      <c r="I386" s="239"/>
      <c r="J386" s="234"/>
      <c r="K386" s="234"/>
      <c r="L386" s="240"/>
      <c r="M386" s="241"/>
      <c r="N386" s="242"/>
      <c r="O386" s="242"/>
      <c r="P386" s="242"/>
      <c r="Q386" s="242"/>
      <c r="R386" s="242"/>
      <c r="S386" s="242"/>
      <c r="T386" s="24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4" t="s">
        <v>175</v>
      </c>
      <c r="AU386" s="244" t="s">
        <v>89</v>
      </c>
      <c r="AV386" s="13" t="s">
        <v>89</v>
      </c>
      <c r="AW386" s="13" t="s">
        <v>33</v>
      </c>
      <c r="AX386" s="13" t="s">
        <v>79</v>
      </c>
      <c r="AY386" s="244" t="s">
        <v>159</v>
      </c>
    </row>
    <row r="387" s="13" customFormat="1">
      <c r="A387" s="13"/>
      <c r="B387" s="233"/>
      <c r="C387" s="234"/>
      <c r="D387" s="235" t="s">
        <v>175</v>
      </c>
      <c r="E387" s="236" t="s">
        <v>1</v>
      </c>
      <c r="F387" s="237" t="s">
        <v>637</v>
      </c>
      <c r="G387" s="234"/>
      <c r="H387" s="238">
        <v>16.064</v>
      </c>
      <c r="I387" s="239"/>
      <c r="J387" s="234"/>
      <c r="K387" s="234"/>
      <c r="L387" s="240"/>
      <c r="M387" s="241"/>
      <c r="N387" s="242"/>
      <c r="O387" s="242"/>
      <c r="P387" s="242"/>
      <c r="Q387" s="242"/>
      <c r="R387" s="242"/>
      <c r="S387" s="242"/>
      <c r="T387" s="24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4" t="s">
        <v>175</v>
      </c>
      <c r="AU387" s="244" t="s">
        <v>89</v>
      </c>
      <c r="AV387" s="13" t="s">
        <v>89</v>
      </c>
      <c r="AW387" s="13" t="s">
        <v>33</v>
      </c>
      <c r="AX387" s="13" t="s">
        <v>79</v>
      </c>
      <c r="AY387" s="244" t="s">
        <v>159</v>
      </c>
    </row>
    <row r="388" s="13" customFormat="1">
      <c r="A388" s="13"/>
      <c r="B388" s="233"/>
      <c r="C388" s="234"/>
      <c r="D388" s="235" t="s">
        <v>175</v>
      </c>
      <c r="E388" s="236" t="s">
        <v>1</v>
      </c>
      <c r="F388" s="237" t="s">
        <v>638</v>
      </c>
      <c r="G388" s="234"/>
      <c r="H388" s="238">
        <v>7.9199999999999999</v>
      </c>
      <c r="I388" s="239"/>
      <c r="J388" s="234"/>
      <c r="K388" s="234"/>
      <c r="L388" s="240"/>
      <c r="M388" s="241"/>
      <c r="N388" s="242"/>
      <c r="O388" s="242"/>
      <c r="P388" s="242"/>
      <c r="Q388" s="242"/>
      <c r="R388" s="242"/>
      <c r="S388" s="242"/>
      <c r="T388" s="24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4" t="s">
        <v>175</v>
      </c>
      <c r="AU388" s="244" t="s">
        <v>89</v>
      </c>
      <c r="AV388" s="13" t="s">
        <v>89</v>
      </c>
      <c r="AW388" s="13" t="s">
        <v>33</v>
      </c>
      <c r="AX388" s="13" t="s">
        <v>79</v>
      </c>
      <c r="AY388" s="244" t="s">
        <v>159</v>
      </c>
    </row>
    <row r="389" s="14" customFormat="1">
      <c r="A389" s="14"/>
      <c r="B389" s="245"/>
      <c r="C389" s="246"/>
      <c r="D389" s="235" t="s">
        <v>175</v>
      </c>
      <c r="E389" s="247" t="s">
        <v>1</v>
      </c>
      <c r="F389" s="248" t="s">
        <v>247</v>
      </c>
      <c r="G389" s="246"/>
      <c r="H389" s="249">
        <v>69.474000000000004</v>
      </c>
      <c r="I389" s="250"/>
      <c r="J389" s="246"/>
      <c r="K389" s="246"/>
      <c r="L389" s="251"/>
      <c r="M389" s="252"/>
      <c r="N389" s="253"/>
      <c r="O389" s="253"/>
      <c r="P389" s="253"/>
      <c r="Q389" s="253"/>
      <c r="R389" s="253"/>
      <c r="S389" s="253"/>
      <c r="T389" s="25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5" t="s">
        <v>175</v>
      </c>
      <c r="AU389" s="255" t="s">
        <v>89</v>
      </c>
      <c r="AV389" s="14" t="s">
        <v>165</v>
      </c>
      <c r="AW389" s="14" t="s">
        <v>33</v>
      </c>
      <c r="AX389" s="14" t="s">
        <v>87</v>
      </c>
      <c r="AY389" s="255" t="s">
        <v>159</v>
      </c>
    </row>
    <row r="390" s="2" customFormat="1" ht="24.15" customHeight="1">
      <c r="A390" s="38"/>
      <c r="B390" s="39"/>
      <c r="C390" s="219" t="s">
        <v>639</v>
      </c>
      <c r="D390" s="219" t="s">
        <v>161</v>
      </c>
      <c r="E390" s="220" t="s">
        <v>640</v>
      </c>
      <c r="F390" s="221" t="s">
        <v>641</v>
      </c>
      <c r="G390" s="222" t="s">
        <v>173</v>
      </c>
      <c r="H390" s="223">
        <v>580.73099999999999</v>
      </c>
      <c r="I390" s="224"/>
      <c r="J390" s="225">
        <f>ROUND(I390*H390,1)</f>
        <v>0</v>
      </c>
      <c r="K390" s="226"/>
      <c r="L390" s="44"/>
      <c r="M390" s="227" t="s">
        <v>1</v>
      </c>
      <c r="N390" s="228" t="s">
        <v>44</v>
      </c>
      <c r="O390" s="91"/>
      <c r="P390" s="229">
        <f>O390*H390</f>
        <v>0</v>
      </c>
      <c r="Q390" s="229">
        <v>0.016279999999999999</v>
      </c>
      <c r="R390" s="229">
        <f>Q390*H390</f>
        <v>9.4543006799999993</v>
      </c>
      <c r="S390" s="229">
        <v>0</v>
      </c>
      <c r="T390" s="230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31" t="s">
        <v>165</v>
      </c>
      <c r="AT390" s="231" t="s">
        <v>161</v>
      </c>
      <c r="AU390" s="231" t="s">
        <v>89</v>
      </c>
      <c r="AY390" s="17" t="s">
        <v>159</v>
      </c>
      <c r="BE390" s="232">
        <f>IF(N390="základní",J390,0)</f>
        <v>0</v>
      </c>
      <c r="BF390" s="232">
        <f>IF(N390="snížená",J390,0)</f>
        <v>0</v>
      </c>
      <c r="BG390" s="232">
        <f>IF(N390="zákl. přenesená",J390,0)</f>
        <v>0</v>
      </c>
      <c r="BH390" s="232">
        <f>IF(N390="sníž. přenesená",J390,0)</f>
        <v>0</v>
      </c>
      <c r="BI390" s="232">
        <f>IF(N390="nulová",J390,0)</f>
        <v>0</v>
      </c>
      <c r="BJ390" s="17" t="s">
        <v>87</v>
      </c>
      <c r="BK390" s="232">
        <f>ROUND(I390*H390,1)</f>
        <v>0</v>
      </c>
      <c r="BL390" s="17" t="s">
        <v>165</v>
      </c>
      <c r="BM390" s="231" t="s">
        <v>642</v>
      </c>
    </row>
    <row r="391" s="13" customFormat="1">
      <c r="A391" s="13"/>
      <c r="B391" s="233"/>
      <c r="C391" s="234"/>
      <c r="D391" s="235" t="s">
        <v>175</v>
      </c>
      <c r="E391" s="236" t="s">
        <v>1</v>
      </c>
      <c r="F391" s="237" t="s">
        <v>643</v>
      </c>
      <c r="G391" s="234"/>
      <c r="H391" s="238">
        <v>229.904</v>
      </c>
      <c r="I391" s="239"/>
      <c r="J391" s="234"/>
      <c r="K391" s="234"/>
      <c r="L391" s="240"/>
      <c r="M391" s="241"/>
      <c r="N391" s="242"/>
      <c r="O391" s="242"/>
      <c r="P391" s="242"/>
      <c r="Q391" s="242"/>
      <c r="R391" s="242"/>
      <c r="S391" s="242"/>
      <c r="T391" s="24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4" t="s">
        <v>175</v>
      </c>
      <c r="AU391" s="244" t="s">
        <v>89</v>
      </c>
      <c r="AV391" s="13" t="s">
        <v>89</v>
      </c>
      <c r="AW391" s="13" t="s">
        <v>33</v>
      </c>
      <c r="AX391" s="13" t="s">
        <v>79</v>
      </c>
      <c r="AY391" s="244" t="s">
        <v>159</v>
      </c>
    </row>
    <row r="392" s="13" customFormat="1">
      <c r="A392" s="13"/>
      <c r="B392" s="233"/>
      <c r="C392" s="234"/>
      <c r="D392" s="235" t="s">
        <v>175</v>
      </c>
      <c r="E392" s="236" t="s">
        <v>1</v>
      </c>
      <c r="F392" s="237" t="s">
        <v>644</v>
      </c>
      <c r="G392" s="234"/>
      <c r="H392" s="238">
        <v>350.827</v>
      </c>
      <c r="I392" s="239"/>
      <c r="J392" s="234"/>
      <c r="K392" s="234"/>
      <c r="L392" s="240"/>
      <c r="M392" s="241"/>
      <c r="N392" s="242"/>
      <c r="O392" s="242"/>
      <c r="P392" s="242"/>
      <c r="Q392" s="242"/>
      <c r="R392" s="242"/>
      <c r="S392" s="242"/>
      <c r="T392" s="24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4" t="s">
        <v>175</v>
      </c>
      <c r="AU392" s="244" t="s">
        <v>89</v>
      </c>
      <c r="AV392" s="13" t="s">
        <v>89</v>
      </c>
      <c r="AW392" s="13" t="s">
        <v>33</v>
      </c>
      <c r="AX392" s="13" t="s">
        <v>79</v>
      </c>
      <c r="AY392" s="244" t="s">
        <v>159</v>
      </c>
    </row>
    <row r="393" s="14" customFormat="1">
      <c r="A393" s="14"/>
      <c r="B393" s="245"/>
      <c r="C393" s="246"/>
      <c r="D393" s="235" t="s">
        <v>175</v>
      </c>
      <c r="E393" s="247" t="s">
        <v>1</v>
      </c>
      <c r="F393" s="248" t="s">
        <v>247</v>
      </c>
      <c r="G393" s="246"/>
      <c r="H393" s="249">
        <v>580.73099999999999</v>
      </c>
      <c r="I393" s="250"/>
      <c r="J393" s="246"/>
      <c r="K393" s="246"/>
      <c r="L393" s="251"/>
      <c r="M393" s="252"/>
      <c r="N393" s="253"/>
      <c r="O393" s="253"/>
      <c r="P393" s="253"/>
      <c r="Q393" s="253"/>
      <c r="R393" s="253"/>
      <c r="S393" s="253"/>
      <c r="T393" s="25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5" t="s">
        <v>175</v>
      </c>
      <c r="AU393" s="255" t="s">
        <v>89</v>
      </c>
      <c r="AV393" s="14" t="s">
        <v>165</v>
      </c>
      <c r="AW393" s="14" t="s">
        <v>33</v>
      </c>
      <c r="AX393" s="14" t="s">
        <v>87</v>
      </c>
      <c r="AY393" s="255" t="s">
        <v>159</v>
      </c>
    </row>
    <row r="394" s="2" customFormat="1" ht="24.15" customHeight="1">
      <c r="A394" s="38"/>
      <c r="B394" s="39"/>
      <c r="C394" s="219" t="s">
        <v>645</v>
      </c>
      <c r="D394" s="219" t="s">
        <v>161</v>
      </c>
      <c r="E394" s="220" t="s">
        <v>646</v>
      </c>
      <c r="F394" s="221" t="s">
        <v>647</v>
      </c>
      <c r="G394" s="222" t="s">
        <v>173</v>
      </c>
      <c r="H394" s="223">
        <v>28.725000000000001</v>
      </c>
      <c r="I394" s="224"/>
      <c r="J394" s="225">
        <f>ROUND(I394*H394,1)</f>
        <v>0</v>
      </c>
      <c r="K394" s="226"/>
      <c r="L394" s="44"/>
      <c r="M394" s="227" t="s">
        <v>1</v>
      </c>
      <c r="N394" s="228" t="s">
        <v>44</v>
      </c>
      <c r="O394" s="91"/>
      <c r="P394" s="229">
        <f>O394*H394</f>
        <v>0</v>
      </c>
      <c r="Q394" s="229">
        <v>0.034680000000000002</v>
      </c>
      <c r="R394" s="229">
        <f>Q394*H394</f>
        <v>0.99618300000000015</v>
      </c>
      <c r="S394" s="229">
        <v>0</v>
      </c>
      <c r="T394" s="230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31" t="s">
        <v>165</v>
      </c>
      <c r="AT394" s="231" t="s">
        <v>161</v>
      </c>
      <c r="AU394" s="231" t="s">
        <v>89</v>
      </c>
      <c r="AY394" s="17" t="s">
        <v>159</v>
      </c>
      <c r="BE394" s="232">
        <f>IF(N394="základní",J394,0)</f>
        <v>0</v>
      </c>
      <c r="BF394" s="232">
        <f>IF(N394="snížená",J394,0)</f>
        <v>0</v>
      </c>
      <c r="BG394" s="232">
        <f>IF(N394="zákl. přenesená",J394,0)</f>
        <v>0</v>
      </c>
      <c r="BH394" s="232">
        <f>IF(N394="sníž. přenesená",J394,0)</f>
        <v>0</v>
      </c>
      <c r="BI394" s="232">
        <f>IF(N394="nulová",J394,0)</f>
        <v>0</v>
      </c>
      <c r="BJ394" s="17" t="s">
        <v>87</v>
      </c>
      <c r="BK394" s="232">
        <f>ROUND(I394*H394,1)</f>
        <v>0</v>
      </c>
      <c r="BL394" s="17" t="s">
        <v>165</v>
      </c>
      <c r="BM394" s="231" t="s">
        <v>648</v>
      </c>
    </row>
    <row r="395" s="13" customFormat="1">
      <c r="A395" s="13"/>
      <c r="B395" s="233"/>
      <c r="C395" s="234"/>
      <c r="D395" s="235" t="s">
        <v>175</v>
      </c>
      <c r="E395" s="236" t="s">
        <v>1</v>
      </c>
      <c r="F395" s="237" t="s">
        <v>649</v>
      </c>
      <c r="G395" s="234"/>
      <c r="H395" s="238">
        <v>28.725000000000001</v>
      </c>
      <c r="I395" s="239"/>
      <c r="J395" s="234"/>
      <c r="K395" s="234"/>
      <c r="L395" s="240"/>
      <c r="M395" s="241"/>
      <c r="N395" s="242"/>
      <c r="O395" s="242"/>
      <c r="P395" s="242"/>
      <c r="Q395" s="242"/>
      <c r="R395" s="242"/>
      <c r="S395" s="242"/>
      <c r="T395" s="24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4" t="s">
        <v>175</v>
      </c>
      <c r="AU395" s="244" t="s">
        <v>89</v>
      </c>
      <c r="AV395" s="13" t="s">
        <v>89</v>
      </c>
      <c r="AW395" s="13" t="s">
        <v>33</v>
      </c>
      <c r="AX395" s="13" t="s">
        <v>87</v>
      </c>
      <c r="AY395" s="244" t="s">
        <v>159</v>
      </c>
    </row>
    <row r="396" s="2" customFormat="1" ht="24.15" customHeight="1">
      <c r="A396" s="38"/>
      <c r="B396" s="39"/>
      <c r="C396" s="219" t="s">
        <v>650</v>
      </c>
      <c r="D396" s="219" t="s">
        <v>161</v>
      </c>
      <c r="E396" s="220" t="s">
        <v>651</v>
      </c>
      <c r="F396" s="221" t="s">
        <v>652</v>
      </c>
      <c r="G396" s="222" t="s">
        <v>173</v>
      </c>
      <c r="H396" s="223">
        <v>2.7999999999999998</v>
      </c>
      <c r="I396" s="224"/>
      <c r="J396" s="225">
        <f>ROUND(I396*H396,1)</f>
        <v>0</v>
      </c>
      <c r="K396" s="226"/>
      <c r="L396" s="44"/>
      <c r="M396" s="227" t="s">
        <v>1</v>
      </c>
      <c r="N396" s="228" t="s">
        <v>44</v>
      </c>
      <c r="O396" s="91"/>
      <c r="P396" s="229">
        <f>O396*H396</f>
        <v>0</v>
      </c>
      <c r="Q396" s="229">
        <v>0.013599999999999999</v>
      </c>
      <c r="R396" s="229">
        <f>Q396*H396</f>
        <v>0.038079999999999996</v>
      </c>
      <c r="S396" s="229">
        <v>0</v>
      </c>
      <c r="T396" s="230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31" t="s">
        <v>165</v>
      </c>
      <c r="AT396" s="231" t="s">
        <v>161</v>
      </c>
      <c r="AU396" s="231" t="s">
        <v>89</v>
      </c>
      <c r="AY396" s="17" t="s">
        <v>159</v>
      </c>
      <c r="BE396" s="232">
        <f>IF(N396="základní",J396,0)</f>
        <v>0</v>
      </c>
      <c r="BF396" s="232">
        <f>IF(N396="snížená",J396,0)</f>
        <v>0</v>
      </c>
      <c r="BG396" s="232">
        <f>IF(N396="zákl. přenesená",J396,0)</f>
        <v>0</v>
      </c>
      <c r="BH396" s="232">
        <f>IF(N396="sníž. přenesená",J396,0)</f>
        <v>0</v>
      </c>
      <c r="BI396" s="232">
        <f>IF(N396="nulová",J396,0)</f>
        <v>0</v>
      </c>
      <c r="BJ396" s="17" t="s">
        <v>87</v>
      </c>
      <c r="BK396" s="232">
        <f>ROUND(I396*H396,1)</f>
        <v>0</v>
      </c>
      <c r="BL396" s="17" t="s">
        <v>165</v>
      </c>
      <c r="BM396" s="231" t="s">
        <v>653</v>
      </c>
    </row>
    <row r="397" s="13" customFormat="1">
      <c r="A397" s="13"/>
      <c r="B397" s="233"/>
      <c r="C397" s="234"/>
      <c r="D397" s="235" t="s">
        <v>175</v>
      </c>
      <c r="E397" s="236" t="s">
        <v>1</v>
      </c>
      <c r="F397" s="237" t="s">
        <v>654</v>
      </c>
      <c r="G397" s="234"/>
      <c r="H397" s="238">
        <v>2.7999999999999998</v>
      </c>
      <c r="I397" s="239"/>
      <c r="J397" s="234"/>
      <c r="K397" s="234"/>
      <c r="L397" s="240"/>
      <c r="M397" s="241"/>
      <c r="N397" s="242"/>
      <c r="O397" s="242"/>
      <c r="P397" s="242"/>
      <c r="Q397" s="242"/>
      <c r="R397" s="242"/>
      <c r="S397" s="242"/>
      <c r="T397" s="24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4" t="s">
        <v>175</v>
      </c>
      <c r="AU397" s="244" t="s">
        <v>89</v>
      </c>
      <c r="AV397" s="13" t="s">
        <v>89</v>
      </c>
      <c r="AW397" s="13" t="s">
        <v>33</v>
      </c>
      <c r="AX397" s="13" t="s">
        <v>87</v>
      </c>
      <c r="AY397" s="244" t="s">
        <v>159</v>
      </c>
    </row>
    <row r="398" s="2" customFormat="1" ht="24.15" customHeight="1">
      <c r="A398" s="38"/>
      <c r="B398" s="39"/>
      <c r="C398" s="219" t="s">
        <v>655</v>
      </c>
      <c r="D398" s="219" t="s">
        <v>161</v>
      </c>
      <c r="E398" s="220" t="s">
        <v>656</v>
      </c>
      <c r="F398" s="221" t="s">
        <v>657</v>
      </c>
      <c r="G398" s="222" t="s">
        <v>173</v>
      </c>
      <c r="H398" s="223">
        <v>32.68</v>
      </c>
      <c r="I398" s="224"/>
      <c r="J398" s="225">
        <f>ROUND(I398*H398,1)</f>
        <v>0</v>
      </c>
      <c r="K398" s="226"/>
      <c r="L398" s="44"/>
      <c r="M398" s="227" t="s">
        <v>1</v>
      </c>
      <c r="N398" s="228" t="s">
        <v>44</v>
      </c>
      <c r="O398" s="91"/>
      <c r="P398" s="229">
        <f>O398*H398</f>
        <v>0</v>
      </c>
      <c r="Q398" s="229">
        <v>0.016279999999999999</v>
      </c>
      <c r="R398" s="229">
        <f>Q398*H398</f>
        <v>0.53203040000000001</v>
      </c>
      <c r="S398" s="229">
        <v>0</v>
      </c>
      <c r="T398" s="230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31" t="s">
        <v>165</v>
      </c>
      <c r="AT398" s="231" t="s">
        <v>161</v>
      </c>
      <c r="AU398" s="231" t="s">
        <v>89</v>
      </c>
      <c r="AY398" s="17" t="s">
        <v>159</v>
      </c>
      <c r="BE398" s="232">
        <f>IF(N398="základní",J398,0)</f>
        <v>0</v>
      </c>
      <c r="BF398" s="232">
        <f>IF(N398="snížená",J398,0)</f>
        <v>0</v>
      </c>
      <c r="BG398" s="232">
        <f>IF(N398="zákl. přenesená",J398,0)</f>
        <v>0</v>
      </c>
      <c r="BH398" s="232">
        <f>IF(N398="sníž. přenesená",J398,0)</f>
        <v>0</v>
      </c>
      <c r="BI398" s="232">
        <f>IF(N398="nulová",J398,0)</f>
        <v>0</v>
      </c>
      <c r="BJ398" s="17" t="s">
        <v>87</v>
      </c>
      <c r="BK398" s="232">
        <f>ROUND(I398*H398,1)</f>
        <v>0</v>
      </c>
      <c r="BL398" s="17" t="s">
        <v>165</v>
      </c>
      <c r="BM398" s="231" t="s">
        <v>658</v>
      </c>
    </row>
    <row r="399" s="13" customFormat="1">
      <c r="A399" s="13"/>
      <c r="B399" s="233"/>
      <c r="C399" s="234"/>
      <c r="D399" s="235" t="s">
        <v>175</v>
      </c>
      <c r="E399" s="236" t="s">
        <v>1</v>
      </c>
      <c r="F399" s="237" t="s">
        <v>659</v>
      </c>
      <c r="G399" s="234"/>
      <c r="H399" s="238">
        <v>15.253</v>
      </c>
      <c r="I399" s="239"/>
      <c r="J399" s="234"/>
      <c r="K399" s="234"/>
      <c r="L399" s="240"/>
      <c r="M399" s="241"/>
      <c r="N399" s="242"/>
      <c r="O399" s="242"/>
      <c r="P399" s="242"/>
      <c r="Q399" s="242"/>
      <c r="R399" s="242"/>
      <c r="S399" s="242"/>
      <c r="T399" s="24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4" t="s">
        <v>175</v>
      </c>
      <c r="AU399" s="244" t="s">
        <v>89</v>
      </c>
      <c r="AV399" s="13" t="s">
        <v>89</v>
      </c>
      <c r="AW399" s="13" t="s">
        <v>33</v>
      </c>
      <c r="AX399" s="13" t="s">
        <v>79</v>
      </c>
      <c r="AY399" s="244" t="s">
        <v>159</v>
      </c>
    </row>
    <row r="400" s="13" customFormat="1">
      <c r="A400" s="13"/>
      <c r="B400" s="233"/>
      <c r="C400" s="234"/>
      <c r="D400" s="235" t="s">
        <v>175</v>
      </c>
      <c r="E400" s="236" t="s">
        <v>1</v>
      </c>
      <c r="F400" s="237" t="s">
        <v>660</v>
      </c>
      <c r="G400" s="234"/>
      <c r="H400" s="238">
        <v>17.427</v>
      </c>
      <c r="I400" s="239"/>
      <c r="J400" s="234"/>
      <c r="K400" s="234"/>
      <c r="L400" s="240"/>
      <c r="M400" s="241"/>
      <c r="N400" s="242"/>
      <c r="O400" s="242"/>
      <c r="P400" s="242"/>
      <c r="Q400" s="242"/>
      <c r="R400" s="242"/>
      <c r="S400" s="242"/>
      <c r="T400" s="24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4" t="s">
        <v>175</v>
      </c>
      <c r="AU400" s="244" t="s">
        <v>89</v>
      </c>
      <c r="AV400" s="13" t="s">
        <v>89</v>
      </c>
      <c r="AW400" s="13" t="s">
        <v>33</v>
      </c>
      <c r="AX400" s="13" t="s">
        <v>79</v>
      </c>
      <c r="AY400" s="244" t="s">
        <v>159</v>
      </c>
    </row>
    <row r="401" s="14" customFormat="1">
      <c r="A401" s="14"/>
      <c r="B401" s="245"/>
      <c r="C401" s="246"/>
      <c r="D401" s="235" t="s">
        <v>175</v>
      </c>
      <c r="E401" s="247" t="s">
        <v>1</v>
      </c>
      <c r="F401" s="248" t="s">
        <v>247</v>
      </c>
      <c r="G401" s="246"/>
      <c r="H401" s="249">
        <v>32.68</v>
      </c>
      <c r="I401" s="250"/>
      <c r="J401" s="246"/>
      <c r="K401" s="246"/>
      <c r="L401" s="251"/>
      <c r="M401" s="252"/>
      <c r="N401" s="253"/>
      <c r="O401" s="253"/>
      <c r="P401" s="253"/>
      <c r="Q401" s="253"/>
      <c r="R401" s="253"/>
      <c r="S401" s="253"/>
      <c r="T401" s="25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5" t="s">
        <v>175</v>
      </c>
      <c r="AU401" s="255" t="s">
        <v>89</v>
      </c>
      <c r="AV401" s="14" t="s">
        <v>165</v>
      </c>
      <c r="AW401" s="14" t="s">
        <v>33</v>
      </c>
      <c r="AX401" s="14" t="s">
        <v>87</v>
      </c>
      <c r="AY401" s="255" t="s">
        <v>159</v>
      </c>
    </row>
    <row r="402" s="2" customFormat="1" ht="24.15" customHeight="1">
      <c r="A402" s="38"/>
      <c r="B402" s="39"/>
      <c r="C402" s="219" t="s">
        <v>661</v>
      </c>
      <c r="D402" s="219" t="s">
        <v>161</v>
      </c>
      <c r="E402" s="220" t="s">
        <v>662</v>
      </c>
      <c r="F402" s="221" t="s">
        <v>663</v>
      </c>
      <c r="G402" s="222" t="s">
        <v>427</v>
      </c>
      <c r="H402" s="223">
        <v>382.75</v>
      </c>
      <c r="I402" s="224"/>
      <c r="J402" s="225">
        <f>ROUND(I402*H402,1)</f>
        <v>0</v>
      </c>
      <c r="K402" s="226"/>
      <c r="L402" s="44"/>
      <c r="M402" s="227" t="s">
        <v>1</v>
      </c>
      <c r="N402" s="228" t="s">
        <v>44</v>
      </c>
      <c r="O402" s="91"/>
      <c r="P402" s="229">
        <f>O402*H402</f>
        <v>0</v>
      </c>
      <c r="Q402" s="229">
        <v>0</v>
      </c>
      <c r="R402" s="229">
        <f>Q402*H402</f>
        <v>0</v>
      </c>
      <c r="S402" s="229">
        <v>0</v>
      </c>
      <c r="T402" s="230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31" t="s">
        <v>165</v>
      </c>
      <c r="AT402" s="231" t="s">
        <v>161</v>
      </c>
      <c r="AU402" s="231" t="s">
        <v>89</v>
      </c>
      <c r="AY402" s="17" t="s">
        <v>159</v>
      </c>
      <c r="BE402" s="232">
        <f>IF(N402="základní",J402,0)</f>
        <v>0</v>
      </c>
      <c r="BF402" s="232">
        <f>IF(N402="snížená",J402,0)</f>
        <v>0</v>
      </c>
      <c r="BG402" s="232">
        <f>IF(N402="zákl. přenesená",J402,0)</f>
        <v>0</v>
      </c>
      <c r="BH402" s="232">
        <f>IF(N402="sníž. přenesená",J402,0)</f>
        <v>0</v>
      </c>
      <c r="BI402" s="232">
        <f>IF(N402="nulová",J402,0)</f>
        <v>0</v>
      </c>
      <c r="BJ402" s="17" t="s">
        <v>87</v>
      </c>
      <c r="BK402" s="232">
        <f>ROUND(I402*H402,1)</f>
        <v>0</v>
      </c>
      <c r="BL402" s="17" t="s">
        <v>165</v>
      </c>
      <c r="BM402" s="231" t="s">
        <v>664</v>
      </c>
    </row>
    <row r="403" s="13" customFormat="1">
      <c r="A403" s="13"/>
      <c r="B403" s="233"/>
      <c r="C403" s="234"/>
      <c r="D403" s="235" t="s">
        <v>175</v>
      </c>
      <c r="E403" s="236" t="s">
        <v>1</v>
      </c>
      <c r="F403" s="237" t="s">
        <v>665</v>
      </c>
      <c r="G403" s="234"/>
      <c r="H403" s="238">
        <v>382.75</v>
      </c>
      <c r="I403" s="239"/>
      <c r="J403" s="234"/>
      <c r="K403" s="234"/>
      <c r="L403" s="240"/>
      <c r="M403" s="241"/>
      <c r="N403" s="242"/>
      <c r="O403" s="242"/>
      <c r="P403" s="242"/>
      <c r="Q403" s="242"/>
      <c r="R403" s="242"/>
      <c r="S403" s="242"/>
      <c r="T403" s="24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4" t="s">
        <v>175</v>
      </c>
      <c r="AU403" s="244" t="s">
        <v>89</v>
      </c>
      <c r="AV403" s="13" t="s">
        <v>89</v>
      </c>
      <c r="AW403" s="13" t="s">
        <v>33</v>
      </c>
      <c r="AX403" s="13" t="s">
        <v>87</v>
      </c>
      <c r="AY403" s="244" t="s">
        <v>159</v>
      </c>
    </row>
    <row r="404" s="2" customFormat="1" ht="24.15" customHeight="1">
      <c r="A404" s="38"/>
      <c r="B404" s="39"/>
      <c r="C404" s="266" t="s">
        <v>666</v>
      </c>
      <c r="D404" s="266" t="s">
        <v>572</v>
      </c>
      <c r="E404" s="267" t="s">
        <v>667</v>
      </c>
      <c r="F404" s="268" t="s">
        <v>668</v>
      </c>
      <c r="G404" s="269" t="s">
        <v>427</v>
      </c>
      <c r="H404" s="270">
        <v>401.88799999999998</v>
      </c>
      <c r="I404" s="271"/>
      <c r="J404" s="272">
        <f>ROUND(I404*H404,1)</f>
        <v>0</v>
      </c>
      <c r="K404" s="273"/>
      <c r="L404" s="274"/>
      <c r="M404" s="275" t="s">
        <v>1</v>
      </c>
      <c r="N404" s="276" t="s">
        <v>44</v>
      </c>
      <c r="O404" s="91"/>
      <c r="P404" s="229">
        <f>O404*H404</f>
        <v>0</v>
      </c>
      <c r="Q404" s="229">
        <v>0.00010000000000000001</v>
      </c>
      <c r="R404" s="229">
        <f>Q404*H404</f>
        <v>0.040188799999999997</v>
      </c>
      <c r="S404" s="229">
        <v>0</v>
      </c>
      <c r="T404" s="230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31" t="s">
        <v>194</v>
      </c>
      <c r="AT404" s="231" t="s">
        <v>572</v>
      </c>
      <c r="AU404" s="231" t="s">
        <v>89</v>
      </c>
      <c r="AY404" s="17" t="s">
        <v>159</v>
      </c>
      <c r="BE404" s="232">
        <f>IF(N404="základní",J404,0)</f>
        <v>0</v>
      </c>
      <c r="BF404" s="232">
        <f>IF(N404="snížená",J404,0)</f>
        <v>0</v>
      </c>
      <c r="BG404" s="232">
        <f>IF(N404="zákl. přenesená",J404,0)</f>
        <v>0</v>
      </c>
      <c r="BH404" s="232">
        <f>IF(N404="sníž. přenesená",J404,0)</f>
        <v>0</v>
      </c>
      <c r="BI404" s="232">
        <f>IF(N404="nulová",J404,0)</f>
        <v>0</v>
      </c>
      <c r="BJ404" s="17" t="s">
        <v>87</v>
      </c>
      <c r="BK404" s="232">
        <f>ROUND(I404*H404,1)</f>
        <v>0</v>
      </c>
      <c r="BL404" s="17" t="s">
        <v>165</v>
      </c>
      <c r="BM404" s="231" t="s">
        <v>669</v>
      </c>
    </row>
    <row r="405" s="13" customFormat="1">
      <c r="A405" s="13"/>
      <c r="B405" s="233"/>
      <c r="C405" s="234"/>
      <c r="D405" s="235" t="s">
        <v>175</v>
      </c>
      <c r="E405" s="234"/>
      <c r="F405" s="237" t="s">
        <v>670</v>
      </c>
      <c r="G405" s="234"/>
      <c r="H405" s="238">
        <v>401.88799999999998</v>
      </c>
      <c r="I405" s="239"/>
      <c r="J405" s="234"/>
      <c r="K405" s="234"/>
      <c r="L405" s="240"/>
      <c r="M405" s="241"/>
      <c r="N405" s="242"/>
      <c r="O405" s="242"/>
      <c r="P405" s="242"/>
      <c r="Q405" s="242"/>
      <c r="R405" s="242"/>
      <c r="S405" s="242"/>
      <c r="T405" s="24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4" t="s">
        <v>175</v>
      </c>
      <c r="AU405" s="244" t="s">
        <v>89</v>
      </c>
      <c r="AV405" s="13" t="s">
        <v>89</v>
      </c>
      <c r="AW405" s="13" t="s">
        <v>4</v>
      </c>
      <c r="AX405" s="13" t="s">
        <v>87</v>
      </c>
      <c r="AY405" s="244" t="s">
        <v>159</v>
      </c>
    </row>
    <row r="406" s="12" customFormat="1" ht="22.8" customHeight="1">
      <c r="A406" s="12"/>
      <c r="B406" s="203"/>
      <c r="C406" s="204"/>
      <c r="D406" s="205" t="s">
        <v>78</v>
      </c>
      <c r="E406" s="217" t="s">
        <v>482</v>
      </c>
      <c r="F406" s="217" t="s">
        <v>671</v>
      </c>
      <c r="G406" s="204"/>
      <c r="H406" s="204"/>
      <c r="I406" s="207"/>
      <c r="J406" s="218">
        <f>BK406</f>
        <v>0</v>
      </c>
      <c r="K406" s="204"/>
      <c r="L406" s="209"/>
      <c r="M406" s="210"/>
      <c r="N406" s="211"/>
      <c r="O406" s="211"/>
      <c r="P406" s="212">
        <f>SUM(P407:P456)</f>
        <v>0</v>
      </c>
      <c r="Q406" s="211"/>
      <c r="R406" s="212">
        <f>SUM(R407:R456)</f>
        <v>7.8428189236800003</v>
      </c>
      <c r="S406" s="211"/>
      <c r="T406" s="213">
        <f>SUM(T407:T456)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214" t="s">
        <v>87</v>
      </c>
      <c r="AT406" s="215" t="s">
        <v>78</v>
      </c>
      <c r="AU406" s="215" t="s">
        <v>87</v>
      </c>
      <c r="AY406" s="214" t="s">
        <v>159</v>
      </c>
      <c r="BK406" s="216">
        <f>SUM(BK407:BK456)</f>
        <v>0</v>
      </c>
    </row>
    <row r="407" s="2" customFormat="1" ht="21.75" customHeight="1">
      <c r="A407" s="38"/>
      <c r="B407" s="39"/>
      <c r="C407" s="219" t="s">
        <v>672</v>
      </c>
      <c r="D407" s="219" t="s">
        <v>161</v>
      </c>
      <c r="E407" s="220" t="s">
        <v>673</v>
      </c>
      <c r="F407" s="221" t="s">
        <v>674</v>
      </c>
      <c r="G407" s="222" t="s">
        <v>173</v>
      </c>
      <c r="H407" s="223">
        <v>212.15199999999999</v>
      </c>
      <c r="I407" s="224"/>
      <c r="J407" s="225">
        <f>ROUND(I407*H407,1)</f>
        <v>0</v>
      </c>
      <c r="K407" s="226"/>
      <c r="L407" s="44"/>
      <c r="M407" s="227" t="s">
        <v>1</v>
      </c>
      <c r="N407" s="228" t="s">
        <v>44</v>
      </c>
      <c r="O407" s="91"/>
      <c r="P407" s="229">
        <f>O407*H407</f>
        <v>0</v>
      </c>
      <c r="Q407" s="229">
        <v>0.000263</v>
      </c>
      <c r="R407" s="229">
        <f>Q407*H407</f>
        <v>0.055795975999999997</v>
      </c>
      <c r="S407" s="229">
        <v>0</v>
      </c>
      <c r="T407" s="230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1" t="s">
        <v>165</v>
      </c>
      <c r="AT407" s="231" t="s">
        <v>161</v>
      </c>
      <c r="AU407" s="231" t="s">
        <v>89</v>
      </c>
      <c r="AY407" s="17" t="s">
        <v>159</v>
      </c>
      <c r="BE407" s="232">
        <f>IF(N407="základní",J407,0)</f>
        <v>0</v>
      </c>
      <c r="BF407" s="232">
        <f>IF(N407="snížená",J407,0)</f>
        <v>0</v>
      </c>
      <c r="BG407" s="232">
        <f>IF(N407="zákl. přenesená",J407,0)</f>
        <v>0</v>
      </c>
      <c r="BH407" s="232">
        <f>IF(N407="sníž. přenesená",J407,0)</f>
        <v>0</v>
      </c>
      <c r="BI407" s="232">
        <f>IF(N407="nulová",J407,0)</f>
        <v>0</v>
      </c>
      <c r="BJ407" s="17" t="s">
        <v>87</v>
      </c>
      <c r="BK407" s="232">
        <f>ROUND(I407*H407,1)</f>
        <v>0</v>
      </c>
      <c r="BL407" s="17" t="s">
        <v>165</v>
      </c>
      <c r="BM407" s="231" t="s">
        <v>675</v>
      </c>
    </row>
    <row r="408" s="13" customFormat="1">
      <c r="A408" s="13"/>
      <c r="B408" s="233"/>
      <c r="C408" s="234"/>
      <c r="D408" s="235" t="s">
        <v>175</v>
      </c>
      <c r="E408" s="236" t="s">
        <v>1</v>
      </c>
      <c r="F408" s="237" t="s">
        <v>676</v>
      </c>
      <c r="G408" s="234"/>
      <c r="H408" s="238">
        <v>212.15199999999999</v>
      </c>
      <c r="I408" s="239"/>
      <c r="J408" s="234"/>
      <c r="K408" s="234"/>
      <c r="L408" s="240"/>
      <c r="M408" s="241"/>
      <c r="N408" s="242"/>
      <c r="O408" s="242"/>
      <c r="P408" s="242"/>
      <c r="Q408" s="242"/>
      <c r="R408" s="242"/>
      <c r="S408" s="242"/>
      <c r="T408" s="24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4" t="s">
        <v>175</v>
      </c>
      <c r="AU408" s="244" t="s">
        <v>89</v>
      </c>
      <c r="AV408" s="13" t="s">
        <v>89</v>
      </c>
      <c r="AW408" s="13" t="s">
        <v>33</v>
      </c>
      <c r="AX408" s="13" t="s">
        <v>87</v>
      </c>
      <c r="AY408" s="244" t="s">
        <v>159</v>
      </c>
    </row>
    <row r="409" s="2" customFormat="1" ht="44.25" customHeight="1">
      <c r="A409" s="38"/>
      <c r="B409" s="39"/>
      <c r="C409" s="219" t="s">
        <v>677</v>
      </c>
      <c r="D409" s="219" t="s">
        <v>161</v>
      </c>
      <c r="E409" s="220" t="s">
        <v>678</v>
      </c>
      <c r="F409" s="221" t="s">
        <v>679</v>
      </c>
      <c r="G409" s="222" t="s">
        <v>173</v>
      </c>
      <c r="H409" s="223">
        <v>205.56</v>
      </c>
      <c r="I409" s="224"/>
      <c r="J409" s="225">
        <f>ROUND(I409*H409,1)</f>
        <v>0</v>
      </c>
      <c r="K409" s="226"/>
      <c r="L409" s="44"/>
      <c r="M409" s="227" t="s">
        <v>1</v>
      </c>
      <c r="N409" s="228" t="s">
        <v>44</v>
      </c>
      <c r="O409" s="91"/>
      <c r="P409" s="229">
        <f>O409*H409</f>
        <v>0</v>
      </c>
      <c r="Q409" s="229">
        <v>0.0087974400000000001</v>
      </c>
      <c r="R409" s="229">
        <f>Q409*H409</f>
        <v>1.8084017664000001</v>
      </c>
      <c r="S409" s="229">
        <v>0</v>
      </c>
      <c r="T409" s="230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31" t="s">
        <v>165</v>
      </c>
      <c r="AT409" s="231" t="s">
        <v>161</v>
      </c>
      <c r="AU409" s="231" t="s">
        <v>89</v>
      </c>
      <c r="AY409" s="17" t="s">
        <v>159</v>
      </c>
      <c r="BE409" s="232">
        <f>IF(N409="základní",J409,0)</f>
        <v>0</v>
      </c>
      <c r="BF409" s="232">
        <f>IF(N409="snížená",J409,0)</f>
        <v>0</v>
      </c>
      <c r="BG409" s="232">
        <f>IF(N409="zákl. přenesená",J409,0)</f>
        <v>0</v>
      </c>
      <c r="BH409" s="232">
        <f>IF(N409="sníž. přenesená",J409,0)</f>
        <v>0</v>
      </c>
      <c r="BI409" s="232">
        <f>IF(N409="nulová",J409,0)</f>
        <v>0</v>
      </c>
      <c r="BJ409" s="17" t="s">
        <v>87</v>
      </c>
      <c r="BK409" s="232">
        <f>ROUND(I409*H409,1)</f>
        <v>0</v>
      </c>
      <c r="BL409" s="17" t="s">
        <v>165</v>
      </c>
      <c r="BM409" s="231" t="s">
        <v>680</v>
      </c>
    </row>
    <row r="410" s="13" customFormat="1">
      <c r="A410" s="13"/>
      <c r="B410" s="233"/>
      <c r="C410" s="234"/>
      <c r="D410" s="235" t="s">
        <v>175</v>
      </c>
      <c r="E410" s="236" t="s">
        <v>1</v>
      </c>
      <c r="F410" s="237" t="s">
        <v>681</v>
      </c>
      <c r="G410" s="234"/>
      <c r="H410" s="238">
        <v>205.56</v>
      </c>
      <c r="I410" s="239"/>
      <c r="J410" s="234"/>
      <c r="K410" s="234"/>
      <c r="L410" s="240"/>
      <c r="M410" s="241"/>
      <c r="N410" s="242"/>
      <c r="O410" s="242"/>
      <c r="P410" s="242"/>
      <c r="Q410" s="242"/>
      <c r="R410" s="242"/>
      <c r="S410" s="242"/>
      <c r="T410" s="24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4" t="s">
        <v>175</v>
      </c>
      <c r="AU410" s="244" t="s">
        <v>89</v>
      </c>
      <c r="AV410" s="13" t="s">
        <v>89</v>
      </c>
      <c r="AW410" s="13" t="s">
        <v>33</v>
      </c>
      <c r="AX410" s="13" t="s">
        <v>87</v>
      </c>
      <c r="AY410" s="244" t="s">
        <v>159</v>
      </c>
    </row>
    <row r="411" s="2" customFormat="1" ht="16.5" customHeight="1">
      <c r="A411" s="38"/>
      <c r="B411" s="39"/>
      <c r="C411" s="266" t="s">
        <v>682</v>
      </c>
      <c r="D411" s="266" t="s">
        <v>572</v>
      </c>
      <c r="E411" s="267" t="s">
        <v>683</v>
      </c>
      <c r="F411" s="268" t="s">
        <v>684</v>
      </c>
      <c r="G411" s="269" t="s">
        <v>173</v>
      </c>
      <c r="H411" s="270">
        <v>215.83799999999999</v>
      </c>
      <c r="I411" s="271"/>
      <c r="J411" s="272">
        <f>ROUND(I411*H411,1)</f>
        <v>0</v>
      </c>
      <c r="K411" s="273"/>
      <c r="L411" s="274"/>
      <c r="M411" s="275" t="s">
        <v>1</v>
      </c>
      <c r="N411" s="276" t="s">
        <v>44</v>
      </c>
      <c r="O411" s="91"/>
      <c r="P411" s="229">
        <f>O411*H411</f>
        <v>0</v>
      </c>
      <c r="Q411" s="229">
        <v>0.0033999999999999998</v>
      </c>
      <c r="R411" s="229">
        <f>Q411*H411</f>
        <v>0.73384919999999998</v>
      </c>
      <c r="S411" s="229">
        <v>0</v>
      </c>
      <c r="T411" s="230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31" t="s">
        <v>194</v>
      </c>
      <c r="AT411" s="231" t="s">
        <v>572</v>
      </c>
      <c r="AU411" s="231" t="s">
        <v>89</v>
      </c>
      <c r="AY411" s="17" t="s">
        <v>159</v>
      </c>
      <c r="BE411" s="232">
        <f>IF(N411="základní",J411,0)</f>
        <v>0</v>
      </c>
      <c r="BF411" s="232">
        <f>IF(N411="snížená",J411,0)</f>
        <v>0</v>
      </c>
      <c r="BG411" s="232">
        <f>IF(N411="zákl. přenesená",J411,0)</f>
        <v>0</v>
      </c>
      <c r="BH411" s="232">
        <f>IF(N411="sníž. přenesená",J411,0)</f>
        <v>0</v>
      </c>
      <c r="BI411" s="232">
        <f>IF(N411="nulová",J411,0)</f>
        <v>0</v>
      </c>
      <c r="BJ411" s="17" t="s">
        <v>87</v>
      </c>
      <c r="BK411" s="232">
        <f>ROUND(I411*H411,1)</f>
        <v>0</v>
      </c>
      <c r="BL411" s="17" t="s">
        <v>165</v>
      </c>
      <c r="BM411" s="231" t="s">
        <v>685</v>
      </c>
    </row>
    <row r="412" s="13" customFormat="1">
      <c r="A412" s="13"/>
      <c r="B412" s="233"/>
      <c r="C412" s="234"/>
      <c r="D412" s="235" t="s">
        <v>175</v>
      </c>
      <c r="E412" s="234"/>
      <c r="F412" s="237" t="s">
        <v>686</v>
      </c>
      <c r="G412" s="234"/>
      <c r="H412" s="238">
        <v>215.83799999999999</v>
      </c>
      <c r="I412" s="239"/>
      <c r="J412" s="234"/>
      <c r="K412" s="234"/>
      <c r="L412" s="240"/>
      <c r="M412" s="241"/>
      <c r="N412" s="242"/>
      <c r="O412" s="242"/>
      <c r="P412" s="242"/>
      <c r="Q412" s="242"/>
      <c r="R412" s="242"/>
      <c r="S412" s="242"/>
      <c r="T412" s="24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4" t="s">
        <v>175</v>
      </c>
      <c r="AU412" s="244" t="s">
        <v>89</v>
      </c>
      <c r="AV412" s="13" t="s">
        <v>89</v>
      </c>
      <c r="AW412" s="13" t="s">
        <v>4</v>
      </c>
      <c r="AX412" s="13" t="s">
        <v>87</v>
      </c>
      <c r="AY412" s="244" t="s">
        <v>159</v>
      </c>
    </row>
    <row r="413" s="2" customFormat="1" ht="24.15" customHeight="1">
      <c r="A413" s="38"/>
      <c r="B413" s="39"/>
      <c r="C413" s="219" t="s">
        <v>687</v>
      </c>
      <c r="D413" s="219" t="s">
        <v>161</v>
      </c>
      <c r="E413" s="220" t="s">
        <v>688</v>
      </c>
      <c r="F413" s="221" t="s">
        <v>689</v>
      </c>
      <c r="G413" s="222" t="s">
        <v>427</v>
      </c>
      <c r="H413" s="223">
        <v>117.8</v>
      </c>
      <c r="I413" s="224"/>
      <c r="J413" s="225">
        <f>ROUND(I413*H413,1)</f>
        <v>0</v>
      </c>
      <c r="K413" s="226"/>
      <c r="L413" s="44"/>
      <c r="M413" s="227" t="s">
        <v>1</v>
      </c>
      <c r="N413" s="228" t="s">
        <v>44</v>
      </c>
      <c r="O413" s="91"/>
      <c r="P413" s="229">
        <f>O413*H413</f>
        <v>0</v>
      </c>
      <c r="Q413" s="229">
        <v>0</v>
      </c>
      <c r="R413" s="229">
        <f>Q413*H413</f>
        <v>0</v>
      </c>
      <c r="S413" s="229">
        <v>0</v>
      </c>
      <c r="T413" s="230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31" t="s">
        <v>165</v>
      </c>
      <c r="AT413" s="231" t="s">
        <v>161</v>
      </c>
      <c r="AU413" s="231" t="s">
        <v>89</v>
      </c>
      <c r="AY413" s="17" t="s">
        <v>159</v>
      </c>
      <c r="BE413" s="232">
        <f>IF(N413="základní",J413,0)</f>
        <v>0</v>
      </c>
      <c r="BF413" s="232">
        <f>IF(N413="snížená",J413,0)</f>
        <v>0</v>
      </c>
      <c r="BG413" s="232">
        <f>IF(N413="zákl. přenesená",J413,0)</f>
        <v>0</v>
      </c>
      <c r="BH413" s="232">
        <f>IF(N413="sníž. přenesená",J413,0)</f>
        <v>0</v>
      </c>
      <c r="BI413" s="232">
        <f>IF(N413="nulová",J413,0)</f>
        <v>0</v>
      </c>
      <c r="BJ413" s="17" t="s">
        <v>87</v>
      </c>
      <c r="BK413" s="232">
        <f>ROUND(I413*H413,1)</f>
        <v>0</v>
      </c>
      <c r="BL413" s="17" t="s">
        <v>165</v>
      </c>
      <c r="BM413" s="231" t="s">
        <v>690</v>
      </c>
    </row>
    <row r="414" s="13" customFormat="1">
      <c r="A414" s="13"/>
      <c r="B414" s="233"/>
      <c r="C414" s="234"/>
      <c r="D414" s="235" t="s">
        <v>175</v>
      </c>
      <c r="E414" s="236" t="s">
        <v>1</v>
      </c>
      <c r="F414" s="237" t="s">
        <v>691</v>
      </c>
      <c r="G414" s="234"/>
      <c r="H414" s="238">
        <v>117.8</v>
      </c>
      <c r="I414" s="239"/>
      <c r="J414" s="234"/>
      <c r="K414" s="234"/>
      <c r="L414" s="240"/>
      <c r="M414" s="241"/>
      <c r="N414" s="242"/>
      <c r="O414" s="242"/>
      <c r="P414" s="242"/>
      <c r="Q414" s="242"/>
      <c r="R414" s="242"/>
      <c r="S414" s="242"/>
      <c r="T414" s="24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4" t="s">
        <v>175</v>
      </c>
      <c r="AU414" s="244" t="s">
        <v>89</v>
      </c>
      <c r="AV414" s="13" t="s">
        <v>89</v>
      </c>
      <c r="AW414" s="13" t="s">
        <v>33</v>
      </c>
      <c r="AX414" s="13" t="s">
        <v>87</v>
      </c>
      <c r="AY414" s="244" t="s">
        <v>159</v>
      </c>
    </row>
    <row r="415" s="2" customFormat="1" ht="16.5" customHeight="1">
      <c r="A415" s="38"/>
      <c r="B415" s="39"/>
      <c r="C415" s="266" t="s">
        <v>692</v>
      </c>
      <c r="D415" s="266" t="s">
        <v>572</v>
      </c>
      <c r="E415" s="267" t="s">
        <v>693</v>
      </c>
      <c r="F415" s="268" t="s">
        <v>694</v>
      </c>
      <c r="G415" s="269" t="s">
        <v>427</v>
      </c>
      <c r="H415" s="270">
        <v>123.69</v>
      </c>
      <c r="I415" s="271"/>
      <c r="J415" s="272">
        <f>ROUND(I415*H415,1)</f>
        <v>0</v>
      </c>
      <c r="K415" s="273"/>
      <c r="L415" s="274"/>
      <c r="M415" s="275" t="s">
        <v>1</v>
      </c>
      <c r="N415" s="276" t="s">
        <v>44</v>
      </c>
      <c r="O415" s="91"/>
      <c r="P415" s="229">
        <f>O415*H415</f>
        <v>0</v>
      </c>
      <c r="Q415" s="229">
        <v>0.00010000000000000001</v>
      </c>
      <c r="R415" s="229">
        <f>Q415*H415</f>
        <v>0.012369</v>
      </c>
      <c r="S415" s="229">
        <v>0</v>
      </c>
      <c r="T415" s="230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31" t="s">
        <v>194</v>
      </c>
      <c r="AT415" s="231" t="s">
        <v>572</v>
      </c>
      <c r="AU415" s="231" t="s">
        <v>89</v>
      </c>
      <c r="AY415" s="17" t="s">
        <v>159</v>
      </c>
      <c r="BE415" s="232">
        <f>IF(N415="základní",J415,0)</f>
        <v>0</v>
      </c>
      <c r="BF415" s="232">
        <f>IF(N415="snížená",J415,0)</f>
        <v>0</v>
      </c>
      <c r="BG415" s="232">
        <f>IF(N415="zákl. přenesená",J415,0)</f>
        <v>0</v>
      </c>
      <c r="BH415" s="232">
        <f>IF(N415="sníž. přenesená",J415,0)</f>
        <v>0</v>
      </c>
      <c r="BI415" s="232">
        <f>IF(N415="nulová",J415,0)</f>
        <v>0</v>
      </c>
      <c r="BJ415" s="17" t="s">
        <v>87</v>
      </c>
      <c r="BK415" s="232">
        <f>ROUND(I415*H415,1)</f>
        <v>0</v>
      </c>
      <c r="BL415" s="17" t="s">
        <v>165</v>
      </c>
      <c r="BM415" s="231" t="s">
        <v>695</v>
      </c>
    </row>
    <row r="416" s="13" customFormat="1">
      <c r="A416" s="13"/>
      <c r="B416" s="233"/>
      <c r="C416" s="234"/>
      <c r="D416" s="235" t="s">
        <v>175</v>
      </c>
      <c r="E416" s="234"/>
      <c r="F416" s="237" t="s">
        <v>696</v>
      </c>
      <c r="G416" s="234"/>
      <c r="H416" s="238">
        <v>123.69</v>
      </c>
      <c r="I416" s="239"/>
      <c r="J416" s="234"/>
      <c r="K416" s="234"/>
      <c r="L416" s="240"/>
      <c r="M416" s="241"/>
      <c r="N416" s="242"/>
      <c r="O416" s="242"/>
      <c r="P416" s="242"/>
      <c r="Q416" s="242"/>
      <c r="R416" s="242"/>
      <c r="S416" s="242"/>
      <c r="T416" s="24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4" t="s">
        <v>175</v>
      </c>
      <c r="AU416" s="244" t="s">
        <v>89</v>
      </c>
      <c r="AV416" s="13" t="s">
        <v>89</v>
      </c>
      <c r="AW416" s="13" t="s">
        <v>4</v>
      </c>
      <c r="AX416" s="13" t="s">
        <v>87</v>
      </c>
      <c r="AY416" s="244" t="s">
        <v>159</v>
      </c>
    </row>
    <row r="417" s="2" customFormat="1" ht="44.25" customHeight="1">
      <c r="A417" s="38"/>
      <c r="B417" s="39"/>
      <c r="C417" s="219" t="s">
        <v>697</v>
      </c>
      <c r="D417" s="219" t="s">
        <v>161</v>
      </c>
      <c r="E417" s="220" t="s">
        <v>698</v>
      </c>
      <c r="F417" s="221" t="s">
        <v>699</v>
      </c>
      <c r="G417" s="222" t="s">
        <v>173</v>
      </c>
      <c r="H417" s="223">
        <v>321.33300000000003</v>
      </c>
      <c r="I417" s="224"/>
      <c r="J417" s="225">
        <f>ROUND(I417*H417,1)</f>
        <v>0</v>
      </c>
      <c r="K417" s="226"/>
      <c r="L417" s="44"/>
      <c r="M417" s="227" t="s">
        <v>1</v>
      </c>
      <c r="N417" s="228" t="s">
        <v>44</v>
      </c>
      <c r="O417" s="91"/>
      <c r="P417" s="229">
        <f>O417*H417</f>
        <v>0</v>
      </c>
      <c r="Q417" s="229">
        <v>0.0085961600000000003</v>
      </c>
      <c r="R417" s="229">
        <f>Q417*H417</f>
        <v>2.7622298812800001</v>
      </c>
      <c r="S417" s="229">
        <v>0</v>
      </c>
      <c r="T417" s="230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31" t="s">
        <v>165</v>
      </c>
      <c r="AT417" s="231" t="s">
        <v>161</v>
      </c>
      <c r="AU417" s="231" t="s">
        <v>89</v>
      </c>
      <c r="AY417" s="17" t="s">
        <v>159</v>
      </c>
      <c r="BE417" s="232">
        <f>IF(N417="základní",J417,0)</f>
        <v>0</v>
      </c>
      <c r="BF417" s="232">
        <f>IF(N417="snížená",J417,0)</f>
        <v>0</v>
      </c>
      <c r="BG417" s="232">
        <f>IF(N417="zákl. přenesená",J417,0)</f>
        <v>0</v>
      </c>
      <c r="BH417" s="232">
        <f>IF(N417="sníž. přenesená",J417,0)</f>
        <v>0</v>
      </c>
      <c r="BI417" s="232">
        <f>IF(N417="nulová",J417,0)</f>
        <v>0</v>
      </c>
      <c r="BJ417" s="17" t="s">
        <v>87</v>
      </c>
      <c r="BK417" s="232">
        <f>ROUND(I417*H417,1)</f>
        <v>0</v>
      </c>
      <c r="BL417" s="17" t="s">
        <v>165</v>
      </c>
      <c r="BM417" s="231" t="s">
        <v>700</v>
      </c>
    </row>
    <row r="418" s="13" customFormat="1">
      <c r="A418" s="13"/>
      <c r="B418" s="233"/>
      <c r="C418" s="234"/>
      <c r="D418" s="235" t="s">
        <v>175</v>
      </c>
      <c r="E418" s="236" t="s">
        <v>1</v>
      </c>
      <c r="F418" s="237" t="s">
        <v>701</v>
      </c>
      <c r="G418" s="234"/>
      <c r="H418" s="238">
        <v>273.31999999999999</v>
      </c>
      <c r="I418" s="239"/>
      <c r="J418" s="234"/>
      <c r="K418" s="234"/>
      <c r="L418" s="240"/>
      <c r="M418" s="241"/>
      <c r="N418" s="242"/>
      <c r="O418" s="242"/>
      <c r="P418" s="242"/>
      <c r="Q418" s="242"/>
      <c r="R418" s="242"/>
      <c r="S418" s="242"/>
      <c r="T418" s="24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4" t="s">
        <v>175</v>
      </c>
      <c r="AU418" s="244" t="s">
        <v>89</v>
      </c>
      <c r="AV418" s="13" t="s">
        <v>89</v>
      </c>
      <c r="AW418" s="13" t="s">
        <v>33</v>
      </c>
      <c r="AX418" s="13" t="s">
        <v>79</v>
      </c>
      <c r="AY418" s="244" t="s">
        <v>159</v>
      </c>
    </row>
    <row r="419" s="13" customFormat="1">
      <c r="A419" s="13"/>
      <c r="B419" s="233"/>
      <c r="C419" s="234"/>
      <c r="D419" s="235" t="s">
        <v>175</v>
      </c>
      <c r="E419" s="236" t="s">
        <v>1</v>
      </c>
      <c r="F419" s="237" t="s">
        <v>702</v>
      </c>
      <c r="G419" s="234"/>
      <c r="H419" s="238">
        <v>48.012999999999998</v>
      </c>
      <c r="I419" s="239"/>
      <c r="J419" s="234"/>
      <c r="K419" s="234"/>
      <c r="L419" s="240"/>
      <c r="M419" s="241"/>
      <c r="N419" s="242"/>
      <c r="O419" s="242"/>
      <c r="P419" s="242"/>
      <c r="Q419" s="242"/>
      <c r="R419" s="242"/>
      <c r="S419" s="242"/>
      <c r="T419" s="24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4" t="s">
        <v>175</v>
      </c>
      <c r="AU419" s="244" t="s">
        <v>89</v>
      </c>
      <c r="AV419" s="13" t="s">
        <v>89</v>
      </c>
      <c r="AW419" s="13" t="s">
        <v>33</v>
      </c>
      <c r="AX419" s="13" t="s">
        <v>79</v>
      </c>
      <c r="AY419" s="244" t="s">
        <v>159</v>
      </c>
    </row>
    <row r="420" s="14" customFormat="1">
      <c r="A420" s="14"/>
      <c r="B420" s="245"/>
      <c r="C420" s="246"/>
      <c r="D420" s="235" t="s">
        <v>175</v>
      </c>
      <c r="E420" s="247" t="s">
        <v>1</v>
      </c>
      <c r="F420" s="248" t="s">
        <v>247</v>
      </c>
      <c r="G420" s="246"/>
      <c r="H420" s="249">
        <v>321.33300000000003</v>
      </c>
      <c r="I420" s="250"/>
      <c r="J420" s="246"/>
      <c r="K420" s="246"/>
      <c r="L420" s="251"/>
      <c r="M420" s="252"/>
      <c r="N420" s="253"/>
      <c r="O420" s="253"/>
      <c r="P420" s="253"/>
      <c r="Q420" s="253"/>
      <c r="R420" s="253"/>
      <c r="S420" s="253"/>
      <c r="T420" s="25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5" t="s">
        <v>175</v>
      </c>
      <c r="AU420" s="255" t="s">
        <v>89</v>
      </c>
      <c r="AV420" s="14" t="s">
        <v>165</v>
      </c>
      <c r="AW420" s="14" t="s">
        <v>33</v>
      </c>
      <c r="AX420" s="14" t="s">
        <v>87</v>
      </c>
      <c r="AY420" s="255" t="s">
        <v>159</v>
      </c>
    </row>
    <row r="421" s="2" customFormat="1" ht="16.5" customHeight="1">
      <c r="A421" s="38"/>
      <c r="B421" s="39"/>
      <c r="C421" s="266" t="s">
        <v>703</v>
      </c>
      <c r="D421" s="266" t="s">
        <v>572</v>
      </c>
      <c r="E421" s="267" t="s">
        <v>704</v>
      </c>
      <c r="F421" s="268" t="s">
        <v>705</v>
      </c>
      <c r="G421" s="269" t="s">
        <v>173</v>
      </c>
      <c r="H421" s="270">
        <v>337.39999999999998</v>
      </c>
      <c r="I421" s="271"/>
      <c r="J421" s="272">
        <f>ROUND(I421*H421,1)</f>
        <v>0</v>
      </c>
      <c r="K421" s="273"/>
      <c r="L421" s="274"/>
      <c r="M421" s="275" t="s">
        <v>1</v>
      </c>
      <c r="N421" s="276" t="s">
        <v>44</v>
      </c>
      <c r="O421" s="91"/>
      <c r="P421" s="229">
        <f>O421*H421</f>
        <v>0</v>
      </c>
      <c r="Q421" s="229">
        <v>0.0027200000000000002</v>
      </c>
      <c r="R421" s="229">
        <f>Q421*H421</f>
        <v>0.91772799999999999</v>
      </c>
      <c r="S421" s="229">
        <v>0</v>
      </c>
      <c r="T421" s="230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31" t="s">
        <v>194</v>
      </c>
      <c r="AT421" s="231" t="s">
        <v>572</v>
      </c>
      <c r="AU421" s="231" t="s">
        <v>89</v>
      </c>
      <c r="AY421" s="17" t="s">
        <v>159</v>
      </c>
      <c r="BE421" s="232">
        <f>IF(N421="základní",J421,0)</f>
        <v>0</v>
      </c>
      <c r="BF421" s="232">
        <f>IF(N421="snížená",J421,0)</f>
        <v>0</v>
      </c>
      <c r="BG421" s="232">
        <f>IF(N421="zákl. přenesená",J421,0)</f>
        <v>0</v>
      </c>
      <c r="BH421" s="232">
        <f>IF(N421="sníž. přenesená",J421,0)</f>
        <v>0</v>
      </c>
      <c r="BI421" s="232">
        <f>IF(N421="nulová",J421,0)</f>
        <v>0</v>
      </c>
      <c r="BJ421" s="17" t="s">
        <v>87</v>
      </c>
      <c r="BK421" s="232">
        <f>ROUND(I421*H421,1)</f>
        <v>0</v>
      </c>
      <c r="BL421" s="17" t="s">
        <v>165</v>
      </c>
      <c r="BM421" s="231" t="s">
        <v>706</v>
      </c>
    </row>
    <row r="422" s="13" customFormat="1">
      <c r="A422" s="13"/>
      <c r="B422" s="233"/>
      <c r="C422" s="234"/>
      <c r="D422" s="235" t="s">
        <v>175</v>
      </c>
      <c r="E422" s="234"/>
      <c r="F422" s="237" t="s">
        <v>707</v>
      </c>
      <c r="G422" s="234"/>
      <c r="H422" s="238">
        <v>337.39999999999998</v>
      </c>
      <c r="I422" s="239"/>
      <c r="J422" s="234"/>
      <c r="K422" s="234"/>
      <c r="L422" s="240"/>
      <c r="M422" s="241"/>
      <c r="N422" s="242"/>
      <c r="O422" s="242"/>
      <c r="P422" s="242"/>
      <c r="Q422" s="242"/>
      <c r="R422" s="242"/>
      <c r="S422" s="242"/>
      <c r="T422" s="24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4" t="s">
        <v>175</v>
      </c>
      <c r="AU422" s="244" t="s">
        <v>89</v>
      </c>
      <c r="AV422" s="13" t="s">
        <v>89</v>
      </c>
      <c r="AW422" s="13" t="s">
        <v>4</v>
      </c>
      <c r="AX422" s="13" t="s">
        <v>87</v>
      </c>
      <c r="AY422" s="244" t="s">
        <v>159</v>
      </c>
    </row>
    <row r="423" s="2" customFormat="1" ht="16.5" customHeight="1">
      <c r="A423" s="38"/>
      <c r="B423" s="39"/>
      <c r="C423" s="219" t="s">
        <v>708</v>
      </c>
      <c r="D423" s="219" t="s">
        <v>161</v>
      </c>
      <c r="E423" s="220" t="s">
        <v>709</v>
      </c>
      <c r="F423" s="221" t="s">
        <v>710</v>
      </c>
      <c r="G423" s="222" t="s">
        <v>427</v>
      </c>
      <c r="H423" s="223">
        <v>394.24000000000001</v>
      </c>
      <c r="I423" s="224"/>
      <c r="J423" s="225">
        <f>ROUND(I423*H423,1)</f>
        <v>0</v>
      </c>
      <c r="K423" s="226"/>
      <c r="L423" s="44"/>
      <c r="M423" s="227" t="s">
        <v>1</v>
      </c>
      <c r="N423" s="228" t="s">
        <v>44</v>
      </c>
      <c r="O423" s="91"/>
      <c r="P423" s="229">
        <f>O423*H423</f>
        <v>0</v>
      </c>
      <c r="Q423" s="229">
        <v>0</v>
      </c>
      <c r="R423" s="229">
        <f>Q423*H423</f>
        <v>0</v>
      </c>
      <c r="S423" s="229">
        <v>0</v>
      </c>
      <c r="T423" s="230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31" t="s">
        <v>165</v>
      </c>
      <c r="AT423" s="231" t="s">
        <v>161</v>
      </c>
      <c r="AU423" s="231" t="s">
        <v>89</v>
      </c>
      <c r="AY423" s="17" t="s">
        <v>159</v>
      </c>
      <c r="BE423" s="232">
        <f>IF(N423="základní",J423,0)</f>
        <v>0</v>
      </c>
      <c r="BF423" s="232">
        <f>IF(N423="snížená",J423,0)</f>
        <v>0</v>
      </c>
      <c r="BG423" s="232">
        <f>IF(N423="zákl. přenesená",J423,0)</f>
        <v>0</v>
      </c>
      <c r="BH423" s="232">
        <f>IF(N423="sníž. přenesená",J423,0)</f>
        <v>0</v>
      </c>
      <c r="BI423" s="232">
        <f>IF(N423="nulová",J423,0)</f>
        <v>0</v>
      </c>
      <c r="BJ423" s="17" t="s">
        <v>87</v>
      </c>
      <c r="BK423" s="232">
        <f>ROUND(I423*H423,1)</f>
        <v>0</v>
      </c>
      <c r="BL423" s="17" t="s">
        <v>165</v>
      </c>
      <c r="BM423" s="231" t="s">
        <v>711</v>
      </c>
    </row>
    <row r="424" s="13" customFormat="1">
      <c r="A424" s="13"/>
      <c r="B424" s="233"/>
      <c r="C424" s="234"/>
      <c r="D424" s="235" t="s">
        <v>175</v>
      </c>
      <c r="E424" s="236" t="s">
        <v>1</v>
      </c>
      <c r="F424" s="237" t="s">
        <v>712</v>
      </c>
      <c r="G424" s="234"/>
      <c r="H424" s="238">
        <v>94.700000000000003</v>
      </c>
      <c r="I424" s="239"/>
      <c r="J424" s="234"/>
      <c r="K424" s="234"/>
      <c r="L424" s="240"/>
      <c r="M424" s="241"/>
      <c r="N424" s="242"/>
      <c r="O424" s="242"/>
      <c r="P424" s="242"/>
      <c r="Q424" s="242"/>
      <c r="R424" s="242"/>
      <c r="S424" s="242"/>
      <c r="T424" s="24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4" t="s">
        <v>175</v>
      </c>
      <c r="AU424" s="244" t="s">
        <v>89</v>
      </c>
      <c r="AV424" s="13" t="s">
        <v>89</v>
      </c>
      <c r="AW424" s="13" t="s">
        <v>33</v>
      </c>
      <c r="AX424" s="13" t="s">
        <v>79</v>
      </c>
      <c r="AY424" s="244" t="s">
        <v>159</v>
      </c>
    </row>
    <row r="425" s="13" customFormat="1">
      <c r="A425" s="13"/>
      <c r="B425" s="233"/>
      <c r="C425" s="234"/>
      <c r="D425" s="235" t="s">
        <v>175</v>
      </c>
      <c r="E425" s="236" t="s">
        <v>1</v>
      </c>
      <c r="F425" s="237" t="s">
        <v>713</v>
      </c>
      <c r="G425" s="234"/>
      <c r="H425" s="238">
        <v>82.120000000000005</v>
      </c>
      <c r="I425" s="239"/>
      <c r="J425" s="234"/>
      <c r="K425" s="234"/>
      <c r="L425" s="240"/>
      <c r="M425" s="241"/>
      <c r="N425" s="242"/>
      <c r="O425" s="242"/>
      <c r="P425" s="242"/>
      <c r="Q425" s="242"/>
      <c r="R425" s="242"/>
      <c r="S425" s="242"/>
      <c r="T425" s="24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4" t="s">
        <v>175</v>
      </c>
      <c r="AU425" s="244" t="s">
        <v>89</v>
      </c>
      <c r="AV425" s="13" t="s">
        <v>89</v>
      </c>
      <c r="AW425" s="13" t="s">
        <v>33</v>
      </c>
      <c r="AX425" s="13" t="s">
        <v>79</v>
      </c>
      <c r="AY425" s="244" t="s">
        <v>159</v>
      </c>
    </row>
    <row r="426" s="13" customFormat="1">
      <c r="A426" s="13"/>
      <c r="B426" s="233"/>
      <c r="C426" s="234"/>
      <c r="D426" s="235" t="s">
        <v>175</v>
      </c>
      <c r="E426" s="236" t="s">
        <v>1</v>
      </c>
      <c r="F426" s="237" t="s">
        <v>714</v>
      </c>
      <c r="G426" s="234"/>
      <c r="H426" s="238">
        <v>40.600000000000001</v>
      </c>
      <c r="I426" s="239"/>
      <c r="J426" s="234"/>
      <c r="K426" s="234"/>
      <c r="L426" s="240"/>
      <c r="M426" s="241"/>
      <c r="N426" s="242"/>
      <c r="O426" s="242"/>
      <c r="P426" s="242"/>
      <c r="Q426" s="242"/>
      <c r="R426" s="242"/>
      <c r="S426" s="242"/>
      <c r="T426" s="24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4" t="s">
        <v>175</v>
      </c>
      <c r="AU426" s="244" t="s">
        <v>89</v>
      </c>
      <c r="AV426" s="13" t="s">
        <v>89</v>
      </c>
      <c r="AW426" s="13" t="s">
        <v>33</v>
      </c>
      <c r="AX426" s="13" t="s">
        <v>79</v>
      </c>
      <c r="AY426" s="244" t="s">
        <v>159</v>
      </c>
    </row>
    <row r="427" s="13" customFormat="1">
      <c r="A427" s="13"/>
      <c r="B427" s="233"/>
      <c r="C427" s="234"/>
      <c r="D427" s="235" t="s">
        <v>175</v>
      </c>
      <c r="E427" s="236" t="s">
        <v>1</v>
      </c>
      <c r="F427" s="237" t="s">
        <v>715</v>
      </c>
      <c r="G427" s="234"/>
      <c r="H427" s="238">
        <v>41.520000000000003</v>
      </c>
      <c r="I427" s="239"/>
      <c r="J427" s="234"/>
      <c r="K427" s="234"/>
      <c r="L427" s="240"/>
      <c r="M427" s="241"/>
      <c r="N427" s="242"/>
      <c r="O427" s="242"/>
      <c r="P427" s="242"/>
      <c r="Q427" s="242"/>
      <c r="R427" s="242"/>
      <c r="S427" s="242"/>
      <c r="T427" s="24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4" t="s">
        <v>175</v>
      </c>
      <c r="AU427" s="244" t="s">
        <v>89</v>
      </c>
      <c r="AV427" s="13" t="s">
        <v>89</v>
      </c>
      <c r="AW427" s="13" t="s">
        <v>33</v>
      </c>
      <c r="AX427" s="13" t="s">
        <v>79</v>
      </c>
      <c r="AY427" s="244" t="s">
        <v>159</v>
      </c>
    </row>
    <row r="428" s="13" customFormat="1">
      <c r="A428" s="13"/>
      <c r="B428" s="233"/>
      <c r="C428" s="234"/>
      <c r="D428" s="235" t="s">
        <v>175</v>
      </c>
      <c r="E428" s="236" t="s">
        <v>1</v>
      </c>
      <c r="F428" s="237" t="s">
        <v>716</v>
      </c>
      <c r="G428" s="234"/>
      <c r="H428" s="238">
        <v>17.5</v>
      </c>
      <c r="I428" s="239"/>
      <c r="J428" s="234"/>
      <c r="K428" s="234"/>
      <c r="L428" s="240"/>
      <c r="M428" s="241"/>
      <c r="N428" s="242"/>
      <c r="O428" s="242"/>
      <c r="P428" s="242"/>
      <c r="Q428" s="242"/>
      <c r="R428" s="242"/>
      <c r="S428" s="242"/>
      <c r="T428" s="24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4" t="s">
        <v>175</v>
      </c>
      <c r="AU428" s="244" t="s">
        <v>89</v>
      </c>
      <c r="AV428" s="13" t="s">
        <v>89</v>
      </c>
      <c r="AW428" s="13" t="s">
        <v>33</v>
      </c>
      <c r="AX428" s="13" t="s">
        <v>79</v>
      </c>
      <c r="AY428" s="244" t="s">
        <v>159</v>
      </c>
    </row>
    <row r="429" s="13" customFormat="1">
      <c r="A429" s="13"/>
      <c r="B429" s="233"/>
      <c r="C429" s="234"/>
      <c r="D429" s="235" t="s">
        <v>175</v>
      </c>
      <c r="E429" s="236" t="s">
        <v>1</v>
      </c>
      <c r="F429" s="237" t="s">
        <v>717</v>
      </c>
      <c r="G429" s="234"/>
      <c r="H429" s="238">
        <v>117.8</v>
      </c>
      <c r="I429" s="239"/>
      <c r="J429" s="234"/>
      <c r="K429" s="234"/>
      <c r="L429" s="240"/>
      <c r="M429" s="241"/>
      <c r="N429" s="242"/>
      <c r="O429" s="242"/>
      <c r="P429" s="242"/>
      <c r="Q429" s="242"/>
      <c r="R429" s="242"/>
      <c r="S429" s="242"/>
      <c r="T429" s="24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4" t="s">
        <v>175</v>
      </c>
      <c r="AU429" s="244" t="s">
        <v>89</v>
      </c>
      <c r="AV429" s="13" t="s">
        <v>89</v>
      </c>
      <c r="AW429" s="13" t="s">
        <v>33</v>
      </c>
      <c r="AX429" s="13" t="s">
        <v>79</v>
      </c>
      <c r="AY429" s="244" t="s">
        <v>159</v>
      </c>
    </row>
    <row r="430" s="14" customFormat="1">
      <c r="A430" s="14"/>
      <c r="B430" s="245"/>
      <c r="C430" s="246"/>
      <c r="D430" s="235" t="s">
        <v>175</v>
      </c>
      <c r="E430" s="247" t="s">
        <v>1</v>
      </c>
      <c r="F430" s="248" t="s">
        <v>247</v>
      </c>
      <c r="G430" s="246"/>
      <c r="H430" s="249">
        <v>394.24000000000001</v>
      </c>
      <c r="I430" s="250"/>
      <c r="J430" s="246"/>
      <c r="K430" s="246"/>
      <c r="L430" s="251"/>
      <c r="M430" s="252"/>
      <c r="N430" s="253"/>
      <c r="O430" s="253"/>
      <c r="P430" s="253"/>
      <c r="Q430" s="253"/>
      <c r="R430" s="253"/>
      <c r="S430" s="253"/>
      <c r="T430" s="25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5" t="s">
        <v>175</v>
      </c>
      <c r="AU430" s="255" t="s">
        <v>89</v>
      </c>
      <c r="AV430" s="14" t="s">
        <v>165</v>
      </c>
      <c r="AW430" s="14" t="s">
        <v>33</v>
      </c>
      <c r="AX430" s="14" t="s">
        <v>87</v>
      </c>
      <c r="AY430" s="255" t="s">
        <v>159</v>
      </c>
    </row>
    <row r="431" s="2" customFormat="1" ht="24.15" customHeight="1">
      <c r="A431" s="38"/>
      <c r="B431" s="39"/>
      <c r="C431" s="266" t="s">
        <v>718</v>
      </c>
      <c r="D431" s="266" t="s">
        <v>572</v>
      </c>
      <c r="E431" s="267" t="s">
        <v>719</v>
      </c>
      <c r="F431" s="268" t="s">
        <v>720</v>
      </c>
      <c r="G431" s="269" t="s">
        <v>427</v>
      </c>
      <c r="H431" s="270">
        <v>99.435000000000002</v>
      </c>
      <c r="I431" s="271"/>
      <c r="J431" s="272">
        <f>ROUND(I431*H431,1)</f>
        <v>0</v>
      </c>
      <c r="K431" s="273"/>
      <c r="L431" s="274"/>
      <c r="M431" s="275" t="s">
        <v>1</v>
      </c>
      <c r="N431" s="276" t="s">
        <v>44</v>
      </c>
      <c r="O431" s="91"/>
      <c r="P431" s="229">
        <f>O431*H431</f>
        <v>0</v>
      </c>
      <c r="Q431" s="229">
        <v>0.00010000000000000001</v>
      </c>
      <c r="R431" s="229">
        <f>Q431*H431</f>
        <v>0.0099435000000000009</v>
      </c>
      <c r="S431" s="229">
        <v>0</v>
      </c>
      <c r="T431" s="230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31" t="s">
        <v>194</v>
      </c>
      <c r="AT431" s="231" t="s">
        <v>572</v>
      </c>
      <c r="AU431" s="231" t="s">
        <v>89</v>
      </c>
      <c r="AY431" s="17" t="s">
        <v>159</v>
      </c>
      <c r="BE431" s="232">
        <f>IF(N431="základní",J431,0)</f>
        <v>0</v>
      </c>
      <c r="BF431" s="232">
        <f>IF(N431="snížená",J431,0)</f>
        <v>0</v>
      </c>
      <c r="BG431" s="232">
        <f>IF(N431="zákl. přenesená",J431,0)</f>
        <v>0</v>
      </c>
      <c r="BH431" s="232">
        <f>IF(N431="sníž. přenesená",J431,0)</f>
        <v>0</v>
      </c>
      <c r="BI431" s="232">
        <f>IF(N431="nulová",J431,0)</f>
        <v>0</v>
      </c>
      <c r="BJ431" s="17" t="s">
        <v>87</v>
      </c>
      <c r="BK431" s="232">
        <f>ROUND(I431*H431,1)</f>
        <v>0</v>
      </c>
      <c r="BL431" s="17" t="s">
        <v>165</v>
      </c>
      <c r="BM431" s="231" t="s">
        <v>721</v>
      </c>
    </row>
    <row r="432" s="13" customFormat="1">
      <c r="A432" s="13"/>
      <c r="B432" s="233"/>
      <c r="C432" s="234"/>
      <c r="D432" s="235" t="s">
        <v>175</v>
      </c>
      <c r="E432" s="236" t="s">
        <v>1</v>
      </c>
      <c r="F432" s="237" t="s">
        <v>712</v>
      </c>
      <c r="G432" s="234"/>
      <c r="H432" s="238">
        <v>94.700000000000003</v>
      </c>
      <c r="I432" s="239"/>
      <c r="J432" s="234"/>
      <c r="K432" s="234"/>
      <c r="L432" s="240"/>
      <c r="M432" s="241"/>
      <c r="N432" s="242"/>
      <c r="O432" s="242"/>
      <c r="P432" s="242"/>
      <c r="Q432" s="242"/>
      <c r="R432" s="242"/>
      <c r="S432" s="242"/>
      <c r="T432" s="24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4" t="s">
        <v>175</v>
      </c>
      <c r="AU432" s="244" t="s">
        <v>89</v>
      </c>
      <c r="AV432" s="13" t="s">
        <v>89</v>
      </c>
      <c r="AW432" s="13" t="s">
        <v>33</v>
      </c>
      <c r="AX432" s="13" t="s">
        <v>87</v>
      </c>
      <c r="AY432" s="244" t="s">
        <v>159</v>
      </c>
    </row>
    <row r="433" s="13" customFormat="1">
      <c r="A433" s="13"/>
      <c r="B433" s="233"/>
      <c r="C433" s="234"/>
      <c r="D433" s="235" t="s">
        <v>175</v>
      </c>
      <c r="E433" s="234"/>
      <c r="F433" s="237" t="s">
        <v>722</v>
      </c>
      <c r="G433" s="234"/>
      <c r="H433" s="238">
        <v>99.435000000000002</v>
      </c>
      <c r="I433" s="239"/>
      <c r="J433" s="234"/>
      <c r="K433" s="234"/>
      <c r="L433" s="240"/>
      <c r="M433" s="241"/>
      <c r="N433" s="242"/>
      <c r="O433" s="242"/>
      <c r="P433" s="242"/>
      <c r="Q433" s="242"/>
      <c r="R433" s="242"/>
      <c r="S433" s="242"/>
      <c r="T433" s="24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4" t="s">
        <v>175</v>
      </c>
      <c r="AU433" s="244" t="s">
        <v>89</v>
      </c>
      <c r="AV433" s="13" t="s">
        <v>89</v>
      </c>
      <c r="AW433" s="13" t="s">
        <v>4</v>
      </c>
      <c r="AX433" s="13" t="s">
        <v>87</v>
      </c>
      <c r="AY433" s="244" t="s">
        <v>159</v>
      </c>
    </row>
    <row r="434" s="2" customFormat="1" ht="24.15" customHeight="1">
      <c r="A434" s="38"/>
      <c r="B434" s="39"/>
      <c r="C434" s="266" t="s">
        <v>723</v>
      </c>
      <c r="D434" s="266" t="s">
        <v>572</v>
      </c>
      <c r="E434" s="267" t="s">
        <v>724</v>
      </c>
      <c r="F434" s="268" t="s">
        <v>725</v>
      </c>
      <c r="G434" s="269" t="s">
        <v>427</v>
      </c>
      <c r="H434" s="270">
        <v>82.120000000000005</v>
      </c>
      <c r="I434" s="271"/>
      <c r="J434" s="272">
        <f>ROUND(I434*H434,1)</f>
        <v>0</v>
      </c>
      <c r="K434" s="273"/>
      <c r="L434" s="274"/>
      <c r="M434" s="275" t="s">
        <v>1</v>
      </c>
      <c r="N434" s="276" t="s">
        <v>44</v>
      </c>
      <c r="O434" s="91"/>
      <c r="P434" s="229">
        <f>O434*H434</f>
        <v>0</v>
      </c>
      <c r="Q434" s="229">
        <v>0.00029999999999999997</v>
      </c>
      <c r="R434" s="229">
        <f>Q434*H434</f>
        <v>0.024635999999999998</v>
      </c>
      <c r="S434" s="229">
        <v>0</v>
      </c>
      <c r="T434" s="230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31" t="s">
        <v>194</v>
      </c>
      <c r="AT434" s="231" t="s">
        <v>572</v>
      </c>
      <c r="AU434" s="231" t="s">
        <v>89</v>
      </c>
      <c r="AY434" s="17" t="s">
        <v>159</v>
      </c>
      <c r="BE434" s="232">
        <f>IF(N434="základní",J434,0)</f>
        <v>0</v>
      </c>
      <c r="BF434" s="232">
        <f>IF(N434="snížená",J434,0)</f>
        <v>0</v>
      </c>
      <c r="BG434" s="232">
        <f>IF(N434="zákl. přenesená",J434,0)</f>
        <v>0</v>
      </c>
      <c r="BH434" s="232">
        <f>IF(N434="sníž. přenesená",J434,0)</f>
        <v>0</v>
      </c>
      <c r="BI434" s="232">
        <f>IF(N434="nulová",J434,0)</f>
        <v>0</v>
      </c>
      <c r="BJ434" s="17" t="s">
        <v>87</v>
      </c>
      <c r="BK434" s="232">
        <f>ROUND(I434*H434,1)</f>
        <v>0</v>
      </c>
      <c r="BL434" s="17" t="s">
        <v>165</v>
      </c>
      <c r="BM434" s="231" t="s">
        <v>726</v>
      </c>
    </row>
    <row r="435" s="13" customFormat="1">
      <c r="A435" s="13"/>
      <c r="B435" s="233"/>
      <c r="C435" s="234"/>
      <c r="D435" s="235" t="s">
        <v>175</v>
      </c>
      <c r="E435" s="236" t="s">
        <v>1</v>
      </c>
      <c r="F435" s="237" t="s">
        <v>713</v>
      </c>
      <c r="G435" s="234"/>
      <c r="H435" s="238">
        <v>82.120000000000005</v>
      </c>
      <c r="I435" s="239"/>
      <c r="J435" s="234"/>
      <c r="K435" s="234"/>
      <c r="L435" s="240"/>
      <c r="M435" s="241"/>
      <c r="N435" s="242"/>
      <c r="O435" s="242"/>
      <c r="P435" s="242"/>
      <c r="Q435" s="242"/>
      <c r="R435" s="242"/>
      <c r="S435" s="242"/>
      <c r="T435" s="24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4" t="s">
        <v>175</v>
      </c>
      <c r="AU435" s="244" t="s">
        <v>89</v>
      </c>
      <c r="AV435" s="13" t="s">
        <v>89</v>
      </c>
      <c r="AW435" s="13" t="s">
        <v>33</v>
      </c>
      <c r="AX435" s="13" t="s">
        <v>87</v>
      </c>
      <c r="AY435" s="244" t="s">
        <v>159</v>
      </c>
    </row>
    <row r="436" s="2" customFormat="1" ht="24.15" customHeight="1">
      <c r="A436" s="38"/>
      <c r="B436" s="39"/>
      <c r="C436" s="266" t="s">
        <v>727</v>
      </c>
      <c r="D436" s="266" t="s">
        <v>572</v>
      </c>
      <c r="E436" s="267" t="s">
        <v>728</v>
      </c>
      <c r="F436" s="268" t="s">
        <v>729</v>
      </c>
      <c r="G436" s="269" t="s">
        <v>427</v>
      </c>
      <c r="H436" s="270">
        <v>40.600000000000001</v>
      </c>
      <c r="I436" s="271"/>
      <c r="J436" s="272">
        <f>ROUND(I436*H436,1)</f>
        <v>0</v>
      </c>
      <c r="K436" s="273"/>
      <c r="L436" s="274"/>
      <c r="M436" s="275" t="s">
        <v>1</v>
      </c>
      <c r="N436" s="276" t="s">
        <v>44</v>
      </c>
      <c r="O436" s="91"/>
      <c r="P436" s="229">
        <f>O436*H436</f>
        <v>0</v>
      </c>
      <c r="Q436" s="229">
        <v>0.00020000000000000001</v>
      </c>
      <c r="R436" s="229">
        <f>Q436*H436</f>
        <v>0.0081200000000000005</v>
      </c>
      <c r="S436" s="229">
        <v>0</v>
      </c>
      <c r="T436" s="230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31" t="s">
        <v>194</v>
      </c>
      <c r="AT436" s="231" t="s">
        <v>572</v>
      </c>
      <c r="AU436" s="231" t="s">
        <v>89</v>
      </c>
      <c r="AY436" s="17" t="s">
        <v>159</v>
      </c>
      <c r="BE436" s="232">
        <f>IF(N436="základní",J436,0)</f>
        <v>0</v>
      </c>
      <c r="BF436" s="232">
        <f>IF(N436="snížená",J436,0)</f>
        <v>0</v>
      </c>
      <c r="BG436" s="232">
        <f>IF(N436="zákl. přenesená",J436,0)</f>
        <v>0</v>
      </c>
      <c r="BH436" s="232">
        <f>IF(N436="sníž. přenesená",J436,0)</f>
        <v>0</v>
      </c>
      <c r="BI436" s="232">
        <f>IF(N436="nulová",J436,0)</f>
        <v>0</v>
      </c>
      <c r="BJ436" s="17" t="s">
        <v>87</v>
      </c>
      <c r="BK436" s="232">
        <f>ROUND(I436*H436,1)</f>
        <v>0</v>
      </c>
      <c r="BL436" s="17" t="s">
        <v>165</v>
      </c>
      <c r="BM436" s="231" t="s">
        <v>730</v>
      </c>
    </row>
    <row r="437" s="13" customFormat="1">
      <c r="A437" s="13"/>
      <c r="B437" s="233"/>
      <c r="C437" s="234"/>
      <c r="D437" s="235" t="s">
        <v>175</v>
      </c>
      <c r="E437" s="236" t="s">
        <v>1</v>
      </c>
      <c r="F437" s="237" t="s">
        <v>714</v>
      </c>
      <c r="G437" s="234"/>
      <c r="H437" s="238">
        <v>40.600000000000001</v>
      </c>
      <c r="I437" s="239"/>
      <c r="J437" s="234"/>
      <c r="K437" s="234"/>
      <c r="L437" s="240"/>
      <c r="M437" s="241"/>
      <c r="N437" s="242"/>
      <c r="O437" s="242"/>
      <c r="P437" s="242"/>
      <c r="Q437" s="242"/>
      <c r="R437" s="242"/>
      <c r="S437" s="242"/>
      <c r="T437" s="24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4" t="s">
        <v>175</v>
      </c>
      <c r="AU437" s="244" t="s">
        <v>89</v>
      </c>
      <c r="AV437" s="13" t="s">
        <v>89</v>
      </c>
      <c r="AW437" s="13" t="s">
        <v>33</v>
      </c>
      <c r="AX437" s="13" t="s">
        <v>87</v>
      </c>
      <c r="AY437" s="244" t="s">
        <v>159</v>
      </c>
    </row>
    <row r="438" s="2" customFormat="1" ht="24.15" customHeight="1">
      <c r="A438" s="38"/>
      <c r="B438" s="39"/>
      <c r="C438" s="266" t="s">
        <v>731</v>
      </c>
      <c r="D438" s="266" t="s">
        <v>572</v>
      </c>
      <c r="E438" s="267" t="s">
        <v>732</v>
      </c>
      <c r="F438" s="268" t="s">
        <v>733</v>
      </c>
      <c r="G438" s="269" t="s">
        <v>427</v>
      </c>
      <c r="H438" s="270">
        <v>41.520000000000003</v>
      </c>
      <c r="I438" s="271"/>
      <c r="J438" s="272">
        <f>ROUND(I438*H438,1)</f>
        <v>0</v>
      </c>
      <c r="K438" s="273"/>
      <c r="L438" s="274"/>
      <c r="M438" s="275" t="s">
        <v>1</v>
      </c>
      <c r="N438" s="276" t="s">
        <v>44</v>
      </c>
      <c r="O438" s="91"/>
      <c r="P438" s="229">
        <f>O438*H438</f>
        <v>0</v>
      </c>
      <c r="Q438" s="229">
        <v>0.00020000000000000001</v>
      </c>
      <c r="R438" s="229">
        <f>Q438*H438</f>
        <v>0.0083040000000000006</v>
      </c>
      <c r="S438" s="229">
        <v>0</v>
      </c>
      <c r="T438" s="230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31" t="s">
        <v>194</v>
      </c>
      <c r="AT438" s="231" t="s">
        <v>572</v>
      </c>
      <c r="AU438" s="231" t="s">
        <v>89</v>
      </c>
      <c r="AY438" s="17" t="s">
        <v>159</v>
      </c>
      <c r="BE438" s="232">
        <f>IF(N438="základní",J438,0)</f>
        <v>0</v>
      </c>
      <c r="BF438" s="232">
        <f>IF(N438="snížená",J438,0)</f>
        <v>0</v>
      </c>
      <c r="BG438" s="232">
        <f>IF(N438="zákl. přenesená",J438,0)</f>
        <v>0</v>
      </c>
      <c r="BH438" s="232">
        <f>IF(N438="sníž. přenesená",J438,0)</f>
        <v>0</v>
      </c>
      <c r="BI438" s="232">
        <f>IF(N438="nulová",J438,0)</f>
        <v>0</v>
      </c>
      <c r="BJ438" s="17" t="s">
        <v>87</v>
      </c>
      <c r="BK438" s="232">
        <f>ROUND(I438*H438,1)</f>
        <v>0</v>
      </c>
      <c r="BL438" s="17" t="s">
        <v>165</v>
      </c>
      <c r="BM438" s="231" t="s">
        <v>734</v>
      </c>
    </row>
    <row r="439" s="13" customFormat="1">
      <c r="A439" s="13"/>
      <c r="B439" s="233"/>
      <c r="C439" s="234"/>
      <c r="D439" s="235" t="s">
        <v>175</v>
      </c>
      <c r="E439" s="236" t="s">
        <v>1</v>
      </c>
      <c r="F439" s="237" t="s">
        <v>715</v>
      </c>
      <c r="G439" s="234"/>
      <c r="H439" s="238">
        <v>41.520000000000003</v>
      </c>
      <c r="I439" s="239"/>
      <c r="J439" s="234"/>
      <c r="K439" s="234"/>
      <c r="L439" s="240"/>
      <c r="M439" s="241"/>
      <c r="N439" s="242"/>
      <c r="O439" s="242"/>
      <c r="P439" s="242"/>
      <c r="Q439" s="242"/>
      <c r="R439" s="242"/>
      <c r="S439" s="242"/>
      <c r="T439" s="24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4" t="s">
        <v>175</v>
      </c>
      <c r="AU439" s="244" t="s">
        <v>89</v>
      </c>
      <c r="AV439" s="13" t="s">
        <v>89</v>
      </c>
      <c r="AW439" s="13" t="s">
        <v>33</v>
      </c>
      <c r="AX439" s="13" t="s">
        <v>87</v>
      </c>
      <c r="AY439" s="244" t="s">
        <v>159</v>
      </c>
    </row>
    <row r="440" s="2" customFormat="1" ht="24.15" customHeight="1">
      <c r="A440" s="38"/>
      <c r="B440" s="39"/>
      <c r="C440" s="266" t="s">
        <v>735</v>
      </c>
      <c r="D440" s="266" t="s">
        <v>572</v>
      </c>
      <c r="E440" s="267" t="s">
        <v>736</v>
      </c>
      <c r="F440" s="268" t="s">
        <v>737</v>
      </c>
      <c r="G440" s="269" t="s">
        <v>427</v>
      </c>
      <c r="H440" s="270">
        <v>17.5</v>
      </c>
      <c r="I440" s="271"/>
      <c r="J440" s="272">
        <f>ROUND(I440*H440,1)</f>
        <v>0</v>
      </c>
      <c r="K440" s="273"/>
      <c r="L440" s="274"/>
      <c r="M440" s="275" t="s">
        <v>1</v>
      </c>
      <c r="N440" s="276" t="s">
        <v>44</v>
      </c>
      <c r="O440" s="91"/>
      <c r="P440" s="229">
        <f>O440*H440</f>
        <v>0</v>
      </c>
      <c r="Q440" s="229">
        <v>0.00050000000000000001</v>
      </c>
      <c r="R440" s="229">
        <f>Q440*H440</f>
        <v>0.0087500000000000008</v>
      </c>
      <c r="S440" s="229">
        <v>0</v>
      </c>
      <c r="T440" s="230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31" t="s">
        <v>194</v>
      </c>
      <c r="AT440" s="231" t="s">
        <v>572</v>
      </c>
      <c r="AU440" s="231" t="s">
        <v>89</v>
      </c>
      <c r="AY440" s="17" t="s">
        <v>159</v>
      </c>
      <c r="BE440" s="232">
        <f>IF(N440="základní",J440,0)</f>
        <v>0</v>
      </c>
      <c r="BF440" s="232">
        <f>IF(N440="snížená",J440,0)</f>
        <v>0</v>
      </c>
      <c r="BG440" s="232">
        <f>IF(N440="zákl. přenesená",J440,0)</f>
        <v>0</v>
      </c>
      <c r="BH440" s="232">
        <f>IF(N440="sníž. přenesená",J440,0)</f>
        <v>0</v>
      </c>
      <c r="BI440" s="232">
        <f>IF(N440="nulová",J440,0)</f>
        <v>0</v>
      </c>
      <c r="BJ440" s="17" t="s">
        <v>87</v>
      </c>
      <c r="BK440" s="232">
        <f>ROUND(I440*H440,1)</f>
        <v>0</v>
      </c>
      <c r="BL440" s="17" t="s">
        <v>165</v>
      </c>
      <c r="BM440" s="231" t="s">
        <v>738</v>
      </c>
    </row>
    <row r="441" s="13" customFormat="1">
      <c r="A441" s="13"/>
      <c r="B441" s="233"/>
      <c r="C441" s="234"/>
      <c r="D441" s="235" t="s">
        <v>175</v>
      </c>
      <c r="E441" s="236" t="s">
        <v>1</v>
      </c>
      <c r="F441" s="237" t="s">
        <v>716</v>
      </c>
      <c r="G441" s="234"/>
      <c r="H441" s="238">
        <v>17.5</v>
      </c>
      <c r="I441" s="239"/>
      <c r="J441" s="234"/>
      <c r="K441" s="234"/>
      <c r="L441" s="240"/>
      <c r="M441" s="241"/>
      <c r="N441" s="242"/>
      <c r="O441" s="242"/>
      <c r="P441" s="242"/>
      <c r="Q441" s="242"/>
      <c r="R441" s="242"/>
      <c r="S441" s="242"/>
      <c r="T441" s="24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4" t="s">
        <v>175</v>
      </c>
      <c r="AU441" s="244" t="s">
        <v>89</v>
      </c>
      <c r="AV441" s="13" t="s">
        <v>89</v>
      </c>
      <c r="AW441" s="13" t="s">
        <v>33</v>
      </c>
      <c r="AX441" s="13" t="s">
        <v>87</v>
      </c>
      <c r="AY441" s="244" t="s">
        <v>159</v>
      </c>
    </row>
    <row r="442" s="2" customFormat="1" ht="24.15" customHeight="1">
      <c r="A442" s="38"/>
      <c r="B442" s="39"/>
      <c r="C442" s="266" t="s">
        <v>739</v>
      </c>
      <c r="D442" s="266" t="s">
        <v>572</v>
      </c>
      <c r="E442" s="267" t="s">
        <v>740</v>
      </c>
      <c r="F442" s="268" t="s">
        <v>741</v>
      </c>
      <c r="G442" s="269" t="s">
        <v>427</v>
      </c>
      <c r="H442" s="270">
        <v>123.69</v>
      </c>
      <c r="I442" s="271"/>
      <c r="J442" s="272">
        <f>ROUND(I442*H442,1)</f>
        <v>0</v>
      </c>
      <c r="K442" s="273"/>
      <c r="L442" s="274"/>
      <c r="M442" s="275" t="s">
        <v>1</v>
      </c>
      <c r="N442" s="276" t="s">
        <v>44</v>
      </c>
      <c r="O442" s="91"/>
      <c r="P442" s="229">
        <f>O442*H442</f>
        <v>0</v>
      </c>
      <c r="Q442" s="229">
        <v>4.0000000000000003E-05</v>
      </c>
      <c r="R442" s="229">
        <f>Q442*H442</f>
        <v>0.0049475999999999999</v>
      </c>
      <c r="S442" s="229">
        <v>0</v>
      </c>
      <c r="T442" s="230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31" t="s">
        <v>194</v>
      </c>
      <c r="AT442" s="231" t="s">
        <v>572</v>
      </c>
      <c r="AU442" s="231" t="s">
        <v>89</v>
      </c>
      <c r="AY442" s="17" t="s">
        <v>159</v>
      </c>
      <c r="BE442" s="232">
        <f>IF(N442="základní",J442,0)</f>
        <v>0</v>
      </c>
      <c r="BF442" s="232">
        <f>IF(N442="snížená",J442,0)</f>
        <v>0</v>
      </c>
      <c r="BG442" s="232">
        <f>IF(N442="zákl. přenesená",J442,0)</f>
        <v>0</v>
      </c>
      <c r="BH442" s="232">
        <f>IF(N442="sníž. přenesená",J442,0)</f>
        <v>0</v>
      </c>
      <c r="BI442" s="232">
        <f>IF(N442="nulová",J442,0)</f>
        <v>0</v>
      </c>
      <c r="BJ442" s="17" t="s">
        <v>87</v>
      </c>
      <c r="BK442" s="232">
        <f>ROUND(I442*H442,1)</f>
        <v>0</v>
      </c>
      <c r="BL442" s="17" t="s">
        <v>165</v>
      </c>
      <c r="BM442" s="231" t="s">
        <v>742</v>
      </c>
    </row>
    <row r="443" s="13" customFormat="1">
      <c r="A443" s="13"/>
      <c r="B443" s="233"/>
      <c r="C443" s="234"/>
      <c r="D443" s="235" t="s">
        <v>175</v>
      </c>
      <c r="E443" s="236" t="s">
        <v>1</v>
      </c>
      <c r="F443" s="237" t="s">
        <v>717</v>
      </c>
      <c r="G443" s="234"/>
      <c r="H443" s="238">
        <v>117.8</v>
      </c>
      <c r="I443" s="239"/>
      <c r="J443" s="234"/>
      <c r="K443" s="234"/>
      <c r="L443" s="240"/>
      <c r="M443" s="241"/>
      <c r="N443" s="242"/>
      <c r="O443" s="242"/>
      <c r="P443" s="242"/>
      <c r="Q443" s="242"/>
      <c r="R443" s="242"/>
      <c r="S443" s="242"/>
      <c r="T443" s="24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4" t="s">
        <v>175</v>
      </c>
      <c r="AU443" s="244" t="s">
        <v>89</v>
      </c>
      <c r="AV443" s="13" t="s">
        <v>89</v>
      </c>
      <c r="AW443" s="13" t="s">
        <v>33</v>
      </c>
      <c r="AX443" s="13" t="s">
        <v>87</v>
      </c>
      <c r="AY443" s="244" t="s">
        <v>159</v>
      </c>
    </row>
    <row r="444" s="13" customFormat="1">
      <c r="A444" s="13"/>
      <c r="B444" s="233"/>
      <c r="C444" s="234"/>
      <c r="D444" s="235" t="s">
        <v>175</v>
      </c>
      <c r="E444" s="234"/>
      <c r="F444" s="237" t="s">
        <v>696</v>
      </c>
      <c r="G444" s="234"/>
      <c r="H444" s="238">
        <v>123.69</v>
      </c>
      <c r="I444" s="239"/>
      <c r="J444" s="234"/>
      <c r="K444" s="234"/>
      <c r="L444" s="240"/>
      <c r="M444" s="241"/>
      <c r="N444" s="242"/>
      <c r="O444" s="242"/>
      <c r="P444" s="242"/>
      <c r="Q444" s="242"/>
      <c r="R444" s="242"/>
      <c r="S444" s="242"/>
      <c r="T444" s="24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4" t="s">
        <v>175</v>
      </c>
      <c r="AU444" s="244" t="s">
        <v>89</v>
      </c>
      <c r="AV444" s="13" t="s">
        <v>89</v>
      </c>
      <c r="AW444" s="13" t="s">
        <v>4</v>
      </c>
      <c r="AX444" s="13" t="s">
        <v>87</v>
      </c>
      <c r="AY444" s="244" t="s">
        <v>159</v>
      </c>
    </row>
    <row r="445" s="2" customFormat="1" ht="24.15" customHeight="1">
      <c r="A445" s="38"/>
      <c r="B445" s="39"/>
      <c r="C445" s="219" t="s">
        <v>743</v>
      </c>
      <c r="D445" s="219" t="s">
        <v>161</v>
      </c>
      <c r="E445" s="220" t="s">
        <v>744</v>
      </c>
      <c r="F445" s="221" t="s">
        <v>745</v>
      </c>
      <c r="G445" s="222" t="s">
        <v>173</v>
      </c>
      <c r="H445" s="223">
        <v>212.15199999999999</v>
      </c>
      <c r="I445" s="224"/>
      <c r="J445" s="225">
        <f>ROUND(I445*H445,1)</f>
        <v>0</v>
      </c>
      <c r="K445" s="226"/>
      <c r="L445" s="44"/>
      <c r="M445" s="227" t="s">
        <v>1</v>
      </c>
      <c r="N445" s="228" t="s">
        <v>44</v>
      </c>
      <c r="O445" s="91"/>
      <c r="P445" s="229">
        <f>O445*H445</f>
        <v>0</v>
      </c>
      <c r="Q445" s="229">
        <v>0.00020000000000000001</v>
      </c>
      <c r="R445" s="229">
        <f>Q445*H445</f>
        <v>0.0424304</v>
      </c>
      <c r="S445" s="229">
        <v>0</v>
      </c>
      <c r="T445" s="230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31" t="s">
        <v>165</v>
      </c>
      <c r="AT445" s="231" t="s">
        <v>161</v>
      </c>
      <c r="AU445" s="231" t="s">
        <v>89</v>
      </c>
      <c r="AY445" s="17" t="s">
        <v>159</v>
      </c>
      <c r="BE445" s="232">
        <f>IF(N445="základní",J445,0)</f>
        <v>0</v>
      </c>
      <c r="BF445" s="232">
        <f>IF(N445="snížená",J445,0)</f>
        <v>0</v>
      </c>
      <c r="BG445" s="232">
        <f>IF(N445="zákl. přenesená",J445,0)</f>
        <v>0</v>
      </c>
      <c r="BH445" s="232">
        <f>IF(N445="sníž. přenesená",J445,0)</f>
        <v>0</v>
      </c>
      <c r="BI445" s="232">
        <f>IF(N445="nulová",J445,0)</f>
        <v>0</v>
      </c>
      <c r="BJ445" s="17" t="s">
        <v>87</v>
      </c>
      <c r="BK445" s="232">
        <f>ROUND(I445*H445,1)</f>
        <v>0</v>
      </c>
      <c r="BL445" s="17" t="s">
        <v>165</v>
      </c>
      <c r="BM445" s="231" t="s">
        <v>746</v>
      </c>
    </row>
    <row r="446" s="13" customFormat="1">
      <c r="A446" s="13"/>
      <c r="B446" s="233"/>
      <c r="C446" s="234"/>
      <c r="D446" s="235" t="s">
        <v>175</v>
      </c>
      <c r="E446" s="236" t="s">
        <v>1</v>
      </c>
      <c r="F446" s="237" t="s">
        <v>747</v>
      </c>
      <c r="G446" s="234"/>
      <c r="H446" s="238">
        <v>212.15199999999999</v>
      </c>
      <c r="I446" s="239"/>
      <c r="J446" s="234"/>
      <c r="K446" s="234"/>
      <c r="L446" s="240"/>
      <c r="M446" s="241"/>
      <c r="N446" s="242"/>
      <c r="O446" s="242"/>
      <c r="P446" s="242"/>
      <c r="Q446" s="242"/>
      <c r="R446" s="242"/>
      <c r="S446" s="242"/>
      <c r="T446" s="24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4" t="s">
        <v>175</v>
      </c>
      <c r="AU446" s="244" t="s">
        <v>89</v>
      </c>
      <c r="AV446" s="13" t="s">
        <v>89</v>
      </c>
      <c r="AW446" s="13" t="s">
        <v>33</v>
      </c>
      <c r="AX446" s="13" t="s">
        <v>87</v>
      </c>
      <c r="AY446" s="244" t="s">
        <v>159</v>
      </c>
    </row>
    <row r="447" s="2" customFormat="1" ht="24.15" customHeight="1">
      <c r="A447" s="38"/>
      <c r="B447" s="39"/>
      <c r="C447" s="219" t="s">
        <v>748</v>
      </c>
      <c r="D447" s="219" t="s">
        <v>161</v>
      </c>
      <c r="E447" s="220" t="s">
        <v>749</v>
      </c>
      <c r="F447" s="221" t="s">
        <v>750</v>
      </c>
      <c r="G447" s="222" t="s">
        <v>173</v>
      </c>
      <c r="H447" s="223">
        <v>273.31999999999999</v>
      </c>
      <c r="I447" s="224"/>
      <c r="J447" s="225">
        <f>ROUND(I447*H447,1)</f>
        <v>0</v>
      </c>
      <c r="K447" s="226"/>
      <c r="L447" s="44"/>
      <c r="M447" s="227" t="s">
        <v>1</v>
      </c>
      <c r="N447" s="228" t="s">
        <v>44</v>
      </c>
      <c r="O447" s="91"/>
      <c r="P447" s="229">
        <f>O447*H447</f>
        <v>0</v>
      </c>
      <c r="Q447" s="229">
        <v>0.00020000000000000001</v>
      </c>
      <c r="R447" s="229">
        <f>Q447*H447</f>
        <v>0.054664000000000004</v>
      </c>
      <c r="S447" s="229">
        <v>0</v>
      </c>
      <c r="T447" s="230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31" t="s">
        <v>165</v>
      </c>
      <c r="AT447" s="231" t="s">
        <v>161</v>
      </c>
      <c r="AU447" s="231" t="s">
        <v>89</v>
      </c>
      <c r="AY447" s="17" t="s">
        <v>159</v>
      </c>
      <c r="BE447" s="232">
        <f>IF(N447="základní",J447,0)</f>
        <v>0</v>
      </c>
      <c r="BF447" s="232">
        <f>IF(N447="snížená",J447,0)</f>
        <v>0</v>
      </c>
      <c r="BG447" s="232">
        <f>IF(N447="zákl. přenesená",J447,0)</f>
        <v>0</v>
      </c>
      <c r="BH447" s="232">
        <f>IF(N447="sníž. přenesená",J447,0)</f>
        <v>0</v>
      </c>
      <c r="BI447" s="232">
        <f>IF(N447="nulová",J447,0)</f>
        <v>0</v>
      </c>
      <c r="BJ447" s="17" t="s">
        <v>87</v>
      </c>
      <c r="BK447" s="232">
        <f>ROUND(I447*H447,1)</f>
        <v>0</v>
      </c>
      <c r="BL447" s="17" t="s">
        <v>165</v>
      </c>
      <c r="BM447" s="231" t="s">
        <v>751</v>
      </c>
    </row>
    <row r="448" s="13" customFormat="1">
      <c r="A448" s="13"/>
      <c r="B448" s="233"/>
      <c r="C448" s="234"/>
      <c r="D448" s="235" t="s">
        <v>175</v>
      </c>
      <c r="E448" s="236" t="s">
        <v>1</v>
      </c>
      <c r="F448" s="237" t="s">
        <v>701</v>
      </c>
      <c r="G448" s="234"/>
      <c r="H448" s="238">
        <v>273.31999999999999</v>
      </c>
      <c r="I448" s="239"/>
      <c r="J448" s="234"/>
      <c r="K448" s="234"/>
      <c r="L448" s="240"/>
      <c r="M448" s="241"/>
      <c r="N448" s="242"/>
      <c r="O448" s="242"/>
      <c r="P448" s="242"/>
      <c r="Q448" s="242"/>
      <c r="R448" s="242"/>
      <c r="S448" s="242"/>
      <c r="T448" s="24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4" t="s">
        <v>175</v>
      </c>
      <c r="AU448" s="244" t="s">
        <v>89</v>
      </c>
      <c r="AV448" s="13" t="s">
        <v>89</v>
      </c>
      <c r="AW448" s="13" t="s">
        <v>33</v>
      </c>
      <c r="AX448" s="13" t="s">
        <v>87</v>
      </c>
      <c r="AY448" s="244" t="s">
        <v>159</v>
      </c>
    </row>
    <row r="449" s="2" customFormat="1" ht="24.15" customHeight="1">
      <c r="A449" s="38"/>
      <c r="B449" s="39"/>
      <c r="C449" s="219" t="s">
        <v>752</v>
      </c>
      <c r="D449" s="219" t="s">
        <v>161</v>
      </c>
      <c r="E449" s="220" t="s">
        <v>753</v>
      </c>
      <c r="F449" s="221" t="s">
        <v>754</v>
      </c>
      <c r="G449" s="222" t="s">
        <v>173</v>
      </c>
      <c r="H449" s="223">
        <v>18.847999999999999</v>
      </c>
      <c r="I449" s="224"/>
      <c r="J449" s="225">
        <f>ROUND(I449*H449,1)</f>
        <v>0</v>
      </c>
      <c r="K449" s="226"/>
      <c r="L449" s="44"/>
      <c r="M449" s="227" t="s">
        <v>1</v>
      </c>
      <c r="N449" s="228" t="s">
        <v>44</v>
      </c>
      <c r="O449" s="91"/>
      <c r="P449" s="229">
        <f>O449*H449</f>
        <v>0</v>
      </c>
      <c r="Q449" s="229">
        <v>0.00020000000000000001</v>
      </c>
      <c r="R449" s="229">
        <f>Q449*H449</f>
        <v>0.0037696000000000001</v>
      </c>
      <c r="S449" s="229">
        <v>0</v>
      </c>
      <c r="T449" s="230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31" t="s">
        <v>165</v>
      </c>
      <c r="AT449" s="231" t="s">
        <v>161</v>
      </c>
      <c r="AU449" s="231" t="s">
        <v>89</v>
      </c>
      <c r="AY449" s="17" t="s">
        <v>159</v>
      </c>
      <c r="BE449" s="232">
        <f>IF(N449="základní",J449,0)</f>
        <v>0</v>
      </c>
      <c r="BF449" s="232">
        <f>IF(N449="snížená",J449,0)</f>
        <v>0</v>
      </c>
      <c r="BG449" s="232">
        <f>IF(N449="zákl. přenesená",J449,0)</f>
        <v>0</v>
      </c>
      <c r="BH449" s="232">
        <f>IF(N449="sníž. přenesená",J449,0)</f>
        <v>0</v>
      </c>
      <c r="BI449" s="232">
        <f>IF(N449="nulová",J449,0)</f>
        <v>0</v>
      </c>
      <c r="BJ449" s="17" t="s">
        <v>87</v>
      </c>
      <c r="BK449" s="232">
        <f>ROUND(I449*H449,1)</f>
        <v>0</v>
      </c>
      <c r="BL449" s="17" t="s">
        <v>165</v>
      </c>
      <c r="BM449" s="231" t="s">
        <v>755</v>
      </c>
    </row>
    <row r="450" s="13" customFormat="1">
      <c r="A450" s="13"/>
      <c r="B450" s="233"/>
      <c r="C450" s="234"/>
      <c r="D450" s="235" t="s">
        <v>175</v>
      </c>
      <c r="E450" s="236" t="s">
        <v>1</v>
      </c>
      <c r="F450" s="237" t="s">
        <v>756</v>
      </c>
      <c r="G450" s="234"/>
      <c r="H450" s="238">
        <v>18.847999999999999</v>
      </c>
      <c r="I450" s="239"/>
      <c r="J450" s="234"/>
      <c r="K450" s="234"/>
      <c r="L450" s="240"/>
      <c r="M450" s="241"/>
      <c r="N450" s="242"/>
      <c r="O450" s="242"/>
      <c r="P450" s="242"/>
      <c r="Q450" s="242"/>
      <c r="R450" s="242"/>
      <c r="S450" s="242"/>
      <c r="T450" s="24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4" t="s">
        <v>175</v>
      </c>
      <c r="AU450" s="244" t="s">
        <v>89</v>
      </c>
      <c r="AV450" s="13" t="s">
        <v>89</v>
      </c>
      <c r="AW450" s="13" t="s">
        <v>33</v>
      </c>
      <c r="AX450" s="13" t="s">
        <v>87</v>
      </c>
      <c r="AY450" s="244" t="s">
        <v>159</v>
      </c>
    </row>
    <row r="451" s="2" customFormat="1" ht="24.15" customHeight="1">
      <c r="A451" s="38"/>
      <c r="B451" s="39"/>
      <c r="C451" s="219" t="s">
        <v>757</v>
      </c>
      <c r="D451" s="219" t="s">
        <v>161</v>
      </c>
      <c r="E451" s="220" t="s">
        <v>758</v>
      </c>
      <c r="F451" s="221" t="s">
        <v>759</v>
      </c>
      <c r="G451" s="222" t="s">
        <v>173</v>
      </c>
      <c r="H451" s="223">
        <v>212.15199999999999</v>
      </c>
      <c r="I451" s="224"/>
      <c r="J451" s="225">
        <f>ROUND(I451*H451,1)</f>
        <v>0</v>
      </c>
      <c r="K451" s="226"/>
      <c r="L451" s="44"/>
      <c r="M451" s="227" t="s">
        <v>1</v>
      </c>
      <c r="N451" s="228" t="s">
        <v>44</v>
      </c>
      <c r="O451" s="91"/>
      <c r="P451" s="229">
        <f>O451*H451</f>
        <v>0</v>
      </c>
      <c r="Q451" s="229">
        <v>0.0027499999999999998</v>
      </c>
      <c r="R451" s="229">
        <f>Q451*H451</f>
        <v>0.58341799999999988</v>
      </c>
      <c r="S451" s="229">
        <v>0</v>
      </c>
      <c r="T451" s="230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31" t="s">
        <v>165</v>
      </c>
      <c r="AT451" s="231" t="s">
        <v>161</v>
      </c>
      <c r="AU451" s="231" t="s">
        <v>89</v>
      </c>
      <c r="AY451" s="17" t="s">
        <v>159</v>
      </c>
      <c r="BE451" s="232">
        <f>IF(N451="základní",J451,0)</f>
        <v>0</v>
      </c>
      <c r="BF451" s="232">
        <f>IF(N451="snížená",J451,0)</f>
        <v>0</v>
      </c>
      <c r="BG451" s="232">
        <f>IF(N451="zákl. přenesená",J451,0)</f>
        <v>0</v>
      </c>
      <c r="BH451" s="232">
        <f>IF(N451="sníž. přenesená",J451,0)</f>
        <v>0</v>
      </c>
      <c r="BI451" s="232">
        <f>IF(N451="nulová",J451,0)</f>
        <v>0</v>
      </c>
      <c r="BJ451" s="17" t="s">
        <v>87</v>
      </c>
      <c r="BK451" s="232">
        <f>ROUND(I451*H451,1)</f>
        <v>0</v>
      </c>
      <c r="BL451" s="17" t="s">
        <v>165</v>
      </c>
      <c r="BM451" s="231" t="s">
        <v>760</v>
      </c>
    </row>
    <row r="452" s="13" customFormat="1">
      <c r="A452" s="13"/>
      <c r="B452" s="233"/>
      <c r="C452" s="234"/>
      <c r="D452" s="235" t="s">
        <v>175</v>
      </c>
      <c r="E452" s="236" t="s">
        <v>1</v>
      </c>
      <c r="F452" s="237" t="s">
        <v>676</v>
      </c>
      <c r="G452" s="234"/>
      <c r="H452" s="238">
        <v>212.15199999999999</v>
      </c>
      <c r="I452" s="239"/>
      <c r="J452" s="234"/>
      <c r="K452" s="234"/>
      <c r="L452" s="240"/>
      <c r="M452" s="241"/>
      <c r="N452" s="242"/>
      <c r="O452" s="242"/>
      <c r="P452" s="242"/>
      <c r="Q452" s="242"/>
      <c r="R452" s="242"/>
      <c r="S452" s="242"/>
      <c r="T452" s="24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4" t="s">
        <v>175</v>
      </c>
      <c r="AU452" s="244" t="s">
        <v>89</v>
      </c>
      <c r="AV452" s="13" t="s">
        <v>89</v>
      </c>
      <c r="AW452" s="13" t="s">
        <v>33</v>
      </c>
      <c r="AX452" s="13" t="s">
        <v>87</v>
      </c>
      <c r="AY452" s="244" t="s">
        <v>159</v>
      </c>
    </row>
    <row r="453" s="2" customFormat="1" ht="24.15" customHeight="1">
      <c r="A453" s="38"/>
      <c r="B453" s="39"/>
      <c r="C453" s="219" t="s">
        <v>761</v>
      </c>
      <c r="D453" s="219" t="s">
        <v>161</v>
      </c>
      <c r="E453" s="220" t="s">
        <v>762</v>
      </c>
      <c r="F453" s="221" t="s">
        <v>763</v>
      </c>
      <c r="G453" s="222" t="s">
        <v>173</v>
      </c>
      <c r="H453" s="223">
        <v>273.31999999999999</v>
      </c>
      <c r="I453" s="224"/>
      <c r="J453" s="225">
        <f>ROUND(I453*H453,1)</f>
        <v>0</v>
      </c>
      <c r="K453" s="226"/>
      <c r="L453" s="44"/>
      <c r="M453" s="227" t="s">
        <v>1</v>
      </c>
      <c r="N453" s="228" t="s">
        <v>44</v>
      </c>
      <c r="O453" s="91"/>
      <c r="P453" s="229">
        <f>O453*H453</f>
        <v>0</v>
      </c>
      <c r="Q453" s="229">
        <v>0.0027499999999999998</v>
      </c>
      <c r="R453" s="229">
        <f>Q453*H453</f>
        <v>0.75162999999999991</v>
      </c>
      <c r="S453" s="229">
        <v>0</v>
      </c>
      <c r="T453" s="230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31" t="s">
        <v>165</v>
      </c>
      <c r="AT453" s="231" t="s">
        <v>161</v>
      </c>
      <c r="AU453" s="231" t="s">
        <v>89</v>
      </c>
      <c r="AY453" s="17" t="s">
        <v>159</v>
      </c>
      <c r="BE453" s="232">
        <f>IF(N453="základní",J453,0)</f>
        <v>0</v>
      </c>
      <c r="BF453" s="232">
        <f>IF(N453="snížená",J453,0)</f>
        <v>0</v>
      </c>
      <c r="BG453" s="232">
        <f>IF(N453="zákl. přenesená",J453,0)</f>
        <v>0</v>
      </c>
      <c r="BH453" s="232">
        <f>IF(N453="sníž. přenesená",J453,0)</f>
        <v>0</v>
      </c>
      <c r="BI453" s="232">
        <f>IF(N453="nulová",J453,0)</f>
        <v>0</v>
      </c>
      <c r="BJ453" s="17" t="s">
        <v>87</v>
      </c>
      <c r="BK453" s="232">
        <f>ROUND(I453*H453,1)</f>
        <v>0</v>
      </c>
      <c r="BL453" s="17" t="s">
        <v>165</v>
      </c>
      <c r="BM453" s="231" t="s">
        <v>764</v>
      </c>
    </row>
    <row r="454" s="13" customFormat="1">
      <c r="A454" s="13"/>
      <c r="B454" s="233"/>
      <c r="C454" s="234"/>
      <c r="D454" s="235" t="s">
        <v>175</v>
      </c>
      <c r="E454" s="236" t="s">
        <v>1</v>
      </c>
      <c r="F454" s="237" t="s">
        <v>701</v>
      </c>
      <c r="G454" s="234"/>
      <c r="H454" s="238">
        <v>273.31999999999999</v>
      </c>
      <c r="I454" s="239"/>
      <c r="J454" s="234"/>
      <c r="K454" s="234"/>
      <c r="L454" s="240"/>
      <c r="M454" s="241"/>
      <c r="N454" s="242"/>
      <c r="O454" s="242"/>
      <c r="P454" s="242"/>
      <c r="Q454" s="242"/>
      <c r="R454" s="242"/>
      <c r="S454" s="242"/>
      <c r="T454" s="24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4" t="s">
        <v>175</v>
      </c>
      <c r="AU454" s="244" t="s">
        <v>89</v>
      </c>
      <c r="AV454" s="13" t="s">
        <v>89</v>
      </c>
      <c r="AW454" s="13" t="s">
        <v>33</v>
      </c>
      <c r="AX454" s="13" t="s">
        <v>87</v>
      </c>
      <c r="AY454" s="244" t="s">
        <v>159</v>
      </c>
    </row>
    <row r="455" s="2" customFormat="1" ht="24.15" customHeight="1">
      <c r="A455" s="38"/>
      <c r="B455" s="39"/>
      <c r="C455" s="219" t="s">
        <v>765</v>
      </c>
      <c r="D455" s="219" t="s">
        <v>161</v>
      </c>
      <c r="E455" s="220" t="s">
        <v>766</v>
      </c>
      <c r="F455" s="221" t="s">
        <v>767</v>
      </c>
      <c r="G455" s="222" t="s">
        <v>173</v>
      </c>
      <c r="H455" s="223">
        <v>18.847999999999999</v>
      </c>
      <c r="I455" s="224"/>
      <c r="J455" s="225">
        <f>ROUND(I455*H455,1)</f>
        <v>0</v>
      </c>
      <c r="K455" s="226"/>
      <c r="L455" s="44"/>
      <c r="M455" s="227" t="s">
        <v>1</v>
      </c>
      <c r="N455" s="228" t="s">
        <v>44</v>
      </c>
      <c r="O455" s="91"/>
      <c r="P455" s="229">
        <f>O455*H455</f>
        <v>0</v>
      </c>
      <c r="Q455" s="229">
        <v>0.0027499999999999998</v>
      </c>
      <c r="R455" s="229">
        <f>Q455*H455</f>
        <v>0.051831999999999996</v>
      </c>
      <c r="S455" s="229">
        <v>0</v>
      </c>
      <c r="T455" s="230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31" t="s">
        <v>165</v>
      </c>
      <c r="AT455" s="231" t="s">
        <v>161</v>
      </c>
      <c r="AU455" s="231" t="s">
        <v>89</v>
      </c>
      <c r="AY455" s="17" t="s">
        <v>159</v>
      </c>
      <c r="BE455" s="232">
        <f>IF(N455="základní",J455,0)</f>
        <v>0</v>
      </c>
      <c r="BF455" s="232">
        <f>IF(N455="snížená",J455,0)</f>
        <v>0</v>
      </c>
      <c r="BG455" s="232">
        <f>IF(N455="zákl. přenesená",J455,0)</f>
        <v>0</v>
      </c>
      <c r="BH455" s="232">
        <f>IF(N455="sníž. přenesená",J455,0)</f>
        <v>0</v>
      </c>
      <c r="BI455" s="232">
        <f>IF(N455="nulová",J455,0)</f>
        <v>0</v>
      </c>
      <c r="BJ455" s="17" t="s">
        <v>87</v>
      </c>
      <c r="BK455" s="232">
        <f>ROUND(I455*H455,1)</f>
        <v>0</v>
      </c>
      <c r="BL455" s="17" t="s">
        <v>165</v>
      </c>
      <c r="BM455" s="231" t="s">
        <v>768</v>
      </c>
    </row>
    <row r="456" s="13" customFormat="1">
      <c r="A456" s="13"/>
      <c r="B456" s="233"/>
      <c r="C456" s="234"/>
      <c r="D456" s="235" t="s">
        <v>175</v>
      </c>
      <c r="E456" s="236" t="s">
        <v>1</v>
      </c>
      <c r="F456" s="237" t="s">
        <v>756</v>
      </c>
      <c r="G456" s="234"/>
      <c r="H456" s="238">
        <v>18.847999999999999</v>
      </c>
      <c r="I456" s="239"/>
      <c r="J456" s="234"/>
      <c r="K456" s="234"/>
      <c r="L456" s="240"/>
      <c r="M456" s="241"/>
      <c r="N456" s="242"/>
      <c r="O456" s="242"/>
      <c r="P456" s="242"/>
      <c r="Q456" s="242"/>
      <c r="R456" s="242"/>
      <c r="S456" s="242"/>
      <c r="T456" s="24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4" t="s">
        <v>175</v>
      </c>
      <c r="AU456" s="244" t="s">
        <v>89</v>
      </c>
      <c r="AV456" s="13" t="s">
        <v>89</v>
      </c>
      <c r="AW456" s="13" t="s">
        <v>33</v>
      </c>
      <c r="AX456" s="13" t="s">
        <v>87</v>
      </c>
      <c r="AY456" s="244" t="s">
        <v>159</v>
      </c>
    </row>
    <row r="457" s="12" customFormat="1" ht="22.8" customHeight="1">
      <c r="A457" s="12"/>
      <c r="B457" s="203"/>
      <c r="C457" s="204"/>
      <c r="D457" s="205" t="s">
        <v>78</v>
      </c>
      <c r="E457" s="217" t="s">
        <v>487</v>
      </c>
      <c r="F457" s="217" t="s">
        <v>769</v>
      </c>
      <c r="G457" s="204"/>
      <c r="H457" s="204"/>
      <c r="I457" s="207"/>
      <c r="J457" s="218">
        <f>BK457</f>
        <v>0</v>
      </c>
      <c r="K457" s="204"/>
      <c r="L457" s="209"/>
      <c r="M457" s="210"/>
      <c r="N457" s="211"/>
      <c r="O457" s="211"/>
      <c r="P457" s="212">
        <f>SUM(P458:P465)</f>
        <v>0</v>
      </c>
      <c r="Q457" s="211"/>
      <c r="R457" s="212">
        <f>SUM(R458:R465)</f>
        <v>69.500008080000001</v>
      </c>
      <c r="S457" s="211"/>
      <c r="T457" s="213">
        <f>SUM(T458:T465)</f>
        <v>0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214" t="s">
        <v>87</v>
      </c>
      <c r="AT457" s="215" t="s">
        <v>78</v>
      </c>
      <c r="AU457" s="215" t="s">
        <v>87</v>
      </c>
      <c r="AY457" s="214" t="s">
        <v>159</v>
      </c>
      <c r="BK457" s="216">
        <f>SUM(BK458:BK465)</f>
        <v>0</v>
      </c>
    </row>
    <row r="458" s="2" customFormat="1" ht="33" customHeight="1">
      <c r="A458" s="38"/>
      <c r="B458" s="39"/>
      <c r="C458" s="219" t="s">
        <v>770</v>
      </c>
      <c r="D458" s="219" t="s">
        <v>161</v>
      </c>
      <c r="E458" s="220" t="s">
        <v>771</v>
      </c>
      <c r="F458" s="221" t="s">
        <v>772</v>
      </c>
      <c r="G458" s="222" t="s">
        <v>213</v>
      </c>
      <c r="H458" s="223">
        <v>13.720000000000001</v>
      </c>
      <c r="I458" s="224"/>
      <c r="J458" s="225">
        <f>ROUND(I458*H458,1)</f>
        <v>0</v>
      </c>
      <c r="K458" s="226"/>
      <c r="L458" s="44"/>
      <c r="M458" s="227" t="s">
        <v>1</v>
      </c>
      <c r="N458" s="228" t="s">
        <v>44</v>
      </c>
      <c r="O458" s="91"/>
      <c r="P458" s="229">
        <f>O458*H458</f>
        <v>0</v>
      </c>
      <c r="Q458" s="229">
        <v>2.3010199999999998</v>
      </c>
      <c r="R458" s="229">
        <f>Q458*H458</f>
        <v>31.569994399999999</v>
      </c>
      <c r="S458" s="229">
        <v>0</v>
      </c>
      <c r="T458" s="230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31" t="s">
        <v>165</v>
      </c>
      <c r="AT458" s="231" t="s">
        <v>161</v>
      </c>
      <c r="AU458" s="231" t="s">
        <v>89</v>
      </c>
      <c r="AY458" s="17" t="s">
        <v>159</v>
      </c>
      <c r="BE458" s="232">
        <f>IF(N458="základní",J458,0)</f>
        <v>0</v>
      </c>
      <c r="BF458" s="232">
        <f>IF(N458="snížená",J458,0)</f>
        <v>0</v>
      </c>
      <c r="BG458" s="232">
        <f>IF(N458="zákl. přenesená",J458,0)</f>
        <v>0</v>
      </c>
      <c r="BH458" s="232">
        <f>IF(N458="sníž. přenesená",J458,0)</f>
        <v>0</v>
      </c>
      <c r="BI458" s="232">
        <f>IF(N458="nulová",J458,0)</f>
        <v>0</v>
      </c>
      <c r="BJ458" s="17" t="s">
        <v>87</v>
      </c>
      <c r="BK458" s="232">
        <f>ROUND(I458*H458,1)</f>
        <v>0</v>
      </c>
      <c r="BL458" s="17" t="s">
        <v>165</v>
      </c>
      <c r="BM458" s="231" t="s">
        <v>773</v>
      </c>
    </row>
    <row r="459" s="13" customFormat="1">
      <c r="A459" s="13"/>
      <c r="B459" s="233"/>
      <c r="C459" s="234"/>
      <c r="D459" s="235" t="s">
        <v>175</v>
      </c>
      <c r="E459" s="236" t="s">
        <v>1</v>
      </c>
      <c r="F459" s="237" t="s">
        <v>774</v>
      </c>
      <c r="G459" s="234"/>
      <c r="H459" s="238">
        <v>13.720000000000001</v>
      </c>
      <c r="I459" s="239"/>
      <c r="J459" s="234"/>
      <c r="K459" s="234"/>
      <c r="L459" s="240"/>
      <c r="M459" s="241"/>
      <c r="N459" s="242"/>
      <c r="O459" s="242"/>
      <c r="P459" s="242"/>
      <c r="Q459" s="242"/>
      <c r="R459" s="242"/>
      <c r="S459" s="242"/>
      <c r="T459" s="24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4" t="s">
        <v>175</v>
      </c>
      <c r="AU459" s="244" t="s">
        <v>89</v>
      </c>
      <c r="AV459" s="13" t="s">
        <v>89</v>
      </c>
      <c r="AW459" s="13" t="s">
        <v>33</v>
      </c>
      <c r="AX459" s="13" t="s">
        <v>87</v>
      </c>
      <c r="AY459" s="244" t="s">
        <v>159</v>
      </c>
    </row>
    <row r="460" s="2" customFormat="1" ht="33" customHeight="1">
      <c r="A460" s="38"/>
      <c r="B460" s="39"/>
      <c r="C460" s="219" t="s">
        <v>775</v>
      </c>
      <c r="D460" s="219" t="s">
        <v>161</v>
      </c>
      <c r="E460" s="220" t="s">
        <v>776</v>
      </c>
      <c r="F460" s="221" t="s">
        <v>777</v>
      </c>
      <c r="G460" s="222" t="s">
        <v>213</v>
      </c>
      <c r="H460" s="223">
        <v>16.484000000000002</v>
      </c>
      <c r="I460" s="224"/>
      <c r="J460" s="225">
        <f>ROUND(I460*H460,1)</f>
        <v>0</v>
      </c>
      <c r="K460" s="226"/>
      <c r="L460" s="44"/>
      <c r="M460" s="227" t="s">
        <v>1</v>
      </c>
      <c r="N460" s="228" t="s">
        <v>44</v>
      </c>
      <c r="O460" s="91"/>
      <c r="P460" s="229">
        <f>O460*H460</f>
        <v>0</v>
      </c>
      <c r="Q460" s="229">
        <v>2.3010199999999998</v>
      </c>
      <c r="R460" s="229">
        <f>Q460*H460</f>
        <v>37.930013680000002</v>
      </c>
      <c r="S460" s="229">
        <v>0</v>
      </c>
      <c r="T460" s="230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31" t="s">
        <v>165</v>
      </c>
      <c r="AT460" s="231" t="s">
        <v>161</v>
      </c>
      <c r="AU460" s="231" t="s">
        <v>89</v>
      </c>
      <c r="AY460" s="17" t="s">
        <v>159</v>
      </c>
      <c r="BE460" s="232">
        <f>IF(N460="základní",J460,0)</f>
        <v>0</v>
      </c>
      <c r="BF460" s="232">
        <f>IF(N460="snížená",J460,0)</f>
        <v>0</v>
      </c>
      <c r="BG460" s="232">
        <f>IF(N460="zákl. přenesená",J460,0)</f>
        <v>0</v>
      </c>
      <c r="BH460" s="232">
        <f>IF(N460="sníž. přenesená",J460,0)</f>
        <v>0</v>
      </c>
      <c r="BI460" s="232">
        <f>IF(N460="nulová",J460,0)</f>
        <v>0</v>
      </c>
      <c r="BJ460" s="17" t="s">
        <v>87</v>
      </c>
      <c r="BK460" s="232">
        <f>ROUND(I460*H460,1)</f>
        <v>0</v>
      </c>
      <c r="BL460" s="17" t="s">
        <v>165</v>
      </c>
      <c r="BM460" s="231" t="s">
        <v>778</v>
      </c>
    </row>
    <row r="461" s="13" customFormat="1">
      <c r="A461" s="13"/>
      <c r="B461" s="233"/>
      <c r="C461" s="234"/>
      <c r="D461" s="235" t="s">
        <v>175</v>
      </c>
      <c r="E461" s="236" t="s">
        <v>1</v>
      </c>
      <c r="F461" s="237" t="s">
        <v>779</v>
      </c>
      <c r="G461" s="234"/>
      <c r="H461" s="238">
        <v>16.484000000000002</v>
      </c>
      <c r="I461" s="239"/>
      <c r="J461" s="234"/>
      <c r="K461" s="234"/>
      <c r="L461" s="240"/>
      <c r="M461" s="241"/>
      <c r="N461" s="242"/>
      <c r="O461" s="242"/>
      <c r="P461" s="242"/>
      <c r="Q461" s="242"/>
      <c r="R461" s="242"/>
      <c r="S461" s="242"/>
      <c r="T461" s="24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4" t="s">
        <v>175</v>
      </c>
      <c r="AU461" s="244" t="s">
        <v>89</v>
      </c>
      <c r="AV461" s="13" t="s">
        <v>89</v>
      </c>
      <c r="AW461" s="13" t="s">
        <v>33</v>
      </c>
      <c r="AX461" s="13" t="s">
        <v>87</v>
      </c>
      <c r="AY461" s="244" t="s">
        <v>159</v>
      </c>
    </row>
    <row r="462" s="2" customFormat="1" ht="24.15" customHeight="1">
      <c r="A462" s="38"/>
      <c r="B462" s="39"/>
      <c r="C462" s="219" t="s">
        <v>780</v>
      </c>
      <c r="D462" s="219" t="s">
        <v>161</v>
      </c>
      <c r="E462" s="220" t="s">
        <v>781</v>
      </c>
      <c r="F462" s="221" t="s">
        <v>782</v>
      </c>
      <c r="G462" s="222" t="s">
        <v>213</v>
      </c>
      <c r="H462" s="223">
        <v>13.720000000000001</v>
      </c>
      <c r="I462" s="224"/>
      <c r="J462" s="225">
        <f>ROUND(I462*H462,1)</f>
        <v>0</v>
      </c>
      <c r="K462" s="226"/>
      <c r="L462" s="44"/>
      <c r="M462" s="227" t="s">
        <v>1</v>
      </c>
      <c r="N462" s="228" t="s">
        <v>44</v>
      </c>
      <c r="O462" s="91"/>
      <c r="P462" s="229">
        <f>O462*H462</f>
        <v>0</v>
      </c>
      <c r="Q462" s="229">
        <v>0</v>
      </c>
      <c r="R462" s="229">
        <f>Q462*H462</f>
        <v>0</v>
      </c>
      <c r="S462" s="229">
        <v>0</v>
      </c>
      <c r="T462" s="230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31" t="s">
        <v>165</v>
      </c>
      <c r="AT462" s="231" t="s">
        <v>161</v>
      </c>
      <c r="AU462" s="231" t="s">
        <v>89</v>
      </c>
      <c r="AY462" s="17" t="s">
        <v>159</v>
      </c>
      <c r="BE462" s="232">
        <f>IF(N462="základní",J462,0)</f>
        <v>0</v>
      </c>
      <c r="BF462" s="232">
        <f>IF(N462="snížená",J462,0)</f>
        <v>0</v>
      </c>
      <c r="BG462" s="232">
        <f>IF(N462="zákl. přenesená",J462,0)</f>
        <v>0</v>
      </c>
      <c r="BH462" s="232">
        <f>IF(N462="sníž. přenesená",J462,0)</f>
        <v>0</v>
      </c>
      <c r="BI462" s="232">
        <f>IF(N462="nulová",J462,0)</f>
        <v>0</v>
      </c>
      <c r="BJ462" s="17" t="s">
        <v>87</v>
      </c>
      <c r="BK462" s="232">
        <f>ROUND(I462*H462,1)</f>
        <v>0</v>
      </c>
      <c r="BL462" s="17" t="s">
        <v>165</v>
      </c>
      <c r="BM462" s="231" t="s">
        <v>783</v>
      </c>
    </row>
    <row r="463" s="13" customFormat="1">
      <c r="A463" s="13"/>
      <c r="B463" s="233"/>
      <c r="C463" s="234"/>
      <c r="D463" s="235" t="s">
        <v>175</v>
      </c>
      <c r="E463" s="236" t="s">
        <v>1</v>
      </c>
      <c r="F463" s="237" t="s">
        <v>774</v>
      </c>
      <c r="G463" s="234"/>
      <c r="H463" s="238">
        <v>13.720000000000001</v>
      </c>
      <c r="I463" s="239"/>
      <c r="J463" s="234"/>
      <c r="K463" s="234"/>
      <c r="L463" s="240"/>
      <c r="M463" s="241"/>
      <c r="N463" s="242"/>
      <c r="O463" s="242"/>
      <c r="P463" s="242"/>
      <c r="Q463" s="242"/>
      <c r="R463" s="242"/>
      <c r="S463" s="242"/>
      <c r="T463" s="24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4" t="s">
        <v>175</v>
      </c>
      <c r="AU463" s="244" t="s">
        <v>89</v>
      </c>
      <c r="AV463" s="13" t="s">
        <v>89</v>
      </c>
      <c r="AW463" s="13" t="s">
        <v>33</v>
      </c>
      <c r="AX463" s="13" t="s">
        <v>87</v>
      </c>
      <c r="AY463" s="244" t="s">
        <v>159</v>
      </c>
    </row>
    <row r="464" s="2" customFormat="1" ht="24.15" customHeight="1">
      <c r="A464" s="38"/>
      <c r="B464" s="39"/>
      <c r="C464" s="219" t="s">
        <v>784</v>
      </c>
      <c r="D464" s="219" t="s">
        <v>161</v>
      </c>
      <c r="E464" s="220" t="s">
        <v>785</v>
      </c>
      <c r="F464" s="221" t="s">
        <v>786</v>
      </c>
      <c r="G464" s="222" t="s">
        <v>213</v>
      </c>
      <c r="H464" s="223">
        <v>16.484000000000002</v>
      </c>
      <c r="I464" s="224"/>
      <c r="J464" s="225">
        <f>ROUND(I464*H464,1)</f>
        <v>0</v>
      </c>
      <c r="K464" s="226"/>
      <c r="L464" s="44"/>
      <c r="M464" s="227" t="s">
        <v>1</v>
      </c>
      <c r="N464" s="228" t="s">
        <v>44</v>
      </c>
      <c r="O464" s="91"/>
      <c r="P464" s="229">
        <f>O464*H464</f>
        <v>0</v>
      </c>
      <c r="Q464" s="229">
        <v>0</v>
      </c>
      <c r="R464" s="229">
        <f>Q464*H464</f>
        <v>0</v>
      </c>
      <c r="S464" s="229">
        <v>0</v>
      </c>
      <c r="T464" s="230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31" t="s">
        <v>165</v>
      </c>
      <c r="AT464" s="231" t="s">
        <v>161</v>
      </c>
      <c r="AU464" s="231" t="s">
        <v>89</v>
      </c>
      <c r="AY464" s="17" t="s">
        <v>159</v>
      </c>
      <c r="BE464" s="232">
        <f>IF(N464="základní",J464,0)</f>
        <v>0</v>
      </c>
      <c r="BF464" s="232">
        <f>IF(N464="snížená",J464,0)</f>
        <v>0</v>
      </c>
      <c r="BG464" s="232">
        <f>IF(N464="zákl. přenesená",J464,0)</f>
        <v>0</v>
      </c>
      <c r="BH464" s="232">
        <f>IF(N464="sníž. přenesená",J464,0)</f>
        <v>0</v>
      </c>
      <c r="BI464" s="232">
        <f>IF(N464="nulová",J464,0)</f>
        <v>0</v>
      </c>
      <c r="BJ464" s="17" t="s">
        <v>87</v>
      </c>
      <c r="BK464" s="232">
        <f>ROUND(I464*H464,1)</f>
        <v>0</v>
      </c>
      <c r="BL464" s="17" t="s">
        <v>165</v>
      </c>
      <c r="BM464" s="231" t="s">
        <v>787</v>
      </c>
    </row>
    <row r="465" s="13" customFormat="1">
      <c r="A465" s="13"/>
      <c r="B465" s="233"/>
      <c r="C465" s="234"/>
      <c r="D465" s="235" t="s">
        <v>175</v>
      </c>
      <c r="E465" s="236" t="s">
        <v>1</v>
      </c>
      <c r="F465" s="237" t="s">
        <v>779</v>
      </c>
      <c r="G465" s="234"/>
      <c r="H465" s="238">
        <v>16.484000000000002</v>
      </c>
      <c r="I465" s="239"/>
      <c r="J465" s="234"/>
      <c r="K465" s="234"/>
      <c r="L465" s="240"/>
      <c r="M465" s="241"/>
      <c r="N465" s="242"/>
      <c r="O465" s="242"/>
      <c r="P465" s="242"/>
      <c r="Q465" s="242"/>
      <c r="R465" s="242"/>
      <c r="S465" s="242"/>
      <c r="T465" s="24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4" t="s">
        <v>175</v>
      </c>
      <c r="AU465" s="244" t="s">
        <v>89</v>
      </c>
      <c r="AV465" s="13" t="s">
        <v>89</v>
      </c>
      <c r="AW465" s="13" t="s">
        <v>33</v>
      </c>
      <c r="AX465" s="13" t="s">
        <v>87</v>
      </c>
      <c r="AY465" s="244" t="s">
        <v>159</v>
      </c>
    </row>
    <row r="466" s="12" customFormat="1" ht="22.8" customHeight="1">
      <c r="A466" s="12"/>
      <c r="B466" s="203"/>
      <c r="C466" s="204"/>
      <c r="D466" s="205" t="s">
        <v>78</v>
      </c>
      <c r="E466" s="217" t="s">
        <v>492</v>
      </c>
      <c r="F466" s="217" t="s">
        <v>788</v>
      </c>
      <c r="G466" s="204"/>
      <c r="H466" s="204"/>
      <c r="I466" s="207"/>
      <c r="J466" s="218">
        <f>BK466</f>
        <v>0</v>
      </c>
      <c r="K466" s="204"/>
      <c r="L466" s="209"/>
      <c r="M466" s="210"/>
      <c r="N466" s="211"/>
      <c r="O466" s="211"/>
      <c r="P466" s="212">
        <f>SUM(P467:P472)</f>
        <v>0</v>
      </c>
      <c r="Q466" s="211"/>
      <c r="R466" s="212">
        <f>SUM(R467:R472)</f>
        <v>1.1287312000000001</v>
      </c>
      <c r="S466" s="211"/>
      <c r="T466" s="213">
        <f>SUM(T467:T472)</f>
        <v>0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214" t="s">
        <v>87</v>
      </c>
      <c r="AT466" s="215" t="s">
        <v>78</v>
      </c>
      <c r="AU466" s="215" t="s">
        <v>87</v>
      </c>
      <c r="AY466" s="214" t="s">
        <v>159</v>
      </c>
      <c r="BK466" s="216">
        <f>SUM(BK467:BK472)</f>
        <v>0</v>
      </c>
    </row>
    <row r="467" s="2" customFormat="1" ht="24.15" customHeight="1">
      <c r="A467" s="38"/>
      <c r="B467" s="39"/>
      <c r="C467" s="219" t="s">
        <v>789</v>
      </c>
      <c r="D467" s="219" t="s">
        <v>161</v>
      </c>
      <c r="E467" s="220" t="s">
        <v>790</v>
      </c>
      <c r="F467" s="221" t="s">
        <v>791</v>
      </c>
      <c r="G467" s="222" t="s">
        <v>164</v>
      </c>
      <c r="H467" s="223">
        <v>6</v>
      </c>
      <c r="I467" s="224"/>
      <c r="J467" s="225">
        <f>ROUND(I467*H467,1)</f>
        <v>0</v>
      </c>
      <c r="K467" s="226"/>
      <c r="L467" s="44"/>
      <c r="M467" s="227" t="s">
        <v>1</v>
      </c>
      <c r="N467" s="228" t="s">
        <v>44</v>
      </c>
      <c r="O467" s="91"/>
      <c r="P467" s="229">
        <f>O467*H467</f>
        <v>0</v>
      </c>
      <c r="Q467" s="229">
        <v>0.017770000000000001</v>
      </c>
      <c r="R467" s="229">
        <f>Q467*H467</f>
        <v>0.10662000000000001</v>
      </c>
      <c r="S467" s="229">
        <v>0</v>
      </c>
      <c r="T467" s="230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31" t="s">
        <v>165</v>
      </c>
      <c r="AT467" s="231" t="s">
        <v>161</v>
      </c>
      <c r="AU467" s="231" t="s">
        <v>89</v>
      </c>
      <c r="AY467" s="17" t="s">
        <v>159</v>
      </c>
      <c r="BE467" s="232">
        <f>IF(N467="základní",J467,0)</f>
        <v>0</v>
      </c>
      <c r="BF467" s="232">
        <f>IF(N467="snížená",J467,0)</f>
        <v>0</v>
      </c>
      <c r="BG467" s="232">
        <f>IF(N467="zákl. přenesená",J467,0)</f>
        <v>0</v>
      </c>
      <c r="BH467" s="232">
        <f>IF(N467="sníž. přenesená",J467,0)</f>
        <v>0</v>
      </c>
      <c r="BI467" s="232">
        <f>IF(N467="nulová",J467,0)</f>
        <v>0</v>
      </c>
      <c r="BJ467" s="17" t="s">
        <v>87</v>
      </c>
      <c r="BK467" s="232">
        <f>ROUND(I467*H467,1)</f>
        <v>0</v>
      </c>
      <c r="BL467" s="17" t="s">
        <v>165</v>
      </c>
      <c r="BM467" s="231" t="s">
        <v>792</v>
      </c>
    </row>
    <row r="468" s="2" customFormat="1" ht="24.15" customHeight="1">
      <c r="A468" s="38"/>
      <c r="B468" s="39"/>
      <c r="C468" s="266" t="s">
        <v>793</v>
      </c>
      <c r="D468" s="266" t="s">
        <v>572</v>
      </c>
      <c r="E468" s="267" t="s">
        <v>794</v>
      </c>
      <c r="F468" s="268" t="s">
        <v>795</v>
      </c>
      <c r="G468" s="269" t="s">
        <v>164</v>
      </c>
      <c r="H468" s="270">
        <v>6</v>
      </c>
      <c r="I468" s="271"/>
      <c r="J468" s="272">
        <f>ROUND(I468*H468,1)</f>
        <v>0</v>
      </c>
      <c r="K468" s="273"/>
      <c r="L468" s="274"/>
      <c r="M468" s="275" t="s">
        <v>1</v>
      </c>
      <c r="N468" s="276" t="s">
        <v>44</v>
      </c>
      <c r="O468" s="91"/>
      <c r="P468" s="229">
        <f>O468*H468</f>
        <v>0</v>
      </c>
      <c r="Q468" s="229">
        <v>0.01553</v>
      </c>
      <c r="R468" s="229">
        <f>Q468*H468</f>
        <v>0.093179999999999999</v>
      </c>
      <c r="S468" s="229">
        <v>0</v>
      </c>
      <c r="T468" s="230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31" t="s">
        <v>194</v>
      </c>
      <c r="AT468" s="231" t="s">
        <v>572</v>
      </c>
      <c r="AU468" s="231" t="s">
        <v>89</v>
      </c>
      <c r="AY468" s="17" t="s">
        <v>159</v>
      </c>
      <c r="BE468" s="232">
        <f>IF(N468="základní",J468,0)</f>
        <v>0</v>
      </c>
      <c r="BF468" s="232">
        <f>IF(N468="snížená",J468,0)</f>
        <v>0</v>
      </c>
      <c r="BG468" s="232">
        <f>IF(N468="zákl. přenesená",J468,0)</f>
        <v>0</v>
      </c>
      <c r="BH468" s="232">
        <f>IF(N468="sníž. přenesená",J468,0)</f>
        <v>0</v>
      </c>
      <c r="BI468" s="232">
        <f>IF(N468="nulová",J468,0)</f>
        <v>0</v>
      </c>
      <c r="BJ468" s="17" t="s">
        <v>87</v>
      </c>
      <c r="BK468" s="232">
        <f>ROUND(I468*H468,1)</f>
        <v>0</v>
      </c>
      <c r="BL468" s="17" t="s">
        <v>165</v>
      </c>
      <c r="BM468" s="231" t="s">
        <v>796</v>
      </c>
    </row>
    <row r="469" s="2" customFormat="1" ht="24.15" customHeight="1">
      <c r="A469" s="38"/>
      <c r="B469" s="39"/>
      <c r="C469" s="219" t="s">
        <v>797</v>
      </c>
      <c r="D469" s="219" t="s">
        <v>161</v>
      </c>
      <c r="E469" s="220" t="s">
        <v>798</v>
      </c>
      <c r="F469" s="221" t="s">
        <v>799</v>
      </c>
      <c r="G469" s="222" t="s">
        <v>164</v>
      </c>
      <c r="H469" s="223">
        <v>1</v>
      </c>
      <c r="I469" s="224"/>
      <c r="J469" s="225">
        <f>ROUND(I469*H469,1)</f>
        <v>0</v>
      </c>
      <c r="K469" s="226"/>
      <c r="L469" s="44"/>
      <c r="M469" s="227" t="s">
        <v>1</v>
      </c>
      <c r="N469" s="228" t="s">
        <v>44</v>
      </c>
      <c r="O469" s="91"/>
      <c r="P469" s="229">
        <f>O469*H469</f>
        <v>0</v>
      </c>
      <c r="Q469" s="229">
        <v>0.035319999999999997</v>
      </c>
      <c r="R469" s="229">
        <f>Q469*H469</f>
        <v>0.035319999999999997</v>
      </c>
      <c r="S469" s="229">
        <v>0</v>
      </c>
      <c r="T469" s="230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31" t="s">
        <v>165</v>
      </c>
      <c r="AT469" s="231" t="s">
        <v>161</v>
      </c>
      <c r="AU469" s="231" t="s">
        <v>89</v>
      </c>
      <c r="AY469" s="17" t="s">
        <v>159</v>
      </c>
      <c r="BE469" s="232">
        <f>IF(N469="základní",J469,0)</f>
        <v>0</v>
      </c>
      <c r="BF469" s="232">
        <f>IF(N469="snížená",J469,0)</f>
        <v>0</v>
      </c>
      <c r="BG469" s="232">
        <f>IF(N469="zákl. přenesená",J469,0)</f>
        <v>0</v>
      </c>
      <c r="BH469" s="232">
        <f>IF(N469="sníž. přenesená",J469,0)</f>
        <v>0</v>
      </c>
      <c r="BI469" s="232">
        <f>IF(N469="nulová",J469,0)</f>
        <v>0</v>
      </c>
      <c r="BJ469" s="17" t="s">
        <v>87</v>
      </c>
      <c r="BK469" s="232">
        <f>ROUND(I469*H469,1)</f>
        <v>0</v>
      </c>
      <c r="BL469" s="17" t="s">
        <v>165</v>
      </c>
      <c r="BM469" s="231" t="s">
        <v>800</v>
      </c>
    </row>
    <row r="470" s="2" customFormat="1" ht="24.15" customHeight="1">
      <c r="A470" s="38"/>
      <c r="B470" s="39"/>
      <c r="C470" s="266" t="s">
        <v>801</v>
      </c>
      <c r="D470" s="266" t="s">
        <v>572</v>
      </c>
      <c r="E470" s="267" t="s">
        <v>802</v>
      </c>
      <c r="F470" s="268" t="s">
        <v>803</v>
      </c>
      <c r="G470" s="269" t="s">
        <v>164</v>
      </c>
      <c r="H470" s="270">
        <v>1</v>
      </c>
      <c r="I470" s="271"/>
      <c r="J470" s="272">
        <f>ROUND(I470*H470,1)</f>
        <v>0</v>
      </c>
      <c r="K470" s="273"/>
      <c r="L470" s="274"/>
      <c r="M470" s="275" t="s">
        <v>1</v>
      </c>
      <c r="N470" s="276" t="s">
        <v>44</v>
      </c>
      <c r="O470" s="91"/>
      <c r="P470" s="229">
        <f>O470*H470</f>
        <v>0</v>
      </c>
      <c r="Q470" s="229">
        <v>0.0195</v>
      </c>
      <c r="R470" s="229">
        <f>Q470*H470</f>
        <v>0.0195</v>
      </c>
      <c r="S470" s="229">
        <v>0</v>
      </c>
      <c r="T470" s="230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31" t="s">
        <v>194</v>
      </c>
      <c r="AT470" s="231" t="s">
        <v>572</v>
      </c>
      <c r="AU470" s="231" t="s">
        <v>89</v>
      </c>
      <c r="AY470" s="17" t="s">
        <v>159</v>
      </c>
      <c r="BE470" s="232">
        <f>IF(N470="základní",J470,0)</f>
        <v>0</v>
      </c>
      <c r="BF470" s="232">
        <f>IF(N470="snížená",J470,0)</f>
        <v>0</v>
      </c>
      <c r="BG470" s="232">
        <f>IF(N470="zákl. přenesená",J470,0)</f>
        <v>0</v>
      </c>
      <c r="BH470" s="232">
        <f>IF(N470="sníž. přenesená",J470,0)</f>
        <v>0</v>
      </c>
      <c r="BI470" s="232">
        <f>IF(N470="nulová",J470,0)</f>
        <v>0</v>
      </c>
      <c r="BJ470" s="17" t="s">
        <v>87</v>
      </c>
      <c r="BK470" s="232">
        <f>ROUND(I470*H470,1)</f>
        <v>0</v>
      </c>
      <c r="BL470" s="17" t="s">
        <v>165</v>
      </c>
      <c r="BM470" s="231" t="s">
        <v>804</v>
      </c>
    </row>
    <row r="471" s="2" customFormat="1" ht="24.15" customHeight="1">
      <c r="A471" s="38"/>
      <c r="B471" s="39"/>
      <c r="C471" s="219" t="s">
        <v>805</v>
      </c>
      <c r="D471" s="219" t="s">
        <v>161</v>
      </c>
      <c r="E471" s="220" t="s">
        <v>806</v>
      </c>
      <c r="F471" s="221" t="s">
        <v>807</v>
      </c>
      <c r="G471" s="222" t="s">
        <v>164</v>
      </c>
      <c r="H471" s="223">
        <v>2</v>
      </c>
      <c r="I471" s="224"/>
      <c r="J471" s="225">
        <f>ROUND(I471*H471,1)</f>
        <v>0</v>
      </c>
      <c r="K471" s="226"/>
      <c r="L471" s="44"/>
      <c r="M471" s="227" t="s">
        <v>1</v>
      </c>
      <c r="N471" s="228" t="s">
        <v>44</v>
      </c>
      <c r="O471" s="91"/>
      <c r="P471" s="229">
        <f>O471*H471</f>
        <v>0</v>
      </c>
      <c r="Q471" s="229">
        <v>0.4215256</v>
      </c>
      <c r="R471" s="229">
        <f>Q471*H471</f>
        <v>0.8430512</v>
      </c>
      <c r="S471" s="229">
        <v>0</v>
      </c>
      <c r="T471" s="230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31" t="s">
        <v>165</v>
      </c>
      <c r="AT471" s="231" t="s">
        <v>161</v>
      </c>
      <c r="AU471" s="231" t="s">
        <v>89</v>
      </c>
      <c r="AY471" s="17" t="s">
        <v>159</v>
      </c>
      <c r="BE471" s="232">
        <f>IF(N471="základní",J471,0)</f>
        <v>0</v>
      </c>
      <c r="BF471" s="232">
        <f>IF(N471="snížená",J471,0)</f>
        <v>0</v>
      </c>
      <c r="BG471" s="232">
        <f>IF(N471="zákl. přenesená",J471,0)</f>
        <v>0</v>
      </c>
      <c r="BH471" s="232">
        <f>IF(N471="sníž. přenesená",J471,0)</f>
        <v>0</v>
      </c>
      <c r="BI471" s="232">
        <f>IF(N471="nulová",J471,0)</f>
        <v>0</v>
      </c>
      <c r="BJ471" s="17" t="s">
        <v>87</v>
      </c>
      <c r="BK471" s="232">
        <f>ROUND(I471*H471,1)</f>
        <v>0</v>
      </c>
      <c r="BL471" s="17" t="s">
        <v>165</v>
      </c>
      <c r="BM471" s="231" t="s">
        <v>808</v>
      </c>
    </row>
    <row r="472" s="2" customFormat="1" ht="37.8" customHeight="1">
      <c r="A472" s="38"/>
      <c r="B472" s="39"/>
      <c r="C472" s="266" t="s">
        <v>809</v>
      </c>
      <c r="D472" s="266" t="s">
        <v>572</v>
      </c>
      <c r="E472" s="267" t="s">
        <v>810</v>
      </c>
      <c r="F472" s="268" t="s">
        <v>811</v>
      </c>
      <c r="G472" s="269" t="s">
        <v>164</v>
      </c>
      <c r="H472" s="270">
        <v>2</v>
      </c>
      <c r="I472" s="271"/>
      <c r="J472" s="272">
        <f>ROUND(I472*H472,1)</f>
        <v>0</v>
      </c>
      <c r="K472" s="273"/>
      <c r="L472" s="274"/>
      <c r="M472" s="275" t="s">
        <v>1</v>
      </c>
      <c r="N472" s="276" t="s">
        <v>44</v>
      </c>
      <c r="O472" s="91"/>
      <c r="P472" s="229">
        <f>O472*H472</f>
        <v>0</v>
      </c>
      <c r="Q472" s="229">
        <v>0.01553</v>
      </c>
      <c r="R472" s="229">
        <f>Q472*H472</f>
        <v>0.031060000000000001</v>
      </c>
      <c r="S472" s="229">
        <v>0</v>
      </c>
      <c r="T472" s="230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31" t="s">
        <v>194</v>
      </c>
      <c r="AT472" s="231" t="s">
        <v>572</v>
      </c>
      <c r="AU472" s="231" t="s">
        <v>89</v>
      </c>
      <c r="AY472" s="17" t="s">
        <v>159</v>
      </c>
      <c r="BE472" s="232">
        <f>IF(N472="základní",J472,0)</f>
        <v>0</v>
      </c>
      <c r="BF472" s="232">
        <f>IF(N472="snížená",J472,0)</f>
        <v>0</v>
      </c>
      <c r="BG472" s="232">
        <f>IF(N472="zákl. přenesená",J472,0)</f>
        <v>0</v>
      </c>
      <c r="BH472" s="232">
        <f>IF(N472="sníž. přenesená",J472,0)</f>
        <v>0</v>
      </c>
      <c r="BI472" s="232">
        <f>IF(N472="nulová",J472,0)</f>
        <v>0</v>
      </c>
      <c r="BJ472" s="17" t="s">
        <v>87</v>
      </c>
      <c r="BK472" s="232">
        <f>ROUND(I472*H472,1)</f>
        <v>0</v>
      </c>
      <c r="BL472" s="17" t="s">
        <v>165</v>
      </c>
      <c r="BM472" s="231" t="s">
        <v>812</v>
      </c>
    </row>
    <row r="473" s="12" customFormat="1" ht="22.8" customHeight="1">
      <c r="A473" s="12"/>
      <c r="B473" s="203"/>
      <c r="C473" s="204"/>
      <c r="D473" s="205" t="s">
        <v>78</v>
      </c>
      <c r="E473" s="217" t="s">
        <v>666</v>
      </c>
      <c r="F473" s="217" t="s">
        <v>813</v>
      </c>
      <c r="G473" s="204"/>
      <c r="H473" s="204"/>
      <c r="I473" s="207"/>
      <c r="J473" s="218">
        <f>BK473</f>
        <v>0</v>
      </c>
      <c r="K473" s="204"/>
      <c r="L473" s="209"/>
      <c r="M473" s="210"/>
      <c r="N473" s="211"/>
      <c r="O473" s="211"/>
      <c r="P473" s="212">
        <f>SUM(P474:P487)</f>
        <v>0</v>
      </c>
      <c r="Q473" s="211"/>
      <c r="R473" s="212">
        <f>SUM(R474:R487)</f>
        <v>0</v>
      </c>
      <c r="S473" s="211"/>
      <c r="T473" s="213">
        <f>SUM(T474:T487)</f>
        <v>29.33766</v>
      </c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R473" s="214" t="s">
        <v>87</v>
      </c>
      <c r="AT473" s="215" t="s">
        <v>78</v>
      </c>
      <c r="AU473" s="215" t="s">
        <v>87</v>
      </c>
      <c r="AY473" s="214" t="s">
        <v>159</v>
      </c>
      <c r="BK473" s="216">
        <f>SUM(BK474:BK487)</f>
        <v>0</v>
      </c>
    </row>
    <row r="474" s="2" customFormat="1" ht="16.5" customHeight="1">
      <c r="A474" s="38"/>
      <c r="B474" s="39"/>
      <c r="C474" s="219" t="s">
        <v>814</v>
      </c>
      <c r="D474" s="219" t="s">
        <v>161</v>
      </c>
      <c r="E474" s="220" t="s">
        <v>815</v>
      </c>
      <c r="F474" s="221" t="s">
        <v>816</v>
      </c>
      <c r="G474" s="222" t="s">
        <v>427</v>
      </c>
      <c r="H474" s="223">
        <v>58.799999999999997</v>
      </c>
      <c r="I474" s="224"/>
      <c r="J474" s="225">
        <f>ROUND(I474*H474,1)</f>
        <v>0</v>
      </c>
      <c r="K474" s="226"/>
      <c r="L474" s="44"/>
      <c r="M474" s="227" t="s">
        <v>1</v>
      </c>
      <c r="N474" s="228" t="s">
        <v>44</v>
      </c>
      <c r="O474" s="91"/>
      <c r="P474" s="229">
        <f>O474*H474</f>
        <v>0</v>
      </c>
      <c r="Q474" s="229">
        <v>0</v>
      </c>
      <c r="R474" s="229">
        <f>Q474*H474</f>
        <v>0</v>
      </c>
      <c r="S474" s="229">
        <v>0.20499999999999999</v>
      </c>
      <c r="T474" s="230">
        <f>S474*H474</f>
        <v>12.053999999999999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31" t="s">
        <v>165</v>
      </c>
      <c r="AT474" s="231" t="s">
        <v>161</v>
      </c>
      <c r="AU474" s="231" t="s">
        <v>89</v>
      </c>
      <c r="AY474" s="17" t="s">
        <v>159</v>
      </c>
      <c r="BE474" s="232">
        <f>IF(N474="základní",J474,0)</f>
        <v>0</v>
      </c>
      <c r="BF474" s="232">
        <f>IF(N474="snížená",J474,0)</f>
        <v>0</v>
      </c>
      <c r="BG474" s="232">
        <f>IF(N474="zákl. přenesená",J474,0)</f>
        <v>0</v>
      </c>
      <c r="BH474" s="232">
        <f>IF(N474="sníž. přenesená",J474,0)</f>
        <v>0</v>
      </c>
      <c r="BI474" s="232">
        <f>IF(N474="nulová",J474,0)</f>
        <v>0</v>
      </c>
      <c r="BJ474" s="17" t="s">
        <v>87</v>
      </c>
      <c r="BK474" s="232">
        <f>ROUND(I474*H474,1)</f>
        <v>0</v>
      </c>
      <c r="BL474" s="17" t="s">
        <v>165</v>
      </c>
      <c r="BM474" s="231" t="s">
        <v>817</v>
      </c>
    </row>
    <row r="475" s="13" customFormat="1">
      <c r="A475" s="13"/>
      <c r="B475" s="233"/>
      <c r="C475" s="234"/>
      <c r="D475" s="235" t="s">
        <v>175</v>
      </c>
      <c r="E475" s="236" t="s">
        <v>1</v>
      </c>
      <c r="F475" s="237" t="s">
        <v>818</v>
      </c>
      <c r="G475" s="234"/>
      <c r="H475" s="238">
        <v>58.799999999999997</v>
      </c>
      <c r="I475" s="239"/>
      <c r="J475" s="234"/>
      <c r="K475" s="234"/>
      <c r="L475" s="240"/>
      <c r="M475" s="241"/>
      <c r="N475" s="242"/>
      <c r="O475" s="242"/>
      <c r="P475" s="242"/>
      <c r="Q475" s="242"/>
      <c r="R475" s="242"/>
      <c r="S475" s="242"/>
      <c r="T475" s="24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4" t="s">
        <v>175</v>
      </c>
      <c r="AU475" s="244" t="s">
        <v>89</v>
      </c>
      <c r="AV475" s="13" t="s">
        <v>89</v>
      </c>
      <c r="AW475" s="13" t="s">
        <v>33</v>
      </c>
      <c r="AX475" s="13" t="s">
        <v>87</v>
      </c>
      <c r="AY475" s="244" t="s">
        <v>159</v>
      </c>
    </row>
    <row r="476" s="2" customFormat="1" ht="24.15" customHeight="1">
      <c r="A476" s="38"/>
      <c r="B476" s="39"/>
      <c r="C476" s="219" t="s">
        <v>819</v>
      </c>
      <c r="D476" s="219" t="s">
        <v>161</v>
      </c>
      <c r="E476" s="220" t="s">
        <v>820</v>
      </c>
      <c r="F476" s="221" t="s">
        <v>821</v>
      </c>
      <c r="G476" s="222" t="s">
        <v>173</v>
      </c>
      <c r="H476" s="223">
        <v>2.1600000000000001</v>
      </c>
      <c r="I476" s="224"/>
      <c r="J476" s="225">
        <f>ROUND(I476*H476,1)</f>
        <v>0</v>
      </c>
      <c r="K476" s="226"/>
      <c r="L476" s="44"/>
      <c r="M476" s="227" t="s">
        <v>1</v>
      </c>
      <c r="N476" s="228" t="s">
        <v>44</v>
      </c>
      <c r="O476" s="91"/>
      <c r="P476" s="229">
        <f>O476*H476</f>
        <v>0</v>
      </c>
      <c r="Q476" s="229">
        <v>0</v>
      </c>
      <c r="R476" s="229">
        <f>Q476*H476</f>
        <v>0</v>
      </c>
      <c r="S476" s="229">
        <v>0.058999999999999997</v>
      </c>
      <c r="T476" s="230">
        <f>S476*H476</f>
        <v>0.12744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31" t="s">
        <v>165</v>
      </c>
      <c r="AT476" s="231" t="s">
        <v>161</v>
      </c>
      <c r="AU476" s="231" t="s">
        <v>89</v>
      </c>
      <c r="AY476" s="17" t="s">
        <v>159</v>
      </c>
      <c r="BE476" s="232">
        <f>IF(N476="základní",J476,0)</f>
        <v>0</v>
      </c>
      <c r="BF476" s="232">
        <f>IF(N476="snížená",J476,0)</f>
        <v>0</v>
      </c>
      <c r="BG476" s="232">
        <f>IF(N476="zákl. přenesená",J476,0)</f>
        <v>0</v>
      </c>
      <c r="BH476" s="232">
        <f>IF(N476="sníž. přenesená",J476,0)</f>
        <v>0</v>
      </c>
      <c r="BI476" s="232">
        <f>IF(N476="nulová",J476,0)</f>
        <v>0</v>
      </c>
      <c r="BJ476" s="17" t="s">
        <v>87</v>
      </c>
      <c r="BK476" s="232">
        <f>ROUND(I476*H476,1)</f>
        <v>0</v>
      </c>
      <c r="BL476" s="17" t="s">
        <v>165</v>
      </c>
      <c r="BM476" s="231" t="s">
        <v>822</v>
      </c>
    </row>
    <row r="477" s="13" customFormat="1">
      <c r="A477" s="13"/>
      <c r="B477" s="233"/>
      <c r="C477" s="234"/>
      <c r="D477" s="235" t="s">
        <v>175</v>
      </c>
      <c r="E477" s="236" t="s">
        <v>1</v>
      </c>
      <c r="F477" s="237" t="s">
        <v>823</v>
      </c>
      <c r="G477" s="234"/>
      <c r="H477" s="238">
        <v>2.1600000000000001</v>
      </c>
      <c r="I477" s="239"/>
      <c r="J477" s="234"/>
      <c r="K477" s="234"/>
      <c r="L477" s="240"/>
      <c r="M477" s="241"/>
      <c r="N477" s="242"/>
      <c r="O477" s="242"/>
      <c r="P477" s="242"/>
      <c r="Q477" s="242"/>
      <c r="R477" s="242"/>
      <c r="S477" s="242"/>
      <c r="T477" s="24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4" t="s">
        <v>175</v>
      </c>
      <c r="AU477" s="244" t="s">
        <v>89</v>
      </c>
      <c r="AV477" s="13" t="s">
        <v>89</v>
      </c>
      <c r="AW477" s="13" t="s">
        <v>33</v>
      </c>
      <c r="AX477" s="13" t="s">
        <v>87</v>
      </c>
      <c r="AY477" s="244" t="s">
        <v>159</v>
      </c>
    </row>
    <row r="478" s="2" customFormat="1" ht="24.15" customHeight="1">
      <c r="A478" s="38"/>
      <c r="B478" s="39"/>
      <c r="C478" s="219" t="s">
        <v>824</v>
      </c>
      <c r="D478" s="219" t="s">
        <v>161</v>
      </c>
      <c r="E478" s="220" t="s">
        <v>825</v>
      </c>
      <c r="F478" s="221" t="s">
        <v>826</v>
      </c>
      <c r="G478" s="222" t="s">
        <v>173</v>
      </c>
      <c r="H478" s="223">
        <v>10.32</v>
      </c>
      <c r="I478" s="224"/>
      <c r="J478" s="225">
        <f>ROUND(I478*H478,1)</f>
        <v>0</v>
      </c>
      <c r="K478" s="226"/>
      <c r="L478" s="44"/>
      <c r="M478" s="227" t="s">
        <v>1</v>
      </c>
      <c r="N478" s="228" t="s">
        <v>44</v>
      </c>
      <c r="O478" s="91"/>
      <c r="P478" s="229">
        <f>O478*H478</f>
        <v>0</v>
      </c>
      <c r="Q478" s="229">
        <v>0</v>
      </c>
      <c r="R478" s="229">
        <f>Q478*H478</f>
        <v>0</v>
      </c>
      <c r="S478" s="229">
        <v>0.042999999999999997</v>
      </c>
      <c r="T478" s="230">
        <f>S478*H478</f>
        <v>0.44375999999999999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31" t="s">
        <v>165</v>
      </c>
      <c r="AT478" s="231" t="s">
        <v>161</v>
      </c>
      <c r="AU478" s="231" t="s">
        <v>89</v>
      </c>
      <c r="AY478" s="17" t="s">
        <v>159</v>
      </c>
      <c r="BE478" s="232">
        <f>IF(N478="základní",J478,0)</f>
        <v>0</v>
      </c>
      <c r="BF478" s="232">
        <f>IF(N478="snížená",J478,0)</f>
        <v>0</v>
      </c>
      <c r="BG478" s="232">
        <f>IF(N478="zákl. přenesená",J478,0)</f>
        <v>0</v>
      </c>
      <c r="BH478" s="232">
        <f>IF(N478="sníž. přenesená",J478,0)</f>
        <v>0</v>
      </c>
      <c r="BI478" s="232">
        <f>IF(N478="nulová",J478,0)</f>
        <v>0</v>
      </c>
      <c r="BJ478" s="17" t="s">
        <v>87</v>
      </c>
      <c r="BK478" s="232">
        <f>ROUND(I478*H478,1)</f>
        <v>0</v>
      </c>
      <c r="BL478" s="17" t="s">
        <v>165</v>
      </c>
      <c r="BM478" s="231" t="s">
        <v>827</v>
      </c>
    </row>
    <row r="479" s="13" customFormat="1">
      <c r="A479" s="13"/>
      <c r="B479" s="233"/>
      <c r="C479" s="234"/>
      <c r="D479" s="235" t="s">
        <v>175</v>
      </c>
      <c r="E479" s="236" t="s">
        <v>1</v>
      </c>
      <c r="F479" s="237" t="s">
        <v>828</v>
      </c>
      <c r="G479" s="234"/>
      <c r="H479" s="238">
        <v>10.32</v>
      </c>
      <c r="I479" s="239"/>
      <c r="J479" s="234"/>
      <c r="K479" s="234"/>
      <c r="L479" s="240"/>
      <c r="M479" s="241"/>
      <c r="N479" s="242"/>
      <c r="O479" s="242"/>
      <c r="P479" s="242"/>
      <c r="Q479" s="242"/>
      <c r="R479" s="242"/>
      <c r="S479" s="242"/>
      <c r="T479" s="24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4" t="s">
        <v>175</v>
      </c>
      <c r="AU479" s="244" t="s">
        <v>89</v>
      </c>
      <c r="AV479" s="13" t="s">
        <v>89</v>
      </c>
      <c r="AW479" s="13" t="s">
        <v>33</v>
      </c>
      <c r="AX479" s="13" t="s">
        <v>87</v>
      </c>
      <c r="AY479" s="244" t="s">
        <v>159</v>
      </c>
    </row>
    <row r="480" s="2" customFormat="1" ht="24.15" customHeight="1">
      <c r="A480" s="38"/>
      <c r="B480" s="39"/>
      <c r="C480" s="219" t="s">
        <v>829</v>
      </c>
      <c r="D480" s="219" t="s">
        <v>161</v>
      </c>
      <c r="E480" s="220" t="s">
        <v>830</v>
      </c>
      <c r="F480" s="221" t="s">
        <v>831</v>
      </c>
      <c r="G480" s="222" t="s">
        <v>173</v>
      </c>
      <c r="H480" s="223">
        <v>150.12000000000001</v>
      </c>
      <c r="I480" s="224"/>
      <c r="J480" s="225">
        <f>ROUND(I480*H480,1)</f>
        <v>0</v>
      </c>
      <c r="K480" s="226"/>
      <c r="L480" s="44"/>
      <c r="M480" s="227" t="s">
        <v>1</v>
      </c>
      <c r="N480" s="228" t="s">
        <v>44</v>
      </c>
      <c r="O480" s="91"/>
      <c r="P480" s="229">
        <f>O480*H480</f>
        <v>0</v>
      </c>
      <c r="Q480" s="229">
        <v>0</v>
      </c>
      <c r="R480" s="229">
        <f>Q480*H480</f>
        <v>0</v>
      </c>
      <c r="S480" s="229">
        <v>0.014</v>
      </c>
      <c r="T480" s="230">
        <f>S480*H480</f>
        <v>2.10168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31" t="s">
        <v>165</v>
      </c>
      <c r="AT480" s="231" t="s">
        <v>161</v>
      </c>
      <c r="AU480" s="231" t="s">
        <v>89</v>
      </c>
      <c r="AY480" s="17" t="s">
        <v>159</v>
      </c>
      <c r="BE480" s="232">
        <f>IF(N480="základní",J480,0)</f>
        <v>0</v>
      </c>
      <c r="BF480" s="232">
        <f>IF(N480="snížená",J480,0)</f>
        <v>0</v>
      </c>
      <c r="BG480" s="232">
        <f>IF(N480="zákl. přenesená",J480,0)</f>
        <v>0</v>
      </c>
      <c r="BH480" s="232">
        <f>IF(N480="sníž. přenesená",J480,0)</f>
        <v>0</v>
      </c>
      <c r="BI480" s="232">
        <f>IF(N480="nulová",J480,0)</f>
        <v>0</v>
      </c>
      <c r="BJ480" s="17" t="s">
        <v>87</v>
      </c>
      <c r="BK480" s="232">
        <f>ROUND(I480*H480,1)</f>
        <v>0</v>
      </c>
      <c r="BL480" s="17" t="s">
        <v>165</v>
      </c>
      <c r="BM480" s="231" t="s">
        <v>832</v>
      </c>
    </row>
    <row r="481" s="13" customFormat="1">
      <c r="A481" s="13"/>
      <c r="B481" s="233"/>
      <c r="C481" s="234"/>
      <c r="D481" s="235" t="s">
        <v>175</v>
      </c>
      <c r="E481" s="236" t="s">
        <v>1</v>
      </c>
      <c r="F481" s="237" t="s">
        <v>833</v>
      </c>
      <c r="G481" s="234"/>
      <c r="H481" s="238">
        <v>150.12000000000001</v>
      </c>
      <c r="I481" s="239"/>
      <c r="J481" s="234"/>
      <c r="K481" s="234"/>
      <c r="L481" s="240"/>
      <c r="M481" s="241"/>
      <c r="N481" s="242"/>
      <c r="O481" s="242"/>
      <c r="P481" s="242"/>
      <c r="Q481" s="242"/>
      <c r="R481" s="242"/>
      <c r="S481" s="242"/>
      <c r="T481" s="24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4" t="s">
        <v>175</v>
      </c>
      <c r="AU481" s="244" t="s">
        <v>89</v>
      </c>
      <c r="AV481" s="13" t="s">
        <v>89</v>
      </c>
      <c r="AW481" s="13" t="s">
        <v>33</v>
      </c>
      <c r="AX481" s="13" t="s">
        <v>87</v>
      </c>
      <c r="AY481" s="244" t="s">
        <v>159</v>
      </c>
    </row>
    <row r="482" s="2" customFormat="1" ht="37.8" customHeight="1">
      <c r="A482" s="38"/>
      <c r="B482" s="39"/>
      <c r="C482" s="219" t="s">
        <v>834</v>
      </c>
      <c r="D482" s="219" t="s">
        <v>161</v>
      </c>
      <c r="E482" s="220" t="s">
        <v>835</v>
      </c>
      <c r="F482" s="221" t="s">
        <v>836</v>
      </c>
      <c r="G482" s="222" t="s">
        <v>173</v>
      </c>
      <c r="H482" s="223">
        <v>150.12000000000001</v>
      </c>
      <c r="I482" s="224"/>
      <c r="J482" s="225">
        <f>ROUND(I482*H482,1)</f>
        <v>0</v>
      </c>
      <c r="K482" s="226"/>
      <c r="L482" s="44"/>
      <c r="M482" s="227" t="s">
        <v>1</v>
      </c>
      <c r="N482" s="228" t="s">
        <v>44</v>
      </c>
      <c r="O482" s="91"/>
      <c r="P482" s="229">
        <f>O482*H482</f>
        <v>0</v>
      </c>
      <c r="Q482" s="229">
        <v>0</v>
      </c>
      <c r="R482" s="229">
        <f>Q482*H482</f>
        <v>0</v>
      </c>
      <c r="S482" s="229">
        <v>0.058999999999999997</v>
      </c>
      <c r="T482" s="230">
        <f>S482*H482</f>
        <v>8.8570799999999998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31" t="s">
        <v>165</v>
      </c>
      <c r="AT482" s="231" t="s">
        <v>161</v>
      </c>
      <c r="AU482" s="231" t="s">
        <v>89</v>
      </c>
      <c r="AY482" s="17" t="s">
        <v>159</v>
      </c>
      <c r="BE482" s="232">
        <f>IF(N482="základní",J482,0)</f>
        <v>0</v>
      </c>
      <c r="BF482" s="232">
        <f>IF(N482="snížená",J482,0)</f>
        <v>0</v>
      </c>
      <c r="BG482" s="232">
        <f>IF(N482="zákl. přenesená",J482,0)</f>
        <v>0</v>
      </c>
      <c r="BH482" s="232">
        <f>IF(N482="sníž. přenesená",J482,0)</f>
        <v>0</v>
      </c>
      <c r="BI482" s="232">
        <f>IF(N482="nulová",J482,0)</f>
        <v>0</v>
      </c>
      <c r="BJ482" s="17" t="s">
        <v>87</v>
      </c>
      <c r="BK482" s="232">
        <f>ROUND(I482*H482,1)</f>
        <v>0</v>
      </c>
      <c r="BL482" s="17" t="s">
        <v>165</v>
      </c>
      <c r="BM482" s="231" t="s">
        <v>837</v>
      </c>
    </row>
    <row r="483" s="13" customFormat="1">
      <c r="A483" s="13"/>
      <c r="B483" s="233"/>
      <c r="C483" s="234"/>
      <c r="D483" s="235" t="s">
        <v>175</v>
      </c>
      <c r="E483" s="236" t="s">
        <v>1</v>
      </c>
      <c r="F483" s="237" t="s">
        <v>833</v>
      </c>
      <c r="G483" s="234"/>
      <c r="H483" s="238">
        <v>150.12000000000001</v>
      </c>
      <c r="I483" s="239"/>
      <c r="J483" s="234"/>
      <c r="K483" s="234"/>
      <c r="L483" s="240"/>
      <c r="M483" s="241"/>
      <c r="N483" s="242"/>
      <c r="O483" s="242"/>
      <c r="P483" s="242"/>
      <c r="Q483" s="242"/>
      <c r="R483" s="242"/>
      <c r="S483" s="242"/>
      <c r="T483" s="24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4" t="s">
        <v>175</v>
      </c>
      <c r="AU483" s="244" t="s">
        <v>89</v>
      </c>
      <c r="AV483" s="13" t="s">
        <v>89</v>
      </c>
      <c r="AW483" s="13" t="s">
        <v>33</v>
      </c>
      <c r="AX483" s="13" t="s">
        <v>87</v>
      </c>
      <c r="AY483" s="244" t="s">
        <v>159</v>
      </c>
    </row>
    <row r="484" s="2" customFormat="1" ht="24.15" customHeight="1">
      <c r="A484" s="38"/>
      <c r="B484" s="39"/>
      <c r="C484" s="219" t="s">
        <v>838</v>
      </c>
      <c r="D484" s="219" t="s">
        <v>161</v>
      </c>
      <c r="E484" s="220" t="s">
        <v>839</v>
      </c>
      <c r="F484" s="221" t="s">
        <v>840</v>
      </c>
      <c r="G484" s="222" t="s">
        <v>213</v>
      </c>
      <c r="H484" s="223">
        <v>3.831</v>
      </c>
      <c r="I484" s="224"/>
      <c r="J484" s="225">
        <f>ROUND(I484*H484,1)</f>
        <v>0</v>
      </c>
      <c r="K484" s="226"/>
      <c r="L484" s="44"/>
      <c r="M484" s="227" t="s">
        <v>1</v>
      </c>
      <c r="N484" s="228" t="s">
        <v>44</v>
      </c>
      <c r="O484" s="91"/>
      <c r="P484" s="229">
        <f>O484*H484</f>
        <v>0</v>
      </c>
      <c r="Q484" s="229">
        <v>0</v>
      </c>
      <c r="R484" s="229">
        <f>Q484*H484</f>
        <v>0</v>
      </c>
      <c r="S484" s="229">
        <v>1.5</v>
      </c>
      <c r="T484" s="230">
        <f>S484*H484</f>
        <v>5.7465000000000002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31" t="s">
        <v>165</v>
      </c>
      <c r="AT484" s="231" t="s">
        <v>161</v>
      </c>
      <c r="AU484" s="231" t="s">
        <v>89</v>
      </c>
      <c r="AY484" s="17" t="s">
        <v>159</v>
      </c>
      <c r="BE484" s="232">
        <f>IF(N484="základní",J484,0)</f>
        <v>0</v>
      </c>
      <c r="BF484" s="232">
        <f>IF(N484="snížená",J484,0)</f>
        <v>0</v>
      </c>
      <c r="BG484" s="232">
        <f>IF(N484="zákl. přenesená",J484,0)</f>
        <v>0</v>
      </c>
      <c r="BH484" s="232">
        <f>IF(N484="sníž. přenesená",J484,0)</f>
        <v>0</v>
      </c>
      <c r="BI484" s="232">
        <f>IF(N484="nulová",J484,0)</f>
        <v>0</v>
      </c>
      <c r="BJ484" s="17" t="s">
        <v>87</v>
      </c>
      <c r="BK484" s="232">
        <f>ROUND(I484*H484,1)</f>
        <v>0</v>
      </c>
      <c r="BL484" s="17" t="s">
        <v>165</v>
      </c>
      <c r="BM484" s="231" t="s">
        <v>841</v>
      </c>
    </row>
    <row r="485" s="13" customFormat="1">
      <c r="A485" s="13"/>
      <c r="B485" s="233"/>
      <c r="C485" s="234"/>
      <c r="D485" s="235" t="s">
        <v>175</v>
      </c>
      <c r="E485" s="236" t="s">
        <v>1</v>
      </c>
      <c r="F485" s="237" t="s">
        <v>842</v>
      </c>
      <c r="G485" s="234"/>
      <c r="H485" s="238">
        <v>3.831</v>
      </c>
      <c r="I485" s="239"/>
      <c r="J485" s="234"/>
      <c r="K485" s="234"/>
      <c r="L485" s="240"/>
      <c r="M485" s="241"/>
      <c r="N485" s="242"/>
      <c r="O485" s="242"/>
      <c r="P485" s="242"/>
      <c r="Q485" s="242"/>
      <c r="R485" s="242"/>
      <c r="S485" s="242"/>
      <c r="T485" s="24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4" t="s">
        <v>175</v>
      </c>
      <c r="AU485" s="244" t="s">
        <v>89</v>
      </c>
      <c r="AV485" s="13" t="s">
        <v>89</v>
      </c>
      <c r="AW485" s="13" t="s">
        <v>33</v>
      </c>
      <c r="AX485" s="13" t="s">
        <v>87</v>
      </c>
      <c r="AY485" s="244" t="s">
        <v>159</v>
      </c>
    </row>
    <row r="486" s="2" customFormat="1" ht="33" customHeight="1">
      <c r="A486" s="38"/>
      <c r="B486" s="39"/>
      <c r="C486" s="219" t="s">
        <v>843</v>
      </c>
      <c r="D486" s="219" t="s">
        <v>161</v>
      </c>
      <c r="E486" s="220" t="s">
        <v>844</v>
      </c>
      <c r="F486" s="221" t="s">
        <v>845</v>
      </c>
      <c r="G486" s="222" t="s">
        <v>427</v>
      </c>
      <c r="H486" s="223">
        <v>0.90000000000000002</v>
      </c>
      <c r="I486" s="224"/>
      <c r="J486" s="225">
        <f>ROUND(I486*H486,1)</f>
        <v>0</v>
      </c>
      <c r="K486" s="226"/>
      <c r="L486" s="44"/>
      <c r="M486" s="227" t="s">
        <v>1</v>
      </c>
      <c r="N486" s="228" t="s">
        <v>44</v>
      </c>
      <c r="O486" s="91"/>
      <c r="P486" s="229">
        <f>O486*H486</f>
        <v>0</v>
      </c>
      <c r="Q486" s="229">
        <v>0</v>
      </c>
      <c r="R486" s="229">
        <f>Q486*H486</f>
        <v>0</v>
      </c>
      <c r="S486" s="229">
        <v>0.0080000000000000002</v>
      </c>
      <c r="T486" s="230">
        <f>S486*H486</f>
        <v>0.0072000000000000007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31" t="s">
        <v>165</v>
      </c>
      <c r="AT486" s="231" t="s">
        <v>161</v>
      </c>
      <c r="AU486" s="231" t="s">
        <v>89</v>
      </c>
      <c r="AY486" s="17" t="s">
        <v>159</v>
      </c>
      <c r="BE486" s="232">
        <f>IF(N486="základní",J486,0)</f>
        <v>0</v>
      </c>
      <c r="BF486" s="232">
        <f>IF(N486="snížená",J486,0)</f>
        <v>0</v>
      </c>
      <c r="BG486" s="232">
        <f>IF(N486="zákl. přenesená",J486,0)</f>
        <v>0</v>
      </c>
      <c r="BH486" s="232">
        <f>IF(N486="sníž. přenesená",J486,0)</f>
        <v>0</v>
      </c>
      <c r="BI486" s="232">
        <f>IF(N486="nulová",J486,0)</f>
        <v>0</v>
      </c>
      <c r="BJ486" s="17" t="s">
        <v>87</v>
      </c>
      <c r="BK486" s="232">
        <f>ROUND(I486*H486,1)</f>
        <v>0</v>
      </c>
      <c r="BL486" s="17" t="s">
        <v>165</v>
      </c>
      <c r="BM486" s="231" t="s">
        <v>846</v>
      </c>
    </row>
    <row r="487" s="13" customFormat="1">
      <c r="A487" s="13"/>
      <c r="B487" s="233"/>
      <c r="C487" s="234"/>
      <c r="D487" s="235" t="s">
        <v>175</v>
      </c>
      <c r="E487" s="236" t="s">
        <v>1</v>
      </c>
      <c r="F487" s="237" t="s">
        <v>847</v>
      </c>
      <c r="G487" s="234"/>
      <c r="H487" s="238">
        <v>0.90000000000000002</v>
      </c>
      <c r="I487" s="239"/>
      <c r="J487" s="234"/>
      <c r="K487" s="234"/>
      <c r="L487" s="240"/>
      <c r="M487" s="241"/>
      <c r="N487" s="242"/>
      <c r="O487" s="242"/>
      <c r="P487" s="242"/>
      <c r="Q487" s="242"/>
      <c r="R487" s="242"/>
      <c r="S487" s="242"/>
      <c r="T487" s="24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4" t="s">
        <v>175</v>
      </c>
      <c r="AU487" s="244" t="s">
        <v>89</v>
      </c>
      <c r="AV487" s="13" t="s">
        <v>89</v>
      </c>
      <c r="AW487" s="13" t="s">
        <v>33</v>
      </c>
      <c r="AX487" s="13" t="s">
        <v>87</v>
      </c>
      <c r="AY487" s="244" t="s">
        <v>159</v>
      </c>
    </row>
    <row r="488" s="12" customFormat="1" ht="22.8" customHeight="1">
      <c r="A488" s="12"/>
      <c r="B488" s="203"/>
      <c r="C488" s="204"/>
      <c r="D488" s="205" t="s">
        <v>78</v>
      </c>
      <c r="E488" s="217" t="s">
        <v>661</v>
      </c>
      <c r="F488" s="217" t="s">
        <v>848</v>
      </c>
      <c r="G488" s="204"/>
      <c r="H488" s="204"/>
      <c r="I488" s="207"/>
      <c r="J488" s="218">
        <f>BK488</f>
        <v>0</v>
      </c>
      <c r="K488" s="204"/>
      <c r="L488" s="209"/>
      <c r="M488" s="210"/>
      <c r="N488" s="211"/>
      <c r="O488" s="211"/>
      <c r="P488" s="212">
        <f>SUM(P489:P492)</f>
        <v>0</v>
      </c>
      <c r="Q488" s="211"/>
      <c r="R488" s="212">
        <f>SUM(R489:R492)</f>
        <v>0.018834959999999998</v>
      </c>
      <c r="S488" s="211"/>
      <c r="T488" s="213">
        <f>SUM(T489:T492)</f>
        <v>0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214" t="s">
        <v>87</v>
      </c>
      <c r="AT488" s="215" t="s">
        <v>78</v>
      </c>
      <c r="AU488" s="215" t="s">
        <v>87</v>
      </c>
      <c r="AY488" s="214" t="s">
        <v>159</v>
      </c>
      <c r="BK488" s="216">
        <f>SUM(BK489:BK492)</f>
        <v>0</v>
      </c>
    </row>
    <row r="489" s="2" customFormat="1" ht="21.75" customHeight="1">
      <c r="A489" s="38"/>
      <c r="B489" s="39"/>
      <c r="C489" s="219" t="s">
        <v>849</v>
      </c>
      <c r="D489" s="219" t="s">
        <v>161</v>
      </c>
      <c r="E489" s="220" t="s">
        <v>850</v>
      </c>
      <c r="F489" s="221" t="s">
        <v>851</v>
      </c>
      <c r="G489" s="222" t="s">
        <v>173</v>
      </c>
      <c r="H489" s="223">
        <v>174.36000000000001</v>
      </c>
      <c r="I489" s="224"/>
      <c r="J489" s="225">
        <f>ROUND(I489*H489,1)</f>
        <v>0</v>
      </c>
      <c r="K489" s="226"/>
      <c r="L489" s="44"/>
      <c r="M489" s="227" t="s">
        <v>1</v>
      </c>
      <c r="N489" s="228" t="s">
        <v>44</v>
      </c>
      <c r="O489" s="91"/>
      <c r="P489" s="229">
        <f>O489*H489</f>
        <v>0</v>
      </c>
      <c r="Q489" s="229">
        <v>2.1999999999999999E-05</v>
      </c>
      <c r="R489" s="229">
        <f>Q489*H489</f>
        <v>0.00383592</v>
      </c>
      <c r="S489" s="229">
        <v>0</v>
      </c>
      <c r="T489" s="230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31" t="s">
        <v>165</v>
      </c>
      <c r="AT489" s="231" t="s">
        <v>161</v>
      </c>
      <c r="AU489" s="231" t="s">
        <v>89</v>
      </c>
      <c r="AY489" s="17" t="s">
        <v>159</v>
      </c>
      <c r="BE489" s="232">
        <f>IF(N489="základní",J489,0)</f>
        <v>0</v>
      </c>
      <c r="BF489" s="232">
        <f>IF(N489="snížená",J489,0)</f>
        <v>0</v>
      </c>
      <c r="BG489" s="232">
        <f>IF(N489="zákl. přenesená",J489,0)</f>
        <v>0</v>
      </c>
      <c r="BH489" s="232">
        <f>IF(N489="sníž. přenesená",J489,0)</f>
        <v>0</v>
      </c>
      <c r="BI489" s="232">
        <f>IF(N489="nulová",J489,0)</f>
        <v>0</v>
      </c>
      <c r="BJ489" s="17" t="s">
        <v>87</v>
      </c>
      <c r="BK489" s="232">
        <f>ROUND(I489*H489,1)</f>
        <v>0</v>
      </c>
      <c r="BL489" s="17" t="s">
        <v>165</v>
      </c>
      <c r="BM489" s="231" t="s">
        <v>852</v>
      </c>
    </row>
    <row r="490" s="13" customFormat="1">
      <c r="A490" s="13"/>
      <c r="B490" s="233"/>
      <c r="C490" s="234"/>
      <c r="D490" s="235" t="s">
        <v>175</v>
      </c>
      <c r="E490" s="236" t="s">
        <v>1</v>
      </c>
      <c r="F490" s="237" t="s">
        <v>853</v>
      </c>
      <c r="G490" s="234"/>
      <c r="H490" s="238">
        <v>174.36000000000001</v>
      </c>
      <c r="I490" s="239"/>
      <c r="J490" s="234"/>
      <c r="K490" s="234"/>
      <c r="L490" s="240"/>
      <c r="M490" s="241"/>
      <c r="N490" s="242"/>
      <c r="O490" s="242"/>
      <c r="P490" s="242"/>
      <c r="Q490" s="242"/>
      <c r="R490" s="242"/>
      <c r="S490" s="242"/>
      <c r="T490" s="24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4" t="s">
        <v>175</v>
      </c>
      <c r="AU490" s="244" t="s">
        <v>89</v>
      </c>
      <c r="AV490" s="13" t="s">
        <v>89</v>
      </c>
      <c r="AW490" s="13" t="s">
        <v>33</v>
      </c>
      <c r="AX490" s="13" t="s">
        <v>87</v>
      </c>
      <c r="AY490" s="244" t="s">
        <v>159</v>
      </c>
    </row>
    <row r="491" s="2" customFormat="1" ht="24.15" customHeight="1">
      <c r="A491" s="38"/>
      <c r="B491" s="39"/>
      <c r="C491" s="219" t="s">
        <v>854</v>
      </c>
      <c r="D491" s="219" t="s">
        <v>161</v>
      </c>
      <c r="E491" s="220" t="s">
        <v>855</v>
      </c>
      <c r="F491" s="221" t="s">
        <v>856</v>
      </c>
      <c r="G491" s="222" t="s">
        <v>173</v>
      </c>
      <c r="H491" s="223">
        <v>428.54399999999998</v>
      </c>
      <c r="I491" s="224"/>
      <c r="J491" s="225">
        <f>ROUND(I491*H491,1)</f>
        <v>0</v>
      </c>
      <c r="K491" s="226"/>
      <c r="L491" s="44"/>
      <c r="M491" s="227" t="s">
        <v>1</v>
      </c>
      <c r="N491" s="228" t="s">
        <v>44</v>
      </c>
      <c r="O491" s="91"/>
      <c r="P491" s="229">
        <f>O491*H491</f>
        <v>0</v>
      </c>
      <c r="Q491" s="229">
        <v>3.4999999999999997E-05</v>
      </c>
      <c r="R491" s="229">
        <f>Q491*H491</f>
        <v>0.014999039999999998</v>
      </c>
      <c r="S491" s="229">
        <v>0</v>
      </c>
      <c r="T491" s="230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31" t="s">
        <v>165</v>
      </c>
      <c r="AT491" s="231" t="s">
        <v>161</v>
      </c>
      <c r="AU491" s="231" t="s">
        <v>89</v>
      </c>
      <c r="AY491" s="17" t="s">
        <v>159</v>
      </c>
      <c r="BE491" s="232">
        <f>IF(N491="základní",J491,0)</f>
        <v>0</v>
      </c>
      <c r="BF491" s="232">
        <f>IF(N491="snížená",J491,0)</f>
        <v>0</v>
      </c>
      <c r="BG491" s="232">
        <f>IF(N491="zákl. přenesená",J491,0)</f>
        <v>0</v>
      </c>
      <c r="BH491" s="232">
        <f>IF(N491="sníž. přenesená",J491,0)</f>
        <v>0</v>
      </c>
      <c r="BI491" s="232">
        <f>IF(N491="nulová",J491,0)</f>
        <v>0</v>
      </c>
      <c r="BJ491" s="17" t="s">
        <v>87</v>
      </c>
      <c r="BK491" s="232">
        <f>ROUND(I491*H491,1)</f>
        <v>0</v>
      </c>
      <c r="BL491" s="17" t="s">
        <v>165</v>
      </c>
      <c r="BM491" s="231" t="s">
        <v>857</v>
      </c>
    </row>
    <row r="492" s="13" customFormat="1">
      <c r="A492" s="13"/>
      <c r="B492" s="233"/>
      <c r="C492" s="234"/>
      <c r="D492" s="235" t="s">
        <v>175</v>
      </c>
      <c r="E492" s="236" t="s">
        <v>1</v>
      </c>
      <c r="F492" s="237" t="s">
        <v>858</v>
      </c>
      <c r="G492" s="234"/>
      <c r="H492" s="238">
        <v>428.54399999999998</v>
      </c>
      <c r="I492" s="239"/>
      <c r="J492" s="234"/>
      <c r="K492" s="234"/>
      <c r="L492" s="240"/>
      <c r="M492" s="241"/>
      <c r="N492" s="242"/>
      <c r="O492" s="242"/>
      <c r="P492" s="242"/>
      <c r="Q492" s="242"/>
      <c r="R492" s="242"/>
      <c r="S492" s="242"/>
      <c r="T492" s="24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4" t="s">
        <v>175</v>
      </c>
      <c r="AU492" s="244" t="s">
        <v>89</v>
      </c>
      <c r="AV492" s="13" t="s">
        <v>89</v>
      </c>
      <c r="AW492" s="13" t="s">
        <v>33</v>
      </c>
      <c r="AX492" s="13" t="s">
        <v>87</v>
      </c>
      <c r="AY492" s="244" t="s">
        <v>159</v>
      </c>
    </row>
    <row r="493" s="12" customFormat="1" ht="22.8" customHeight="1">
      <c r="A493" s="12"/>
      <c r="B493" s="203"/>
      <c r="C493" s="204"/>
      <c r="D493" s="205" t="s">
        <v>78</v>
      </c>
      <c r="E493" s="217" t="s">
        <v>655</v>
      </c>
      <c r="F493" s="217" t="s">
        <v>859</v>
      </c>
      <c r="G493" s="204"/>
      <c r="H493" s="204"/>
      <c r="I493" s="207"/>
      <c r="J493" s="218">
        <f>BK493</f>
        <v>0</v>
      </c>
      <c r="K493" s="204"/>
      <c r="L493" s="209"/>
      <c r="M493" s="210"/>
      <c r="N493" s="211"/>
      <c r="O493" s="211"/>
      <c r="P493" s="212">
        <f>SUM(P494:P506)</f>
        <v>0</v>
      </c>
      <c r="Q493" s="211"/>
      <c r="R493" s="212">
        <f>SUM(R494:R506)</f>
        <v>0</v>
      </c>
      <c r="S493" s="211"/>
      <c r="T493" s="213">
        <f>SUM(T494:T506)</f>
        <v>0</v>
      </c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R493" s="214" t="s">
        <v>87</v>
      </c>
      <c r="AT493" s="215" t="s">
        <v>78</v>
      </c>
      <c r="AU493" s="215" t="s">
        <v>87</v>
      </c>
      <c r="AY493" s="214" t="s">
        <v>159</v>
      </c>
      <c r="BK493" s="216">
        <f>SUM(BK494:BK506)</f>
        <v>0</v>
      </c>
    </row>
    <row r="494" s="2" customFormat="1" ht="33" customHeight="1">
      <c r="A494" s="38"/>
      <c r="B494" s="39"/>
      <c r="C494" s="219" t="s">
        <v>860</v>
      </c>
      <c r="D494" s="219" t="s">
        <v>161</v>
      </c>
      <c r="E494" s="220" t="s">
        <v>861</v>
      </c>
      <c r="F494" s="221" t="s">
        <v>862</v>
      </c>
      <c r="G494" s="222" t="s">
        <v>173</v>
      </c>
      <c r="H494" s="223">
        <v>528</v>
      </c>
      <c r="I494" s="224"/>
      <c r="J494" s="225">
        <f>ROUND(I494*H494,1)</f>
        <v>0</v>
      </c>
      <c r="K494" s="226"/>
      <c r="L494" s="44"/>
      <c r="M494" s="227" t="s">
        <v>1</v>
      </c>
      <c r="N494" s="228" t="s">
        <v>44</v>
      </c>
      <c r="O494" s="91"/>
      <c r="P494" s="229">
        <f>O494*H494</f>
        <v>0</v>
      </c>
      <c r="Q494" s="229">
        <v>0</v>
      </c>
      <c r="R494" s="229">
        <f>Q494*H494</f>
        <v>0</v>
      </c>
      <c r="S494" s="229">
        <v>0</v>
      </c>
      <c r="T494" s="230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231" t="s">
        <v>165</v>
      </c>
      <c r="AT494" s="231" t="s">
        <v>161</v>
      </c>
      <c r="AU494" s="231" t="s">
        <v>89</v>
      </c>
      <c r="AY494" s="17" t="s">
        <v>159</v>
      </c>
      <c r="BE494" s="232">
        <f>IF(N494="základní",J494,0)</f>
        <v>0</v>
      </c>
      <c r="BF494" s="232">
        <f>IF(N494="snížená",J494,0)</f>
        <v>0</v>
      </c>
      <c r="BG494" s="232">
        <f>IF(N494="zákl. přenesená",J494,0)</f>
        <v>0</v>
      </c>
      <c r="BH494" s="232">
        <f>IF(N494="sníž. přenesená",J494,0)</f>
        <v>0</v>
      </c>
      <c r="BI494" s="232">
        <f>IF(N494="nulová",J494,0)</f>
        <v>0</v>
      </c>
      <c r="BJ494" s="17" t="s">
        <v>87</v>
      </c>
      <c r="BK494" s="232">
        <f>ROUND(I494*H494,1)</f>
        <v>0</v>
      </c>
      <c r="BL494" s="17" t="s">
        <v>165</v>
      </c>
      <c r="BM494" s="231" t="s">
        <v>863</v>
      </c>
    </row>
    <row r="495" s="13" customFormat="1">
      <c r="A495" s="13"/>
      <c r="B495" s="233"/>
      <c r="C495" s="234"/>
      <c r="D495" s="235" t="s">
        <v>175</v>
      </c>
      <c r="E495" s="236" t="s">
        <v>1</v>
      </c>
      <c r="F495" s="237" t="s">
        <v>864</v>
      </c>
      <c r="G495" s="234"/>
      <c r="H495" s="238">
        <v>528</v>
      </c>
      <c r="I495" s="239"/>
      <c r="J495" s="234"/>
      <c r="K495" s="234"/>
      <c r="L495" s="240"/>
      <c r="M495" s="241"/>
      <c r="N495" s="242"/>
      <c r="O495" s="242"/>
      <c r="P495" s="242"/>
      <c r="Q495" s="242"/>
      <c r="R495" s="242"/>
      <c r="S495" s="242"/>
      <c r="T495" s="24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4" t="s">
        <v>175</v>
      </c>
      <c r="AU495" s="244" t="s">
        <v>89</v>
      </c>
      <c r="AV495" s="13" t="s">
        <v>89</v>
      </c>
      <c r="AW495" s="13" t="s">
        <v>33</v>
      </c>
      <c r="AX495" s="13" t="s">
        <v>87</v>
      </c>
      <c r="AY495" s="244" t="s">
        <v>159</v>
      </c>
    </row>
    <row r="496" s="2" customFormat="1" ht="33" customHeight="1">
      <c r="A496" s="38"/>
      <c r="B496" s="39"/>
      <c r="C496" s="219" t="s">
        <v>865</v>
      </c>
      <c r="D496" s="219" t="s">
        <v>161</v>
      </c>
      <c r="E496" s="220" t="s">
        <v>866</v>
      </c>
      <c r="F496" s="221" t="s">
        <v>867</v>
      </c>
      <c r="G496" s="222" t="s">
        <v>173</v>
      </c>
      <c r="H496" s="223">
        <v>15840</v>
      </c>
      <c r="I496" s="224"/>
      <c r="J496" s="225">
        <f>ROUND(I496*H496,1)</f>
        <v>0</v>
      </c>
      <c r="K496" s="226"/>
      <c r="L496" s="44"/>
      <c r="M496" s="227" t="s">
        <v>1</v>
      </c>
      <c r="N496" s="228" t="s">
        <v>44</v>
      </c>
      <c r="O496" s="91"/>
      <c r="P496" s="229">
        <f>O496*H496</f>
        <v>0</v>
      </c>
      <c r="Q496" s="229">
        <v>0</v>
      </c>
      <c r="R496" s="229">
        <f>Q496*H496</f>
        <v>0</v>
      </c>
      <c r="S496" s="229">
        <v>0</v>
      </c>
      <c r="T496" s="230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31" t="s">
        <v>165</v>
      </c>
      <c r="AT496" s="231" t="s">
        <v>161</v>
      </c>
      <c r="AU496" s="231" t="s">
        <v>89</v>
      </c>
      <c r="AY496" s="17" t="s">
        <v>159</v>
      </c>
      <c r="BE496" s="232">
        <f>IF(N496="základní",J496,0)</f>
        <v>0</v>
      </c>
      <c r="BF496" s="232">
        <f>IF(N496="snížená",J496,0)</f>
        <v>0</v>
      </c>
      <c r="BG496" s="232">
        <f>IF(N496="zákl. přenesená",J496,0)</f>
        <v>0</v>
      </c>
      <c r="BH496" s="232">
        <f>IF(N496="sníž. přenesená",J496,0)</f>
        <v>0</v>
      </c>
      <c r="BI496" s="232">
        <f>IF(N496="nulová",J496,0)</f>
        <v>0</v>
      </c>
      <c r="BJ496" s="17" t="s">
        <v>87</v>
      </c>
      <c r="BK496" s="232">
        <f>ROUND(I496*H496,1)</f>
        <v>0</v>
      </c>
      <c r="BL496" s="17" t="s">
        <v>165</v>
      </c>
      <c r="BM496" s="231" t="s">
        <v>868</v>
      </c>
    </row>
    <row r="497" s="13" customFormat="1">
      <c r="A497" s="13"/>
      <c r="B497" s="233"/>
      <c r="C497" s="234"/>
      <c r="D497" s="235" t="s">
        <v>175</v>
      </c>
      <c r="E497" s="236" t="s">
        <v>1</v>
      </c>
      <c r="F497" s="237" t="s">
        <v>869</v>
      </c>
      <c r="G497" s="234"/>
      <c r="H497" s="238">
        <v>15840</v>
      </c>
      <c r="I497" s="239"/>
      <c r="J497" s="234"/>
      <c r="K497" s="234"/>
      <c r="L497" s="240"/>
      <c r="M497" s="241"/>
      <c r="N497" s="242"/>
      <c r="O497" s="242"/>
      <c r="P497" s="242"/>
      <c r="Q497" s="242"/>
      <c r="R497" s="242"/>
      <c r="S497" s="242"/>
      <c r="T497" s="24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4" t="s">
        <v>175</v>
      </c>
      <c r="AU497" s="244" t="s">
        <v>89</v>
      </c>
      <c r="AV497" s="13" t="s">
        <v>89</v>
      </c>
      <c r="AW497" s="13" t="s">
        <v>33</v>
      </c>
      <c r="AX497" s="13" t="s">
        <v>87</v>
      </c>
      <c r="AY497" s="244" t="s">
        <v>159</v>
      </c>
    </row>
    <row r="498" s="2" customFormat="1" ht="33" customHeight="1">
      <c r="A498" s="38"/>
      <c r="B498" s="39"/>
      <c r="C498" s="219" t="s">
        <v>870</v>
      </c>
      <c r="D498" s="219" t="s">
        <v>161</v>
      </c>
      <c r="E498" s="220" t="s">
        <v>871</v>
      </c>
      <c r="F498" s="221" t="s">
        <v>872</v>
      </c>
      <c r="G498" s="222" t="s">
        <v>173</v>
      </c>
      <c r="H498" s="223">
        <v>528</v>
      </c>
      <c r="I498" s="224"/>
      <c r="J498" s="225">
        <f>ROUND(I498*H498,1)</f>
        <v>0</v>
      </c>
      <c r="K498" s="226"/>
      <c r="L498" s="44"/>
      <c r="M498" s="227" t="s">
        <v>1</v>
      </c>
      <c r="N498" s="228" t="s">
        <v>44</v>
      </c>
      <c r="O498" s="91"/>
      <c r="P498" s="229">
        <f>O498*H498</f>
        <v>0</v>
      </c>
      <c r="Q498" s="229">
        <v>0</v>
      </c>
      <c r="R498" s="229">
        <f>Q498*H498</f>
        <v>0</v>
      </c>
      <c r="S498" s="229">
        <v>0</v>
      </c>
      <c r="T498" s="230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31" t="s">
        <v>165</v>
      </c>
      <c r="AT498" s="231" t="s">
        <v>161</v>
      </c>
      <c r="AU498" s="231" t="s">
        <v>89</v>
      </c>
      <c r="AY498" s="17" t="s">
        <v>159</v>
      </c>
      <c r="BE498" s="232">
        <f>IF(N498="základní",J498,0)</f>
        <v>0</v>
      </c>
      <c r="BF498" s="232">
        <f>IF(N498="snížená",J498,0)</f>
        <v>0</v>
      </c>
      <c r="BG498" s="232">
        <f>IF(N498="zákl. přenesená",J498,0)</f>
        <v>0</v>
      </c>
      <c r="BH498" s="232">
        <f>IF(N498="sníž. přenesená",J498,0)</f>
        <v>0</v>
      </c>
      <c r="BI498" s="232">
        <f>IF(N498="nulová",J498,0)</f>
        <v>0</v>
      </c>
      <c r="BJ498" s="17" t="s">
        <v>87</v>
      </c>
      <c r="BK498" s="232">
        <f>ROUND(I498*H498,1)</f>
        <v>0</v>
      </c>
      <c r="BL498" s="17" t="s">
        <v>165</v>
      </c>
      <c r="BM498" s="231" t="s">
        <v>873</v>
      </c>
    </row>
    <row r="499" s="13" customFormat="1">
      <c r="A499" s="13"/>
      <c r="B499" s="233"/>
      <c r="C499" s="234"/>
      <c r="D499" s="235" t="s">
        <v>175</v>
      </c>
      <c r="E499" s="236" t="s">
        <v>1</v>
      </c>
      <c r="F499" s="237" t="s">
        <v>864</v>
      </c>
      <c r="G499" s="234"/>
      <c r="H499" s="238">
        <v>528</v>
      </c>
      <c r="I499" s="239"/>
      <c r="J499" s="234"/>
      <c r="K499" s="234"/>
      <c r="L499" s="240"/>
      <c r="M499" s="241"/>
      <c r="N499" s="242"/>
      <c r="O499" s="242"/>
      <c r="P499" s="242"/>
      <c r="Q499" s="242"/>
      <c r="R499" s="242"/>
      <c r="S499" s="242"/>
      <c r="T499" s="24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4" t="s">
        <v>175</v>
      </c>
      <c r="AU499" s="244" t="s">
        <v>89</v>
      </c>
      <c r="AV499" s="13" t="s">
        <v>89</v>
      </c>
      <c r="AW499" s="13" t="s">
        <v>33</v>
      </c>
      <c r="AX499" s="13" t="s">
        <v>87</v>
      </c>
      <c r="AY499" s="244" t="s">
        <v>159</v>
      </c>
    </row>
    <row r="500" s="2" customFormat="1" ht="16.5" customHeight="1">
      <c r="A500" s="38"/>
      <c r="B500" s="39"/>
      <c r="C500" s="219" t="s">
        <v>874</v>
      </c>
      <c r="D500" s="219" t="s">
        <v>161</v>
      </c>
      <c r="E500" s="220" t="s">
        <v>875</v>
      </c>
      <c r="F500" s="221" t="s">
        <v>876</v>
      </c>
      <c r="G500" s="222" t="s">
        <v>173</v>
      </c>
      <c r="H500" s="223">
        <v>528</v>
      </c>
      <c r="I500" s="224"/>
      <c r="J500" s="225">
        <f>ROUND(I500*H500,1)</f>
        <v>0</v>
      </c>
      <c r="K500" s="226"/>
      <c r="L500" s="44"/>
      <c r="M500" s="227" t="s">
        <v>1</v>
      </c>
      <c r="N500" s="228" t="s">
        <v>44</v>
      </c>
      <c r="O500" s="91"/>
      <c r="P500" s="229">
        <f>O500*H500</f>
        <v>0</v>
      </c>
      <c r="Q500" s="229">
        <v>0</v>
      </c>
      <c r="R500" s="229">
        <f>Q500*H500</f>
        <v>0</v>
      </c>
      <c r="S500" s="229">
        <v>0</v>
      </c>
      <c r="T500" s="230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31" t="s">
        <v>165</v>
      </c>
      <c r="AT500" s="231" t="s">
        <v>161</v>
      </c>
      <c r="AU500" s="231" t="s">
        <v>89</v>
      </c>
      <c r="AY500" s="17" t="s">
        <v>159</v>
      </c>
      <c r="BE500" s="232">
        <f>IF(N500="základní",J500,0)</f>
        <v>0</v>
      </c>
      <c r="BF500" s="232">
        <f>IF(N500="snížená",J500,0)</f>
        <v>0</v>
      </c>
      <c r="BG500" s="232">
        <f>IF(N500="zákl. přenesená",J500,0)</f>
        <v>0</v>
      </c>
      <c r="BH500" s="232">
        <f>IF(N500="sníž. přenesená",J500,0)</f>
        <v>0</v>
      </c>
      <c r="BI500" s="232">
        <f>IF(N500="nulová",J500,0)</f>
        <v>0</v>
      </c>
      <c r="BJ500" s="17" t="s">
        <v>87</v>
      </c>
      <c r="BK500" s="232">
        <f>ROUND(I500*H500,1)</f>
        <v>0</v>
      </c>
      <c r="BL500" s="17" t="s">
        <v>165</v>
      </c>
      <c r="BM500" s="231" t="s">
        <v>877</v>
      </c>
    </row>
    <row r="501" s="13" customFormat="1">
      <c r="A501" s="13"/>
      <c r="B501" s="233"/>
      <c r="C501" s="234"/>
      <c r="D501" s="235" t="s">
        <v>175</v>
      </c>
      <c r="E501" s="236" t="s">
        <v>1</v>
      </c>
      <c r="F501" s="237" t="s">
        <v>864</v>
      </c>
      <c r="G501" s="234"/>
      <c r="H501" s="238">
        <v>528</v>
      </c>
      <c r="I501" s="239"/>
      <c r="J501" s="234"/>
      <c r="K501" s="234"/>
      <c r="L501" s="240"/>
      <c r="M501" s="241"/>
      <c r="N501" s="242"/>
      <c r="O501" s="242"/>
      <c r="P501" s="242"/>
      <c r="Q501" s="242"/>
      <c r="R501" s="242"/>
      <c r="S501" s="242"/>
      <c r="T501" s="24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4" t="s">
        <v>175</v>
      </c>
      <c r="AU501" s="244" t="s">
        <v>89</v>
      </c>
      <c r="AV501" s="13" t="s">
        <v>89</v>
      </c>
      <c r="AW501" s="13" t="s">
        <v>33</v>
      </c>
      <c r="AX501" s="13" t="s">
        <v>87</v>
      </c>
      <c r="AY501" s="244" t="s">
        <v>159</v>
      </c>
    </row>
    <row r="502" s="2" customFormat="1" ht="21.75" customHeight="1">
      <c r="A502" s="38"/>
      <c r="B502" s="39"/>
      <c r="C502" s="219" t="s">
        <v>878</v>
      </c>
      <c r="D502" s="219" t="s">
        <v>161</v>
      </c>
      <c r="E502" s="220" t="s">
        <v>879</v>
      </c>
      <c r="F502" s="221" t="s">
        <v>880</v>
      </c>
      <c r="G502" s="222" t="s">
        <v>173</v>
      </c>
      <c r="H502" s="223">
        <v>15840</v>
      </c>
      <c r="I502" s="224"/>
      <c r="J502" s="225">
        <f>ROUND(I502*H502,1)</f>
        <v>0</v>
      </c>
      <c r="K502" s="226"/>
      <c r="L502" s="44"/>
      <c r="M502" s="227" t="s">
        <v>1</v>
      </c>
      <c r="N502" s="228" t="s">
        <v>44</v>
      </c>
      <c r="O502" s="91"/>
      <c r="P502" s="229">
        <f>O502*H502</f>
        <v>0</v>
      </c>
      <c r="Q502" s="229">
        <v>0</v>
      </c>
      <c r="R502" s="229">
        <f>Q502*H502</f>
        <v>0</v>
      </c>
      <c r="S502" s="229">
        <v>0</v>
      </c>
      <c r="T502" s="230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31" t="s">
        <v>165</v>
      </c>
      <c r="AT502" s="231" t="s">
        <v>161</v>
      </c>
      <c r="AU502" s="231" t="s">
        <v>89</v>
      </c>
      <c r="AY502" s="17" t="s">
        <v>159</v>
      </c>
      <c r="BE502" s="232">
        <f>IF(N502="základní",J502,0)</f>
        <v>0</v>
      </c>
      <c r="BF502" s="232">
        <f>IF(N502="snížená",J502,0)</f>
        <v>0</v>
      </c>
      <c r="BG502" s="232">
        <f>IF(N502="zákl. přenesená",J502,0)</f>
        <v>0</v>
      </c>
      <c r="BH502" s="232">
        <f>IF(N502="sníž. přenesená",J502,0)</f>
        <v>0</v>
      </c>
      <c r="BI502" s="232">
        <f>IF(N502="nulová",J502,0)</f>
        <v>0</v>
      </c>
      <c r="BJ502" s="17" t="s">
        <v>87</v>
      </c>
      <c r="BK502" s="232">
        <f>ROUND(I502*H502,1)</f>
        <v>0</v>
      </c>
      <c r="BL502" s="17" t="s">
        <v>165</v>
      </c>
      <c r="BM502" s="231" t="s">
        <v>881</v>
      </c>
    </row>
    <row r="503" s="13" customFormat="1">
      <c r="A503" s="13"/>
      <c r="B503" s="233"/>
      <c r="C503" s="234"/>
      <c r="D503" s="235" t="s">
        <v>175</v>
      </c>
      <c r="E503" s="236" t="s">
        <v>1</v>
      </c>
      <c r="F503" s="237" t="s">
        <v>882</v>
      </c>
      <c r="G503" s="234"/>
      <c r="H503" s="238">
        <v>15840</v>
      </c>
      <c r="I503" s="239"/>
      <c r="J503" s="234"/>
      <c r="K503" s="234"/>
      <c r="L503" s="240"/>
      <c r="M503" s="241"/>
      <c r="N503" s="242"/>
      <c r="O503" s="242"/>
      <c r="P503" s="242"/>
      <c r="Q503" s="242"/>
      <c r="R503" s="242"/>
      <c r="S503" s="242"/>
      <c r="T503" s="24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4" t="s">
        <v>175</v>
      </c>
      <c r="AU503" s="244" t="s">
        <v>89</v>
      </c>
      <c r="AV503" s="13" t="s">
        <v>89</v>
      </c>
      <c r="AW503" s="13" t="s">
        <v>33</v>
      </c>
      <c r="AX503" s="13" t="s">
        <v>87</v>
      </c>
      <c r="AY503" s="244" t="s">
        <v>159</v>
      </c>
    </row>
    <row r="504" s="2" customFormat="1" ht="21.75" customHeight="1">
      <c r="A504" s="38"/>
      <c r="B504" s="39"/>
      <c r="C504" s="219" t="s">
        <v>883</v>
      </c>
      <c r="D504" s="219" t="s">
        <v>161</v>
      </c>
      <c r="E504" s="220" t="s">
        <v>884</v>
      </c>
      <c r="F504" s="221" t="s">
        <v>885</v>
      </c>
      <c r="G504" s="222" t="s">
        <v>173</v>
      </c>
      <c r="H504" s="223">
        <v>528</v>
      </c>
      <c r="I504" s="224"/>
      <c r="J504" s="225">
        <f>ROUND(I504*H504,1)</f>
        <v>0</v>
      </c>
      <c r="K504" s="226"/>
      <c r="L504" s="44"/>
      <c r="M504" s="227" t="s">
        <v>1</v>
      </c>
      <c r="N504" s="228" t="s">
        <v>44</v>
      </c>
      <c r="O504" s="91"/>
      <c r="P504" s="229">
        <f>O504*H504</f>
        <v>0</v>
      </c>
      <c r="Q504" s="229">
        <v>0</v>
      </c>
      <c r="R504" s="229">
        <f>Q504*H504</f>
        <v>0</v>
      </c>
      <c r="S504" s="229">
        <v>0</v>
      </c>
      <c r="T504" s="230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31" t="s">
        <v>165</v>
      </c>
      <c r="AT504" s="231" t="s">
        <v>161</v>
      </c>
      <c r="AU504" s="231" t="s">
        <v>89</v>
      </c>
      <c r="AY504" s="17" t="s">
        <v>159</v>
      </c>
      <c r="BE504" s="232">
        <f>IF(N504="základní",J504,0)</f>
        <v>0</v>
      </c>
      <c r="BF504" s="232">
        <f>IF(N504="snížená",J504,0)</f>
        <v>0</v>
      </c>
      <c r="BG504" s="232">
        <f>IF(N504="zákl. přenesená",J504,0)</f>
        <v>0</v>
      </c>
      <c r="BH504" s="232">
        <f>IF(N504="sníž. přenesená",J504,0)</f>
        <v>0</v>
      </c>
      <c r="BI504" s="232">
        <f>IF(N504="nulová",J504,0)</f>
        <v>0</v>
      </c>
      <c r="BJ504" s="17" t="s">
        <v>87</v>
      </c>
      <c r="BK504" s="232">
        <f>ROUND(I504*H504,1)</f>
        <v>0</v>
      </c>
      <c r="BL504" s="17" t="s">
        <v>165</v>
      </c>
      <c r="BM504" s="231" t="s">
        <v>886</v>
      </c>
    </row>
    <row r="505" s="2" customFormat="1" ht="33" customHeight="1">
      <c r="A505" s="38"/>
      <c r="B505" s="39"/>
      <c r="C505" s="219" t="s">
        <v>887</v>
      </c>
      <c r="D505" s="219" t="s">
        <v>161</v>
      </c>
      <c r="E505" s="220" t="s">
        <v>888</v>
      </c>
      <c r="F505" s="221" t="s">
        <v>889</v>
      </c>
      <c r="G505" s="222" t="s">
        <v>173</v>
      </c>
      <c r="H505" s="223">
        <v>1134</v>
      </c>
      <c r="I505" s="224"/>
      <c r="J505" s="225">
        <f>ROUND(I505*H505,1)</f>
        <v>0</v>
      </c>
      <c r="K505" s="226"/>
      <c r="L505" s="44"/>
      <c r="M505" s="227" t="s">
        <v>1</v>
      </c>
      <c r="N505" s="228" t="s">
        <v>44</v>
      </c>
      <c r="O505" s="91"/>
      <c r="P505" s="229">
        <f>O505*H505</f>
        <v>0</v>
      </c>
      <c r="Q505" s="229">
        <v>0</v>
      </c>
      <c r="R505" s="229">
        <f>Q505*H505</f>
        <v>0</v>
      </c>
      <c r="S505" s="229">
        <v>0</v>
      </c>
      <c r="T505" s="230">
        <f>S505*H505</f>
        <v>0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231" t="s">
        <v>165</v>
      </c>
      <c r="AT505" s="231" t="s">
        <v>161</v>
      </c>
      <c r="AU505" s="231" t="s">
        <v>89</v>
      </c>
      <c r="AY505" s="17" t="s">
        <v>159</v>
      </c>
      <c r="BE505" s="232">
        <f>IF(N505="základní",J505,0)</f>
        <v>0</v>
      </c>
      <c r="BF505" s="232">
        <f>IF(N505="snížená",J505,0)</f>
        <v>0</v>
      </c>
      <c r="BG505" s="232">
        <f>IF(N505="zákl. přenesená",J505,0)</f>
        <v>0</v>
      </c>
      <c r="BH505" s="232">
        <f>IF(N505="sníž. přenesená",J505,0)</f>
        <v>0</v>
      </c>
      <c r="BI505" s="232">
        <f>IF(N505="nulová",J505,0)</f>
        <v>0</v>
      </c>
      <c r="BJ505" s="17" t="s">
        <v>87</v>
      </c>
      <c r="BK505" s="232">
        <f>ROUND(I505*H505,1)</f>
        <v>0</v>
      </c>
      <c r="BL505" s="17" t="s">
        <v>165</v>
      </c>
      <c r="BM505" s="231" t="s">
        <v>890</v>
      </c>
    </row>
    <row r="506" s="13" customFormat="1">
      <c r="A506" s="13"/>
      <c r="B506" s="233"/>
      <c r="C506" s="234"/>
      <c r="D506" s="235" t="s">
        <v>175</v>
      </c>
      <c r="E506" s="236" t="s">
        <v>1</v>
      </c>
      <c r="F506" s="237" t="s">
        <v>891</v>
      </c>
      <c r="G506" s="234"/>
      <c r="H506" s="238">
        <v>1134</v>
      </c>
      <c r="I506" s="239"/>
      <c r="J506" s="234"/>
      <c r="K506" s="234"/>
      <c r="L506" s="240"/>
      <c r="M506" s="241"/>
      <c r="N506" s="242"/>
      <c r="O506" s="242"/>
      <c r="P506" s="242"/>
      <c r="Q506" s="242"/>
      <c r="R506" s="242"/>
      <c r="S506" s="242"/>
      <c r="T506" s="24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4" t="s">
        <v>175</v>
      </c>
      <c r="AU506" s="244" t="s">
        <v>89</v>
      </c>
      <c r="AV506" s="13" t="s">
        <v>89</v>
      </c>
      <c r="AW506" s="13" t="s">
        <v>33</v>
      </c>
      <c r="AX506" s="13" t="s">
        <v>87</v>
      </c>
      <c r="AY506" s="244" t="s">
        <v>159</v>
      </c>
    </row>
    <row r="507" s="12" customFormat="1" ht="22.8" customHeight="1">
      <c r="A507" s="12"/>
      <c r="B507" s="203"/>
      <c r="C507" s="204"/>
      <c r="D507" s="205" t="s">
        <v>78</v>
      </c>
      <c r="E507" s="217" t="s">
        <v>892</v>
      </c>
      <c r="F507" s="217" t="s">
        <v>893</v>
      </c>
      <c r="G507" s="204"/>
      <c r="H507" s="204"/>
      <c r="I507" s="207"/>
      <c r="J507" s="218">
        <f>BK507</f>
        <v>0</v>
      </c>
      <c r="K507" s="204"/>
      <c r="L507" s="209"/>
      <c r="M507" s="210"/>
      <c r="N507" s="211"/>
      <c r="O507" s="211"/>
      <c r="P507" s="212">
        <f>SUM(P508:P531)</f>
        <v>0</v>
      </c>
      <c r="Q507" s="211"/>
      <c r="R507" s="212">
        <f>SUM(R508:R531)</f>
        <v>0</v>
      </c>
      <c r="S507" s="211"/>
      <c r="T507" s="213">
        <f>SUM(T508:T531)</f>
        <v>0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214" t="s">
        <v>87</v>
      </c>
      <c r="AT507" s="215" t="s">
        <v>78</v>
      </c>
      <c r="AU507" s="215" t="s">
        <v>87</v>
      </c>
      <c r="AY507" s="214" t="s">
        <v>159</v>
      </c>
      <c r="BK507" s="216">
        <f>SUM(BK508:BK531)</f>
        <v>0</v>
      </c>
    </row>
    <row r="508" s="2" customFormat="1" ht="33" customHeight="1">
      <c r="A508" s="38"/>
      <c r="B508" s="39"/>
      <c r="C508" s="219" t="s">
        <v>894</v>
      </c>
      <c r="D508" s="219" t="s">
        <v>161</v>
      </c>
      <c r="E508" s="220" t="s">
        <v>895</v>
      </c>
      <c r="F508" s="221" t="s">
        <v>896</v>
      </c>
      <c r="G508" s="222" t="s">
        <v>286</v>
      </c>
      <c r="H508" s="223">
        <v>29.338000000000001</v>
      </c>
      <c r="I508" s="224"/>
      <c r="J508" s="225">
        <f>ROUND(I508*H508,1)</f>
        <v>0</v>
      </c>
      <c r="K508" s="226"/>
      <c r="L508" s="44"/>
      <c r="M508" s="227" t="s">
        <v>1</v>
      </c>
      <c r="N508" s="228" t="s">
        <v>44</v>
      </c>
      <c r="O508" s="91"/>
      <c r="P508" s="229">
        <f>O508*H508</f>
        <v>0</v>
      </c>
      <c r="Q508" s="229">
        <v>0</v>
      </c>
      <c r="R508" s="229">
        <f>Q508*H508</f>
        <v>0</v>
      </c>
      <c r="S508" s="229">
        <v>0</v>
      </c>
      <c r="T508" s="230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31" t="s">
        <v>165</v>
      </c>
      <c r="AT508" s="231" t="s">
        <v>161</v>
      </c>
      <c r="AU508" s="231" t="s">
        <v>89</v>
      </c>
      <c r="AY508" s="17" t="s">
        <v>159</v>
      </c>
      <c r="BE508" s="232">
        <f>IF(N508="základní",J508,0)</f>
        <v>0</v>
      </c>
      <c r="BF508" s="232">
        <f>IF(N508="snížená",J508,0)</f>
        <v>0</v>
      </c>
      <c r="BG508" s="232">
        <f>IF(N508="zákl. přenesená",J508,0)</f>
        <v>0</v>
      </c>
      <c r="BH508" s="232">
        <f>IF(N508="sníž. přenesená",J508,0)</f>
        <v>0</v>
      </c>
      <c r="BI508" s="232">
        <f>IF(N508="nulová",J508,0)</f>
        <v>0</v>
      </c>
      <c r="BJ508" s="17" t="s">
        <v>87</v>
      </c>
      <c r="BK508" s="232">
        <f>ROUND(I508*H508,1)</f>
        <v>0</v>
      </c>
      <c r="BL508" s="17" t="s">
        <v>165</v>
      </c>
      <c r="BM508" s="231" t="s">
        <v>897</v>
      </c>
    </row>
    <row r="509" s="13" customFormat="1">
      <c r="A509" s="13"/>
      <c r="B509" s="233"/>
      <c r="C509" s="234"/>
      <c r="D509" s="235" t="s">
        <v>175</v>
      </c>
      <c r="E509" s="236" t="s">
        <v>1</v>
      </c>
      <c r="F509" s="237" t="s">
        <v>898</v>
      </c>
      <c r="G509" s="234"/>
      <c r="H509" s="238">
        <v>29.338000000000001</v>
      </c>
      <c r="I509" s="239"/>
      <c r="J509" s="234"/>
      <c r="K509" s="234"/>
      <c r="L509" s="240"/>
      <c r="M509" s="241"/>
      <c r="N509" s="242"/>
      <c r="O509" s="242"/>
      <c r="P509" s="242"/>
      <c r="Q509" s="242"/>
      <c r="R509" s="242"/>
      <c r="S509" s="242"/>
      <c r="T509" s="24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4" t="s">
        <v>175</v>
      </c>
      <c r="AU509" s="244" t="s">
        <v>89</v>
      </c>
      <c r="AV509" s="13" t="s">
        <v>89</v>
      </c>
      <c r="AW509" s="13" t="s">
        <v>33</v>
      </c>
      <c r="AX509" s="13" t="s">
        <v>87</v>
      </c>
      <c r="AY509" s="244" t="s">
        <v>159</v>
      </c>
    </row>
    <row r="510" s="2" customFormat="1" ht="33" customHeight="1">
      <c r="A510" s="38"/>
      <c r="B510" s="39"/>
      <c r="C510" s="219" t="s">
        <v>899</v>
      </c>
      <c r="D510" s="219" t="s">
        <v>161</v>
      </c>
      <c r="E510" s="220" t="s">
        <v>900</v>
      </c>
      <c r="F510" s="221" t="s">
        <v>901</v>
      </c>
      <c r="G510" s="222" t="s">
        <v>286</v>
      </c>
      <c r="H510" s="223">
        <v>103.005</v>
      </c>
      <c r="I510" s="224"/>
      <c r="J510" s="225">
        <f>ROUND(I510*H510,1)</f>
        <v>0</v>
      </c>
      <c r="K510" s="226"/>
      <c r="L510" s="44"/>
      <c r="M510" s="227" t="s">
        <v>1</v>
      </c>
      <c r="N510" s="228" t="s">
        <v>44</v>
      </c>
      <c r="O510" s="91"/>
      <c r="P510" s="229">
        <f>O510*H510</f>
        <v>0</v>
      </c>
      <c r="Q510" s="229">
        <v>0</v>
      </c>
      <c r="R510" s="229">
        <f>Q510*H510</f>
        <v>0</v>
      </c>
      <c r="S510" s="229">
        <v>0</v>
      </c>
      <c r="T510" s="230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231" t="s">
        <v>165</v>
      </c>
      <c r="AT510" s="231" t="s">
        <v>161</v>
      </c>
      <c r="AU510" s="231" t="s">
        <v>89</v>
      </c>
      <c r="AY510" s="17" t="s">
        <v>159</v>
      </c>
      <c r="BE510" s="232">
        <f>IF(N510="základní",J510,0)</f>
        <v>0</v>
      </c>
      <c r="BF510" s="232">
        <f>IF(N510="snížená",J510,0)</f>
        <v>0</v>
      </c>
      <c r="BG510" s="232">
        <f>IF(N510="zákl. přenesená",J510,0)</f>
        <v>0</v>
      </c>
      <c r="BH510" s="232">
        <f>IF(N510="sníž. přenesená",J510,0)</f>
        <v>0</v>
      </c>
      <c r="BI510" s="232">
        <f>IF(N510="nulová",J510,0)</f>
        <v>0</v>
      </c>
      <c r="BJ510" s="17" t="s">
        <v>87</v>
      </c>
      <c r="BK510" s="232">
        <f>ROUND(I510*H510,1)</f>
        <v>0</v>
      </c>
      <c r="BL510" s="17" t="s">
        <v>165</v>
      </c>
      <c r="BM510" s="231" t="s">
        <v>902</v>
      </c>
    </row>
    <row r="511" s="13" customFormat="1">
      <c r="A511" s="13"/>
      <c r="B511" s="233"/>
      <c r="C511" s="234"/>
      <c r="D511" s="235" t="s">
        <v>175</v>
      </c>
      <c r="E511" s="236" t="s">
        <v>1</v>
      </c>
      <c r="F511" s="237" t="s">
        <v>903</v>
      </c>
      <c r="G511" s="234"/>
      <c r="H511" s="238">
        <v>103.005</v>
      </c>
      <c r="I511" s="239"/>
      <c r="J511" s="234"/>
      <c r="K511" s="234"/>
      <c r="L511" s="240"/>
      <c r="M511" s="241"/>
      <c r="N511" s="242"/>
      <c r="O511" s="242"/>
      <c r="P511" s="242"/>
      <c r="Q511" s="242"/>
      <c r="R511" s="242"/>
      <c r="S511" s="242"/>
      <c r="T511" s="24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4" t="s">
        <v>175</v>
      </c>
      <c r="AU511" s="244" t="s">
        <v>89</v>
      </c>
      <c r="AV511" s="13" t="s">
        <v>89</v>
      </c>
      <c r="AW511" s="13" t="s">
        <v>33</v>
      </c>
      <c r="AX511" s="13" t="s">
        <v>87</v>
      </c>
      <c r="AY511" s="244" t="s">
        <v>159</v>
      </c>
    </row>
    <row r="512" s="2" customFormat="1" ht="24.15" customHeight="1">
      <c r="A512" s="38"/>
      <c r="B512" s="39"/>
      <c r="C512" s="219" t="s">
        <v>904</v>
      </c>
      <c r="D512" s="219" t="s">
        <v>161</v>
      </c>
      <c r="E512" s="220" t="s">
        <v>905</v>
      </c>
      <c r="F512" s="221" t="s">
        <v>906</v>
      </c>
      <c r="G512" s="222" t="s">
        <v>286</v>
      </c>
      <c r="H512" s="223">
        <v>618.02999999999997</v>
      </c>
      <c r="I512" s="224"/>
      <c r="J512" s="225">
        <f>ROUND(I512*H512,1)</f>
        <v>0</v>
      </c>
      <c r="K512" s="226"/>
      <c r="L512" s="44"/>
      <c r="M512" s="227" t="s">
        <v>1</v>
      </c>
      <c r="N512" s="228" t="s">
        <v>44</v>
      </c>
      <c r="O512" s="91"/>
      <c r="P512" s="229">
        <f>O512*H512</f>
        <v>0</v>
      </c>
      <c r="Q512" s="229">
        <v>0</v>
      </c>
      <c r="R512" s="229">
        <f>Q512*H512</f>
        <v>0</v>
      </c>
      <c r="S512" s="229">
        <v>0</v>
      </c>
      <c r="T512" s="230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31" t="s">
        <v>165</v>
      </c>
      <c r="AT512" s="231" t="s">
        <v>161</v>
      </c>
      <c r="AU512" s="231" t="s">
        <v>89</v>
      </c>
      <c r="AY512" s="17" t="s">
        <v>159</v>
      </c>
      <c r="BE512" s="232">
        <f>IF(N512="základní",J512,0)</f>
        <v>0</v>
      </c>
      <c r="BF512" s="232">
        <f>IF(N512="snížená",J512,0)</f>
        <v>0</v>
      </c>
      <c r="BG512" s="232">
        <f>IF(N512="zákl. přenesená",J512,0)</f>
        <v>0</v>
      </c>
      <c r="BH512" s="232">
        <f>IF(N512="sníž. přenesená",J512,0)</f>
        <v>0</v>
      </c>
      <c r="BI512" s="232">
        <f>IF(N512="nulová",J512,0)</f>
        <v>0</v>
      </c>
      <c r="BJ512" s="17" t="s">
        <v>87</v>
      </c>
      <c r="BK512" s="232">
        <f>ROUND(I512*H512,1)</f>
        <v>0</v>
      </c>
      <c r="BL512" s="17" t="s">
        <v>165</v>
      </c>
      <c r="BM512" s="231" t="s">
        <v>907</v>
      </c>
    </row>
    <row r="513" s="13" customFormat="1">
      <c r="A513" s="13"/>
      <c r="B513" s="233"/>
      <c r="C513" s="234"/>
      <c r="D513" s="235" t="s">
        <v>175</v>
      </c>
      <c r="E513" s="236" t="s">
        <v>1</v>
      </c>
      <c r="F513" s="237" t="s">
        <v>908</v>
      </c>
      <c r="G513" s="234"/>
      <c r="H513" s="238">
        <v>103.005</v>
      </c>
      <c r="I513" s="239"/>
      <c r="J513" s="234"/>
      <c r="K513" s="234"/>
      <c r="L513" s="240"/>
      <c r="M513" s="241"/>
      <c r="N513" s="242"/>
      <c r="O513" s="242"/>
      <c r="P513" s="242"/>
      <c r="Q513" s="242"/>
      <c r="R513" s="242"/>
      <c r="S513" s="242"/>
      <c r="T513" s="24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4" t="s">
        <v>175</v>
      </c>
      <c r="AU513" s="244" t="s">
        <v>89</v>
      </c>
      <c r="AV513" s="13" t="s">
        <v>89</v>
      </c>
      <c r="AW513" s="13" t="s">
        <v>33</v>
      </c>
      <c r="AX513" s="13" t="s">
        <v>87</v>
      </c>
      <c r="AY513" s="244" t="s">
        <v>159</v>
      </c>
    </row>
    <row r="514" s="13" customFormat="1">
      <c r="A514" s="13"/>
      <c r="B514" s="233"/>
      <c r="C514" s="234"/>
      <c r="D514" s="235" t="s">
        <v>175</v>
      </c>
      <c r="E514" s="234"/>
      <c r="F514" s="237" t="s">
        <v>909</v>
      </c>
      <c r="G514" s="234"/>
      <c r="H514" s="238">
        <v>618.02999999999997</v>
      </c>
      <c r="I514" s="239"/>
      <c r="J514" s="234"/>
      <c r="K514" s="234"/>
      <c r="L514" s="240"/>
      <c r="M514" s="241"/>
      <c r="N514" s="242"/>
      <c r="O514" s="242"/>
      <c r="P514" s="242"/>
      <c r="Q514" s="242"/>
      <c r="R514" s="242"/>
      <c r="S514" s="242"/>
      <c r="T514" s="24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4" t="s">
        <v>175</v>
      </c>
      <c r="AU514" s="244" t="s">
        <v>89</v>
      </c>
      <c r="AV514" s="13" t="s">
        <v>89</v>
      </c>
      <c r="AW514" s="13" t="s">
        <v>4</v>
      </c>
      <c r="AX514" s="13" t="s">
        <v>87</v>
      </c>
      <c r="AY514" s="244" t="s">
        <v>159</v>
      </c>
    </row>
    <row r="515" s="2" customFormat="1" ht="37.8" customHeight="1">
      <c r="A515" s="38"/>
      <c r="B515" s="39"/>
      <c r="C515" s="219" t="s">
        <v>910</v>
      </c>
      <c r="D515" s="219" t="s">
        <v>161</v>
      </c>
      <c r="E515" s="220" t="s">
        <v>911</v>
      </c>
      <c r="F515" s="221" t="s">
        <v>912</v>
      </c>
      <c r="G515" s="222" t="s">
        <v>286</v>
      </c>
      <c r="H515" s="223">
        <v>0.57099999999999995</v>
      </c>
      <c r="I515" s="224"/>
      <c r="J515" s="225">
        <f>ROUND(I515*H515,1)</f>
        <v>0</v>
      </c>
      <c r="K515" s="226"/>
      <c r="L515" s="44"/>
      <c r="M515" s="227" t="s">
        <v>1</v>
      </c>
      <c r="N515" s="228" t="s">
        <v>44</v>
      </c>
      <c r="O515" s="91"/>
      <c r="P515" s="229">
        <f>O515*H515</f>
        <v>0</v>
      </c>
      <c r="Q515" s="229">
        <v>0</v>
      </c>
      <c r="R515" s="229">
        <f>Q515*H515</f>
        <v>0</v>
      </c>
      <c r="S515" s="229">
        <v>0</v>
      </c>
      <c r="T515" s="230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231" t="s">
        <v>165</v>
      </c>
      <c r="AT515" s="231" t="s">
        <v>161</v>
      </c>
      <c r="AU515" s="231" t="s">
        <v>89</v>
      </c>
      <c r="AY515" s="17" t="s">
        <v>159</v>
      </c>
      <c r="BE515" s="232">
        <f>IF(N515="základní",J515,0)</f>
        <v>0</v>
      </c>
      <c r="BF515" s="232">
        <f>IF(N515="snížená",J515,0)</f>
        <v>0</v>
      </c>
      <c r="BG515" s="232">
        <f>IF(N515="zákl. přenesená",J515,0)</f>
        <v>0</v>
      </c>
      <c r="BH515" s="232">
        <f>IF(N515="sníž. přenesená",J515,0)</f>
        <v>0</v>
      </c>
      <c r="BI515" s="232">
        <f>IF(N515="nulová",J515,0)</f>
        <v>0</v>
      </c>
      <c r="BJ515" s="17" t="s">
        <v>87</v>
      </c>
      <c r="BK515" s="232">
        <f>ROUND(I515*H515,1)</f>
        <v>0</v>
      </c>
      <c r="BL515" s="17" t="s">
        <v>165</v>
      </c>
      <c r="BM515" s="231" t="s">
        <v>913</v>
      </c>
    </row>
    <row r="516" s="13" customFormat="1">
      <c r="A516" s="13"/>
      <c r="B516" s="233"/>
      <c r="C516" s="234"/>
      <c r="D516" s="235" t="s">
        <v>175</v>
      </c>
      <c r="E516" s="236" t="s">
        <v>1</v>
      </c>
      <c r="F516" s="237" t="s">
        <v>914</v>
      </c>
      <c r="G516" s="234"/>
      <c r="H516" s="238">
        <v>0.57099999999999995</v>
      </c>
      <c r="I516" s="239"/>
      <c r="J516" s="234"/>
      <c r="K516" s="234"/>
      <c r="L516" s="240"/>
      <c r="M516" s="241"/>
      <c r="N516" s="242"/>
      <c r="O516" s="242"/>
      <c r="P516" s="242"/>
      <c r="Q516" s="242"/>
      <c r="R516" s="242"/>
      <c r="S516" s="242"/>
      <c r="T516" s="24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4" t="s">
        <v>175</v>
      </c>
      <c r="AU516" s="244" t="s">
        <v>89</v>
      </c>
      <c r="AV516" s="13" t="s">
        <v>89</v>
      </c>
      <c r="AW516" s="13" t="s">
        <v>33</v>
      </c>
      <c r="AX516" s="13" t="s">
        <v>87</v>
      </c>
      <c r="AY516" s="244" t="s">
        <v>159</v>
      </c>
    </row>
    <row r="517" s="2" customFormat="1" ht="33" customHeight="1">
      <c r="A517" s="38"/>
      <c r="B517" s="39"/>
      <c r="C517" s="219" t="s">
        <v>915</v>
      </c>
      <c r="D517" s="219" t="s">
        <v>161</v>
      </c>
      <c r="E517" s="220" t="s">
        <v>916</v>
      </c>
      <c r="F517" s="221" t="s">
        <v>917</v>
      </c>
      <c r="G517" s="222" t="s">
        <v>286</v>
      </c>
      <c r="H517" s="223">
        <v>2.1019999999999999</v>
      </c>
      <c r="I517" s="224"/>
      <c r="J517" s="225">
        <f>ROUND(I517*H517,1)</f>
        <v>0</v>
      </c>
      <c r="K517" s="226"/>
      <c r="L517" s="44"/>
      <c r="M517" s="227" t="s">
        <v>1</v>
      </c>
      <c r="N517" s="228" t="s">
        <v>44</v>
      </c>
      <c r="O517" s="91"/>
      <c r="P517" s="229">
        <f>O517*H517</f>
        <v>0</v>
      </c>
      <c r="Q517" s="229">
        <v>0</v>
      </c>
      <c r="R517" s="229">
        <f>Q517*H517</f>
        <v>0</v>
      </c>
      <c r="S517" s="229">
        <v>0</v>
      </c>
      <c r="T517" s="230">
        <f>S517*H517</f>
        <v>0</v>
      </c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R517" s="231" t="s">
        <v>165</v>
      </c>
      <c r="AT517" s="231" t="s">
        <v>161</v>
      </c>
      <c r="AU517" s="231" t="s">
        <v>89</v>
      </c>
      <c r="AY517" s="17" t="s">
        <v>159</v>
      </c>
      <c r="BE517" s="232">
        <f>IF(N517="základní",J517,0)</f>
        <v>0</v>
      </c>
      <c r="BF517" s="232">
        <f>IF(N517="snížená",J517,0)</f>
        <v>0</v>
      </c>
      <c r="BG517" s="232">
        <f>IF(N517="zákl. přenesená",J517,0)</f>
        <v>0</v>
      </c>
      <c r="BH517" s="232">
        <f>IF(N517="sníž. přenesená",J517,0)</f>
        <v>0</v>
      </c>
      <c r="BI517" s="232">
        <f>IF(N517="nulová",J517,0)</f>
        <v>0</v>
      </c>
      <c r="BJ517" s="17" t="s">
        <v>87</v>
      </c>
      <c r="BK517" s="232">
        <f>ROUND(I517*H517,1)</f>
        <v>0</v>
      </c>
      <c r="BL517" s="17" t="s">
        <v>165</v>
      </c>
      <c r="BM517" s="231" t="s">
        <v>918</v>
      </c>
    </row>
    <row r="518" s="13" customFormat="1">
      <c r="A518" s="13"/>
      <c r="B518" s="233"/>
      <c r="C518" s="234"/>
      <c r="D518" s="235" t="s">
        <v>175</v>
      </c>
      <c r="E518" s="236" t="s">
        <v>1</v>
      </c>
      <c r="F518" s="237" t="s">
        <v>919</v>
      </c>
      <c r="G518" s="234"/>
      <c r="H518" s="238">
        <v>2.1019999999999999</v>
      </c>
      <c r="I518" s="239"/>
      <c r="J518" s="234"/>
      <c r="K518" s="234"/>
      <c r="L518" s="240"/>
      <c r="M518" s="241"/>
      <c r="N518" s="242"/>
      <c r="O518" s="242"/>
      <c r="P518" s="242"/>
      <c r="Q518" s="242"/>
      <c r="R518" s="242"/>
      <c r="S518" s="242"/>
      <c r="T518" s="24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4" t="s">
        <v>175</v>
      </c>
      <c r="AU518" s="244" t="s">
        <v>89</v>
      </c>
      <c r="AV518" s="13" t="s">
        <v>89</v>
      </c>
      <c r="AW518" s="13" t="s">
        <v>33</v>
      </c>
      <c r="AX518" s="13" t="s">
        <v>87</v>
      </c>
      <c r="AY518" s="244" t="s">
        <v>159</v>
      </c>
    </row>
    <row r="519" s="2" customFormat="1" ht="21.75" customHeight="1">
      <c r="A519" s="38"/>
      <c r="B519" s="39"/>
      <c r="C519" s="219" t="s">
        <v>920</v>
      </c>
      <c r="D519" s="219" t="s">
        <v>161</v>
      </c>
      <c r="E519" s="220" t="s">
        <v>921</v>
      </c>
      <c r="F519" s="221" t="s">
        <v>922</v>
      </c>
      <c r="G519" s="222" t="s">
        <v>286</v>
      </c>
      <c r="H519" s="223">
        <v>106.392</v>
      </c>
      <c r="I519" s="224"/>
      <c r="J519" s="225">
        <f>ROUND(I519*H519,1)</f>
        <v>0</v>
      </c>
      <c r="K519" s="226"/>
      <c r="L519" s="44"/>
      <c r="M519" s="227" t="s">
        <v>1</v>
      </c>
      <c r="N519" s="228" t="s">
        <v>44</v>
      </c>
      <c r="O519" s="91"/>
      <c r="P519" s="229">
        <f>O519*H519</f>
        <v>0</v>
      </c>
      <c r="Q519" s="229">
        <v>0</v>
      </c>
      <c r="R519" s="229">
        <f>Q519*H519</f>
        <v>0</v>
      </c>
      <c r="S519" s="229">
        <v>0</v>
      </c>
      <c r="T519" s="230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31" t="s">
        <v>165</v>
      </c>
      <c r="AT519" s="231" t="s">
        <v>161</v>
      </c>
      <c r="AU519" s="231" t="s">
        <v>89</v>
      </c>
      <c r="AY519" s="17" t="s">
        <v>159</v>
      </c>
      <c r="BE519" s="232">
        <f>IF(N519="základní",J519,0)</f>
        <v>0</v>
      </c>
      <c r="BF519" s="232">
        <f>IF(N519="snížená",J519,0)</f>
        <v>0</v>
      </c>
      <c r="BG519" s="232">
        <f>IF(N519="zákl. přenesená",J519,0)</f>
        <v>0</v>
      </c>
      <c r="BH519" s="232">
        <f>IF(N519="sníž. přenesená",J519,0)</f>
        <v>0</v>
      </c>
      <c r="BI519" s="232">
        <f>IF(N519="nulová",J519,0)</f>
        <v>0</v>
      </c>
      <c r="BJ519" s="17" t="s">
        <v>87</v>
      </c>
      <c r="BK519" s="232">
        <f>ROUND(I519*H519,1)</f>
        <v>0</v>
      </c>
      <c r="BL519" s="17" t="s">
        <v>165</v>
      </c>
      <c r="BM519" s="231" t="s">
        <v>923</v>
      </c>
    </row>
    <row r="520" s="13" customFormat="1">
      <c r="A520" s="13"/>
      <c r="B520" s="233"/>
      <c r="C520" s="234"/>
      <c r="D520" s="235" t="s">
        <v>175</v>
      </c>
      <c r="E520" s="236" t="s">
        <v>1</v>
      </c>
      <c r="F520" s="237" t="s">
        <v>924</v>
      </c>
      <c r="G520" s="234"/>
      <c r="H520" s="238">
        <v>106.392</v>
      </c>
      <c r="I520" s="239"/>
      <c r="J520" s="234"/>
      <c r="K520" s="234"/>
      <c r="L520" s="240"/>
      <c r="M520" s="241"/>
      <c r="N520" s="242"/>
      <c r="O520" s="242"/>
      <c r="P520" s="242"/>
      <c r="Q520" s="242"/>
      <c r="R520" s="242"/>
      <c r="S520" s="242"/>
      <c r="T520" s="24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4" t="s">
        <v>175</v>
      </c>
      <c r="AU520" s="244" t="s">
        <v>89</v>
      </c>
      <c r="AV520" s="13" t="s">
        <v>89</v>
      </c>
      <c r="AW520" s="13" t="s">
        <v>33</v>
      </c>
      <c r="AX520" s="13" t="s">
        <v>87</v>
      </c>
      <c r="AY520" s="244" t="s">
        <v>159</v>
      </c>
    </row>
    <row r="521" s="2" customFormat="1" ht="24.15" customHeight="1">
      <c r="A521" s="38"/>
      <c r="B521" s="39"/>
      <c r="C521" s="219" t="s">
        <v>925</v>
      </c>
      <c r="D521" s="219" t="s">
        <v>161</v>
      </c>
      <c r="E521" s="220" t="s">
        <v>926</v>
      </c>
      <c r="F521" s="221" t="s">
        <v>927</v>
      </c>
      <c r="G521" s="222" t="s">
        <v>286</v>
      </c>
      <c r="H521" s="223">
        <v>638.35199999999998</v>
      </c>
      <c r="I521" s="224"/>
      <c r="J521" s="225">
        <f>ROUND(I521*H521,1)</f>
        <v>0</v>
      </c>
      <c r="K521" s="226"/>
      <c r="L521" s="44"/>
      <c r="M521" s="227" t="s">
        <v>1</v>
      </c>
      <c r="N521" s="228" t="s">
        <v>44</v>
      </c>
      <c r="O521" s="91"/>
      <c r="P521" s="229">
        <f>O521*H521</f>
        <v>0</v>
      </c>
      <c r="Q521" s="229">
        <v>0</v>
      </c>
      <c r="R521" s="229">
        <f>Q521*H521</f>
        <v>0</v>
      </c>
      <c r="S521" s="229">
        <v>0</v>
      </c>
      <c r="T521" s="230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31" t="s">
        <v>165</v>
      </c>
      <c r="AT521" s="231" t="s">
        <v>161</v>
      </c>
      <c r="AU521" s="231" t="s">
        <v>89</v>
      </c>
      <c r="AY521" s="17" t="s">
        <v>159</v>
      </c>
      <c r="BE521" s="232">
        <f>IF(N521="základní",J521,0)</f>
        <v>0</v>
      </c>
      <c r="BF521" s="232">
        <f>IF(N521="snížená",J521,0)</f>
        <v>0</v>
      </c>
      <c r="BG521" s="232">
        <f>IF(N521="zákl. přenesená",J521,0)</f>
        <v>0</v>
      </c>
      <c r="BH521" s="232">
        <f>IF(N521="sníž. přenesená",J521,0)</f>
        <v>0</v>
      </c>
      <c r="BI521" s="232">
        <f>IF(N521="nulová",J521,0)</f>
        <v>0</v>
      </c>
      <c r="BJ521" s="17" t="s">
        <v>87</v>
      </c>
      <c r="BK521" s="232">
        <f>ROUND(I521*H521,1)</f>
        <v>0</v>
      </c>
      <c r="BL521" s="17" t="s">
        <v>165</v>
      </c>
      <c r="BM521" s="231" t="s">
        <v>928</v>
      </c>
    </row>
    <row r="522" s="13" customFormat="1">
      <c r="A522" s="13"/>
      <c r="B522" s="233"/>
      <c r="C522" s="234"/>
      <c r="D522" s="235" t="s">
        <v>175</v>
      </c>
      <c r="E522" s="236" t="s">
        <v>1</v>
      </c>
      <c r="F522" s="237" t="s">
        <v>924</v>
      </c>
      <c r="G522" s="234"/>
      <c r="H522" s="238">
        <v>106.392</v>
      </c>
      <c r="I522" s="239"/>
      <c r="J522" s="234"/>
      <c r="K522" s="234"/>
      <c r="L522" s="240"/>
      <c r="M522" s="241"/>
      <c r="N522" s="242"/>
      <c r="O522" s="242"/>
      <c r="P522" s="242"/>
      <c r="Q522" s="242"/>
      <c r="R522" s="242"/>
      <c r="S522" s="242"/>
      <c r="T522" s="24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4" t="s">
        <v>175</v>
      </c>
      <c r="AU522" s="244" t="s">
        <v>89</v>
      </c>
      <c r="AV522" s="13" t="s">
        <v>89</v>
      </c>
      <c r="AW522" s="13" t="s">
        <v>33</v>
      </c>
      <c r="AX522" s="13" t="s">
        <v>87</v>
      </c>
      <c r="AY522" s="244" t="s">
        <v>159</v>
      </c>
    </row>
    <row r="523" s="13" customFormat="1">
      <c r="A523" s="13"/>
      <c r="B523" s="233"/>
      <c r="C523" s="234"/>
      <c r="D523" s="235" t="s">
        <v>175</v>
      </c>
      <c r="E523" s="234"/>
      <c r="F523" s="237" t="s">
        <v>929</v>
      </c>
      <c r="G523" s="234"/>
      <c r="H523" s="238">
        <v>638.35199999999998</v>
      </c>
      <c r="I523" s="239"/>
      <c r="J523" s="234"/>
      <c r="K523" s="234"/>
      <c r="L523" s="240"/>
      <c r="M523" s="241"/>
      <c r="N523" s="242"/>
      <c r="O523" s="242"/>
      <c r="P523" s="242"/>
      <c r="Q523" s="242"/>
      <c r="R523" s="242"/>
      <c r="S523" s="242"/>
      <c r="T523" s="24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4" t="s">
        <v>175</v>
      </c>
      <c r="AU523" s="244" t="s">
        <v>89</v>
      </c>
      <c r="AV523" s="13" t="s">
        <v>89</v>
      </c>
      <c r="AW523" s="13" t="s">
        <v>4</v>
      </c>
      <c r="AX523" s="13" t="s">
        <v>87</v>
      </c>
      <c r="AY523" s="244" t="s">
        <v>159</v>
      </c>
    </row>
    <row r="524" s="2" customFormat="1" ht="44.25" customHeight="1">
      <c r="A524" s="38"/>
      <c r="B524" s="39"/>
      <c r="C524" s="219" t="s">
        <v>930</v>
      </c>
      <c r="D524" s="219" t="s">
        <v>161</v>
      </c>
      <c r="E524" s="220" t="s">
        <v>931</v>
      </c>
      <c r="F524" s="221" t="s">
        <v>932</v>
      </c>
      <c r="G524" s="222" t="s">
        <v>286</v>
      </c>
      <c r="H524" s="223">
        <v>14.611000000000001</v>
      </c>
      <c r="I524" s="224"/>
      <c r="J524" s="225">
        <f>ROUND(I524*H524,1)</f>
        <v>0</v>
      </c>
      <c r="K524" s="226"/>
      <c r="L524" s="44"/>
      <c r="M524" s="227" t="s">
        <v>1</v>
      </c>
      <c r="N524" s="228" t="s">
        <v>44</v>
      </c>
      <c r="O524" s="91"/>
      <c r="P524" s="229">
        <f>O524*H524</f>
        <v>0</v>
      </c>
      <c r="Q524" s="229">
        <v>0</v>
      </c>
      <c r="R524" s="229">
        <f>Q524*H524</f>
        <v>0</v>
      </c>
      <c r="S524" s="229">
        <v>0</v>
      </c>
      <c r="T524" s="230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231" t="s">
        <v>165</v>
      </c>
      <c r="AT524" s="231" t="s">
        <v>161</v>
      </c>
      <c r="AU524" s="231" t="s">
        <v>89</v>
      </c>
      <c r="AY524" s="17" t="s">
        <v>159</v>
      </c>
      <c r="BE524" s="232">
        <f>IF(N524="základní",J524,0)</f>
        <v>0</v>
      </c>
      <c r="BF524" s="232">
        <f>IF(N524="snížená",J524,0)</f>
        <v>0</v>
      </c>
      <c r="BG524" s="232">
        <f>IF(N524="zákl. přenesená",J524,0)</f>
        <v>0</v>
      </c>
      <c r="BH524" s="232">
        <f>IF(N524="sníž. přenesená",J524,0)</f>
        <v>0</v>
      </c>
      <c r="BI524" s="232">
        <f>IF(N524="nulová",J524,0)</f>
        <v>0</v>
      </c>
      <c r="BJ524" s="17" t="s">
        <v>87</v>
      </c>
      <c r="BK524" s="232">
        <f>ROUND(I524*H524,1)</f>
        <v>0</v>
      </c>
      <c r="BL524" s="17" t="s">
        <v>165</v>
      </c>
      <c r="BM524" s="231" t="s">
        <v>933</v>
      </c>
    </row>
    <row r="525" s="13" customFormat="1">
      <c r="A525" s="13"/>
      <c r="B525" s="233"/>
      <c r="C525" s="234"/>
      <c r="D525" s="235" t="s">
        <v>175</v>
      </c>
      <c r="E525" s="236" t="s">
        <v>1</v>
      </c>
      <c r="F525" s="237" t="s">
        <v>934</v>
      </c>
      <c r="G525" s="234"/>
      <c r="H525" s="238">
        <v>14.611000000000001</v>
      </c>
      <c r="I525" s="239"/>
      <c r="J525" s="234"/>
      <c r="K525" s="234"/>
      <c r="L525" s="240"/>
      <c r="M525" s="241"/>
      <c r="N525" s="242"/>
      <c r="O525" s="242"/>
      <c r="P525" s="242"/>
      <c r="Q525" s="242"/>
      <c r="R525" s="242"/>
      <c r="S525" s="242"/>
      <c r="T525" s="24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4" t="s">
        <v>175</v>
      </c>
      <c r="AU525" s="244" t="s">
        <v>89</v>
      </c>
      <c r="AV525" s="13" t="s">
        <v>89</v>
      </c>
      <c r="AW525" s="13" t="s">
        <v>33</v>
      </c>
      <c r="AX525" s="13" t="s">
        <v>87</v>
      </c>
      <c r="AY525" s="244" t="s">
        <v>159</v>
      </c>
    </row>
    <row r="526" s="2" customFormat="1" ht="37.8" customHeight="1">
      <c r="A526" s="38"/>
      <c r="B526" s="39"/>
      <c r="C526" s="219" t="s">
        <v>935</v>
      </c>
      <c r="D526" s="219" t="s">
        <v>161</v>
      </c>
      <c r="E526" s="220" t="s">
        <v>936</v>
      </c>
      <c r="F526" s="221" t="s">
        <v>937</v>
      </c>
      <c r="G526" s="222" t="s">
        <v>286</v>
      </c>
      <c r="H526" s="223">
        <v>50.569000000000003</v>
      </c>
      <c r="I526" s="224"/>
      <c r="J526" s="225">
        <f>ROUND(I526*H526,1)</f>
        <v>0</v>
      </c>
      <c r="K526" s="226"/>
      <c r="L526" s="44"/>
      <c r="M526" s="227" t="s">
        <v>1</v>
      </c>
      <c r="N526" s="228" t="s">
        <v>44</v>
      </c>
      <c r="O526" s="91"/>
      <c r="P526" s="229">
        <f>O526*H526</f>
        <v>0</v>
      </c>
      <c r="Q526" s="229">
        <v>0</v>
      </c>
      <c r="R526" s="229">
        <f>Q526*H526</f>
        <v>0</v>
      </c>
      <c r="S526" s="229">
        <v>0</v>
      </c>
      <c r="T526" s="230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31" t="s">
        <v>165</v>
      </c>
      <c r="AT526" s="231" t="s">
        <v>161</v>
      </c>
      <c r="AU526" s="231" t="s">
        <v>89</v>
      </c>
      <c r="AY526" s="17" t="s">
        <v>159</v>
      </c>
      <c r="BE526" s="232">
        <f>IF(N526="základní",J526,0)</f>
        <v>0</v>
      </c>
      <c r="BF526" s="232">
        <f>IF(N526="snížená",J526,0)</f>
        <v>0</v>
      </c>
      <c r="BG526" s="232">
        <f>IF(N526="zákl. přenesená",J526,0)</f>
        <v>0</v>
      </c>
      <c r="BH526" s="232">
        <f>IF(N526="sníž. přenesená",J526,0)</f>
        <v>0</v>
      </c>
      <c r="BI526" s="232">
        <f>IF(N526="nulová",J526,0)</f>
        <v>0</v>
      </c>
      <c r="BJ526" s="17" t="s">
        <v>87</v>
      </c>
      <c r="BK526" s="232">
        <f>ROUND(I526*H526,1)</f>
        <v>0</v>
      </c>
      <c r="BL526" s="17" t="s">
        <v>165</v>
      </c>
      <c r="BM526" s="231" t="s">
        <v>938</v>
      </c>
    </row>
    <row r="527" s="13" customFormat="1">
      <c r="A527" s="13"/>
      <c r="B527" s="233"/>
      <c r="C527" s="234"/>
      <c r="D527" s="235" t="s">
        <v>175</v>
      </c>
      <c r="E527" s="236" t="s">
        <v>1</v>
      </c>
      <c r="F527" s="237" t="s">
        <v>939</v>
      </c>
      <c r="G527" s="234"/>
      <c r="H527" s="238">
        <v>50.569000000000003</v>
      </c>
      <c r="I527" s="239"/>
      <c r="J527" s="234"/>
      <c r="K527" s="234"/>
      <c r="L527" s="240"/>
      <c r="M527" s="241"/>
      <c r="N527" s="242"/>
      <c r="O527" s="242"/>
      <c r="P527" s="242"/>
      <c r="Q527" s="242"/>
      <c r="R527" s="242"/>
      <c r="S527" s="242"/>
      <c r="T527" s="24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4" t="s">
        <v>175</v>
      </c>
      <c r="AU527" s="244" t="s">
        <v>89</v>
      </c>
      <c r="AV527" s="13" t="s">
        <v>89</v>
      </c>
      <c r="AW527" s="13" t="s">
        <v>33</v>
      </c>
      <c r="AX527" s="13" t="s">
        <v>87</v>
      </c>
      <c r="AY527" s="244" t="s">
        <v>159</v>
      </c>
    </row>
    <row r="528" s="2" customFormat="1" ht="44.25" customHeight="1">
      <c r="A528" s="38"/>
      <c r="B528" s="39"/>
      <c r="C528" s="219" t="s">
        <v>940</v>
      </c>
      <c r="D528" s="219" t="s">
        <v>161</v>
      </c>
      <c r="E528" s="220" t="s">
        <v>941</v>
      </c>
      <c r="F528" s="221" t="s">
        <v>942</v>
      </c>
      <c r="G528" s="222" t="s">
        <v>286</v>
      </c>
      <c r="H528" s="223">
        <v>106.392</v>
      </c>
      <c r="I528" s="224"/>
      <c r="J528" s="225">
        <f>ROUND(I528*H528,1)</f>
        <v>0</v>
      </c>
      <c r="K528" s="226"/>
      <c r="L528" s="44"/>
      <c r="M528" s="227" t="s">
        <v>1</v>
      </c>
      <c r="N528" s="228" t="s">
        <v>44</v>
      </c>
      <c r="O528" s="91"/>
      <c r="P528" s="229">
        <f>O528*H528</f>
        <v>0</v>
      </c>
      <c r="Q528" s="229">
        <v>0</v>
      </c>
      <c r="R528" s="229">
        <f>Q528*H528</f>
        <v>0</v>
      </c>
      <c r="S528" s="229">
        <v>0</v>
      </c>
      <c r="T528" s="230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31" t="s">
        <v>165</v>
      </c>
      <c r="AT528" s="231" t="s">
        <v>161</v>
      </c>
      <c r="AU528" s="231" t="s">
        <v>89</v>
      </c>
      <c r="AY528" s="17" t="s">
        <v>159</v>
      </c>
      <c r="BE528" s="232">
        <f>IF(N528="základní",J528,0)</f>
        <v>0</v>
      </c>
      <c r="BF528" s="232">
        <f>IF(N528="snížená",J528,0)</f>
        <v>0</v>
      </c>
      <c r="BG528" s="232">
        <f>IF(N528="zákl. přenesená",J528,0)</f>
        <v>0</v>
      </c>
      <c r="BH528" s="232">
        <f>IF(N528="sníž. přenesená",J528,0)</f>
        <v>0</v>
      </c>
      <c r="BI528" s="232">
        <f>IF(N528="nulová",J528,0)</f>
        <v>0</v>
      </c>
      <c r="BJ528" s="17" t="s">
        <v>87</v>
      </c>
      <c r="BK528" s="232">
        <f>ROUND(I528*H528,1)</f>
        <v>0</v>
      </c>
      <c r="BL528" s="17" t="s">
        <v>165</v>
      </c>
      <c r="BM528" s="231" t="s">
        <v>943</v>
      </c>
    </row>
    <row r="529" s="13" customFormat="1">
      <c r="A529" s="13"/>
      <c r="B529" s="233"/>
      <c r="C529" s="234"/>
      <c r="D529" s="235" t="s">
        <v>175</v>
      </c>
      <c r="E529" s="236" t="s">
        <v>1</v>
      </c>
      <c r="F529" s="237" t="s">
        <v>924</v>
      </c>
      <c r="G529" s="234"/>
      <c r="H529" s="238">
        <v>106.392</v>
      </c>
      <c r="I529" s="239"/>
      <c r="J529" s="234"/>
      <c r="K529" s="234"/>
      <c r="L529" s="240"/>
      <c r="M529" s="241"/>
      <c r="N529" s="242"/>
      <c r="O529" s="242"/>
      <c r="P529" s="242"/>
      <c r="Q529" s="242"/>
      <c r="R529" s="242"/>
      <c r="S529" s="242"/>
      <c r="T529" s="24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4" t="s">
        <v>175</v>
      </c>
      <c r="AU529" s="244" t="s">
        <v>89</v>
      </c>
      <c r="AV529" s="13" t="s">
        <v>89</v>
      </c>
      <c r="AW529" s="13" t="s">
        <v>33</v>
      </c>
      <c r="AX529" s="13" t="s">
        <v>87</v>
      </c>
      <c r="AY529" s="244" t="s">
        <v>159</v>
      </c>
    </row>
    <row r="530" s="2" customFormat="1" ht="44.25" customHeight="1">
      <c r="A530" s="38"/>
      <c r="B530" s="39"/>
      <c r="C530" s="219" t="s">
        <v>944</v>
      </c>
      <c r="D530" s="219" t="s">
        <v>161</v>
      </c>
      <c r="E530" s="220" t="s">
        <v>945</v>
      </c>
      <c r="F530" s="221" t="s">
        <v>946</v>
      </c>
      <c r="G530" s="222" t="s">
        <v>286</v>
      </c>
      <c r="H530" s="223">
        <v>35.152000000000001</v>
      </c>
      <c r="I530" s="224"/>
      <c r="J530" s="225">
        <f>ROUND(I530*H530,1)</f>
        <v>0</v>
      </c>
      <c r="K530" s="226"/>
      <c r="L530" s="44"/>
      <c r="M530" s="227" t="s">
        <v>1</v>
      </c>
      <c r="N530" s="228" t="s">
        <v>44</v>
      </c>
      <c r="O530" s="91"/>
      <c r="P530" s="229">
        <f>O530*H530</f>
        <v>0</v>
      </c>
      <c r="Q530" s="229">
        <v>0</v>
      </c>
      <c r="R530" s="229">
        <f>Q530*H530</f>
        <v>0</v>
      </c>
      <c r="S530" s="229">
        <v>0</v>
      </c>
      <c r="T530" s="230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231" t="s">
        <v>165</v>
      </c>
      <c r="AT530" s="231" t="s">
        <v>161</v>
      </c>
      <c r="AU530" s="231" t="s">
        <v>89</v>
      </c>
      <c r="AY530" s="17" t="s">
        <v>159</v>
      </c>
      <c r="BE530" s="232">
        <f>IF(N530="základní",J530,0)</f>
        <v>0</v>
      </c>
      <c r="BF530" s="232">
        <f>IF(N530="snížená",J530,0)</f>
        <v>0</v>
      </c>
      <c r="BG530" s="232">
        <f>IF(N530="zákl. přenesená",J530,0)</f>
        <v>0</v>
      </c>
      <c r="BH530" s="232">
        <f>IF(N530="sníž. přenesená",J530,0)</f>
        <v>0</v>
      </c>
      <c r="BI530" s="232">
        <f>IF(N530="nulová",J530,0)</f>
        <v>0</v>
      </c>
      <c r="BJ530" s="17" t="s">
        <v>87</v>
      </c>
      <c r="BK530" s="232">
        <f>ROUND(I530*H530,1)</f>
        <v>0</v>
      </c>
      <c r="BL530" s="17" t="s">
        <v>165</v>
      </c>
      <c r="BM530" s="231" t="s">
        <v>947</v>
      </c>
    </row>
    <row r="531" s="13" customFormat="1">
      <c r="A531" s="13"/>
      <c r="B531" s="233"/>
      <c r="C531" s="234"/>
      <c r="D531" s="235" t="s">
        <v>175</v>
      </c>
      <c r="E531" s="236" t="s">
        <v>1</v>
      </c>
      <c r="F531" s="237" t="s">
        <v>948</v>
      </c>
      <c r="G531" s="234"/>
      <c r="H531" s="238">
        <v>35.152000000000001</v>
      </c>
      <c r="I531" s="239"/>
      <c r="J531" s="234"/>
      <c r="K531" s="234"/>
      <c r="L531" s="240"/>
      <c r="M531" s="241"/>
      <c r="N531" s="242"/>
      <c r="O531" s="242"/>
      <c r="P531" s="242"/>
      <c r="Q531" s="242"/>
      <c r="R531" s="242"/>
      <c r="S531" s="242"/>
      <c r="T531" s="24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4" t="s">
        <v>175</v>
      </c>
      <c r="AU531" s="244" t="s">
        <v>89</v>
      </c>
      <c r="AV531" s="13" t="s">
        <v>89</v>
      </c>
      <c r="AW531" s="13" t="s">
        <v>33</v>
      </c>
      <c r="AX531" s="13" t="s">
        <v>87</v>
      </c>
      <c r="AY531" s="244" t="s">
        <v>159</v>
      </c>
    </row>
    <row r="532" s="12" customFormat="1" ht="22.8" customHeight="1">
      <c r="A532" s="12"/>
      <c r="B532" s="203"/>
      <c r="C532" s="204"/>
      <c r="D532" s="205" t="s">
        <v>78</v>
      </c>
      <c r="E532" s="217" t="s">
        <v>949</v>
      </c>
      <c r="F532" s="217" t="s">
        <v>950</v>
      </c>
      <c r="G532" s="204"/>
      <c r="H532" s="204"/>
      <c r="I532" s="207"/>
      <c r="J532" s="218">
        <f>BK532</f>
        <v>0</v>
      </c>
      <c r="K532" s="204"/>
      <c r="L532" s="209"/>
      <c r="M532" s="210"/>
      <c r="N532" s="211"/>
      <c r="O532" s="211"/>
      <c r="P532" s="212">
        <f>P533</f>
        <v>0</v>
      </c>
      <c r="Q532" s="211"/>
      <c r="R532" s="212">
        <f>R533</f>
        <v>0</v>
      </c>
      <c r="S532" s="211"/>
      <c r="T532" s="213">
        <f>T533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14" t="s">
        <v>87</v>
      </c>
      <c r="AT532" s="215" t="s">
        <v>78</v>
      </c>
      <c r="AU532" s="215" t="s">
        <v>87</v>
      </c>
      <c r="AY532" s="214" t="s">
        <v>159</v>
      </c>
      <c r="BK532" s="216">
        <f>BK533</f>
        <v>0</v>
      </c>
    </row>
    <row r="533" s="2" customFormat="1" ht="21.75" customHeight="1">
      <c r="A533" s="38"/>
      <c r="B533" s="39"/>
      <c r="C533" s="219" t="s">
        <v>951</v>
      </c>
      <c r="D533" s="219" t="s">
        <v>161</v>
      </c>
      <c r="E533" s="220" t="s">
        <v>952</v>
      </c>
      <c r="F533" s="221" t="s">
        <v>953</v>
      </c>
      <c r="G533" s="222" t="s">
        <v>286</v>
      </c>
      <c r="H533" s="223">
        <v>832.94799999999998</v>
      </c>
      <c r="I533" s="224"/>
      <c r="J533" s="225">
        <f>ROUND(I533*H533,1)</f>
        <v>0</v>
      </c>
      <c r="K533" s="226"/>
      <c r="L533" s="44"/>
      <c r="M533" s="227" t="s">
        <v>1</v>
      </c>
      <c r="N533" s="228" t="s">
        <v>44</v>
      </c>
      <c r="O533" s="91"/>
      <c r="P533" s="229">
        <f>O533*H533</f>
        <v>0</v>
      </c>
      <c r="Q533" s="229">
        <v>0</v>
      </c>
      <c r="R533" s="229">
        <f>Q533*H533</f>
        <v>0</v>
      </c>
      <c r="S533" s="229">
        <v>0</v>
      </c>
      <c r="T533" s="230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31" t="s">
        <v>165</v>
      </c>
      <c r="AT533" s="231" t="s">
        <v>161</v>
      </c>
      <c r="AU533" s="231" t="s">
        <v>89</v>
      </c>
      <c r="AY533" s="17" t="s">
        <v>159</v>
      </c>
      <c r="BE533" s="232">
        <f>IF(N533="základní",J533,0)</f>
        <v>0</v>
      </c>
      <c r="BF533" s="232">
        <f>IF(N533="snížená",J533,0)</f>
        <v>0</v>
      </c>
      <c r="BG533" s="232">
        <f>IF(N533="zákl. přenesená",J533,0)</f>
        <v>0</v>
      </c>
      <c r="BH533" s="232">
        <f>IF(N533="sníž. přenesená",J533,0)</f>
        <v>0</v>
      </c>
      <c r="BI533" s="232">
        <f>IF(N533="nulová",J533,0)</f>
        <v>0</v>
      </c>
      <c r="BJ533" s="17" t="s">
        <v>87</v>
      </c>
      <c r="BK533" s="232">
        <f>ROUND(I533*H533,1)</f>
        <v>0</v>
      </c>
      <c r="BL533" s="17" t="s">
        <v>165</v>
      </c>
      <c r="BM533" s="231" t="s">
        <v>954</v>
      </c>
    </row>
    <row r="534" s="12" customFormat="1" ht="25.92" customHeight="1">
      <c r="A534" s="12"/>
      <c r="B534" s="203"/>
      <c r="C534" s="204"/>
      <c r="D534" s="205" t="s">
        <v>78</v>
      </c>
      <c r="E534" s="206" t="s">
        <v>955</v>
      </c>
      <c r="F534" s="206" t="s">
        <v>956</v>
      </c>
      <c r="G534" s="204"/>
      <c r="H534" s="204"/>
      <c r="I534" s="207"/>
      <c r="J534" s="208">
        <f>BK534</f>
        <v>0</v>
      </c>
      <c r="K534" s="204"/>
      <c r="L534" s="209"/>
      <c r="M534" s="210"/>
      <c r="N534" s="211"/>
      <c r="O534" s="211"/>
      <c r="P534" s="212">
        <f>P535+P566+P580+P588+P594+P618+P653+P665+P687+P704+P707+P712</f>
        <v>0</v>
      </c>
      <c r="Q534" s="211"/>
      <c r="R534" s="212">
        <f>R535+R566+R580+R588+R594+R618+R653+R665+R687+R704+R707+R712</f>
        <v>16.36947771929</v>
      </c>
      <c r="S534" s="211"/>
      <c r="T534" s="213">
        <f>T535+T566+T580+T588+T594+T618+T653+T665+T687+T704+T707+T712</f>
        <v>0</v>
      </c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R534" s="214" t="s">
        <v>89</v>
      </c>
      <c r="AT534" s="215" t="s">
        <v>78</v>
      </c>
      <c r="AU534" s="215" t="s">
        <v>79</v>
      </c>
      <c r="AY534" s="214" t="s">
        <v>159</v>
      </c>
      <c r="BK534" s="216">
        <f>BK535+BK566+BK580+BK588+BK594+BK618+BK653+BK665+BK687+BK704+BK707+BK712</f>
        <v>0</v>
      </c>
    </row>
    <row r="535" s="12" customFormat="1" ht="22.8" customHeight="1">
      <c r="A535" s="12"/>
      <c r="B535" s="203"/>
      <c r="C535" s="204"/>
      <c r="D535" s="205" t="s">
        <v>78</v>
      </c>
      <c r="E535" s="217" t="s">
        <v>957</v>
      </c>
      <c r="F535" s="217" t="s">
        <v>958</v>
      </c>
      <c r="G535" s="204"/>
      <c r="H535" s="204"/>
      <c r="I535" s="207"/>
      <c r="J535" s="218">
        <f>BK535</f>
        <v>0</v>
      </c>
      <c r="K535" s="204"/>
      <c r="L535" s="209"/>
      <c r="M535" s="210"/>
      <c r="N535" s="211"/>
      <c r="O535" s="211"/>
      <c r="P535" s="212">
        <f>SUM(P536:P565)</f>
        <v>0</v>
      </c>
      <c r="Q535" s="211"/>
      <c r="R535" s="212">
        <f>SUM(R536:R565)</f>
        <v>2.1088835493840001</v>
      </c>
      <c r="S535" s="211"/>
      <c r="T535" s="213">
        <f>SUM(T536:T565)</f>
        <v>0</v>
      </c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R535" s="214" t="s">
        <v>89</v>
      </c>
      <c r="AT535" s="215" t="s">
        <v>78</v>
      </c>
      <c r="AU535" s="215" t="s">
        <v>87</v>
      </c>
      <c r="AY535" s="214" t="s">
        <v>159</v>
      </c>
      <c r="BK535" s="216">
        <f>SUM(BK536:BK565)</f>
        <v>0</v>
      </c>
    </row>
    <row r="536" s="2" customFormat="1" ht="24.15" customHeight="1">
      <c r="A536" s="38"/>
      <c r="B536" s="39"/>
      <c r="C536" s="219" t="s">
        <v>959</v>
      </c>
      <c r="D536" s="219" t="s">
        <v>161</v>
      </c>
      <c r="E536" s="220" t="s">
        <v>960</v>
      </c>
      <c r="F536" s="221" t="s">
        <v>961</v>
      </c>
      <c r="G536" s="222" t="s">
        <v>173</v>
      </c>
      <c r="H536" s="223">
        <v>195.596</v>
      </c>
      <c r="I536" s="224"/>
      <c r="J536" s="225">
        <f>ROUND(I536*H536,1)</f>
        <v>0</v>
      </c>
      <c r="K536" s="226"/>
      <c r="L536" s="44"/>
      <c r="M536" s="227" t="s">
        <v>1</v>
      </c>
      <c r="N536" s="228" t="s">
        <v>44</v>
      </c>
      <c r="O536" s="91"/>
      <c r="P536" s="229">
        <f>O536*H536</f>
        <v>0</v>
      </c>
      <c r="Q536" s="229">
        <v>0</v>
      </c>
      <c r="R536" s="229">
        <f>Q536*H536</f>
        <v>0</v>
      </c>
      <c r="S536" s="229">
        <v>0</v>
      </c>
      <c r="T536" s="230">
        <f>S536*H536</f>
        <v>0</v>
      </c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R536" s="231" t="s">
        <v>231</v>
      </c>
      <c r="AT536" s="231" t="s">
        <v>161</v>
      </c>
      <c r="AU536" s="231" t="s">
        <v>89</v>
      </c>
      <c r="AY536" s="17" t="s">
        <v>159</v>
      </c>
      <c r="BE536" s="232">
        <f>IF(N536="základní",J536,0)</f>
        <v>0</v>
      </c>
      <c r="BF536" s="232">
        <f>IF(N536="snížená",J536,0)</f>
        <v>0</v>
      </c>
      <c r="BG536" s="232">
        <f>IF(N536="zákl. přenesená",J536,0)</f>
        <v>0</v>
      </c>
      <c r="BH536" s="232">
        <f>IF(N536="sníž. přenesená",J536,0)</f>
        <v>0</v>
      </c>
      <c r="BI536" s="232">
        <f>IF(N536="nulová",J536,0)</f>
        <v>0</v>
      </c>
      <c r="BJ536" s="17" t="s">
        <v>87</v>
      </c>
      <c r="BK536" s="232">
        <f>ROUND(I536*H536,1)</f>
        <v>0</v>
      </c>
      <c r="BL536" s="17" t="s">
        <v>231</v>
      </c>
      <c r="BM536" s="231" t="s">
        <v>962</v>
      </c>
    </row>
    <row r="537" s="13" customFormat="1">
      <c r="A537" s="13"/>
      <c r="B537" s="233"/>
      <c r="C537" s="234"/>
      <c r="D537" s="235" t="s">
        <v>175</v>
      </c>
      <c r="E537" s="236" t="s">
        <v>1</v>
      </c>
      <c r="F537" s="237" t="s">
        <v>963</v>
      </c>
      <c r="G537" s="234"/>
      <c r="H537" s="238">
        <v>195.596</v>
      </c>
      <c r="I537" s="239"/>
      <c r="J537" s="234"/>
      <c r="K537" s="234"/>
      <c r="L537" s="240"/>
      <c r="M537" s="241"/>
      <c r="N537" s="242"/>
      <c r="O537" s="242"/>
      <c r="P537" s="242"/>
      <c r="Q537" s="242"/>
      <c r="R537" s="242"/>
      <c r="S537" s="242"/>
      <c r="T537" s="24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4" t="s">
        <v>175</v>
      </c>
      <c r="AU537" s="244" t="s">
        <v>89</v>
      </c>
      <c r="AV537" s="13" t="s">
        <v>89</v>
      </c>
      <c r="AW537" s="13" t="s">
        <v>33</v>
      </c>
      <c r="AX537" s="13" t="s">
        <v>87</v>
      </c>
      <c r="AY537" s="244" t="s">
        <v>159</v>
      </c>
    </row>
    <row r="538" s="2" customFormat="1" ht="16.5" customHeight="1">
      <c r="A538" s="38"/>
      <c r="B538" s="39"/>
      <c r="C538" s="266" t="s">
        <v>964</v>
      </c>
      <c r="D538" s="266" t="s">
        <v>572</v>
      </c>
      <c r="E538" s="267" t="s">
        <v>965</v>
      </c>
      <c r="F538" s="268" t="s">
        <v>966</v>
      </c>
      <c r="G538" s="269" t="s">
        <v>286</v>
      </c>
      <c r="H538" s="270">
        <v>0.063</v>
      </c>
      <c r="I538" s="271"/>
      <c r="J538" s="272">
        <f>ROUND(I538*H538,1)</f>
        <v>0</v>
      </c>
      <c r="K538" s="273"/>
      <c r="L538" s="274"/>
      <c r="M538" s="275" t="s">
        <v>1</v>
      </c>
      <c r="N538" s="276" t="s">
        <v>44</v>
      </c>
      <c r="O538" s="91"/>
      <c r="P538" s="229">
        <f>O538*H538</f>
        <v>0</v>
      </c>
      <c r="Q538" s="229">
        <v>1</v>
      </c>
      <c r="R538" s="229">
        <f>Q538*H538</f>
        <v>0.063</v>
      </c>
      <c r="S538" s="229">
        <v>0</v>
      </c>
      <c r="T538" s="230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31" t="s">
        <v>311</v>
      </c>
      <c r="AT538" s="231" t="s">
        <v>572</v>
      </c>
      <c r="AU538" s="231" t="s">
        <v>89</v>
      </c>
      <c r="AY538" s="17" t="s">
        <v>159</v>
      </c>
      <c r="BE538" s="232">
        <f>IF(N538="základní",J538,0)</f>
        <v>0</v>
      </c>
      <c r="BF538" s="232">
        <f>IF(N538="snížená",J538,0)</f>
        <v>0</v>
      </c>
      <c r="BG538" s="232">
        <f>IF(N538="zákl. přenesená",J538,0)</f>
        <v>0</v>
      </c>
      <c r="BH538" s="232">
        <f>IF(N538="sníž. přenesená",J538,0)</f>
        <v>0</v>
      </c>
      <c r="BI538" s="232">
        <f>IF(N538="nulová",J538,0)</f>
        <v>0</v>
      </c>
      <c r="BJ538" s="17" t="s">
        <v>87</v>
      </c>
      <c r="BK538" s="232">
        <f>ROUND(I538*H538,1)</f>
        <v>0</v>
      </c>
      <c r="BL538" s="17" t="s">
        <v>231</v>
      </c>
      <c r="BM538" s="231" t="s">
        <v>967</v>
      </c>
    </row>
    <row r="539" s="13" customFormat="1">
      <c r="A539" s="13"/>
      <c r="B539" s="233"/>
      <c r="C539" s="234"/>
      <c r="D539" s="235" t="s">
        <v>175</v>
      </c>
      <c r="E539" s="234"/>
      <c r="F539" s="237" t="s">
        <v>968</v>
      </c>
      <c r="G539" s="234"/>
      <c r="H539" s="238">
        <v>0.063</v>
      </c>
      <c r="I539" s="239"/>
      <c r="J539" s="234"/>
      <c r="K539" s="234"/>
      <c r="L539" s="240"/>
      <c r="M539" s="241"/>
      <c r="N539" s="242"/>
      <c r="O539" s="242"/>
      <c r="P539" s="242"/>
      <c r="Q539" s="242"/>
      <c r="R539" s="242"/>
      <c r="S539" s="242"/>
      <c r="T539" s="24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4" t="s">
        <v>175</v>
      </c>
      <c r="AU539" s="244" t="s">
        <v>89</v>
      </c>
      <c r="AV539" s="13" t="s">
        <v>89</v>
      </c>
      <c r="AW539" s="13" t="s">
        <v>4</v>
      </c>
      <c r="AX539" s="13" t="s">
        <v>87</v>
      </c>
      <c r="AY539" s="244" t="s">
        <v>159</v>
      </c>
    </row>
    <row r="540" s="2" customFormat="1" ht="24.15" customHeight="1">
      <c r="A540" s="38"/>
      <c r="B540" s="39"/>
      <c r="C540" s="219" t="s">
        <v>969</v>
      </c>
      <c r="D540" s="219" t="s">
        <v>161</v>
      </c>
      <c r="E540" s="220" t="s">
        <v>970</v>
      </c>
      <c r="F540" s="221" t="s">
        <v>971</v>
      </c>
      <c r="G540" s="222" t="s">
        <v>173</v>
      </c>
      <c r="H540" s="223">
        <v>195.596</v>
      </c>
      <c r="I540" s="224"/>
      <c r="J540" s="225">
        <f>ROUND(I540*H540,1)</f>
        <v>0</v>
      </c>
      <c r="K540" s="226"/>
      <c r="L540" s="44"/>
      <c r="M540" s="227" t="s">
        <v>1</v>
      </c>
      <c r="N540" s="228" t="s">
        <v>44</v>
      </c>
      <c r="O540" s="91"/>
      <c r="P540" s="229">
        <f>O540*H540</f>
        <v>0</v>
      </c>
      <c r="Q540" s="229">
        <v>0.00088312999999999998</v>
      </c>
      <c r="R540" s="229">
        <f>Q540*H540</f>
        <v>0.17273669548000001</v>
      </c>
      <c r="S540" s="229">
        <v>0</v>
      </c>
      <c r="T540" s="230">
        <f>S540*H540</f>
        <v>0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231" t="s">
        <v>231</v>
      </c>
      <c r="AT540" s="231" t="s">
        <v>161</v>
      </c>
      <c r="AU540" s="231" t="s">
        <v>89</v>
      </c>
      <c r="AY540" s="17" t="s">
        <v>159</v>
      </c>
      <c r="BE540" s="232">
        <f>IF(N540="základní",J540,0)</f>
        <v>0</v>
      </c>
      <c r="BF540" s="232">
        <f>IF(N540="snížená",J540,0)</f>
        <v>0</v>
      </c>
      <c r="BG540" s="232">
        <f>IF(N540="zákl. přenesená",J540,0)</f>
        <v>0</v>
      </c>
      <c r="BH540" s="232">
        <f>IF(N540="sníž. přenesená",J540,0)</f>
        <v>0</v>
      </c>
      <c r="BI540" s="232">
        <f>IF(N540="nulová",J540,0)</f>
        <v>0</v>
      </c>
      <c r="BJ540" s="17" t="s">
        <v>87</v>
      </c>
      <c r="BK540" s="232">
        <f>ROUND(I540*H540,1)</f>
        <v>0</v>
      </c>
      <c r="BL540" s="17" t="s">
        <v>231</v>
      </c>
      <c r="BM540" s="231" t="s">
        <v>972</v>
      </c>
    </row>
    <row r="541" s="13" customFormat="1">
      <c r="A541" s="13"/>
      <c r="B541" s="233"/>
      <c r="C541" s="234"/>
      <c r="D541" s="235" t="s">
        <v>175</v>
      </c>
      <c r="E541" s="236" t="s">
        <v>1</v>
      </c>
      <c r="F541" s="237" t="s">
        <v>963</v>
      </c>
      <c r="G541" s="234"/>
      <c r="H541" s="238">
        <v>195.596</v>
      </c>
      <c r="I541" s="239"/>
      <c r="J541" s="234"/>
      <c r="K541" s="234"/>
      <c r="L541" s="240"/>
      <c r="M541" s="241"/>
      <c r="N541" s="242"/>
      <c r="O541" s="242"/>
      <c r="P541" s="242"/>
      <c r="Q541" s="242"/>
      <c r="R541" s="242"/>
      <c r="S541" s="242"/>
      <c r="T541" s="24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4" t="s">
        <v>175</v>
      </c>
      <c r="AU541" s="244" t="s">
        <v>89</v>
      </c>
      <c r="AV541" s="13" t="s">
        <v>89</v>
      </c>
      <c r="AW541" s="13" t="s">
        <v>33</v>
      </c>
      <c r="AX541" s="13" t="s">
        <v>87</v>
      </c>
      <c r="AY541" s="244" t="s">
        <v>159</v>
      </c>
    </row>
    <row r="542" s="2" customFormat="1" ht="44.25" customHeight="1">
      <c r="A542" s="38"/>
      <c r="B542" s="39"/>
      <c r="C542" s="266" t="s">
        <v>973</v>
      </c>
      <c r="D542" s="266" t="s">
        <v>572</v>
      </c>
      <c r="E542" s="267" t="s">
        <v>974</v>
      </c>
      <c r="F542" s="268" t="s">
        <v>975</v>
      </c>
      <c r="G542" s="269" t="s">
        <v>173</v>
      </c>
      <c r="H542" s="270">
        <v>227.96700000000001</v>
      </c>
      <c r="I542" s="271"/>
      <c r="J542" s="272">
        <f>ROUND(I542*H542,1)</f>
        <v>0</v>
      </c>
      <c r="K542" s="273"/>
      <c r="L542" s="274"/>
      <c r="M542" s="275" t="s">
        <v>1</v>
      </c>
      <c r="N542" s="276" t="s">
        <v>44</v>
      </c>
      <c r="O542" s="91"/>
      <c r="P542" s="229">
        <f>O542*H542</f>
        <v>0</v>
      </c>
      <c r="Q542" s="229">
        <v>0.0054000000000000003</v>
      </c>
      <c r="R542" s="229">
        <f>Q542*H542</f>
        <v>1.2310218000000002</v>
      </c>
      <c r="S542" s="229">
        <v>0</v>
      </c>
      <c r="T542" s="230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31" t="s">
        <v>311</v>
      </c>
      <c r="AT542" s="231" t="s">
        <v>572</v>
      </c>
      <c r="AU542" s="231" t="s">
        <v>89</v>
      </c>
      <c r="AY542" s="17" t="s">
        <v>159</v>
      </c>
      <c r="BE542" s="232">
        <f>IF(N542="základní",J542,0)</f>
        <v>0</v>
      </c>
      <c r="BF542" s="232">
        <f>IF(N542="snížená",J542,0)</f>
        <v>0</v>
      </c>
      <c r="BG542" s="232">
        <f>IF(N542="zákl. přenesená",J542,0)</f>
        <v>0</v>
      </c>
      <c r="BH542" s="232">
        <f>IF(N542="sníž. přenesená",J542,0)</f>
        <v>0</v>
      </c>
      <c r="BI542" s="232">
        <f>IF(N542="nulová",J542,0)</f>
        <v>0</v>
      </c>
      <c r="BJ542" s="17" t="s">
        <v>87</v>
      </c>
      <c r="BK542" s="232">
        <f>ROUND(I542*H542,1)</f>
        <v>0</v>
      </c>
      <c r="BL542" s="17" t="s">
        <v>231</v>
      </c>
      <c r="BM542" s="231" t="s">
        <v>976</v>
      </c>
    </row>
    <row r="543" s="13" customFormat="1">
      <c r="A543" s="13"/>
      <c r="B543" s="233"/>
      <c r="C543" s="234"/>
      <c r="D543" s="235" t="s">
        <v>175</v>
      </c>
      <c r="E543" s="234"/>
      <c r="F543" s="237" t="s">
        <v>977</v>
      </c>
      <c r="G543" s="234"/>
      <c r="H543" s="238">
        <v>227.96700000000001</v>
      </c>
      <c r="I543" s="239"/>
      <c r="J543" s="234"/>
      <c r="K543" s="234"/>
      <c r="L543" s="240"/>
      <c r="M543" s="241"/>
      <c r="N543" s="242"/>
      <c r="O543" s="242"/>
      <c r="P543" s="242"/>
      <c r="Q543" s="242"/>
      <c r="R543" s="242"/>
      <c r="S543" s="242"/>
      <c r="T543" s="24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4" t="s">
        <v>175</v>
      </c>
      <c r="AU543" s="244" t="s">
        <v>89</v>
      </c>
      <c r="AV543" s="13" t="s">
        <v>89</v>
      </c>
      <c r="AW543" s="13" t="s">
        <v>4</v>
      </c>
      <c r="AX543" s="13" t="s">
        <v>87</v>
      </c>
      <c r="AY543" s="244" t="s">
        <v>159</v>
      </c>
    </row>
    <row r="544" s="2" customFormat="1" ht="24.15" customHeight="1">
      <c r="A544" s="38"/>
      <c r="B544" s="39"/>
      <c r="C544" s="219" t="s">
        <v>978</v>
      </c>
      <c r="D544" s="219" t="s">
        <v>161</v>
      </c>
      <c r="E544" s="220" t="s">
        <v>979</v>
      </c>
      <c r="F544" s="221" t="s">
        <v>980</v>
      </c>
      <c r="G544" s="222" t="s">
        <v>173</v>
      </c>
      <c r="H544" s="223">
        <v>189.298</v>
      </c>
      <c r="I544" s="224"/>
      <c r="J544" s="225">
        <f>ROUND(I544*H544,1)</f>
        <v>0</v>
      </c>
      <c r="K544" s="226"/>
      <c r="L544" s="44"/>
      <c r="M544" s="227" t="s">
        <v>1</v>
      </c>
      <c r="N544" s="228" t="s">
        <v>44</v>
      </c>
      <c r="O544" s="91"/>
      <c r="P544" s="229">
        <f>O544*H544</f>
        <v>0</v>
      </c>
      <c r="Q544" s="229">
        <v>0</v>
      </c>
      <c r="R544" s="229">
        <f>Q544*H544</f>
        <v>0</v>
      </c>
      <c r="S544" s="229">
        <v>0</v>
      </c>
      <c r="T544" s="230">
        <f>S544*H544</f>
        <v>0</v>
      </c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R544" s="231" t="s">
        <v>231</v>
      </c>
      <c r="AT544" s="231" t="s">
        <v>161</v>
      </c>
      <c r="AU544" s="231" t="s">
        <v>89</v>
      </c>
      <c r="AY544" s="17" t="s">
        <v>159</v>
      </c>
      <c r="BE544" s="232">
        <f>IF(N544="základní",J544,0)</f>
        <v>0</v>
      </c>
      <c r="BF544" s="232">
        <f>IF(N544="snížená",J544,0)</f>
        <v>0</v>
      </c>
      <c r="BG544" s="232">
        <f>IF(N544="zákl. přenesená",J544,0)</f>
        <v>0</v>
      </c>
      <c r="BH544" s="232">
        <f>IF(N544="sníž. přenesená",J544,0)</f>
        <v>0</v>
      </c>
      <c r="BI544" s="232">
        <f>IF(N544="nulová",J544,0)</f>
        <v>0</v>
      </c>
      <c r="BJ544" s="17" t="s">
        <v>87</v>
      </c>
      <c r="BK544" s="232">
        <f>ROUND(I544*H544,1)</f>
        <v>0</v>
      </c>
      <c r="BL544" s="17" t="s">
        <v>231</v>
      </c>
      <c r="BM544" s="231" t="s">
        <v>981</v>
      </c>
    </row>
    <row r="545" s="13" customFormat="1">
      <c r="A545" s="13"/>
      <c r="B545" s="233"/>
      <c r="C545" s="234"/>
      <c r="D545" s="235" t="s">
        <v>175</v>
      </c>
      <c r="E545" s="236" t="s">
        <v>1</v>
      </c>
      <c r="F545" s="237" t="s">
        <v>982</v>
      </c>
      <c r="G545" s="234"/>
      <c r="H545" s="238">
        <v>189.298</v>
      </c>
      <c r="I545" s="239"/>
      <c r="J545" s="234"/>
      <c r="K545" s="234"/>
      <c r="L545" s="240"/>
      <c r="M545" s="241"/>
      <c r="N545" s="242"/>
      <c r="O545" s="242"/>
      <c r="P545" s="242"/>
      <c r="Q545" s="242"/>
      <c r="R545" s="242"/>
      <c r="S545" s="242"/>
      <c r="T545" s="24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4" t="s">
        <v>175</v>
      </c>
      <c r="AU545" s="244" t="s">
        <v>89</v>
      </c>
      <c r="AV545" s="13" t="s">
        <v>89</v>
      </c>
      <c r="AW545" s="13" t="s">
        <v>33</v>
      </c>
      <c r="AX545" s="13" t="s">
        <v>87</v>
      </c>
      <c r="AY545" s="244" t="s">
        <v>159</v>
      </c>
    </row>
    <row r="546" s="2" customFormat="1" ht="24.15" customHeight="1">
      <c r="A546" s="38"/>
      <c r="B546" s="39"/>
      <c r="C546" s="219" t="s">
        <v>983</v>
      </c>
      <c r="D546" s="219" t="s">
        <v>161</v>
      </c>
      <c r="E546" s="220" t="s">
        <v>984</v>
      </c>
      <c r="F546" s="221" t="s">
        <v>985</v>
      </c>
      <c r="G546" s="222" t="s">
        <v>173</v>
      </c>
      <c r="H546" s="223">
        <v>39.899999999999999</v>
      </c>
      <c r="I546" s="224"/>
      <c r="J546" s="225">
        <f>ROUND(I546*H546,1)</f>
        <v>0</v>
      </c>
      <c r="K546" s="226"/>
      <c r="L546" s="44"/>
      <c r="M546" s="227" t="s">
        <v>1</v>
      </c>
      <c r="N546" s="228" t="s">
        <v>44</v>
      </c>
      <c r="O546" s="91"/>
      <c r="P546" s="229">
        <f>O546*H546</f>
        <v>0</v>
      </c>
      <c r="Q546" s="229">
        <v>0</v>
      </c>
      <c r="R546" s="229">
        <f>Q546*H546</f>
        <v>0</v>
      </c>
      <c r="S546" s="229">
        <v>0</v>
      </c>
      <c r="T546" s="230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31" t="s">
        <v>231</v>
      </c>
      <c r="AT546" s="231" t="s">
        <v>161</v>
      </c>
      <c r="AU546" s="231" t="s">
        <v>89</v>
      </c>
      <c r="AY546" s="17" t="s">
        <v>159</v>
      </c>
      <c r="BE546" s="232">
        <f>IF(N546="základní",J546,0)</f>
        <v>0</v>
      </c>
      <c r="BF546" s="232">
        <f>IF(N546="snížená",J546,0)</f>
        <v>0</v>
      </c>
      <c r="BG546" s="232">
        <f>IF(N546="zákl. přenesená",J546,0)</f>
        <v>0</v>
      </c>
      <c r="BH546" s="232">
        <f>IF(N546="sníž. přenesená",J546,0)</f>
        <v>0</v>
      </c>
      <c r="BI546" s="232">
        <f>IF(N546="nulová",J546,0)</f>
        <v>0</v>
      </c>
      <c r="BJ546" s="17" t="s">
        <v>87</v>
      </c>
      <c r="BK546" s="232">
        <f>ROUND(I546*H546,1)</f>
        <v>0</v>
      </c>
      <c r="BL546" s="17" t="s">
        <v>231</v>
      </c>
      <c r="BM546" s="231" t="s">
        <v>986</v>
      </c>
    </row>
    <row r="547" s="13" customFormat="1">
      <c r="A547" s="13"/>
      <c r="B547" s="233"/>
      <c r="C547" s="234"/>
      <c r="D547" s="235" t="s">
        <v>175</v>
      </c>
      <c r="E547" s="236" t="s">
        <v>1</v>
      </c>
      <c r="F547" s="237" t="s">
        <v>987</v>
      </c>
      <c r="G547" s="234"/>
      <c r="H547" s="238">
        <v>39.899999999999999</v>
      </c>
      <c r="I547" s="239"/>
      <c r="J547" s="234"/>
      <c r="K547" s="234"/>
      <c r="L547" s="240"/>
      <c r="M547" s="241"/>
      <c r="N547" s="242"/>
      <c r="O547" s="242"/>
      <c r="P547" s="242"/>
      <c r="Q547" s="242"/>
      <c r="R547" s="242"/>
      <c r="S547" s="242"/>
      <c r="T547" s="24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4" t="s">
        <v>175</v>
      </c>
      <c r="AU547" s="244" t="s">
        <v>89</v>
      </c>
      <c r="AV547" s="13" t="s">
        <v>89</v>
      </c>
      <c r="AW547" s="13" t="s">
        <v>33</v>
      </c>
      <c r="AX547" s="13" t="s">
        <v>87</v>
      </c>
      <c r="AY547" s="244" t="s">
        <v>159</v>
      </c>
    </row>
    <row r="548" s="2" customFormat="1" ht="21.75" customHeight="1">
      <c r="A548" s="38"/>
      <c r="B548" s="39"/>
      <c r="C548" s="266" t="s">
        <v>988</v>
      </c>
      <c r="D548" s="266" t="s">
        <v>572</v>
      </c>
      <c r="E548" s="267" t="s">
        <v>989</v>
      </c>
      <c r="F548" s="268" t="s">
        <v>990</v>
      </c>
      <c r="G548" s="269" t="s">
        <v>173</v>
      </c>
      <c r="H548" s="270">
        <v>264.72399999999999</v>
      </c>
      <c r="I548" s="271"/>
      <c r="J548" s="272">
        <f>ROUND(I548*H548,1)</f>
        <v>0</v>
      </c>
      <c r="K548" s="273"/>
      <c r="L548" s="274"/>
      <c r="M548" s="275" t="s">
        <v>1</v>
      </c>
      <c r="N548" s="276" t="s">
        <v>44</v>
      </c>
      <c r="O548" s="91"/>
      <c r="P548" s="229">
        <f>O548*H548</f>
        <v>0</v>
      </c>
      <c r="Q548" s="229">
        <v>6.0000000000000002E-05</v>
      </c>
      <c r="R548" s="229">
        <f>Q548*H548</f>
        <v>0.015883439999999999</v>
      </c>
      <c r="S548" s="229">
        <v>0</v>
      </c>
      <c r="T548" s="230">
        <f>S548*H548</f>
        <v>0</v>
      </c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R548" s="231" t="s">
        <v>311</v>
      </c>
      <c r="AT548" s="231" t="s">
        <v>572</v>
      </c>
      <c r="AU548" s="231" t="s">
        <v>89</v>
      </c>
      <c r="AY548" s="17" t="s">
        <v>159</v>
      </c>
      <c r="BE548" s="232">
        <f>IF(N548="základní",J548,0)</f>
        <v>0</v>
      </c>
      <c r="BF548" s="232">
        <f>IF(N548="snížená",J548,0)</f>
        <v>0</v>
      </c>
      <c r="BG548" s="232">
        <f>IF(N548="zákl. přenesená",J548,0)</f>
        <v>0</v>
      </c>
      <c r="BH548" s="232">
        <f>IF(N548="sníž. přenesená",J548,0)</f>
        <v>0</v>
      </c>
      <c r="BI548" s="232">
        <f>IF(N548="nulová",J548,0)</f>
        <v>0</v>
      </c>
      <c r="BJ548" s="17" t="s">
        <v>87</v>
      </c>
      <c r="BK548" s="232">
        <f>ROUND(I548*H548,1)</f>
        <v>0</v>
      </c>
      <c r="BL548" s="17" t="s">
        <v>231</v>
      </c>
      <c r="BM548" s="231" t="s">
        <v>991</v>
      </c>
    </row>
    <row r="549" s="13" customFormat="1">
      <c r="A549" s="13"/>
      <c r="B549" s="233"/>
      <c r="C549" s="234"/>
      <c r="D549" s="235" t="s">
        <v>175</v>
      </c>
      <c r="E549" s="236" t="s">
        <v>1</v>
      </c>
      <c r="F549" s="237" t="s">
        <v>992</v>
      </c>
      <c r="G549" s="234"/>
      <c r="H549" s="238">
        <v>229.19800000000001</v>
      </c>
      <c r="I549" s="239"/>
      <c r="J549" s="234"/>
      <c r="K549" s="234"/>
      <c r="L549" s="240"/>
      <c r="M549" s="241"/>
      <c r="N549" s="242"/>
      <c r="O549" s="242"/>
      <c r="P549" s="242"/>
      <c r="Q549" s="242"/>
      <c r="R549" s="242"/>
      <c r="S549" s="242"/>
      <c r="T549" s="24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4" t="s">
        <v>175</v>
      </c>
      <c r="AU549" s="244" t="s">
        <v>89</v>
      </c>
      <c r="AV549" s="13" t="s">
        <v>89</v>
      </c>
      <c r="AW549" s="13" t="s">
        <v>33</v>
      </c>
      <c r="AX549" s="13" t="s">
        <v>87</v>
      </c>
      <c r="AY549" s="244" t="s">
        <v>159</v>
      </c>
    </row>
    <row r="550" s="13" customFormat="1">
      <c r="A550" s="13"/>
      <c r="B550" s="233"/>
      <c r="C550" s="234"/>
      <c r="D550" s="235" t="s">
        <v>175</v>
      </c>
      <c r="E550" s="234"/>
      <c r="F550" s="237" t="s">
        <v>993</v>
      </c>
      <c r="G550" s="234"/>
      <c r="H550" s="238">
        <v>264.72399999999999</v>
      </c>
      <c r="I550" s="239"/>
      <c r="J550" s="234"/>
      <c r="K550" s="234"/>
      <c r="L550" s="240"/>
      <c r="M550" s="241"/>
      <c r="N550" s="242"/>
      <c r="O550" s="242"/>
      <c r="P550" s="242"/>
      <c r="Q550" s="242"/>
      <c r="R550" s="242"/>
      <c r="S550" s="242"/>
      <c r="T550" s="24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4" t="s">
        <v>175</v>
      </c>
      <c r="AU550" s="244" t="s">
        <v>89</v>
      </c>
      <c r="AV550" s="13" t="s">
        <v>89</v>
      </c>
      <c r="AW550" s="13" t="s">
        <v>4</v>
      </c>
      <c r="AX550" s="13" t="s">
        <v>87</v>
      </c>
      <c r="AY550" s="244" t="s">
        <v>159</v>
      </c>
    </row>
    <row r="551" s="2" customFormat="1" ht="37.8" customHeight="1">
      <c r="A551" s="38"/>
      <c r="B551" s="39"/>
      <c r="C551" s="219" t="s">
        <v>994</v>
      </c>
      <c r="D551" s="219" t="s">
        <v>161</v>
      </c>
      <c r="E551" s="220" t="s">
        <v>995</v>
      </c>
      <c r="F551" s="221" t="s">
        <v>996</v>
      </c>
      <c r="G551" s="222" t="s">
        <v>427</v>
      </c>
      <c r="H551" s="223">
        <v>39.039999999999999</v>
      </c>
      <c r="I551" s="224"/>
      <c r="J551" s="225">
        <f>ROUND(I551*H551,1)</f>
        <v>0</v>
      </c>
      <c r="K551" s="226"/>
      <c r="L551" s="44"/>
      <c r="M551" s="227" t="s">
        <v>1</v>
      </c>
      <c r="N551" s="228" t="s">
        <v>44</v>
      </c>
      <c r="O551" s="91"/>
      <c r="P551" s="229">
        <f>O551*H551</f>
        <v>0</v>
      </c>
      <c r="Q551" s="229">
        <v>0.00062520000000000002</v>
      </c>
      <c r="R551" s="229">
        <f>Q551*H551</f>
        <v>0.024407808</v>
      </c>
      <c r="S551" s="229">
        <v>0</v>
      </c>
      <c r="T551" s="230">
        <f>S551*H551</f>
        <v>0</v>
      </c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R551" s="231" t="s">
        <v>231</v>
      </c>
      <c r="AT551" s="231" t="s">
        <v>161</v>
      </c>
      <c r="AU551" s="231" t="s">
        <v>89</v>
      </c>
      <c r="AY551" s="17" t="s">
        <v>159</v>
      </c>
      <c r="BE551" s="232">
        <f>IF(N551="základní",J551,0)</f>
        <v>0</v>
      </c>
      <c r="BF551" s="232">
        <f>IF(N551="snížená",J551,0)</f>
        <v>0</v>
      </c>
      <c r="BG551" s="232">
        <f>IF(N551="zákl. přenesená",J551,0)</f>
        <v>0</v>
      </c>
      <c r="BH551" s="232">
        <f>IF(N551="sníž. přenesená",J551,0)</f>
        <v>0</v>
      </c>
      <c r="BI551" s="232">
        <f>IF(N551="nulová",J551,0)</f>
        <v>0</v>
      </c>
      <c r="BJ551" s="17" t="s">
        <v>87</v>
      </c>
      <c r="BK551" s="232">
        <f>ROUND(I551*H551,1)</f>
        <v>0</v>
      </c>
      <c r="BL551" s="17" t="s">
        <v>231</v>
      </c>
      <c r="BM551" s="231" t="s">
        <v>997</v>
      </c>
    </row>
    <row r="552" s="13" customFormat="1">
      <c r="A552" s="13"/>
      <c r="B552" s="233"/>
      <c r="C552" s="234"/>
      <c r="D552" s="235" t="s">
        <v>175</v>
      </c>
      <c r="E552" s="236" t="s">
        <v>1</v>
      </c>
      <c r="F552" s="237" t="s">
        <v>998</v>
      </c>
      <c r="G552" s="234"/>
      <c r="H552" s="238">
        <v>39.039999999999999</v>
      </c>
      <c r="I552" s="239"/>
      <c r="J552" s="234"/>
      <c r="K552" s="234"/>
      <c r="L552" s="240"/>
      <c r="M552" s="241"/>
      <c r="N552" s="242"/>
      <c r="O552" s="242"/>
      <c r="P552" s="242"/>
      <c r="Q552" s="242"/>
      <c r="R552" s="242"/>
      <c r="S552" s="242"/>
      <c r="T552" s="24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4" t="s">
        <v>175</v>
      </c>
      <c r="AU552" s="244" t="s">
        <v>89</v>
      </c>
      <c r="AV552" s="13" t="s">
        <v>89</v>
      </c>
      <c r="AW552" s="13" t="s">
        <v>33</v>
      </c>
      <c r="AX552" s="13" t="s">
        <v>87</v>
      </c>
      <c r="AY552" s="244" t="s">
        <v>159</v>
      </c>
    </row>
    <row r="553" s="2" customFormat="1" ht="37.8" customHeight="1">
      <c r="A553" s="38"/>
      <c r="B553" s="39"/>
      <c r="C553" s="219" t="s">
        <v>999</v>
      </c>
      <c r="D553" s="219" t="s">
        <v>161</v>
      </c>
      <c r="E553" s="220" t="s">
        <v>1000</v>
      </c>
      <c r="F553" s="221" t="s">
        <v>1001</v>
      </c>
      <c r="G553" s="222" t="s">
        <v>427</v>
      </c>
      <c r="H553" s="223">
        <v>17.960000000000001</v>
      </c>
      <c r="I553" s="224"/>
      <c r="J553" s="225">
        <f>ROUND(I553*H553,1)</f>
        <v>0</v>
      </c>
      <c r="K553" s="226"/>
      <c r="L553" s="44"/>
      <c r="M553" s="227" t="s">
        <v>1</v>
      </c>
      <c r="N553" s="228" t="s">
        <v>44</v>
      </c>
      <c r="O553" s="91"/>
      <c r="P553" s="229">
        <f>O553*H553</f>
        <v>0</v>
      </c>
      <c r="Q553" s="229">
        <v>0.00045239999999999999</v>
      </c>
      <c r="R553" s="229">
        <f>Q553*H553</f>
        <v>0.008125104000000001</v>
      </c>
      <c r="S553" s="229">
        <v>0</v>
      </c>
      <c r="T553" s="230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231" t="s">
        <v>231</v>
      </c>
      <c r="AT553" s="231" t="s">
        <v>161</v>
      </c>
      <c r="AU553" s="231" t="s">
        <v>89</v>
      </c>
      <c r="AY553" s="17" t="s">
        <v>159</v>
      </c>
      <c r="BE553" s="232">
        <f>IF(N553="základní",J553,0)</f>
        <v>0</v>
      </c>
      <c r="BF553" s="232">
        <f>IF(N553="snížená",J553,0)</f>
        <v>0</v>
      </c>
      <c r="BG553" s="232">
        <f>IF(N553="zákl. přenesená",J553,0)</f>
        <v>0</v>
      </c>
      <c r="BH553" s="232">
        <f>IF(N553="sníž. přenesená",J553,0)</f>
        <v>0</v>
      </c>
      <c r="BI553" s="232">
        <f>IF(N553="nulová",J553,0)</f>
        <v>0</v>
      </c>
      <c r="BJ553" s="17" t="s">
        <v>87</v>
      </c>
      <c r="BK553" s="232">
        <f>ROUND(I553*H553,1)</f>
        <v>0</v>
      </c>
      <c r="BL553" s="17" t="s">
        <v>231</v>
      </c>
      <c r="BM553" s="231" t="s">
        <v>1002</v>
      </c>
    </row>
    <row r="554" s="13" customFormat="1">
      <c r="A554" s="13"/>
      <c r="B554" s="233"/>
      <c r="C554" s="234"/>
      <c r="D554" s="235" t="s">
        <v>175</v>
      </c>
      <c r="E554" s="236" t="s">
        <v>1</v>
      </c>
      <c r="F554" s="237" t="s">
        <v>1003</v>
      </c>
      <c r="G554" s="234"/>
      <c r="H554" s="238">
        <v>17.960000000000001</v>
      </c>
      <c r="I554" s="239"/>
      <c r="J554" s="234"/>
      <c r="K554" s="234"/>
      <c r="L554" s="240"/>
      <c r="M554" s="241"/>
      <c r="N554" s="242"/>
      <c r="O554" s="242"/>
      <c r="P554" s="242"/>
      <c r="Q554" s="242"/>
      <c r="R554" s="242"/>
      <c r="S554" s="242"/>
      <c r="T554" s="24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4" t="s">
        <v>175</v>
      </c>
      <c r="AU554" s="244" t="s">
        <v>89</v>
      </c>
      <c r="AV554" s="13" t="s">
        <v>89</v>
      </c>
      <c r="AW554" s="13" t="s">
        <v>33</v>
      </c>
      <c r="AX554" s="13" t="s">
        <v>87</v>
      </c>
      <c r="AY554" s="244" t="s">
        <v>159</v>
      </c>
    </row>
    <row r="555" s="2" customFormat="1" ht="37.8" customHeight="1">
      <c r="A555" s="38"/>
      <c r="B555" s="39"/>
      <c r="C555" s="219" t="s">
        <v>1004</v>
      </c>
      <c r="D555" s="219" t="s">
        <v>161</v>
      </c>
      <c r="E555" s="220" t="s">
        <v>1005</v>
      </c>
      <c r="F555" s="221" t="s">
        <v>1006</v>
      </c>
      <c r="G555" s="222" t="s">
        <v>427</v>
      </c>
      <c r="H555" s="223">
        <v>17.960000000000001</v>
      </c>
      <c r="I555" s="224"/>
      <c r="J555" s="225">
        <f>ROUND(I555*H555,1)</f>
        <v>0</v>
      </c>
      <c r="K555" s="226"/>
      <c r="L555" s="44"/>
      <c r="M555" s="227" t="s">
        <v>1</v>
      </c>
      <c r="N555" s="228" t="s">
        <v>44</v>
      </c>
      <c r="O555" s="91"/>
      <c r="P555" s="229">
        <f>O555*H555</f>
        <v>0</v>
      </c>
      <c r="Q555" s="229">
        <v>0.0028568000000000001</v>
      </c>
      <c r="R555" s="229">
        <f>Q555*H555</f>
        <v>0.051308128000000001</v>
      </c>
      <c r="S555" s="229">
        <v>0</v>
      </c>
      <c r="T555" s="230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31" t="s">
        <v>231</v>
      </c>
      <c r="AT555" s="231" t="s">
        <v>161</v>
      </c>
      <c r="AU555" s="231" t="s">
        <v>89</v>
      </c>
      <c r="AY555" s="17" t="s">
        <v>159</v>
      </c>
      <c r="BE555" s="232">
        <f>IF(N555="základní",J555,0)</f>
        <v>0</v>
      </c>
      <c r="BF555" s="232">
        <f>IF(N555="snížená",J555,0)</f>
        <v>0</v>
      </c>
      <c r="BG555" s="232">
        <f>IF(N555="zákl. přenesená",J555,0)</f>
        <v>0</v>
      </c>
      <c r="BH555" s="232">
        <f>IF(N555="sníž. přenesená",J555,0)</f>
        <v>0</v>
      </c>
      <c r="BI555" s="232">
        <f>IF(N555="nulová",J555,0)</f>
        <v>0</v>
      </c>
      <c r="BJ555" s="17" t="s">
        <v>87</v>
      </c>
      <c r="BK555" s="232">
        <f>ROUND(I555*H555,1)</f>
        <v>0</v>
      </c>
      <c r="BL555" s="17" t="s">
        <v>231</v>
      </c>
      <c r="BM555" s="231" t="s">
        <v>1007</v>
      </c>
    </row>
    <row r="556" s="13" customFormat="1">
      <c r="A556" s="13"/>
      <c r="B556" s="233"/>
      <c r="C556" s="234"/>
      <c r="D556" s="235" t="s">
        <v>175</v>
      </c>
      <c r="E556" s="236" t="s">
        <v>1</v>
      </c>
      <c r="F556" s="237" t="s">
        <v>1003</v>
      </c>
      <c r="G556" s="234"/>
      <c r="H556" s="238">
        <v>17.960000000000001</v>
      </c>
      <c r="I556" s="239"/>
      <c r="J556" s="234"/>
      <c r="K556" s="234"/>
      <c r="L556" s="240"/>
      <c r="M556" s="241"/>
      <c r="N556" s="242"/>
      <c r="O556" s="242"/>
      <c r="P556" s="242"/>
      <c r="Q556" s="242"/>
      <c r="R556" s="242"/>
      <c r="S556" s="242"/>
      <c r="T556" s="24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4" t="s">
        <v>175</v>
      </c>
      <c r="AU556" s="244" t="s">
        <v>89</v>
      </c>
      <c r="AV556" s="13" t="s">
        <v>89</v>
      </c>
      <c r="AW556" s="13" t="s">
        <v>33</v>
      </c>
      <c r="AX556" s="13" t="s">
        <v>87</v>
      </c>
      <c r="AY556" s="244" t="s">
        <v>159</v>
      </c>
    </row>
    <row r="557" s="2" customFormat="1" ht="37.8" customHeight="1">
      <c r="A557" s="38"/>
      <c r="B557" s="39"/>
      <c r="C557" s="219" t="s">
        <v>1008</v>
      </c>
      <c r="D557" s="219" t="s">
        <v>161</v>
      </c>
      <c r="E557" s="220" t="s">
        <v>1009</v>
      </c>
      <c r="F557" s="221" t="s">
        <v>1010</v>
      </c>
      <c r="G557" s="222" t="s">
        <v>173</v>
      </c>
      <c r="H557" s="223">
        <v>189.298</v>
      </c>
      <c r="I557" s="224"/>
      <c r="J557" s="225">
        <f>ROUND(I557*H557,1)</f>
        <v>0</v>
      </c>
      <c r="K557" s="226"/>
      <c r="L557" s="44"/>
      <c r="M557" s="227" t="s">
        <v>1</v>
      </c>
      <c r="N557" s="228" t="s">
        <v>44</v>
      </c>
      <c r="O557" s="91"/>
      <c r="P557" s="229">
        <f>O557*H557</f>
        <v>0</v>
      </c>
      <c r="Q557" s="229">
        <v>0.00014224800000000001</v>
      </c>
      <c r="R557" s="229">
        <f>Q557*H557</f>
        <v>0.026927261904000001</v>
      </c>
      <c r="S557" s="229">
        <v>0</v>
      </c>
      <c r="T557" s="230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231" t="s">
        <v>231</v>
      </c>
      <c r="AT557" s="231" t="s">
        <v>161</v>
      </c>
      <c r="AU557" s="231" t="s">
        <v>89</v>
      </c>
      <c r="AY557" s="17" t="s">
        <v>159</v>
      </c>
      <c r="BE557" s="232">
        <f>IF(N557="základní",J557,0)</f>
        <v>0</v>
      </c>
      <c r="BF557" s="232">
        <f>IF(N557="snížená",J557,0)</f>
        <v>0</v>
      </c>
      <c r="BG557" s="232">
        <f>IF(N557="zákl. přenesená",J557,0)</f>
        <v>0</v>
      </c>
      <c r="BH557" s="232">
        <f>IF(N557="sníž. přenesená",J557,0)</f>
        <v>0</v>
      </c>
      <c r="BI557" s="232">
        <f>IF(N557="nulová",J557,0)</f>
        <v>0</v>
      </c>
      <c r="BJ557" s="17" t="s">
        <v>87</v>
      </c>
      <c r="BK557" s="232">
        <f>ROUND(I557*H557,1)</f>
        <v>0</v>
      </c>
      <c r="BL557" s="17" t="s">
        <v>231</v>
      </c>
      <c r="BM557" s="231" t="s">
        <v>1011</v>
      </c>
    </row>
    <row r="558" s="13" customFormat="1">
      <c r="A558" s="13"/>
      <c r="B558" s="233"/>
      <c r="C558" s="234"/>
      <c r="D558" s="235" t="s">
        <v>175</v>
      </c>
      <c r="E558" s="236" t="s">
        <v>1</v>
      </c>
      <c r="F558" s="237" t="s">
        <v>982</v>
      </c>
      <c r="G558" s="234"/>
      <c r="H558" s="238">
        <v>189.298</v>
      </c>
      <c r="I558" s="239"/>
      <c r="J558" s="234"/>
      <c r="K558" s="234"/>
      <c r="L558" s="240"/>
      <c r="M558" s="241"/>
      <c r="N558" s="242"/>
      <c r="O558" s="242"/>
      <c r="P558" s="242"/>
      <c r="Q558" s="242"/>
      <c r="R558" s="242"/>
      <c r="S558" s="242"/>
      <c r="T558" s="24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4" t="s">
        <v>175</v>
      </c>
      <c r="AU558" s="244" t="s">
        <v>89</v>
      </c>
      <c r="AV558" s="13" t="s">
        <v>89</v>
      </c>
      <c r="AW558" s="13" t="s">
        <v>33</v>
      </c>
      <c r="AX558" s="13" t="s">
        <v>87</v>
      </c>
      <c r="AY558" s="244" t="s">
        <v>159</v>
      </c>
    </row>
    <row r="559" s="2" customFormat="1" ht="24.15" customHeight="1">
      <c r="A559" s="38"/>
      <c r="B559" s="39"/>
      <c r="C559" s="219" t="s">
        <v>1012</v>
      </c>
      <c r="D559" s="219" t="s">
        <v>161</v>
      </c>
      <c r="E559" s="220" t="s">
        <v>1013</v>
      </c>
      <c r="F559" s="221" t="s">
        <v>1014</v>
      </c>
      <c r="G559" s="222" t="s">
        <v>173</v>
      </c>
      <c r="H559" s="223">
        <v>42.75</v>
      </c>
      <c r="I559" s="224"/>
      <c r="J559" s="225">
        <f>ROUND(I559*H559,1)</f>
        <v>0</v>
      </c>
      <c r="K559" s="226"/>
      <c r="L559" s="44"/>
      <c r="M559" s="227" t="s">
        <v>1</v>
      </c>
      <c r="N559" s="228" t="s">
        <v>44</v>
      </c>
      <c r="O559" s="91"/>
      <c r="P559" s="229">
        <f>O559*H559</f>
        <v>0</v>
      </c>
      <c r="Q559" s="229">
        <v>3.3087999999999999E-05</v>
      </c>
      <c r="R559" s="229">
        <f>Q559*H559</f>
        <v>0.0014145119999999999</v>
      </c>
      <c r="S559" s="229">
        <v>0</v>
      </c>
      <c r="T559" s="230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31" t="s">
        <v>231</v>
      </c>
      <c r="AT559" s="231" t="s">
        <v>161</v>
      </c>
      <c r="AU559" s="231" t="s">
        <v>89</v>
      </c>
      <c r="AY559" s="17" t="s">
        <v>159</v>
      </c>
      <c r="BE559" s="232">
        <f>IF(N559="základní",J559,0)</f>
        <v>0</v>
      </c>
      <c r="BF559" s="232">
        <f>IF(N559="snížená",J559,0)</f>
        <v>0</v>
      </c>
      <c r="BG559" s="232">
        <f>IF(N559="zákl. přenesená",J559,0)</f>
        <v>0</v>
      </c>
      <c r="BH559" s="232">
        <f>IF(N559="sníž. přenesená",J559,0)</f>
        <v>0</v>
      </c>
      <c r="BI559" s="232">
        <f>IF(N559="nulová",J559,0)</f>
        <v>0</v>
      </c>
      <c r="BJ559" s="17" t="s">
        <v>87</v>
      </c>
      <c r="BK559" s="232">
        <f>ROUND(I559*H559,1)</f>
        <v>0</v>
      </c>
      <c r="BL559" s="17" t="s">
        <v>231</v>
      </c>
      <c r="BM559" s="231" t="s">
        <v>1015</v>
      </c>
    </row>
    <row r="560" s="13" customFormat="1">
      <c r="A560" s="13"/>
      <c r="B560" s="233"/>
      <c r="C560" s="234"/>
      <c r="D560" s="235" t="s">
        <v>175</v>
      </c>
      <c r="E560" s="236" t="s">
        <v>1</v>
      </c>
      <c r="F560" s="237" t="s">
        <v>1016</v>
      </c>
      <c r="G560" s="234"/>
      <c r="H560" s="238">
        <v>42.75</v>
      </c>
      <c r="I560" s="239"/>
      <c r="J560" s="234"/>
      <c r="K560" s="234"/>
      <c r="L560" s="240"/>
      <c r="M560" s="241"/>
      <c r="N560" s="242"/>
      <c r="O560" s="242"/>
      <c r="P560" s="242"/>
      <c r="Q560" s="242"/>
      <c r="R560" s="242"/>
      <c r="S560" s="242"/>
      <c r="T560" s="24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4" t="s">
        <v>175</v>
      </c>
      <c r="AU560" s="244" t="s">
        <v>89</v>
      </c>
      <c r="AV560" s="13" t="s">
        <v>89</v>
      </c>
      <c r="AW560" s="13" t="s">
        <v>33</v>
      </c>
      <c r="AX560" s="13" t="s">
        <v>87</v>
      </c>
      <c r="AY560" s="244" t="s">
        <v>159</v>
      </c>
    </row>
    <row r="561" s="2" customFormat="1" ht="24.15" customHeight="1">
      <c r="A561" s="38"/>
      <c r="B561" s="39"/>
      <c r="C561" s="266" t="s">
        <v>1017</v>
      </c>
      <c r="D561" s="266" t="s">
        <v>572</v>
      </c>
      <c r="E561" s="267" t="s">
        <v>1018</v>
      </c>
      <c r="F561" s="268" t="s">
        <v>1019</v>
      </c>
      <c r="G561" s="269" t="s">
        <v>173</v>
      </c>
      <c r="H561" s="270">
        <v>270.452</v>
      </c>
      <c r="I561" s="271"/>
      <c r="J561" s="272">
        <f>ROUND(I561*H561,1)</f>
        <v>0</v>
      </c>
      <c r="K561" s="273"/>
      <c r="L561" s="274"/>
      <c r="M561" s="275" t="s">
        <v>1</v>
      </c>
      <c r="N561" s="276" t="s">
        <v>44</v>
      </c>
      <c r="O561" s="91"/>
      <c r="P561" s="229">
        <f>O561*H561</f>
        <v>0</v>
      </c>
      <c r="Q561" s="229">
        <v>0.0019</v>
      </c>
      <c r="R561" s="229">
        <f>Q561*H561</f>
        <v>0.51385879999999995</v>
      </c>
      <c r="S561" s="229">
        <v>0</v>
      </c>
      <c r="T561" s="230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231" t="s">
        <v>311</v>
      </c>
      <c r="AT561" s="231" t="s">
        <v>572</v>
      </c>
      <c r="AU561" s="231" t="s">
        <v>89</v>
      </c>
      <c r="AY561" s="17" t="s">
        <v>159</v>
      </c>
      <c r="BE561" s="232">
        <f>IF(N561="základní",J561,0)</f>
        <v>0</v>
      </c>
      <c r="BF561" s="232">
        <f>IF(N561="snížená",J561,0)</f>
        <v>0</v>
      </c>
      <c r="BG561" s="232">
        <f>IF(N561="zákl. přenesená",J561,0)</f>
        <v>0</v>
      </c>
      <c r="BH561" s="232">
        <f>IF(N561="sníž. přenesená",J561,0)</f>
        <v>0</v>
      </c>
      <c r="BI561" s="232">
        <f>IF(N561="nulová",J561,0)</f>
        <v>0</v>
      </c>
      <c r="BJ561" s="17" t="s">
        <v>87</v>
      </c>
      <c r="BK561" s="232">
        <f>ROUND(I561*H561,1)</f>
        <v>0</v>
      </c>
      <c r="BL561" s="17" t="s">
        <v>231</v>
      </c>
      <c r="BM561" s="231" t="s">
        <v>1020</v>
      </c>
    </row>
    <row r="562" s="13" customFormat="1">
      <c r="A562" s="13"/>
      <c r="B562" s="233"/>
      <c r="C562" s="234"/>
      <c r="D562" s="235" t="s">
        <v>175</v>
      </c>
      <c r="E562" s="236" t="s">
        <v>1</v>
      </c>
      <c r="F562" s="237" t="s">
        <v>1021</v>
      </c>
      <c r="G562" s="234"/>
      <c r="H562" s="238">
        <v>232.048</v>
      </c>
      <c r="I562" s="239"/>
      <c r="J562" s="234"/>
      <c r="K562" s="234"/>
      <c r="L562" s="240"/>
      <c r="M562" s="241"/>
      <c r="N562" s="242"/>
      <c r="O562" s="242"/>
      <c r="P562" s="242"/>
      <c r="Q562" s="242"/>
      <c r="R562" s="242"/>
      <c r="S562" s="242"/>
      <c r="T562" s="24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4" t="s">
        <v>175</v>
      </c>
      <c r="AU562" s="244" t="s">
        <v>89</v>
      </c>
      <c r="AV562" s="13" t="s">
        <v>89</v>
      </c>
      <c r="AW562" s="13" t="s">
        <v>33</v>
      </c>
      <c r="AX562" s="13" t="s">
        <v>87</v>
      </c>
      <c r="AY562" s="244" t="s">
        <v>159</v>
      </c>
    </row>
    <row r="563" s="13" customFormat="1">
      <c r="A563" s="13"/>
      <c r="B563" s="233"/>
      <c r="C563" s="234"/>
      <c r="D563" s="235" t="s">
        <v>175</v>
      </c>
      <c r="E563" s="234"/>
      <c r="F563" s="237" t="s">
        <v>1022</v>
      </c>
      <c r="G563" s="234"/>
      <c r="H563" s="238">
        <v>270.452</v>
      </c>
      <c r="I563" s="239"/>
      <c r="J563" s="234"/>
      <c r="K563" s="234"/>
      <c r="L563" s="240"/>
      <c r="M563" s="241"/>
      <c r="N563" s="242"/>
      <c r="O563" s="242"/>
      <c r="P563" s="242"/>
      <c r="Q563" s="242"/>
      <c r="R563" s="242"/>
      <c r="S563" s="242"/>
      <c r="T563" s="24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4" t="s">
        <v>175</v>
      </c>
      <c r="AU563" s="244" t="s">
        <v>89</v>
      </c>
      <c r="AV563" s="13" t="s">
        <v>89</v>
      </c>
      <c r="AW563" s="13" t="s">
        <v>4</v>
      </c>
      <c r="AX563" s="13" t="s">
        <v>87</v>
      </c>
      <c r="AY563" s="244" t="s">
        <v>159</v>
      </c>
    </row>
    <row r="564" s="2" customFormat="1" ht="24.15" customHeight="1">
      <c r="A564" s="38"/>
      <c r="B564" s="39"/>
      <c r="C564" s="219" t="s">
        <v>1023</v>
      </c>
      <c r="D564" s="219" t="s">
        <v>161</v>
      </c>
      <c r="E564" s="220" t="s">
        <v>1024</v>
      </c>
      <c r="F564" s="221" t="s">
        <v>1025</v>
      </c>
      <c r="G564" s="222" t="s">
        <v>164</v>
      </c>
      <c r="H564" s="223">
        <v>2</v>
      </c>
      <c r="I564" s="224"/>
      <c r="J564" s="225">
        <f>ROUND(I564*H564,1)</f>
        <v>0</v>
      </c>
      <c r="K564" s="226"/>
      <c r="L564" s="44"/>
      <c r="M564" s="227" t="s">
        <v>1</v>
      </c>
      <c r="N564" s="228" t="s">
        <v>44</v>
      </c>
      <c r="O564" s="91"/>
      <c r="P564" s="229">
        <f>O564*H564</f>
        <v>0</v>
      </c>
      <c r="Q564" s="229">
        <v>0.00010000000000000001</v>
      </c>
      <c r="R564" s="229">
        <f>Q564*H564</f>
        <v>0.00020000000000000001</v>
      </c>
      <c r="S564" s="229">
        <v>0</v>
      </c>
      <c r="T564" s="230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231" t="s">
        <v>231</v>
      </c>
      <c r="AT564" s="231" t="s">
        <v>161</v>
      </c>
      <c r="AU564" s="231" t="s">
        <v>89</v>
      </c>
      <c r="AY564" s="17" t="s">
        <v>159</v>
      </c>
      <c r="BE564" s="232">
        <f>IF(N564="základní",J564,0)</f>
        <v>0</v>
      </c>
      <c r="BF564" s="232">
        <f>IF(N564="snížená",J564,0)</f>
        <v>0</v>
      </c>
      <c r="BG564" s="232">
        <f>IF(N564="zákl. přenesená",J564,0)</f>
        <v>0</v>
      </c>
      <c r="BH564" s="232">
        <f>IF(N564="sníž. přenesená",J564,0)</f>
        <v>0</v>
      </c>
      <c r="BI564" s="232">
        <f>IF(N564="nulová",J564,0)</f>
        <v>0</v>
      </c>
      <c r="BJ564" s="17" t="s">
        <v>87</v>
      </c>
      <c r="BK564" s="232">
        <f>ROUND(I564*H564,1)</f>
        <v>0</v>
      </c>
      <c r="BL564" s="17" t="s">
        <v>231</v>
      </c>
      <c r="BM564" s="231" t="s">
        <v>1026</v>
      </c>
    </row>
    <row r="565" s="2" customFormat="1" ht="24.15" customHeight="1">
      <c r="A565" s="38"/>
      <c r="B565" s="39"/>
      <c r="C565" s="219" t="s">
        <v>1027</v>
      </c>
      <c r="D565" s="219" t="s">
        <v>161</v>
      </c>
      <c r="E565" s="220" t="s">
        <v>1028</v>
      </c>
      <c r="F565" s="221" t="s">
        <v>1029</v>
      </c>
      <c r="G565" s="222" t="s">
        <v>286</v>
      </c>
      <c r="H565" s="223">
        <v>2.109</v>
      </c>
      <c r="I565" s="224"/>
      <c r="J565" s="225">
        <f>ROUND(I565*H565,1)</f>
        <v>0</v>
      </c>
      <c r="K565" s="226"/>
      <c r="L565" s="44"/>
      <c r="M565" s="227" t="s">
        <v>1</v>
      </c>
      <c r="N565" s="228" t="s">
        <v>44</v>
      </c>
      <c r="O565" s="91"/>
      <c r="P565" s="229">
        <f>O565*H565</f>
        <v>0</v>
      </c>
      <c r="Q565" s="229">
        <v>0</v>
      </c>
      <c r="R565" s="229">
        <f>Q565*H565</f>
        <v>0</v>
      </c>
      <c r="S565" s="229">
        <v>0</v>
      </c>
      <c r="T565" s="230">
        <f>S565*H565</f>
        <v>0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R565" s="231" t="s">
        <v>231</v>
      </c>
      <c r="AT565" s="231" t="s">
        <v>161</v>
      </c>
      <c r="AU565" s="231" t="s">
        <v>89</v>
      </c>
      <c r="AY565" s="17" t="s">
        <v>159</v>
      </c>
      <c r="BE565" s="232">
        <f>IF(N565="základní",J565,0)</f>
        <v>0</v>
      </c>
      <c r="BF565" s="232">
        <f>IF(N565="snížená",J565,0)</f>
        <v>0</v>
      </c>
      <c r="BG565" s="232">
        <f>IF(N565="zákl. přenesená",J565,0)</f>
        <v>0</v>
      </c>
      <c r="BH565" s="232">
        <f>IF(N565="sníž. přenesená",J565,0)</f>
        <v>0</v>
      </c>
      <c r="BI565" s="232">
        <f>IF(N565="nulová",J565,0)</f>
        <v>0</v>
      </c>
      <c r="BJ565" s="17" t="s">
        <v>87</v>
      </c>
      <c r="BK565" s="232">
        <f>ROUND(I565*H565,1)</f>
        <v>0</v>
      </c>
      <c r="BL565" s="17" t="s">
        <v>231</v>
      </c>
      <c r="BM565" s="231" t="s">
        <v>1030</v>
      </c>
    </row>
    <row r="566" s="12" customFormat="1" ht="22.8" customHeight="1">
      <c r="A566" s="12"/>
      <c r="B566" s="203"/>
      <c r="C566" s="204"/>
      <c r="D566" s="205" t="s">
        <v>78</v>
      </c>
      <c r="E566" s="217" t="s">
        <v>1031</v>
      </c>
      <c r="F566" s="217" t="s">
        <v>1032</v>
      </c>
      <c r="G566" s="204"/>
      <c r="H566" s="204"/>
      <c r="I566" s="207"/>
      <c r="J566" s="218">
        <f>BK566</f>
        <v>0</v>
      </c>
      <c r="K566" s="204"/>
      <c r="L566" s="209"/>
      <c r="M566" s="210"/>
      <c r="N566" s="211"/>
      <c r="O566" s="211"/>
      <c r="P566" s="212">
        <f>SUM(P567:P579)</f>
        <v>0</v>
      </c>
      <c r="Q566" s="211"/>
      <c r="R566" s="212">
        <f>SUM(R567:R579)</f>
        <v>1.8484951000000001</v>
      </c>
      <c r="S566" s="211"/>
      <c r="T566" s="213">
        <f>SUM(T567:T579)</f>
        <v>0</v>
      </c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R566" s="214" t="s">
        <v>89</v>
      </c>
      <c r="AT566" s="215" t="s">
        <v>78</v>
      </c>
      <c r="AU566" s="215" t="s">
        <v>87</v>
      </c>
      <c r="AY566" s="214" t="s">
        <v>159</v>
      </c>
      <c r="BK566" s="216">
        <f>SUM(BK567:BK579)</f>
        <v>0</v>
      </c>
    </row>
    <row r="567" s="2" customFormat="1" ht="24.15" customHeight="1">
      <c r="A567" s="38"/>
      <c r="B567" s="39"/>
      <c r="C567" s="219" t="s">
        <v>1033</v>
      </c>
      <c r="D567" s="219" t="s">
        <v>161</v>
      </c>
      <c r="E567" s="220" t="s">
        <v>1034</v>
      </c>
      <c r="F567" s="221" t="s">
        <v>1035</v>
      </c>
      <c r="G567" s="222" t="s">
        <v>173</v>
      </c>
      <c r="H567" s="223">
        <v>189.298</v>
      </c>
      <c r="I567" s="224"/>
      <c r="J567" s="225">
        <f>ROUND(I567*H567,1)</f>
        <v>0</v>
      </c>
      <c r="K567" s="226"/>
      <c r="L567" s="44"/>
      <c r="M567" s="227" t="s">
        <v>1</v>
      </c>
      <c r="N567" s="228" t="s">
        <v>44</v>
      </c>
      <c r="O567" s="91"/>
      <c r="P567" s="229">
        <f>O567*H567</f>
        <v>0</v>
      </c>
      <c r="Q567" s="229">
        <v>0</v>
      </c>
      <c r="R567" s="229">
        <f>Q567*H567</f>
        <v>0</v>
      </c>
      <c r="S567" s="229">
        <v>0</v>
      </c>
      <c r="T567" s="230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231" t="s">
        <v>231</v>
      </c>
      <c r="AT567" s="231" t="s">
        <v>161</v>
      </c>
      <c r="AU567" s="231" t="s">
        <v>89</v>
      </c>
      <c r="AY567" s="17" t="s">
        <v>159</v>
      </c>
      <c r="BE567" s="232">
        <f>IF(N567="základní",J567,0)</f>
        <v>0</v>
      </c>
      <c r="BF567" s="232">
        <f>IF(N567="snížená",J567,0)</f>
        <v>0</v>
      </c>
      <c r="BG567" s="232">
        <f>IF(N567="zákl. přenesená",J567,0)</f>
        <v>0</v>
      </c>
      <c r="BH567" s="232">
        <f>IF(N567="sníž. přenesená",J567,0)</f>
        <v>0</v>
      </c>
      <c r="BI567" s="232">
        <f>IF(N567="nulová",J567,0)</f>
        <v>0</v>
      </c>
      <c r="BJ567" s="17" t="s">
        <v>87</v>
      </c>
      <c r="BK567" s="232">
        <f>ROUND(I567*H567,1)</f>
        <v>0</v>
      </c>
      <c r="BL567" s="17" t="s">
        <v>231</v>
      </c>
      <c r="BM567" s="231" t="s">
        <v>1036</v>
      </c>
    </row>
    <row r="568" s="13" customFormat="1">
      <c r="A568" s="13"/>
      <c r="B568" s="233"/>
      <c r="C568" s="234"/>
      <c r="D568" s="235" t="s">
        <v>175</v>
      </c>
      <c r="E568" s="236" t="s">
        <v>1</v>
      </c>
      <c r="F568" s="237" t="s">
        <v>982</v>
      </c>
      <c r="G568" s="234"/>
      <c r="H568" s="238">
        <v>189.298</v>
      </c>
      <c r="I568" s="239"/>
      <c r="J568" s="234"/>
      <c r="K568" s="234"/>
      <c r="L568" s="240"/>
      <c r="M568" s="241"/>
      <c r="N568" s="242"/>
      <c r="O568" s="242"/>
      <c r="P568" s="242"/>
      <c r="Q568" s="242"/>
      <c r="R568" s="242"/>
      <c r="S568" s="242"/>
      <c r="T568" s="24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4" t="s">
        <v>175</v>
      </c>
      <c r="AU568" s="244" t="s">
        <v>89</v>
      </c>
      <c r="AV568" s="13" t="s">
        <v>89</v>
      </c>
      <c r="AW568" s="13" t="s">
        <v>33</v>
      </c>
      <c r="AX568" s="13" t="s">
        <v>87</v>
      </c>
      <c r="AY568" s="244" t="s">
        <v>159</v>
      </c>
    </row>
    <row r="569" s="2" customFormat="1" ht="16.5" customHeight="1">
      <c r="A569" s="38"/>
      <c r="B569" s="39"/>
      <c r="C569" s="266" t="s">
        <v>1037</v>
      </c>
      <c r="D569" s="266" t="s">
        <v>572</v>
      </c>
      <c r="E569" s="267" t="s">
        <v>1038</v>
      </c>
      <c r="F569" s="268" t="s">
        <v>1039</v>
      </c>
      <c r="G569" s="269" t="s">
        <v>213</v>
      </c>
      <c r="H569" s="270">
        <v>15.901</v>
      </c>
      <c r="I569" s="271"/>
      <c r="J569" s="272">
        <f>ROUND(I569*H569,1)</f>
        <v>0</v>
      </c>
      <c r="K569" s="273"/>
      <c r="L569" s="274"/>
      <c r="M569" s="275" t="s">
        <v>1</v>
      </c>
      <c r="N569" s="276" t="s">
        <v>44</v>
      </c>
      <c r="O569" s="91"/>
      <c r="P569" s="229">
        <f>O569*H569</f>
        <v>0</v>
      </c>
      <c r="Q569" s="229">
        <v>0.02</v>
      </c>
      <c r="R569" s="229">
        <f>Q569*H569</f>
        <v>0.31802000000000002</v>
      </c>
      <c r="S569" s="229">
        <v>0</v>
      </c>
      <c r="T569" s="230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231" t="s">
        <v>311</v>
      </c>
      <c r="AT569" s="231" t="s">
        <v>572</v>
      </c>
      <c r="AU569" s="231" t="s">
        <v>89</v>
      </c>
      <c r="AY569" s="17" t="s">
        <v>159</v>
      </c>
      <c r="BE569" s="232">
        <f>IF(N569="základní",J569,0)</f>
        <v>0</v>
      </c>
      <c r="BF569" s="232">
        <f>IF(N569="snížená",J569,0)</f>
        <v>0</v>
      </c>
      <c r="BG569" s="232">
        <f>IF(N569="zákl. přenesená",J569,0)</f>
        <v>0</v>
      </c>
      <c r="BH569" s="232">
        <f>IF(N569="sníž. přenesená",J569,0)</f>
        <v>0</v>
      </c>
      <c r="BI569" s="232">
        <f>IF(N569="nulová",J569,0)</f>
        <v>0</v>
      </c>
      <c r="BJ569" s="17" t="s">
        <v>87</v>
      </c>
      <c r="BK569" s="232">
        <f>ROUND(I569*H569,1)</f>
        <v>0</v>
      </c>
      <c r="BL569" s="17" t="s">
        <v>231</v>
      </c>
      <c r="BM569" s="231" t="s">
        <v>1040</v>
      </c>
    </row>
    <row r="570" s="13" customFormat="1">
      <c r="A570" s="13"/>
      <c r="B570" s="233"/>
      <c r="C570" s="234"/>
      <c r="D570" s="235" t="s">
        <v>175</v>
      </c>
      <c r="E570" s="236" t="s">
        <v>1</v>
      </c>
      <c r="F570" s="237" t="s">
        <v>1041</v>
      </c>
      <c r="G570" s="234"/>
      <c r="H570" s="238">
        <v>15.144</v>
      </c>
      <c r="I570" s="239"/>
      <c r="J570" s="234"/>
      <c r="K570" s="234"/>
      <c r="L570" s="240"/>
      <c r="M570" s="241"/>
      <c r="N570" s="242"/>
      <c r="O570" s="242"/>
      <c r="P570" s="242"/>
      <c r="Q570" s="242"/>
      <c r="R570" s="242"/>
      <c r="S570" s="242"/>
      <c r="T570" s="24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4" t="s">
        <v>175</v>
      </c>
      <c r="AU570" s="244" t="s">
        <v>89</v>
      </c>
      <c r="AV570" s="13" t="s">
        <v>89</v>
      </c>
      <c r="AW570" s="13" t="s">
        <v>33</v>
      </c>
      <c r="AX570" s="13" t="s">
        <v>87</v>
      </c>
      <c r="AY570" s="244" t="s">
        <v>159</v>
      </c>
    </row>
    <row r="571" s="13" customFormat="1">
      <c r="A571" s="13"/>
      <c r="B571" s="233"/>
      <c r="C571" s="234"/>
      <c r="D571" s="235" t="s">
        <v>175</v>
      </c>
      <c r="E571" s="234"/>
      <c r="F571" s="237" t="s">
        <v>1042</v>
      </c>
      <c r="G571" s="234"/>
      <c r="H571" s="238">
        <v>15.901</v>
      </c>
      <c r="I571" s="239"/>
      <c r="J571" s="234"/>
      <c r="K571" s="234"/>
      <c r="L571" s="240"/>
      <c r="M571" s="241"/>
      <c r="N571" s="242"/>
      <c r="O571" s="242"/>
      <c r="P571" s="242"/>
      <c r="Q571" s="242"/>
      <c r="R571" s="242"/>
      <c r="S571" s="242"/>
      <c r="T571" s="24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4" t="s">
        <v>175</v>
      </c>
      <c r="AU571" s="244" t="s">
        <v>89</v>
      </c>
      <c r="AV571" s="13" t="s">
        <v>89</v>
      </c>
      <c r="AW571" s="13" t="s">
        <v>4</v>
      </c>
      <c r="AX571" s="13" t="s">
        <v>87</v>
      </c>
      <c r="AY571" s="244" t="s">
        <v>159</v>
      </c>
    </row>
    <row r="572" s="2" customFormat="1" ht="24.15" customHeight="1">
      <c r="A572" s="38"/>
      <c r="B572" s="39"/>
      <c r="C572" s="219" t="s">
        <v>1043</v>
      </c>
      <c r="D572" s="219" t="s">
        <v>161</v>
      </c>
      <c r="E572" s="220" t="s">
        <v>1044</v>
      </c>
      <c r="F572" s="221" t="s">
        <v>1045</v>
      </c>
      <c r="G572" s="222" t="s">
        <v>173</v>
      </c>
      <c r="H572" s="223">
        <v>189.298</v>
      </c>
      <c r="I572" s="224"/>
      <c r="J572" s="225">
        <f>ROUND(I572*H572,1)</f>
        <v>0</v>
      </c>
      <c r="K572" s="226"/>
      <c r="L572" s="44"/>
      <c r="M572" s="227" t="s">
        <v>1</v>
      </c>
      <c r="N572" s="228" t="s">
        <v>44</v>
      </c>
      <c r="O572" s="91"/>
      <c r="P572" s="229">
        <f>O572*H572</f>
        <v>0</v>
      </c>
      <c r="Q572" s="229">
        <v>0</v>
      </c>
      <c r="R572" s="229">
        <f>Q572*H572</f>
        <v>0</v>
      </c>
      <c r="S572" s="229">
        <v>0</v>
      </c>
      <c r="T572" s="230">
        <f>S572*H572</f>
        <v>0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231" t="s">
        <v>231</v>
      </c>
      <c r="AT572" s="231" t="s">
        <v>161</v>
      </c>
      <c r="AU572" s="231" t="s">
        <v>89</v>
      </c>
      <c r="AY572" s="17" t="s">
        <v>159</v>
      </c>
      <c r="BE572" s="232">
        <f>IF(N572="základní",J572,0)</f>
        <v>0</v>
      </c>
      <c r="BF572" s="232">
        <f>IF(N572="snížená",J572,0)</f>
        <v>0</v>
      </c>
      <c r="BG572" s="232">
        <f>IF(N572="zákl. přenesená",J572,0)</f>
        <v>0</v>
      </c>
      <c r="BH572" s="232">
        <f>IF(N572="sníž. přenesená",J572,0)</f>
        <v>0</v>
      </c>
      <c r="BI572" s="232">
        <f>IF(N572="nulová",J572,0)</f>
        <v>0</v>
      </c>
      <c r="BJ572" s="17" t="s">
        <v>87</v>
      </c>
      <c r="BK572" s="232">
        <f>ROUND(I572*H572,1)</f>
        <v>0</v>
      </c>
      <c r="BL572" s="17" t="s">
        <v>231</v>
      </c>
      <c r="BM572" s="231" t="s">
        <v>1046</v>
      </c>
    </row>
    <row r="573" s="13" customFormat="1">
      <c r="A573" s="13"/>
      <c r="B573" s="233"/>
      <c r="C573" s="234"/>
      <c r="D573" s="235" t="s">
        <v>175</v>
      </c>
      <c r="E573" s="236" t="s">
        <v>1</v>
      </c>
      <c r="F573" s="237" t="s">
        <v>982</v>
      </c>
      <c r="G573" s="234"/>
      <c r="H573" s="238">
        <v>189.298</v>
      </c>
      <c r="I573" s="239"/>
      <c r="J573" s="234"/>
      <c r="K573" s="234"/>
      <c r="L573" s="240"/>
      <c r="M573" s="241"/>
      <c r="N573" s="242"/>
      <c r="O573" s="242"/>
      <c r="P573" s="242"/>
      <c r="Q573" s="242"/>
      <c r="R573" s="242"/>
      <c r="S573" s="242"/>
      <c r="T573" s="24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4" t="s">
        <v>175</v>
      </c>
      <c r="AU573" s="244" t="s">
        <v>89</v>
      </c>
      <c r="AV573" s="13" t="s">
        <v>89</v>
      </c>
      <c r="AW573" s="13" t="s">
        <v>33</v>
      </c>
      <c r="AX573" s="13" t="s">
        <v>87</v>
      </c>
      <c r="AY573" s="244" t="s">
        <v>159</v>
      </c>
    </row>
    <row r="574" s="2" customFormat="1" ht="24.15" customHeight="1">
      <c r="A574" s="38"/>
      <c r="B574" s="39"/>
      <c r="C574" s="266" t="s">
        <v>1047</v>
      </c>
      <c r="D574" s="266" t="s">
        <v>572</v>
      </c>
      <c r="E574" s="267" t="s">
        <v>1048</v>
      </c>
      <c r="F574" s="268" t="s">
        <v>1049</v>
      </c>
      <c r="G574" s="269" t="s">
        <v>173</v>
      </c>
      <c r="H574" s="270">
        <v>198.76300000000001</v>
      </c>
      <c r="I574" s="271"/>
      <c r="J574" s="272">
        <f>ROUND(I574*H574,1)</f>
        <v>0</v>
      </c>
      <c r="K574" s="273"/>
      <c r="L574" s="274"/>
      <c r="M574" s="275" t="s">
        <v>1</v>
      </c>
      <c r="N574" s="276" t="s">
        <v>44</v>
      </c>
      <c r="O574" s="91"/>
      <c r="P574" s="229">
        <f>O574*H574</f>
        <v>0</v>
      </c>
      <c r="Q574" s="229">
        <v>0.0028999999999999998</v>
      </c>
      <c r="R574" s="229">
        <f>Q574*H574</f>
        <v>0.5764127</v>
      </c>
      <c r="S574" s="229">
        <v>0</v>
      </c>
      <c r="T574" s="230">
        <f>S574*H574</f>
        <v>0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231" t="s">
        <v>311</v>
      </c>
      <c r="AT574" s="231" t="s">
        <v>572</v>
      </c>
      <c r="AU574" s="231" t="s">
        <v>89</v>
      </c>
      <c r="AY574" s="17" t="s">
        <v>159</v>
      </c>
      <c r="BE574" s="232">
        <f>IF(N574="základní",J574,0)</f>
        <v>0</v>
      </c>
      <c r="BF574" s="232">
        <f>IF(N574="snížená",J574,0)</f>
        <v>0</v>
      </c>
      <c r="BG574" s="232">
        <f>IF(N574="zákl. přenesená",J574,0)</f>
        <v>0</v>
      </c>
      <c r="BH574" s="232">
        <f>IF(N574="sníž. přenesená",J574,0)</f>
        <v>0</v>
      </c>
      <c r="BI574" s="232">
        <f>IF(N574="nulová",J574,0)</f>
        <v>0</v>
      </c>
      <c r="BJ574" s="17" t="s">
        <v>87</v>
      </c>
      <c r="BK574" s="232">
        <f>ROUND(I574*H574,1)</f>
        <v>0</v>
      </c>
      <c r="BL574" s="17" t="s">
        <v>231</v>
      </c>
      <c r="BM574" s="231" t="s">
        <v>1050</v>
      </c>
    </row>
    <row r="575" s="13" customFormat="1">
      <c r="A575" s="13"/>
      <c r="B575" s="233"/>
      <c r="C575" s="234"/>
      <c r="D575" s="235" t="s">
        <v>175</v>
      </c>
      <c r="E575" s="236" t="s">
        <v>1</v>
      </c>
      <c r="F575" s="237" t="s">
        <v>982</v>
      </c>
      <c r="G575" s="234"/>
      <c r="H575" s="238">
        <v>189.298</v>
      </c>
      <c r="I575" s="239"/>
      <c r="J575" s="234"/>
      <c r="K575" s="234"/>
      <c r="L575" s="240"/>
      <c r="M575" s="241"/>
      <c r="N575" s="242"/>
      <c r="O575" s="242"/>
      <c r="P575" s="242"/>
      <c r="Q575" s="242"/>
      <c r="R575" s="242"/>
      <c r="S575" s="242"/>
      <c r="T575" s="24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4" t="s">
        <v>175</v>
      </c>
      <c r="AU575" s="244" t="s">
        <v>89</v>
      </c>
      <c r="AV575" s="13" t="s">
        <v>89</v>
      </c>
      <c r="AW575" s="13" t="s">
        <v>33</v>
      </c>
      <c r="AX575" s="13" t="s">
        <v>87</v>
      </c>
      <c r="AY575" s="244" t="s">
        <v>159</v>
      </c>
    </row>
    <row r="576" s="13" customFormat="1">
      <c r="A576" s="13"/>
      <c r="B576" s="233"/>
      <c r="C576" s="234"/>
      <c r="D576" s="235" t="s">
        <v>175</v>
      </c>
      <c r="E576" s="234"/>
      <c r="F576" s="237" t="s">
        <v>1051</v>
      </c>
      <c r="G576" s="234"/>
      <c r="H576" s="238">
        <v>198.76300000000001</v>
      </c>
      <c r="I576" s="239"/>
      <c r="J576" s="234"/>
      <c r="K576" s="234"/>
      <c r="L576" s="240"/>
      <c r="M576" s="241"/>
      <c r="N576" s="242"/>
      <c r="O576" s="242"/>
      <c r="P576" s="242"/>
      <c r="Q576" s="242"/>
      <c r="R576" s="242"/>
      <c r="S576" s="242"/>
      <c r="T576" s="24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4" t="s">
        <v>175</v>
      </c>
      <c r="AU576" s="244" t="s">
        <v>89</v>
      </c>
      <c r="AV576" s="13" t="s">
        <v>89</v>
      </c>
      <c r="AW576" s="13" t="s">
        <v>4</v>
      </c>
      <c r="AX576" s="13" t="s">
        <v>87</v>
      </c>
      <c r="AY576" s="244" t="s">
        <v>159</v>
      </c>
    </row>
    <row r="577" s="2" customFormat="1" ht="24.15" customHeight="1">
      <c r="A577" s="38"/>
      <c r="B577" s="39"/>
      <c r="C577" s="266" t="s">
        <v>1052</v>
      </c>
      <c r="D577" s="266" t="s">
        <v>572</v>
      </c>
      <c r="E577" s="267" t="s">
        <v>1053</v>
      </c>
      <c r="F577" s="268" t="s">
        <v>1054</v>
      </c>
      <c r="G577" s="269" t="s">
        <v>173</v>
      </c>
      <c r="H577" s="270">
        <v>198.76300000000001</v>
      </c>
      <c r="I577" s="271"/>
      <c r="J577" s="272">
        <f>ROUND(I577*H577,1)</f>
        <v>0</v>
      </c>
      <c r="K577" s="273"/>
      <c r="L577" s="274"/>
      <c r="M577" s="275" t="s">
        <v>1</v>
      </c>
      <c r="N577" s="276" t="s">
        <v>44</v>
      </c>
      <c r="O577" s="91"/>
      <c r="P577" s="229">
        <f>O577*H577</f>
        <v>0</v>
      </c>
      <c r="Q577" s="229">
        <v>0.0047999999999999996</v>
      </c>
      <c r="R577" s="229">
        <f>Q577*H577</f>
        <v>0.95406239999999998</v>
      </c>
      <c r="S577" s="229">
        <v>0</v>
      </c>
      <c r="T577" s="230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231" t="s">
        <v>311</v>
      </c>
      <c r="AT577" s="231" t="s">
        <v>572</v>
      </c>
      <c r="AU577" s="231" t="s">
        <v>89</v>
      </c>
      <c r="AY577" s="17" t="s">
        <v>159</v>
      </c>
      <c r="BE577" s="232">
        <f>IF(N577="základní",J577,0)</f>
        <v>0</v>
      </c>
      <c r="BF577" s="232">
        <f>IF(N577="snížená",J577,0)</f>
        <v>0</v>
      </c>
      <c r="BG577" s="232">
        <f>IF(N577="zákl. přenesená",J577,0)</f>
        <v>0</v>
      </c>
      <c r="BH577" s="232">
        <f>IF(N577="sníž. přenesená",J577,0)</f>
        <v>0</v>
      </c>
      <c r="BI577" s="232">
        <f>IF(N577="nulová",J577,0)</f>
        <v>0</v>
      </c>
      <c r="BJ577" s="17" t="s">
        <v>87</v>
      </c>
      <c r="BK577" s="232">
        <f>ROUND(I577*H577,1)</f>
        <v>0</v>
      </c>
      <c r="BL577" s="17" t="s">
        <v>231</v>
      </c>
      <c r="BM577" s="231" t="s">
        <v>1055</v>
      </c>
    </row>
    <row r="578" s="13" customFormat="1">
      <c r="A578" s="13"/>
      <c r="B578" s="233"/>
      <c r="C578" s="234"/>
      <c r="D578" s="235" t="s">
        <v>175</v>
      </c>
      <c r="E578" s="234"/>
      <c r="F578" s="237" t="s">
        <v>1051</v>
      </c>
      <c r="G578" s="234"/>
      <c r="H578" s="238">
        <v>198.76300000000001</v>
      </c>
      <c r="I578" s="239"/>
      <c r="J578" s="234"/>
      <c r="K578" s="234"/>
      <c r="L578" s="240"/>
      <c r="M578" s="241"/>
      <c r="N578" s="242"/>
      <c r="O578" s="242"/>
      <c r="P578" s="242"/>
      <c r="Q578" s="242"/>
      <c r="R578" s="242"/>
      <c r="S578" s="242"/>
      <c r="T578" s="24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4" t="s">
        <v>175</v>
      </c>
      <c r="AU578" s="244" t="s">
        <v>89</v>
      </c>
      <c r="AV578" s="13" t="s">
        <v>89</v>
      </c>
      <c r="AW578" s="13" t="s">
        <v>4</v>
      </c>
      <c r="AX578" s="13" t="s">
        <v>87</v>
      </c>
      <c r="AY578" s="244" t="s">
        <v>159</v>
      </c>
    </row>
    <row r="579" s="2" customFormat="1" ht="24.15" customHeight="1">
      <c r="A579" s="38"/>
      <c r="B579" s="39"/>
      <c r="C579" s="219" t="s">
        <v>1056</v>
      </c>
      <c r="D579" s="219" t="s">
        <v>161</v>
      </c>
      <c r="E579" s="220" t="s">
        <v>1057</v>
      </c>
      <c r="F579" s="221" t="s">
        <v>1058</v>
      </c>
      <c r="G579" s="222" t="s">
        <v>286</v>
      </c>
      <c r="H579" s="223">
        <v>1.8480000000000001</v>
      </c>
      <c r="I579" s="224"/>
      <c r="J579" s="225">
        <f>ROUND(I579*H579,1)</f>
        <v>0</v>
      </c>
      <c r="K579" s="226"/>
      <c r="L579" s="44"/>
      <c r="M579" s="227" t="s">
        <v>1</v>
      </c>
      <c r="N579" s="228" t="s">
        <v>44</v>
      </c>
      <c r="O579" s="91"/>
      <c r="P579" s="229">
        <f>O579*H579</f>
        <v>0</v>
      </c>
      <c r="Q579" s="229">
        <v>0</v>
      </c>
      <c r="R579" s="229">
        <f>Q579*H579</f>
        <v>0</v>
      </c>
      <c r="S579" s="229">
        <v>0</v>
      </c>
      <c r="T579" s="230">
        <f>S579*H579</f>
        <v>0</v>
      </c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R579" s="231" t="s">
        <v>231</v>
      </c>
      <c r="AT579" s="231" t="s">
        <v>161</v>
      </c>
      <c r="AU579" s="231" t="s">
        <v>89</v>
      </c>
      <c r="AY579" s="17" t="s">
        <v>159</v>
      </c>
      <c r="BE579" s="232">
        <f>IF(N579="základní",J579,0)</f>
        <v>0</v>
      </c>
      <c r="BF579" s="232">
        <f>IF(N579="snížená",J579,0)</f>
        <v>0</v>
      </c>
      <c r="BG579" s="232">
        <f>IF(N579="zákl. přenesená",J579,0)</f>
        <v>0</v>
      </c>
      <c r="BH579" s="232">
        <f>IF(N579="sníž. přenesená",J579,0)</f>
        <v>0</v>
      </c>
      <c r="BI579" s="232">
        <f>IF(N579="nulová",J579,0)</f>
        <v>0</v>
      </c>
      <c r="BJ579" s="17" t="s">
        <v>87</v>
      </c>
      <c r="BK579" s="232">
        <f>ROUND(I579*H579,1)</f>
        <v>0</v>
      </c>
      <c r="BL579" s="17" t="s">
        <v>231</v>
      </c>
      <c r="BM579" s="231" t="s">
        <v>1059</v>
      </c>
    </row>
    <row r="580" s="12" customFormat="1" ht="22.8" customHeight="1">
      <c r="A580" s="12"/>
      <c r="B580" s="203"/>
      <c r="C580" s="204"/>
      <c r="D580" s="205" t="s">
        <v>78</v>
      </c>
      <c r="E580" s="217" t="s">
        <v>1060</v>
      </c>
      <c r="F580" s="217" t="s">
        <v>1061</v>
      </c>
      <c r="G580" s="204"/>
      <c r="H580" s="204"/>
      <c r="I580" s="207"/>
      <c r="J580" s="218">
        <f>BK580</f>
        <v>0</v>
      </c>
      <c r="K580" s="204"/>
      <c r="L580" s="209"/>
      <c r="M580" s="210"/>
      <c r="N580" s="211"/>
      <c r="O580" s="211"/>
      <c r="P580" s="212">
        <f>SUM(P581:P587)</f>
        <v>0</v>
      </c>
      <c r="Q580" s="211"/>
      <c r="R580" s="212">
        <f>SUM(R581:R587)</f>
        <v>1.0709238456800001</v>
      </c>
      <c r="S580" s="211"/>
      <c r="T580" s="213">
        <f>SUM(T581:T587)</f>
        <v>0</v>
      </c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R580" s="214" t="s">
        <v>89</v>
      </c>
      <c r="AT580" s="215" t="s">
        <v>78</v>
      </c>
      <c r="AU580" s="215" t="s">
        <v>87</v>
      </c>
      <c r="AY580" s="214" t="s">
        <v>159</v>
      </c>
      <c r="BK580" s="216">
        <f>SUM(BK581:BK587)</f>
        <v>0</v>
      </c>
    </row>
    <row r="581" s="2" customFormat="1" ht="37.8" customHeight="1">
      <c r="A581" s="38"/>
      <c r="B581" s="39"/>
      <c r="C581" s="219" t="s">
        <v>1062</v>
      </c>
      <c r="D581" s="219" t="s">
        <v>161</v>
      </c>
      <c r="E581" s="220" t="s">
        <v>1063</v>
      </c>
      <c r="F581" s="221" t="s">
        <v>1064</v>
      </c>
      <c r="G581" s="222" t="s">
        <v>427</v>
      </c>
      <c r="H581" s="223">
        <v>7</v>
      </c>
      <c r="I581" s="224"/>
      <c r="J581" s="225">
        <f>ROUND(I581*H581,1)</f>
        <v>0</v>
      </c>
      <c r="K581" s="226"/>
      <c r="L581" s="44"/>
      <c r="M581" s="227" t="s">
        <v>1</v>
      </c>
      <c r="N581" s="228" t="s">
        <v>44</v>
      </c>
      <c r="O581" s="91"/>
      <c r="P581" s="229">
        <f>O581*H581</f>
        <v>0</v>
      </c>
      <c r="Q581" s="229">
        <v>0.0019940000000000001</v>
      </c>
      <c r="R581" s="229">
        <f>Q581*H581</f>
        <v>0.013958000000000002</v>
      </c>
      <c r="S581" s="229">
        <v>0</v>
      </c>
      <c r="T581" s="230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231" t="s">
        <v>231</v>
      </c>
      <c r="AT581" s="231" t="s">
        <v>161</v>
      </c>
      <c r="AU581" s="231" t="s">
        <v>89</v>
      </c>
      <c r="AY581" s="17" t="s">
        <v>159</v>
      </c>
      <c r="BE581" s="232">
        <f>IF(N581="základní",J581,0)</f>
        <v>0</v>
      </c>
      <c r="BF581" s="232">
        <f>IF(N581="snížená",J581,0)</f>
        <v>0</v>
      </c>
      <c r="BG581" s="232">
        <f>IF(N581="zákl. přenesená",J581,0)</f>
        <v>0</v>
      </c>
      <c r="BH581" s="232">
        <f>IF(N581="sníž. přenesená",J581,0)</f>
        <v>0</v>
      </c>
      <c r="BI581" s="232">
        <f>IF(N581="nulová",J581,0)</f>
        <v>0</v>
      </c>
      <c r="BJ581" s="17" t="s">
        <v>87</v>
      </c>
      <c r="BK581" s="232">
        <f>ROUND(I581*H581,1)</f>
        <v>0</v>
      </c>
      <c r="BL581" s="17" t="s">
        <v>231</v>
      </c>
      <c r="BM581" s="231" t="s">
        <v>1065</v>
      </c>
    </row>
    <row r="582" s="2" customFormat="1" ht="24.15" customHeight="1">
      <c r="A582" s="38"/>
      <c r="B582" s="39"/>
      <c r="C582" s="266" t="s">
        <v>1066</v>
      </c>
      <c r="D582" s="266" t="s">
        <v>572</v>
      </c>
      <c r="E582" s="267" t="s">
        <v>1067</v>
      </c>
      <c r="F582" s="268" t="s">
        <v>1068</v>
      </c>
      <c r="G582" s="269" t="s">
        <v>427</v>
      </c>
      <c r="H582" s="270">
        <v>7</v>
      </c>
      <c r="I582" s="271"/>
      <c r="J582" s="272">
        <f>ROUND(I582*H582,1)</f>
        <v>0</v>
      </c>
      <c r="K582" s="273"/>
      <c r="L582" s="274"/>
      <c r="M582" s="275" t="s">
        <v>1</v>
      </c>
      <c r="N582" s="276" t="s">
        <v>44</v>
      </c>
      <c r="O582" s="91"/>
      <c r="P582" s="229">
        <f>O582*H582</f>
        <v>0</v>
      </c>
      <c r="Q582" s="229">
        <v>0.0087500000000000008</v>
      </c>
      <c r="R582" s="229">
        <f>Q582*H582</f>
        <v>0.061250000000000006</v>
      </c>
      <c r="S582" s="229">
        <v>0</v>
      </c>
      <c r="T582" s="230">
        <f>S582*H582</f>
        <v>0</v>
      </c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R582" s="231" t="s">
        <v>311</v>
      </c>
      <c r="AT582" s="231" t="s">
        <v>572</v>
      </c>
      <c r="AU582" s="231" t="s">
        <v>89</v>
      </c>
      <c r="AY582" s="17" t="s">
        <v>159</v>
      </c>
      <c r="BE582" s="232">
        <f>IF(N582="základní",J582,0)</f>
        <v>0</v>
      </c>
      <c r="BF582" s="232">
        <f>IF(N582="snížená",J582,0)</f>
        <v>0</v>
      </c>
      <c r="BG582" s="232">
        <f>IF(N582="zákl. přenesená",J582,0)</f>
        <v>0</v>
      </c>
      <c r="BH582" s="232">
        <f>IF(N582="sníž. přenesená",J582,0)</f>
        <v>0</v>
      </c>
      <c r="BI582" s="232">
        <f>IF(N582="nulová",J582,0)</f>
        <v>0</v>
      </c>
      <c r="BJ582" s="17" t="s">
        <v>87</v>
      </c>
      <c r="BK582" s="232">
        <f>ROUND(I582*H582,1)</f>
        <v>0</v>
      </c>
      <c r="BL582" s="17" t="s">
        <v>231</v>
      </c>
      <c r="BM582" s="231" t="s">
        <v>1069</v>
      </c>
    </row>
    <row r="583" s="2" customFormat="1" ht="33" customHeight="1">
      <c r="A583" s="38"/>
      <c r="B583" s="39"/>
      <c r="C583" s="219" t="s">
        <v>1070</v>
      </c>
      <c r="D583" s="219" t="s">
        <v>161</v>
      </c>
      <c r="E583" s="220" t="s">
        <v>1071</v>
      </c>
      <c r="F583" s="221" t="s">
        <v>1072</v>
      </c>
      <c r="G583" s="222" t="s">
        <v>173</v>
      </c>
      <c r="H583" s="223">
        <v>103.13200000000001</v>
      </c>
      <c r="I583" s="224"/>
      <c r="J583" s="225">
        <f>ROUND(I583*H583,1)</f>
        <v>0</v>
      </c>
      <c r="K583" s="226"/>
      <c r="L583" s="44"/>
      <c r="M583" s="227" t="s">
        <v>1</v>
      </c>
      <c r="N583" s="228" t="s">
        <v>44</v>
      </c>
      <c r="O583" s="91"/>
      <c r="P583" s="229">
        <f>O583*H583</f>
        <v>0</v>
      </c>
      <c r="Q583" s="229">
        <v>0.0012547400000000001</v>
      </c>
      <c r="R583" s="229">
        <f>Q583*H583</f>
        <v>0.12940384568000002</v>
      </c>
      <c r="S583" s="229">
        <v>0</v>
      </c>
      <c r="T583" s="230">
        <f>S583*H583</f>
        <v>0</v>
      </c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231" t="s">
        <v>231</v>
      </c>
      <c r="AT583" s="231" t="s">
        <v>161</v>
      </c>
      <c r="AU583" s="231" t="s">
        <v>89</v>
      </c>
      <c r="AY583" s="17" t="s">
        <v>159</v>
      </c>
      <c r="BE583" s="232">
        <f>IF(N583="základní",J583,0)</f>
        <v>0</v>
      </c>
      <c r="BF583" s="232">
        <f>IF(N583="snížená",J583,0)</f>
        <v>0</v>
      </c>
      <c r="BG583" s="232">
        <f>IF(N583="zákl. přenesená",J583,0)</f>
        <v>0</v>
      </c>
      <c r="BH583" s="232">
        <f>IF(N583="sníž. přenesená",J583,0)</f>
        <v>0</v>
      </c>
      <c r="BI583" s="232">
        <f>IF(N583="nulová",J583,0)</f>
        <v>0</v>
      </c>
      <c r="BJ583" s="17" t="s">
        <v>87</v>
      </c>
      <c r="BK583" s="232">
        <f>ROUND(I583*H583,1)</f>
        <v>0</v>
      </c>
      <c r="BL583" s="17" t="s">
        <v>231</v>
      </c>
      <c r="BM583" s="231" t="s">
        <v>1073</v>
      </c>
    </row>
    <row r="584" s="13" customFormat="1">
      <c r="A584" s="13"/>
      <c r="B584" s="233"/>
      <c r="C584" s="234"/>
      <c r="D584" s="235" t="s">
        <v>175</v>
      </c>
      <c r="E584" s="236" t="s">
        <v>1</v>
      </c>
      <c r="F584" s="237" t="s">
        <v>1074</v>
      </c>
      <c r="G584" s="234"/>
      <c r="H584" s="238">
        <v>103.13200000000001</v>
      </c>
      <c r="I584" s="239"/>
      <c r="J584" s="234"/>
      <c r="K584" s="234"/>
      <c r="L584" s="240"/>
      <c r="M584" s="241"/>
      <c r="N584" s="242"/>
      <c r="O584" s="242"/>
      <c r="P584" s="242"/>
      <c r="Q584" s="242"/>
      <c r="R584" s="242"/>
      <c r="S584" s="242"/>
      <c r="T584" s="24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4" t="s">
        <v>175</v>
      </c>
      <c r="AU584" s="244" t="s">
        <v>89</v>
      </c>
      <c r="AV584" s="13" t="s">
        <v>89</v>
      </c>
      <c r="AW584" s="13" t="s">
        <v>33</v>
      </c>
      <c r="AX584" s="13" t="s">
        <v>87</v>
      </c>
      <c r="AY584" s="244" t="s">
        <v>159</v>
      </c>
    </row>
    <row r="585" s="2" customFormat="1" ht="24.15" customHeight="1">
      <c r="A585" s="38"/>
      <c r="B585" s="39"/>
      <c r="C585" s="266" t="s">
        <v>1075</v>
      </c>
      <c r="D585" s="266" t="s">
        <v>572</v>
      </c>
      <c r="E585" s="267" t="s">
        <v>1076</v>
      </c>
      <c r="F585" s="268" t="s">
        <v>1077</v>
      </c>
      <c r="G585" s="269" t="s">
        <v>173</v>
      </c>
      <c r="H585" s="270">
        <v>108.289</v>
      </c>
      <c r="I585" s="271"/>
      <c r="J585" s="272">
        <f>ROUND(I585*H585,1)</f>
        <v>0</v>
      </c>
      <c r="K585" s="273"/>
      <c r="L585" s="274"/>
      <c r="M585" s="275" t="s">
        <v>1</v>
      </c>
      <c r="N585" s="276" t="s">
        <v>44</v>
      </c>
      <c r="O585" s="91"/>
      <c r="P585" s="229">
        <f>O585*H585</f>
        <v>0</v>
      </c>
      <c r="Q585" s="229">
        <v>0.0080000000000000002</v>
      </c>
      <c r="R585" s="229">
        <f>Q585*H585</f>
        <v>0.86631200000000008</v>
      </c>
      <c r="S585" s="229">
        <v>0</v>
      </c>
      <c r="T585" s="230">
        <f>S585*H585</f>
        <v>0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231" t="s">
        <v>311</v>
      </c>
      <c r="AT585" s="231" t="s">
        <v>572</v>
      </c>
      <c r="AU585" s="231" t="s">
        <v>89</v>
      </c>
      <c r="AY585" s="17" t="s">
        <v>159</v>
      </c>
      <c r="BE585" s="232">
        <f>IF(N585="základní",J585,0)</f>
        <v>0</v>
      </c>
      <c r="BF585" s="232">
        <f>IF(N585="snížená",J585,0)</f>
        <v>0</v>
      </c>
      <c r="BG585" s="232">
        <f>IF(N585="zákl. přenesená",J585,0)</f>
        <v>0</v>
      </c>
      <c r="BH585" s="232">
        <f>IF(N585="sníž. přenesená",J585,0)</f>
        <v>0</v>
      </c>
      <c r="BI585" s="232">
        <f>IF(N585="nulová",J585,0)</f>
        <v>0</v>
      </c>
      <c r="BJ585" s="17" t="s">
        <v>87</v>
      </c>
      <c r="BK585" s="232">
        <f>ROUND(I585*H585,1)</f>
        <v>0</v>
      </c>
      <c r="BL585" s="17" t="s">
        <v>231</v>
      </c>
      <c r="BM585" s="231" t="s">
        <v>1078</v>
      </c>
    </row>
    <row r="586" s="13" customFormat="1">
      <c r="A586" s="13"/>
      <c r="B586" s="233"/>
      <c r="C586" s="234"/>
      <c r="D586" s="235" t="s">
        <v>175</v>
      </c>
      <c r="E586" s="234"/>
      <c r="F586" s="237" t="s">
        <v>1079</v>
      </c>
      <c r="G586" s="234"/>
      <c r="H586" s="238">
        <v>108.289</v>
      </c>
      <c r="I586" s="239"/>
      <c r="J586" s="234"/>
      <c r="K586" s="234"/>
      <c r="L586" s="240"/>
      <c r="M586" s="241"/>
      <c r="N586" s="242"/>
      <c r="O586" s="242"/>
      <c r="P586" s="242"/>
      <c r="Q586" s="242"/>
      <c r="R586" s="242"/>
      <c r="S586" s="242"/>
      <c r="T586" s="24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4" t="s">
        <v>175</v>
      </c>
      <c r="AU586" s="244" t="s">
        <v>89</v>
      </c>
      <c r="AV586" s="13" t="s">
        <v>89</v>
      </c>
      <c r="AW586" s="13" t="s">
        <v>4</v>
      </c>
      <c r="AX586" s="13" t="s">
        <v>87</v>
      </c>
      <c r="AY586" s="244" t="s">
        <v>159</v>
      </c>
    </row>
    <row r="587" s="2" customFormat="1" ht="24.15" customHeight="1">
      <c r="A587" s="38"/>
      <c r="B587" s="39"/>
      <c r="C587" s="219" t="s">
        <v>1080</v>
      </c>
      <c r="D587" s="219" t="s">
        <v>161</v>
      </c>
      <c r="E587" s="220" t="s">
        <v>1081</v>
      </c>
      <c r="F587" s="221" t="s">
        <v>1082</v>
      </c>
      <c r="G587" s="222" t="s">
        <v>286</v>
      </c>
      <c r="H587" s="223">
        <v>1.071</v>
      </c>
      <c r="I587" s="224"/>
      <c r="J587" s="225">
        <f>ROUND(I587*H587,1)</f>
        <v>0</v>
      </c>
      <c r="K587" s="226"/>
      <c r="L587" s="44"/>
      <c r="M587" s="227" t="s">
        <v>1</v>
      </c>
      <c r="N587" s="228" t="s">
        <v>44</v>
      </c>
      <c r="O587" s="91"/>
      <c r="P587" s="229">
        <f>O587*H587</f>
        <v>0</v>
      </c>
      <c r="Q587" s="229">
        <v>0</v>
      </c>
      <c r="R587" s="229">
        <f>Q587*H587</f>
        <v>0</v>
      </c>
      <c r="S587" s="229">
        <v>0</v>
      </c>
      <c r="T587" s="230">
        <f>S587*H587</f>
        <v>0</v>
      </c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R587" s="231" t="s">
        <v>231</v>
      </c>
      <c r="AT587" s="231" t="s">
        <v>161</v>
      </c>
      <c r="AU587" s="231" t="s">
        <v>89</v>
      </c>
      <c r="AY587" s="17" t="s">
        <v>159</v>
      </c>
      <c r="BE587" s="232">
        <f>IF(N587="základní",J587,0)</f>
        <v>0</v>
      </c>
      <c r="BF587" s="232">
        <f>IF(N587="snížená",J587,0)</f>
        <v>0</v>
      </c>
      <c r="BG587" s="232">
        <f>IF(N587="zákl. přenesená",J587,0)</f>
        <v>0</v>
      </c>
      <c r="BH587" s="232">
        <f>IF(N587="sníž. přenesená",J587,0)</f>
        <v>0</v>
      </c>
      <c r="BI587" s="232">
        <f>IF(N587="nulová",J587,0)</f>
        <v>0</v>
      </c>
      <c r="BJ587" s="17" t="s">
        <v>87</v>
      </c>
      <c r="BK587" s="232">
        <f>ROUND(I587*H587,1)</f>
        <v>0</v>
      </c>
      <c r="BL587" s="17" t="s">
        <v>231</v>
      </c>
      <c r="BM587" s="231" t="s">
        <v>1083</v>
      </c>
    </row>
    <row r="588" s="12" customFormat="1" ht="22.8" customHeight="1">
      <c r="A588" s="12"/>
      <c r="B588" s="203"/>
      <c r="C588" s="204"/>
      <c r="D588" s="205" t="s">
        <v>78</v>
      </c>
      <c r="E588" s="217" t="s">
        <v>1084</v>
      </c>
      <c r="F588" s="217" t="s">
        <v>1085</v>
      </c>
      <c r="G588" s="204"/>
      <c r="H588" s="204"/>
      <c r="I588" s="207"/>
      <c r="J588" s="218">
        <f>BK588</f>
        <v>0</v>
      </c>
      <c r="K588" s="204"/>
      <c r="L588" s="209"/>
      <c r="M588" s="210"/>
      <c r="N588" s="211"/>
      <c r="O588" s="211"/>
      <c r="P588" s="212">
        <f>SUM(P589:P593)</f>
        <v>0</v>
      </c>
      <c r="Q588" s="211"/>
      <c r="R588" s="212">
        <f>SUM(R589:R593)</f>
        <v>0.37608013200000001</v>
      </c>
      <c r="S588" s="211"/>
      <c r="T588" s="213">
        <f>SUM(T589:T593)</f>
        <v>0</v>
      </c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R588" s="214" t="s">
        <v>89</v>
      </c>
      <c r="AT588" s="215" t="s">
        <v>78</v>
      </c>
      <c r="AU588" s="215" t="s">
        <v>87</v>
      </c>
      <c r="AY588" s="214" t="s">
        <v>159</v>
      </c>
      <c r="BK588" s="216">
        <f>SUM(BK589:BK593)</f>
        <v>0</v>
      </c>
    </row>
    <row r="589" s="2" customFormat="1" ht="33" customHeight="1">
      <c r="A589" s="38"/>
      <c r="B589" s="39"/>
      <c r="C589" s="219" t="s">
        <v>1086</v>
      </c>
      <c r="D589" s="219" t="s">
        <v>161</v>
      </c>
      <c r="E589" s="220" t="s">
        <v>1087</v>
      </c>
      <c r="F589" s="221" t="s">
        <v>1088</v>
      </c>
      <c r="G589" s="222" t="s">
        <v>427</v>
      </c>
      <c r="H589" s="223">
        <v>41.520000000000003</v>
      </c>
      <c r="I589" s="224"/>
      <c r="J589" s="225">
        <f>ROUND(I589*H589,1)</f>
        <v>0</v>
      </c>
      <c r="K589" s="226"/>
      <c r="L589" s="44"/>
      <c r="M589" s="227" t="s">
        <v>1</v>
      </c>
      <c r="N589" s="228" t="s">
        <v>44</v>
      </c>
      <c r="O589" s="91"/>
      <c r="P589" s="229">
        <f>O589*H589</f>
        <v>0</v>
      </c>
      <c r="Q589" s="229">
        <v>0.0065323500000000001</v>
      </c>
      <c r="R589" s="229">
        <f>Q589*H589</f>
        <v>0.27122317200000001</v>
      </c>
      <c r="S589" s="229">
        <v>0</v>
      </c>
      <c r="T589" s="230">
        <f>S589*H589</f>
        <v>0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31" t="s">
        <v>231</v>
      </c>
      <c r="AT589" s="231" t="s">
        <v>161</v>
      </c>
      <c r="AU589" s="231" t="s">
        <v>89</v>
      </c>
      <c r="AY589" s="17" t="s">
        <v>159</v>
      </c>
      <c r="BE589" s="232">
        <f>IF(N589="základní",J589,0)</f>
        <v>0</v>
      </c>
      <c r="BF589" s="232">
        <f>IF(N589="snížená",J589,0)</f>
        <v>0</v>
      </c>
      <c r="BG589" s="232">
        <f>IF(N589="zákl. přenesená",J589,0)</f>
        <v>0</v>
      </c>
      <c r="BH589" s="232">
        <f>IF(N589="sníž. přenesená",J589,0)</f>
        <v>0</v>
      </c>
      <c r="BI589" s="232">
        <f>IF(N589="nulová",J589,0)</f>
        <v>0</v>
      </c>
      <c r="BJ589" s="17" t="s">
        <v>87</v>
      </c>
      <c r="BK589" s="232">
        <f>ROUND(I589*H589,1)</f>
        <v>0</v>
      </c>
      <c r="BL589" s="17" t="s">
        <v>231</v>
      </c>
      <c r="BM589" s="231" t="s">
        <v>1089</v>
      </c>
    </row>
    <row r="590" s="13" customFormat="1">
      <c r="A590" s="13"/>
      <c r="B590" s="233"/>
      <c r="C590" s="234"/>
      <c r="D590" s="235" t="s">
        <v>175</v>
      </c>
      <c r="E590" s="236" t="s">
        <v>1</v>
      </c>
      <c r="F590" s="237" t="s">
        <v>715</v>
      </c>
      <c r="G590" s="234"/>
      <c r="H590" s="238">
        <v>41.520000000000003</v>
      </c>
      <c r="I590" s="239"/>
      <c r="J590" s="234"/>
      <c r="K590" s="234"/>
      <c r="L590" s="240"/>
      <c r="M590" s="241"/>
      <c r="N590" s="242"/>
      <c r="O590" s="242"/>
      <c r="P590" s="242"/>
      <c r="Q590" s="242"/>
      <c r="R590" s="242"/>
      <c r="S590" s="242"/>
      <c r="T590" s="24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4" t="s">
        <v>175</v>
      </c>
      <c r="AU590" s="244" t="s">
        <v>89</v>
      </c>
      <c r="AV590" s="13" t="s">
        <v>89</v>
      </c>
      <c r="AW590" s="13" t="s">
        <v>33</v>
      </c>
      <c r="AX590" s="13" t="s">
        <v>87</v>
      </c>
      <c r="AY590" s="244" t="s">
        <v>159</v>
      </c>
    </row>
    <row r="591" s="2" customFormat="1" ht="24.15" customHeight="1">
      <c r="A591" s="38"/>
      <c r="B591" s="39"/>
      <c r="C591" s="219" t="s">
        <v>1090</v>
      </c>
      <c r="D591" s="219" t="s">
        <v>161</v>
      </c>
      <c r="E591" s="220" t="s">
        <v>1091</v>
      </c>
      <c r="F591" s="221" t="s">
        <v>1092</v>
      </c>
      <c r="G591" s="222" t="s">
        <v>427</v>
      </c>
      <c r="H591" s="223">
        <v>38.399999999999999</v>
      </c>
      <c r="I591" s="224"/>
      <c r="J591" s="225">
        <f>ROUND(I591*H591,1)</f>
        <v>0</v>
      </c>
      <c r="K591" s="226"/>
      <c r="L591" s="44"/>
      <c r="M591" s="227" t="s">
        <v>1</v>
      </c>
      <c r="N591" s="228" t="s">
        <v>44</v>
      </c>
      <c r="O591" s="91"/>
      <c r="P591" s="229">
        <f>O591*H591</f>
        <v>0</v>
      </c>
      <c r="Q591" s="229">
        <v>0.0027306499999999998</v>
      </c>
      <c r="R591" s="229">
        <f>Q591*H591</f>
        <v>0.10485695999999999</v>
      </c>
      <c r="S591" s="229">
        <v>0</v>
      </c>
      <c r="T591" s="230">
        <f>S591*H591</f>
        <v>0</v>
      </c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R591" s="231" t="s">
        <v>231</v>
      </c>
      <c r="AT591" s="231" t="s">
        <v>161</v>
      </c>
      <c r="AU591" s="231" t="s">
        <v>89</v>
      </c>
      <c r="AY591" s="17" t="s">
        <v>159</v>
      </c>
      <c r="BE591" s="232">
        <f>IF(N591="základní",J591,0)</f>
        <v>0</v>
      </c>
      <c r="BF591" s="232">
        <f>IF(N591="snížená",J591,0)</f>
        <v>0</v>
      </c>
      <c r="BG591" s="232">
        <f>IF(N591="zákl. přenesená",J591,0)</f>
        <v>0</v>
      </c>
      <c r="BH591" s="232">
        <f>IF(N591="sníž. přenesená",J591,0)</f>
        <v>0</v>
      </c>
      <c r="BI591" s="232">
        <f>IF(N591="nulová",J591,0)</f>
        <v>0</v>
      </c>
      <c r="BJ591" s="17" t="s">
        <v>87</v>
      </c>
      <c r="BK591" s="232">
        <f>ROUND(I591*H591,1)</f>
        <v>0</v>
      </c>
      <c r="BL591" s="17" t="s">
        <v>231</v>
      </c>
      <c r="BM591" s="231" t="s">
        <v>1093</v>
      </c>
    </row>
    <row r="592" s="13" customFormat="1">
      <c r="A592" s="13"/>
      <c r="B592" s="233"/>
      <c r="C592" s="234"/>
      <c r="D592" s="235" t="s">
        <v>175</v>
      </c>
      <c r="E592" s="236" t="s">
        <v>1</v>
      </c>
      <c r="F592" s="237" t="s">
        <v>1094</v>
      </c>
      <c r="G592" s="234"/>
      <c r="H592" s="238">
        <v>38.399999999999999</v>
      </c>
      <c r="I592" s="239"/>
      <c r="J592" s="234"/>
      <c r="K592" s="234"/>
      <c r="L592" s="240"/>
      <c r="M592" s="241"/>
      <c r="N592" s="242"/>
      <c r="O592" s="242"/>
      <c r="P592" s="242"/>
      <c r="Q592" s="242"/>
      <c r="R592" s="242"/>
      <c r="S592" s="242"/>
      <c r="T592" s="24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4" t="s">
        <v>175</v>
      </c>
      <c r="AU592" s="244" t="s">
        <v>89</v>
      </c>
      <c r="AV592" s="13" t="s">
        <v>89</v>
      </c>
      <c r="AW592" s="13" t="s">
        <v>33</v>
      </c>
      <c r="AX592" s="13" t="s">
        <v>87</v>
      </c>
      <c r="AY592" s="244" t="s">
        <v>159</v>
      </c>
    </row>
    <row r="593" s="2" customFormat="1" ht="24.15" customHeight="1">
      <c r="A593" s="38"/>
      <c r="B593" s="39"/>
      <c r="C593" s="219" t="s">
        <v>1095</v>
      </c>
      <c r="D593" s="219" t="s">
        <v>161</v>
      </c>
      <c r="E593" s="220" t="s">
        <v>1096</v>
      </c>
      <c r="F593" s="221" t="s">
        <v>1097</v>
      </c>
      <c r="G593" s="222" t="s">
        <v>286</v>
      </c>
      <c r="H593" s="223">
        <v>0.376</v>
      </c>
      <c r="I593" s="224"/>
      <c r="J593" s="225">
        <f>ROUND(I593*H593,1)</f>
        <v>0</v>
      </c>
      <c r="K593" s="226"/>
      <c r="L593" s="44"/>
      <c r="M593" s="227" t="s">
        <v>1</v>
      </c>
      <c r="N593" s="228" t="s">
        <v>44</v>
      </c>
      <c r="O593" s="91"/>
      <c r="P593" s="229">
        <f>O593*H593</f>
        <v>0</v>
      </c>
      <c r="Q593" s="229">
        <v>0</v>
      </c>
      <c r="R593" s="229">
        <f>Q593*H593</f>
        <v>0</v>
      </c>
      <c r="S593" s="229">
        <v>0</v>
      </c>
      <c r="T593" s="230">
        <f>S593*H593</f>
        <v>0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231" t="s">
        <v>231</v>
      </c>
      <c r="AT593" s="231" t="s">
        <v>161</v>
      </c>
      <c r="AU593" s="231" t="s">
        <v>89</v>
      </c>
      <c r="AY593" s="17" t="s">
        <v>159</v>
      </c>
      <c r="BE593" s="232">
        <f>IF(N593="základní",J593,0)</f>
        <v>0</v>
      </c>
      <c r="BF593" s="232">
        <f>IF(N593="snížená",J593,0)</f>
        <v>0</v>
      </c>
      <c r="BG593" s="232">
        <f>IF(N593="zákl. přenesená",J593,0)</f>
        <v>0</v>
      </c>
      <c r="BH593" s="232">
        <f>IF(N593="sníž. přenesená",J593,0)</f>
        <v>0</v>
      </c>
      <c r="BI593" s="232">
        <f>IF(N593="nulová",J593,0)</f>
        <v>0</v>
      </c>
      <c r="BJ593" s="17" t="s">
        <v>87</v>
      </c>
      <c r="BK593" s="232">
        <f>ROUND(I593*H593,1)</f>
        <v>0</v>
      </c>
      <c r="BL593" s="17" t="s">
        <v>231</v>
      </c>
      <c r="BM593" s="231" t="s">
        <v>1098</v>
      </c>
    </row>
    <row r="594" s="12" customFormat="1" ht="22.8" customHeight="1">
      <c r="A594" s="12"/>
      <c r="B594" s="203"/>
      <c r="C594" s="204"/>
      <c r="D594" s="205" t="s">
        <v>78</v>
      </c>
      <c r="E594" s="217" t="s">
        <v>1099</v>
      </c>
      <c r="F594" s="217" t="s">
        <v>1100</v>
      </c>
      <c r="G594" s="204"/>
      <c r="H594" s="204"/>
      <c r="I594" s="207"/>
      <c r="J594" s="218">
        <f>BK594</f>
        <v>0</v>
      </c>
      <c r="K594" s="204"/>
      <c r="L594" s="209"/>
      <c r="M594" s="210"/>
      <c r="N594" s="211"/>
      <c r="O594" s="211"/>
      <c r="P594" s="212">
        <f>SUM(P595:P617)</f>
        <v>0</v>
      </c>
      <c r="Q594" s="211"/>
      <c r="R594" s="212">
        <f>SUM(R595:R617)</f>
        <v>3.476841457576</v>
      </c>
      <c r="S594" s="211"/>
      <c r="T594" s="213">
        <f>SUM(T595:T617)</f>
        <v>0</v>
      </c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R594" s="214" t="s">
        <v>89</v>
      </c>
      <c r="AT594" s="215" t="s">
        <v>78</v>
      </c>
      <c r="AU594" s="215" t="s">
        <v>87</v>
      </c>
      <c r="AY594" s="214" t="s">
        <v>159</v>
      </c>
      <c r="BK594" s="216">
        <f>SUM(BK595:BK617)</f>
        <v>0</v>
      </c>
    </row>
    <row r="595" s="2" customFormat="1" ht="33" customHeight="1">
      <c r="A595" s="38"/>
      <c r="B595" s="39"/>
      <c r="C595" s="219" t="s">
        <v>1101</v>
      </c>
      <c r="D595" s="219" t="s">
        <v>161</v>
      </c>
      <c r="E595" s="220" t="s">
        <v>1102</v>
      </c>
      <c r="F595" s="221" t="s">
        <v>1103</v>
      </c>
      <c r="G595" s="222" t="s">
        <v>173</v>
      </c>
      <c r="H595" s="223">
        <v>3.6000000000000001</v>
      </c>
      <c r="I595" s="224"/>
      <c r="J595" s="225">
        <f>ROUND(I595*H595,1)</f>
        <v>0</v>
      </c>
      <c r="K595" s="226"/>
      <c r="L595" s="44"/>
      <c r="M595" s="227" t="s">
        <v>1</v>
      </c>
      <c r="N595" s="228" t="s">
        <v>44</v>
      </c>
      <c r="O595" s="91"/>
      <c r="P595" s="229">
        <f>O595*H595</f>
        <v>0</v>
      </c>
      <c r="Q595" s="229">
        <v>0.00025999999999999998</v>
      </c>
      <c r="R595" s="229">
        <f>Q595*H595</f>
        <v>0.00093599999999999998</v>
      </c>
      <c r="S595" s="229">
        <v>0</v>
      </c>
      <c r="T595" s="230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31" t="s">
        <v>231</v>
      </c>
      <c r="AT595" s="231" t="s">
        <v>161</v>
      </c>
      <c r="AU595" s="231" t="s">
        <v>89</v>
      </c>
      <c r="AY595" s="17" t="s">
        <v>159</v>
      </c>
      <c r="BE595" s="232">
        <f>IF(N595="základní",J595,0)</f>
        <v>0</v>
      </c>
      <c r="BF595" s="232">
        <f>IF(N595="snížená",J595,0)</f>
        <v>0</v>
      </c>
      <c r="BG595" s="232">
        <f>IF(N595="zákl. přenesená",J595,0)</f>
        <v>0</v>
      </c>
      <c r="BH595" s="232">
        <f>IF(N595="sníž. přenesená",J595,0)</f>
        <v>0</v>
      </c>
      <c r="BI595" s="232">
        <f>IF(N595="nulová",J595,0)</f>
        <v>0</v>
      </c>
      <c r="BJ595" s="17" t="s">
        <v>87</v>
      </c>
      <c r="BK595" s="232">
        <f>ROUND(I595*H595,1)</f>
        <v>0</v>
      </c>
      <c r="BL595" s="17" t="s">
        <v>231</v>
      </c>
      <c r="BM595" s="231" t="s">
        <v>1104</v>
      </c>
    </row>
    <row r="596" s="13" customFormat="1">
      <c r="A596" s="13"/>
      <c r="B596" s="233"/>
      <c r="C596" s="234"/>
      <c r="D596" s="235" t="s">
        <v>175</v>
      </c>
      <c r="E596" s="236" t="s">
        <v>1</v>
      </c>
      <c r="F596" s="237" t="s">
        <v>1105</v>
      </c>
      <c r="G596" s="234"/>
      <c r="H596" s="238">
        <v>3.6000000000000001</v>
      </c>
      <c r="I596" s="239"/>
      <c r="J596" s="234"/>
      <c r="K596" s="234"/>
      <c r="L596" s="240"/>
      <c r="M596" s="241"/>
      <c r="N596" s="242"/>
      <c r="O596" s="242"/>
      <c r="P596" s="242"/>
      <c r="Q596" s="242"/>
      <c r="R596" s="242"/>
      <c r="S596" s="242"/>
      <c r="T596" s="24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4" t="s">
        <v>175</v>
      </c>
      <c r="AU596" s="244" t="s">
        <v>89</v>
      </c>
      <c r="AV596" s="13" t="s">
        <v>89</v>
      </c>
      <c r="AW596" s="13" t="s">
        <v>33</v>
      </c>
      <c r="AX596" s="13" t="s">
        <v>87</v>
      </c>
      <c r="AY596" s="244" t="s">
        <v>159</v>
      </c>
    </row>
    <row r="597" s="2" customFormat="1" ht="24.15" customHeight="1">
      <c r="A597" s="38"/>
      <c r="B597" s="39"/>
      <c r="C597" s="266" t="s">
        <v>1106</v>
      </c>
      <c r="D597" s="266" t="s">
        <v>572</v>
      </c>
      <c r="E597" s="267" t="s">
        <v>1107</v>
      </c>
      <c r="F597" s="268" t="s">
        <v>1108</v>
      </c>
      <c r="G597" s="269" t="s">
        <v>173</v>
      </c>
      <c r="H597" s="270">
        <v>3.6000000000000001</v>
      </c>
      <c r="I597" s="271"/>
      <c r="J597" s="272">
        <f>ROUND(I597*H597,1)</f>
        <v>0</v>
      </c>
      <c r="K597" s="273"/>
      <c r="L597" s="274"/>
      <c r="M597" s="275" t="s">
        <v>1</v>
      </c>
      <c r="N597" s="276" t="s">
        <v>44</v>
      </c>
      <c r="O597" s="91"/>
      <c r="P597" s="229">
        <f>O597*H597</f>
        <v>0</v>
      </c>
      <c r="Q597" s="229">
        <v>0.029170000000000001</v>
      </c>
      <c r="R597" s="229">
        <f>Q597*H597</f>
        <v>0.10501200000000001</v>
      </c>
      <c r="S597" s="229">
        <v>0</v>
      </c>
      <c r="T597" s="230">
        <f>S597*H597</f>
        <v>0</v>
      </c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R597" s="231" t="s">
        <v>311</v>
      </c>
      <c r="AT597" s="231" t="s">
        <v>572</v>
      </c>
      <c r="AU597" s="231" t="s">
        <v>89</v>
      </c>
      <c r="AY597" s="17" t="s">
        <v>159</v>
      </c>
      <c r="BE597" s="232">
        <f>IF(N597="základní",J597,0)</f>
        <v>0</v>
      </c>
      <c r="BF597" s="232">
        <f>IF(N597="snížená",J597,0)</f>
        <v>0</v>
      </c>
      <c r="BG597" s="232">
        <f>IF(N597="zákl. přenesená",J597,0)</f>
        <v>0</v>
      </c>
      <c r="BH597" s="232">
        <f>IF(N597="sníž. přenesená",J597,0)</f>
        <v>0</v>
      </c>
      <c r="BI597" s="232">
        <f>IF(N597="nulová",J597,0)</f>
        <v>0</v>
      </c>
      <c r="BJ597" s="17" t="s">
        <v>87</v>
      </c>
      <c r="BK597" s="232">
        <f>ROUND(I597*H597,1)</f>
        <v>0</v>
      </c>
      <c r="BL597" s="17" t="s">
        <v>231</v>
      </c>
      <c r="BM597" s="231" t="s">
        <v>1109</v>
      </c>
    </row>
    <row r="598" s="2" customFormat="1" ht="24.15" customHeight="1">
      <c r="A598" s="38"/>
      <c r="B598" s="39"/>
      <c r="C598" s="219" t="s">
        <v>1110</v>
      </c>
      <c r="D598" s="219" t="s">
        <v>161</v>
      </c>
      <c r="E598" s="220" t="s">
        <v>1111</v>
      </c>
      <c r="F598" s="221" t="s">
        <v>1112</v>
      </c>
      <c r="G598" s="222" t="s">
        <v>173</v>
      </c>
      <c r="H598" s="223">
        <v>82.560000000000002</v>
      </c>
      <c r="I598" s="224"/>
      <c r="J598" s="225">
        <f>ROUND(I598*H598,1)</f>
        <v>0</v>
      </c>
      <c r="K598" s="226"/>
      <c r="L598" s="44"/>
      <c r="M598" s="227" t="s">
        <v>1</v>
      </c>
      <c r="N598" s="228" t="s">
        <v>44</v>
      </c>
      <c r="O598" s="91"/>
      <c r="P598" s="229">
        <f>O598*H598</f>
        <v>0</v>
      </c>
      <c r="Q598" s="229">
        <v>0.00024792459999999999</v>
      </c>
      <c r="R598" s="229">
        <f>Q598*H598</f>
        <v>0.020468654975999999</v>
      </c>
      <c r="S598" s="229">
        <v>0</v>
      </c>
      <c r="T598" s="230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231" t="s">
        <v>231</v>
      </c>
      <c r="AT598" s="231" t="s">
        <v>161</v>
      </c>
      <c r="AU598" s="231" t="s">
        <v>89</v>
      </c>
      <c r="AY598" s="17" t="s">
        <v>159</v>
      </c>
      <c r="BE598" s="232">
        <f>IF(N598="základní",J598,0)</f>
        <v>0</v>
      </c>
      <c r="BF598" s="232">
        <f>IF(N598="snížená",J598,0)</f>
        <v>0</v>
      </c>
      <c r="BG598" s="232">
        <f>IF(N598="zákl. přenesená",J598,0)</f>
        <v>0</v>
      </c>
      <c r="BH598" s="232">
        <f>IF(N598="sníž. přenesená",J598,0)</f>
        <v>0</v>
      </c>
      <c r="BI598" s="232">
        <f>IF(N598="nulová",J598,0)</f>
        <v>0</v>
      </c>
      <c r="BJ598" s="17" t="s">
        <v>87</v>
      </c>
      <c r="BK598" s="232">
        <f>ROUND(I598*H598,1)</f>
        <v>0</v>
      </c>
      <c r="BL598" s="17" t="s">
        <v>231</v>
      </c>
      <c r="BM598" s="231" t="s">
        <v>1113</v>
      </c>
    </row>
    <row r="599" s="13" customFormat="1">
      <c r="A599" s="13"/>
      <c r="B599" s="233"/>
      <c r="C599" s="234"/>
      <c r="D599" s="235" t="s">
        <v>175</v>
      </c>
      <c r="E599" s="236" t="s">
        <v>1</v>
      </c>
      <c r="F599" s="237" t="s">
        <v>1114</v>
      </c>
      <c r="G599" s="234"/>
      <c r="H599" s="238">
        <v>82.560000000000002</v>
      </c>
      <c r="I599" s="239"/>
      <c r="J599" s="234"/>
      <c r="K599" s="234"/>
      <c r="L599" s="240"/>
      <c r="M599" s="241"/>
      <c r="N599" s="242"/>
      <c r="O599" s="242"/>
      <c r="P599" s="242"/>
      <c r="Q599" s="242"/>
      <c r="R599" s="242"/>
      <c r="S599" s="242"/>
      <c r="T599" s="24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4" t="s">
        <v>175</v>
      </c>
      <c r="AU599" s="244" t="s">
        <v>89</v>
      </c>
      <c r="AV599" s="13" t="s">
        <v>89</v>
      </c>
      <c r="AW599" s="13" t="s">
        <v>33</v>
      </c>
      <c r="AX599" s="13" t="s">
        <v>87</v>
      </c>
      <c r="AY599" s="244" t="s">
        <v>159</v>
      </c>
    </row>
    <row r="600" s="2" customFormat="1" ht="24.15" customHeight="1">
      <c r="A600" s="38"/>
      <c r="B600" s="39"/>
      <c r="C600" s="266" t="s">
        <v>1115</v>
      </c>
      <c r="D600" s="266" t="s">
        <v>572</v>
      </c>
      <c r="E600" s="267" t="s">
        <v>1116</v>
      </c>
      <c r="F600" s="268" t="s">
        <v>1117</v>
      </c>
      <c r="G600" s="269" t="s">
        <v>164</v>
      </c>
      <c r="H600" s="270">
        <v>16</v>
      </c>
      <c r="I600" s="271"/>
      <c r="J600" s="272">
        <f>ROUND(I600*H600,1)</f>
        <v>0</v>
      </c>
      <c r="K600" s="273"/>
      <c r="L600" s="274"/>
      <c r="M600" s="275" t="s">
        <v>1</v>
      </c>
      <c r="N600" s="276" t="s">
        <v>44</v>
      </c>
      <c r="O600" s="91"/>
      <c r="P600" s="229">
        <f>O600*H600</f>
        <v>0</v>
      </c>
      <c r="Q600" s="229">
        <v>0.18633</v>
      </c>
      <c r="R600" s="229">
        <f>Q600*H600</f>
        <v>2.9812799999999999</v>
      </c>
      <c r="S600" s="229">
        <v>0</v>
      </c>
      <c r="T600" s="230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231" t="s">
        <v>311</v>
      </c>
      <c r="AT600" s="231" t="s">
        <v>572</v>
      </c>
      <c r="AU600" s="231" t="s">
        <v>89</v>
      </c>
      <c r="AY600" s="17" t="s">
        <v>159</v>
      </c>
      <c r="BE600" s="232">
        <f>IF(N600="základní",J600,0)</f>
        <v>0</v>
      </c>
      <c r="BF600" s="232">
        <f>IF(N600="snížená",J600,0)</f>
        <v>0</v>
      </c>
      <c r="BG600" s="232">
        <f>IF(N600="zákl. přenesená",J600,0)</f>
        <v>0</v>
      </c>
      <c r="BH600" s="232">
        <f>IF(N600="sníž. přenesená",J600,0)</f>
        <v>0</v>
      </c>
      <c r="BI600" s="232">
        <f>IF(N600="nulová",J600,0)</f>
        <v>0</v>
      </c>
      <c r="BJ600" s="17" t="s">
        <v>87</v>
      </c>
      <c r="BK600" s="232">
        <f>ROUND(I600*H600,1)</f>
        <v>0</v>
      </c>
      <c r="BL600" s="17" t="s">
        <v>231</v>
      </c>
      <c r="BM600" s="231" t="s">
        <v>1118</v>
      </c>
    </row>
    <row r="601" s="2" customFormat="1" ht="21.75" customHeight="1">
      <c r="A601" s="38"/>
      <c r="B601" s="39"/>
      <c r="C601" s="219" t="s">
        <v>1119</v>
      </c>
      <c r="D601" s="219" t="s">
        <v>161</v>
      </c>
      <c r="E601" s="220" t="s">
        <v>1120</v>
      </c>
      <c r="F601" s="221" t="s">
        <v>1121</v>
      </c>
      <c r="G601" s="222" t="s">
        <v>427</v>
      </c>
      <c r="H601" s="223">
        <v>38.399999999999999</v>
      </c>
      <c r="I601" s="224"/>
      <c r="J601" s="225">
        <f>ROUND(I601*H601,1)</f>
        <v>0</v>
      </c>
      <c r="K601" s="226"/>
      <c r="L601" s="44"/>
      <c r="M601" s="227" t="s">
        <v>1</v>
      </c>
      <c r="N601" s="228" t="s">
        <v>44</v>
      </c>
      <c r="O601" s="91"/>
      <c r="P601" s="229">
        <f>O601*H601</f>
        <v>0</v>
      </c>
      <c r="Q601" s="229">
        <v>5.0195000000000003E-05</v>
      </c>
      <c r="R601" s="229">
        <f>Q601*H601</f>
        <v>0.001927488</v>
      </c>
      <c r="S601" s="229">
        <v>0</v>
      </c>
      <c r="T601" s="230">
        <f>S601*H601</f>
        <v>0</v>
      </c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R601" s="231" t="s">
        <v>231</v>
      </c>
      <c r="AT601" s="231" t="s">
        <v>161</v>
      </c>
      <c r="AU601" s="231" t="s">
        <v>89</v>
      </c>
      <c r="AY601" s="17" t="s">
        <v>159</v>
      </c>
      <c r="BE601" s="232">
        <f>IF(N601="základní",J601,0)</f>
        <v>0</v>
      </c>
      <c r="BF601" s="232">
        <f>IF(N601="snížená",J601,0)</f>
        <v>0</v>
      </c>
      <c r="BG601" s="232">
        <f>IF(N601="zákl. přenesená",J601,0)</f>
        <v>0</v>
      </c>
      <c r="BH601" s="232">
        <f>IF(N601="sníž. přenesená",J601,0)</f>
        <v>0</v>
      </c>
      <c r="BI601" s="232">
        <f>IF(N601="nulová",J601,0)</f>
        <v>0</v>
      </c>
      <c r="BJ601" s="17" t="s">
        <v>87</v>
      </c>
      <c r="BK601" s="232">
        <f>ROUND(I601*H601,1)</f>
        <v>0</v>
      </c>
      <c r="BL601" s="17" t="s">
        <v>231</v>
      </c>
      <c r="BM601" s="231" t="s">
        <v>1122</v>
      </c>
    </row>
    <row r="602" s="13" customFormat="1">
      <c r="A602" s="13"/>
      <c r="B602" s="233"/>
      <c r="C602" s="234"/>
      <c r="D602" s="235" t="s">
        <v>175</v>
      </c>
      <c r="E602" s="236" t="s">
        <v>1</v>
      </c>
      <c r="F602" s="237" t="s">
        <v>1094</v>
      </c>
      <c r="G602" s="234"/>
      <c r="H602" s="238">
        <v>38.399999999999999</v>
      </c>
      <c r="I602" s="239"/>
      <c r="J602" s="234"/>
      <c r="K602" s="234"/>
      <c r="L602" s="240"/>
      <c r="M602" s="241"/>
      <c r="N602" s="242"/>
      <c r="O602" s="242"/>
      <c r="P602" s="242"/>
      <c r="Q602" s="242"/>
      <c r="R602" s="242"/>
      <c r="S602" s="242"/>
      <c r="T602" s="24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4" t="s">
        <v>175</v>
      </c>
      <c r="AU602" s="244" t="s">
        <v>89</v>
      </c>
      <c r="AV602" s="13" t="s">
        <v>89</v>
      </c>
      <c r="AW602" s="13" t="s">
        <v>33</v>
      </c>
      <c r="AX602" s="13" t="s">
        <v>87</v>
      </c>
      <c r="AY602" s="244" t="s">
        <v>159</v>
      </c>
    </row>
    <row r="603" s="2" customFormat="1" ht="24.15" customHeight="1">
      <c r="A603" s="38"/>
      <c r="B603" s="39"/>
      <c r="C603" s="266" t="s">
        <v>1123</v>
      </c>
      <c r="D603" s="266" t="s">
        <v>572</v>
      </c>
      <c r="E603" s="267" t="s">
        <v>1124</v>
      </c>
      <c r="F603" s="268" t="s">
        <v>1125</v>
      </c>
      <c r="G603" s="269" t="s">
        <v>427</v>
      </c>
      <c r="H603" s="270">
        <v>42.240000000000002</v>
      </c>
      <c r="I603" s="271"/>
      <c r="J603" s="272">
        <f>ROUND(I603*H603,1)</f>
        <v>0</v>
      </c>
      <c r="K603" s="273"/>
      <c r="L603" s="274"/>
      <c r="M603" s="275" t="s">
        <v>1</v>
      </c>
      <c r="N603" s="276" t="s">
        <v>44</v>
      </c>
      <c r="O603" s="91"/>
      <c r="P603" s="229">
        <f>O603*H603</f>
        <v>0</v>
      </c>
      <c r="Q603" s="229">
        <v>5.0000000000000002E-05</v>
      </c>
      <c r="R603" s="229">
        <f>Q603*H603</f>
        <v>0.0021120000000000002</v>
      </c>
      <c r="S603" s="229">
        <v>0</v>
      </c>
      <c r="T603" s="230">
        <f>S603*H603</f>
        <v>0</v>
      </c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R603" s="231" t="s">
        <v>311</v>
      </c>
      <c r="AT603" s="231" t="s">
        <v>572</v>
      </c>
      <c r="AU603" s="231" t="s">
        <v>89</v>
      </c>
      <c r="AY603" s="17" t="s">
        <v>159</v>
      </c>
      <c r="BE603" s="232">
        <f>IF(N603="základní",J603,0)</f>
        <v>0</v>
      </c>
      <c r="BF603" s="232">
        <f>IF(N603="snížená",J603,0)</f>
        <v>0</v>
      </c>
      <c r="BG603" s="232">
        <f>IF(N603="zákl. přenesená",J603,0)</f>
        <v>0</v>
      </c>
      <c r="BH603" s="232">
        <f>IF(N603="sníž. přenesená",J603,0)</f>
        <v>0</v>
      </c>
      <c r="BI603" s="232">
        <f>IF(N603="nulová",J603,0)</f>
        <v>0</v>
      </c>
      <c r="BJ603" s="17" t="s">
        <v>87</v>
      </c>
      <c r="BK603" s="232">
        <f>ROUND(I603*H603,1)</f>
        <v>0</v>
      </c>
      <c r="BL603" s="17" t="s">
        <v>231</v>
      </c>
      <c r="BM603" s="231" t="s">
        <v>1126</v>
      </c>
    </row>
    <row r="604" s="13" customFormat="1">
      <c r="A604" s="13"/>
      <c r="B604" s="233"/>
      <c r="C604" s="234"/>
      <c r="D604" s="235" t="s">
        <v>175</v>
      </c>
      <c r="E604" s="234"/>
      <c r="F604" s="237" t="s">
        <v>1127</v>
      </c>
      <c r="G604" s="234"/>
      <c r="H604" s="238">
        <v>42.240000000000002</v>
      </c>
      <c r="I604" s="239"/>
      <c r="J604" s="234"/>
      <c r="K604" s="234"/>
      <c r="L604" s="240"/>
      <c r="M604" s="241"/>
      <c r="N604" s="242"/>
      <c r="O604" s="242"/>
      <c r="P604" s="242"/>
      <c r="Q604" s="242"/>
      <c r="R604" s="242"/>
      <c r="S604" s="242"/>
      <c r="T604" s="24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4" t="s">
        <v>175</v>
      </c>
      <c r="AU604" s="244" t="s">
        <v>89</v>
      </c>
      <c r="AV604" s="13" t="s">
        <v>89</v>
      </c>
      <c r="AW604" s="13" t="s">
        <v>4</v>
      </c>
      <c r="AX604" s="13" t="s">
        <v>87</v>
      </c>
      <c r="AY604" s="244" t="s">
        <v>159</v>
      </c>
    </row>
    <row r="605" s="2" customFormat="1" ht="24.15" customHeight="1">
      <c r="A605" s="38"/>
      <c r="B605" s="39"/>
      <c r="C605" s="219" t="s">
        <v>1128</v>
      </c>
      <c r="D605" s="219" t="s">
        <v>161</v>
      </c>
      <c r="E605" s="220" t="s">
        <v>1129</v>
      </c>
      <c r="F605" s="221" t="s">
        <v>1130</v>
      </c>
      <c r="G605" s="222" t="s">
        <v>427</v>
      </c>
      <c r="H605" s="223">
        <v>117.8</v>
      </c>
      <c r="I605" s="224"/>
      <c r="J605" s="225">
        <f>ROUND(I605*H605,1)</f>
        <v>0</v>
      </c>
      <c r="K605" s="226"/>
      <c r="L605" s="44"/>
      <c r="M605" s="227" t="s">
        <v>1</v>
      </c>
      <c r="N605" s="228" t="s">
        <v>44</v>
      </c>
      <c r="O605" s="91"/>
      <c r="P605" s="229">
        <f>O605*H605</f>
        <v>0</v>
      </c>
      <c r="Q605" s="229">
        <v>2.8985000000000001E-05</v>
      </c>
      <c r="R605" s="229">
        <f>Q605*H605</f>
        <v>0.0034144330000000001</v>
      </c>
      <c r="S605" s="229">
        <v>0</v>
      </c>
      <c r="T605" s="230">
        <f>S605*H605</f>
        <v>0</v>
      </c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R605" s="231" t="s">
        <v>231</v>
      </c>
      <c r="AT605" s="231" t="s">
        <v>161</v>
      </c>
      <c r="AU605" s="231" t="s">
        <v>89</v>
      </c>
      <c r="AY605" s="17" t="s">
        <v>159</v>
      </c>
      <c r="BE605" s="232">
        <f>IF(N605="základní",J605,0)</f>
        <v>0</v>
      </c>
      <c r="BF605" s="232">
        <f>IF(N605="snížená",J605,0)</f>
        <v>0</v>
      </c>
      <c r="BG605" s="232">
        <f>IF(N605="zákl. přenesená",J605,0)</f>
        <v>0</v>
      </c>
      <c r="BH605" s="232">
        <f>IF(N605="sníž. přenesená",J605,0)</f>
        <v>0</v>
      </c>
      <c r="BI605" s="232">
        <f>IF(N605="nulová",J605,0)</f>
        <v>0</v>
      </c>
      <c r="BJ605" s="17" t="s">
        <v>87</v>
      </c>
      <c r="BK605" s="232">
        <f>ROUND(I605*H605,1)</f>
        <v>0</v>
      </c>
      <c r="BL605" s="17" t="s">
        <v>231</v>
      </c>
      <c r="BM605" s="231" t="s">
        <v>1131</v>
      </c>
    </row>
    <row r="606" s="13" customFormat="1">
      <c r="A606" s="13"/>
      <c r="B606" s="233"/>
      <c r="C606" s="234"/>
      <c r="D606" s="235" t="s">
        <v>175</v>
      </c>
      <c r="E606" s="236" t="s">
        <v>1</v>
      </c>
      <c r="F606" s="237" t="s">
        <v>1132</v>
      </c>
      <c r="G606" s="234"/>
      <c r="H606" s="238">
        <v>117.8</v>
      </c>
      <c r="I606" s="239"/>
      <c r="J606" s="234"/>
      <c r="K606" s="234"/>
      <c r="L606" s="240"/>
      <c r="M606" s="241"/>
      <c r="N606" s="242"/>
      <c r="O606" s="242"/>
      <c r="P606" s="242"/>
      <c r="Q606" s="242"/>
      <c r="R606" s="242"/>
      <c r="S606" s="242"/>
      <c r="T606" s="24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4" t="s">
        <v>175</v>
      </c>
      <c r="AU606" s="244" t="s">
        <v>89</v>
      </c>
      <c r="AV606" s="13" t="s">
        <v>89</v>
      </c>
      <c r="AW606" s="13" t="s">
        <v>33</v>
      </c>
      <c r="AX606" s="13" t="s">
        <v>87</v>
      </c>
      <c r="AY606" s="244" t="s">
        <v>159</v>
      </c>
    </row>
    <row r="607" s="2" customFormat="1" ht="33" customHeight="1">
      <c r="A607" s="38"/>
      <c r="B607" s="39"/>
      <c r="C607" s="266" t="s">
        <v>1133</v>
      </c>
      <c r="D607" s="266" t="s">
        <v>572</v>
      </c>
      <c r="E607" s="267" t="s">
        <v>1134</v>
      </c>
      <c r="F607" s="268" t="s">
        <v>1135</v>
      </c>
      <c r="G607" s="269" t="s">
        <v>427</v>
      </c>
      <c r="H607" s="270">
        <v>129.58000000000001</v>
      </c>
      <c r="I607" s="271"/>
      <c r="J607" s="272">
        <f>ROUND(I607*H607,1)</f>
        <v>0</v>
      </c>
      <c r="K607" s="273"/>
      <c r="L607" s="274"/>
      <c r="M607" s="275" t="s">
        <v>1</v>
      </c>
      <c r="N607" s="276" t="s">
        <v>44</v>
      </c>
      <c r="O607" s="91"/>
      <c r="P607" s="229">
        <f>O607*H607</f>
        <v>0</v>
      </c>
      <c r="Q607" s="229">
        <v>4.0000000000000003E-05</v>
      </c>
      <c r="R607" s="229">
        <f>Q607*H607</f>
        <v>0.0051832000000000007</v>
      </c>
      <c r="S607" s="229">
        <v>0</v>
      </c>
      <c r="T607" s="230">
        <f>S607*H607</f>
        <v>0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231" t="s">
        <v>311</v>
      </c>
      <c r="AT607" s="231" t="s">
        <v>572</v>
      </c>
      <c r="AU607" s="231" t="s">
        <v>89</v>
      </c>
      <c r="AY607" s="17" t="s">
        <v>159</v>
      </c>
      <c r="BE607" s="232">
        <f>IF(N607="základní",J607,0)</f>
        <v>0</v>
      </c>
      <c r="BF607" s="232">
        <f>IF(N607="snížená",J607,0)</f>
        <v>0</v>
      </c>
      <c r="BG607" s="232">
        <f>IF(N607="zákl. přenesená",J607,0)</f>
        <v>0</v>
      </c>
      <c r="BH607" s="232">
        <f>IF(N607="sníž. přenesená",J607,0)</f>
        <v>0</v>
      </c>
      <c r="BI607" s="232">
        <f>IF(N607="nulová",J607,0)</f>
        <v>0</v>
      </c>
      <c r="BJ607" s="17" t="s">
        <v>87</v>
      </c>
      <c r="BK607" s="232">
        <f>ROUND(I607*H607,1)</f>
        <v>0</v>
      </c>
      <c r="BL607" s="17" t="s">
        <v>231</v>
      </c>
      <c r="BM607" s="231" t="s">
        <v>1136</v>
      </c>
    </row>
    <row r="608" s="13" customFormat="1">
      <c r="A608" s="13"/>
      <c r="B608" s="233"/>
      <c r="C608" s="234"/>
      <c r="D608" s="235" t="s">
        <v>175</v>
      </c>
      <c r="E608" s="234"/>
      <c r="F608" s="237" t="s">
        <v>1137</v>
      </c>
      <c r="G608" s="234"/>
      <c r="H608" s="238">
        <v>129.58000000000001</v>
      </c>
      <c r="I608" s="239"/>
      <c r="J608" s="234"/>
      <c r="K608" s="234"/>
      <c r="L608" s="240"/>
      <c r="M608" s="241"/>
      <c r="N608" s="242"/>
      <c r="O608" s="242"/>
      <c r="P608" s="242"/>
      <c r="Q608" s="242"/>
      <c r="R608" s="242"/>
      <c r="S608" s="242"/>
      <c r="T608" s="24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4" t="s">
        <v>175</v>
      </c>
      <c r="AU608" s="244" t="s">
        <v>89</v>
      </c>
      <c r="AV608" s="13" t="s">
        <v>89</v>
      </c>
      <c r="AW608" s="13" t="s">
        <v>4</v>
      </c>
      <c r="AX608" s="13" t="s">
        <v>87</v>
      </c>
      <c r="AY608" s="244" t="s">
        <v>159</v>
      </c>
    </row>
    <row r="609" s="2" customFormat="1" ht="24.15" customHeight="1">
      <c r="A609" s="38"/>
      <c r="B609" s="39"/>
      <c r="C609" s="219" t="s">
        <v>1138</v>
      </c>
      <c r="D609" s="219" t="s">
        <v>161</v>
      </c>
      <c r="E609" s="220" t="s">
        <v>1139</v>
      </c>
      <c r="F609" s="221" t="s">
        <v>1140</v>
      </c>
      <c r="G609" s="222" t="s">
        <v>164</v>
      </c>
      <c r="H609" s="223">
        <v>2</v>
      </c>
      <c r="I609" s="224"/>
      <c r="J609" s="225">
        <f>ROUND(I609*H609,1)</f>
        <v>0</v>
      </c>
      <c r="K609" s="226"/>
      <c r="L609" s="44"/>
      <c r="M609" s="227" t="s">
        <v>1</v>
      </c>
      <c r="N609" s="228" t="s">
        <v>44</v>
      </c>
      <c r="O609" s="91"/>
      <c r="P609" s="229">
        <f>O609*H609</f>
        <v>0</v>
      </c>
      <c r="Q609" s="229">
        <v>0.00087384080000000002</v>
      </c>
      <c r="R609" s="229">
        <f>Q609*H609</f>
        <v>0.0017476816000000001</v>
      </c>
      <c r="S609" s="229">
        <v>0</v>
      </c>
      <c r="T609" s="230">
        <f>S609*H609</f>
        <v>0</v>
      </c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R609" s="231" t="s">
        <v>231</v>
      </c>
      <c r="AT609" s="231" t="s">
        <v>161</v>
      </c>
      <c r="AU609" s="231" t="s">
        <v>89</v>
      </c>
      <c r="AY609" s="17" t="s">
        <v>159</v>
      </c>
      <c r="BE609" s="232">
        <f>IF(N609="základní",J609,0)</f>
        <v>0</v>
      </c>
      <c r="BF609" s="232">
        <f>IF(N609="snížená",J609,0)</f>
        <v>0</v>
      </c>
      <c r="BG609" s="232">
        <f>IF(N609="zákl. přenesená",J609,0)</f>
        <v>0</v>
      </c>
      <c r="BH609" s="232">
        <f>IF(N609="sníž. přenesená",J609,0)</f>
        <v>0</v>
      </c>
      <c r="BI609" s="232">
        <f>IF(N609="nulová",J609,0)</f>
        <v>0</v>
      </c>
      <c r="BJ609" s="17" t="s">
        <v>87</v>
      </c>
      <c r="BK609" s="232">
        <f>ROUND(I609*H609,1)</f>
        <v>0</v>
      </c>
      <c r="BL609" s="17" t="s">
        <v>231</v>
      </c>
      <c r="BM609" s="231" t="s">
        <v>1141</v>
      </c>
    </row>
    <row r="610" s="2" customFormat="1" ht="24.15" customHeight="1">
      <c r="A610" s="38"/>
      <c r="B610" s="39"/>
      <c r="C610" s="266" t="s">
        <v>1142</v>
      </c>
      <c r="D610" s="266" t="s">
        <v>572</v>
      </c>
      <c r="E610" s="267" t="s">
        <v>1143</v>
      </c>
      <c r="F610" s="268" t="s">
        <v>1144</v>
      </c>
      <c r="G610" s="269" t="s">
        <v>164</v>
      </c>
      <c r="H610" s="270">
        <v>2</v>
      </c>
      <c r="I610" s="271"/>
      <c r="J610" s="272">
        <f>ROUND(I610*H610,1)</f>
        <v>0</v>
      </c>
      <c r="K610" s="273"/>
      <c r="L610" s="274"/>
      <c r="M610" s="275" t="s">
        <v>1</v>
      </c>
      <c r="N610" s="276" t="s">
        <v>44</v>
      </c>
      <c r="O610" s="91"/>
      <c r="P610" s="229">
        <f>O610*H610</f>
        <v>0</v>
      </c>
      <c r="Q610" s="229">
        <v>0.092899999999999996</v>
      </c>
      <c r="R610" s="229">
        <f>Q610*H610</f>
        <v>0.18579999999999999</v>
      </c>
      <c r="S610" s="229">
        <v>0</v>
      </c>
      <c r="T610" s="230">
        <f>S610*H610</f>
        <v>0</v>
      </c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R610" s="231" t="s">
        <v>311</v>
      </c>
      <c r="AT610" s="231" t="s">
        <v>572</v>
      </c>
      <c r="AU610" s="231" t="s">
        <v>89</v>
      </c>
      <c r="AY610" s="17" t="s">
        <v>159</v>
      </c>
      <c r="BE610" s="232">
        <f>IF(N610="základní",J610,0)</f>
        <v>0</v>
      </c>
      <c r="BF610" s="232">
        <f>IF(N610="snížená",J610,0)</f>
        <v>0</v>
      </c>
      <c r="BG610" s="232">
        <f>IF(N610="zákl. přenesená",J610,0)</f>
        <v>0</v>
      </c>
      <c r="BH610" s="232">
        <f>IF(N610="sníž. přenesená",J610,0)</f>
        <v>0</v>
      </c>
      <c r="BI610" s="232">
        <f>IF(N610="nulová",J610,0)</f>
        <v>0</v>
      </c>
      <c r="BJ610" s="17" t="s">
        <v>87</v>
      </c>
      <c r="BK610" s="232">
        <f>ROUND(I610*H610,1)</f>
        <v>0</v>
      </c>
      <c r="BL610" s="17" t="s">
        <v>231</v>
      </c>
      <c r="BM610" s="231" t="s">
        <v>1145</v>
      </c>
    </row>
    <row r="611" s="13" customFormat="1">
      <c r="A611" s="13"/>
      <c r="B611" s="233"/>
      <c r="C611" s="234"/>
      <c r="D611" s="235" t="s">
        <v>175</v>
      </c>
      <c r="E611" s="234"/>
      <c r="F611" s="237" t="s">
        <v>1146</v>
      </c>
      <c r="G611" s="234"/>
      <c r="H611" s="238">
        <v>2</v>
      </c>
      <c r="I611" s="239"/>
      <c r="J611" s="234"/>
      <c r="K611" s="234"/>
      <c r="L611" s="240"/>
      <c r="M611" s="241"/>
      <c r="N611" s="242"/>
      <c r="O611" s="242"/>
      <c r="P611" s="242"/>
      <c r="Q611" s="242"/>
      <c r="R611" s="242"/>
      <c r="S611" s="242"/>
      <c r="T611" s="24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4" t="s">
        <v>175</v>
      </c>
      <c r="AU611" s="244" t="s">
        <v>89</v>
      </c>
      <c r="AV611" s="13" t="s">
        <v>89</v>
      </c>
      <c r="AW611" s="13" t="s">
        <v>4</v>
      </c>
      <c r="AX611" s="13" t="s">
        <v>87</v>
      </c>
      <c r="AY611" s="244" t="s">
        <v>159</v>
      </c>
    </row>
    <row r="612" s="2" customFormat="1" ht="24.15" customHeight="1">
      <c r="A612" s="38"/>
      <c r="B612" s="39"/>
      <c r="C612" s="219" t="s">
        <v>1147</v>
      </c>
      <c r="D612" s="219" t="s">
        <v>161</v>
      </c>
      <c r="E612" s="220" t="s">
        <v>1148</v>
      </c>
      <c r="F612" s="221" t="s">
        <v>1149</v>
      </c>
      <c r="G612" s="222" t="s">
        <v>427</v>
      </c>
      <c r="H612" s="223">
        <v>38.399999999999999</v>
      </c>
      <c r="I612" s="224"/>
      <c r="J612" s="225">
        <f>ROUND(I612*H612,1)</f>
        <v>0</v>
      </c>
      <c r="K612" s="226"/>
      <c r="L612" s="44"/>
      <c r="M612" s="227" t="s">
        <v>1</v>
      </c>
      <c r="N612" s="228" t="s">
        <v>44</v>
      </c>
      <c r="O612" s="91"/>
      <c r="P612" s="229">
        <f>O612*H612</f>
        <v>0</v>
      </c>
      <c r="Q612" s="229">
        <v>0</v>
      </c>
      <c r="R612" s="229">
        <f>Q612*H612</f>
        <v>0</v>
      </c>
      <c r="S612" s="229">
        <v>0</v>
      </c>
      <c r="T612" s="230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31" t="s">
        <v>231</v>
      </c>
      <c r="AT612" s="231" t="s">
        <v>161</v>
      </c>
      <c r="AU612" s="231" t="s">
        <v>89</v>
      </c>
      <c r="AY612" s="17" t="s">
        <v>159</v>
      </c>
      <c r="BE612" s="232">
        <f>IF(N612="základní",J612,0)</f>
        <v>0</v>
      </c>
      <c r="BF612" s="232">
        <f>IF(N612="snížená",J612,0)</f>
        <v>0</v>
      </c>
      <c r="BG612" s="232">
        <f>IF(N612="zákl. přenesená",J612,0)</f>
        <v>0</v>
      </c>
      <c r="BH612" s="232">
        <f>IF(N612="sníž. přenesená",J612,0)</f>
        <v>0</v>
      </c>
      <c r="BI612" s="232">
        <f>IF(N612="nulová",J612,0)</f>
        <v>0</v>
      </c>
      <c r="BJ612" s="17" t="s">
        <v>87</v>
      </c>
      <c r="BK612" s="232">
        <f>ROUND(I612*H612,1)</f>
        <v>0</v>
      </c>
      <c r="BL612" s="17" t="s">
        <v>231</v>
      </c>
      <c r="BM612" s="231" t="s">
        <v>1150</v>
      </c>
    </row>
    <row r="613" s="13" customFormat="1">
      <c r="A613" s="13"/>
      <c r="B613" s="233"/>
      <c r="C613" s="234"/>
      <c r="D613" s="235" t="s">
        <v>175</v>
      </c>
      <c r="E613" s="236" t="s">
        <v>1</v>
      </c>
      <c r="F613" s="237" t="s">
        <v>1094</v>
      </c>
      <c r="G613" s="234"/>
      <c r="H613" s="238">
        <v>38.399999999999999</v>
      </c>
      <c r="I613" s="239"/>
      <c r="J613" s="234"/>
      <c r="K613" s="234"/>
      <c r="L613" s="240"/>
      <c r="M613" s="241"/>
      <c r="N613" s="242"/>
      <c r="O613" s="242"/>
      <c r="P613" s="242"/>
      <c r="Q613" s="242"/>
      <c r="R613" s="242"/>
      <c r="S613" s="242"/>
      <c r="T613" s="24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4" t="s">
        <v>175</v>
      </c>
      <c r="AU613" s="244" t="s">
        <v>89</v>
      </c>
      <c r="AV613" s="13" t="s">
        <v>89</v>
      </c>
      <c r="AW613" s="13" t="s">
        <v>33</v>
      </c>
      <c r="AX613" s="13" t="s">
        <v>87</v>
      </c>
      <c r="AY613" s="244" t="s">
        <v>159</v>
      </c>
    </row>
    <row r="614" s="2" customFormat="1" ht="24.15" customHeight="1">
      <c r="A614" s="38"/>
      <c r="B614" s="39"/>
      <c r="C614" s="266" t="s">
        <v>1151</v>
      </c>
      <c r="D614" s="266" t="s">
        <v>572</v>
      </c>
      <c r="E614" s="267" t="s">
        <v>1152</v>
      </c>
      <c r="F614" s="268" t="s">
        <v>1153</v>
      </c>
      <c r="G614" s="269" t="s">
        <v>427</v>
      </c>
      <c r="H614" s="270">
        <v>42.240000000000002</v>
      </c>
      <c r="I614" s="271"/>
      <c r="J614" s="272">
        <f>ROUND(I614*H614,1)</f>
        <v>0</v>
      </c>
      <c r="K614" s="273"/>
      <c r="L614" s="274"/>
      <c r="M614" s="275" t="s">
        <v>1</v>
      </c>
      <c r="N614" s="276" t="s">
        <v>44</v>
      </c>
      <c r="O614" s="91"/>
      <c r="P614" s="229">
        <f>O614*H614</f>
        <v>0</v>
      </c>
      <c r="Q614" s="229">
        <v>0.0040000000000000001</v>
      </c>
      <c r="R614" s="229">
        <f>Q614*H614</f>
        <v>0.16896</v>
      </c>
      <c r="S614" s="229">
        <v>0</v>
      </c>
      <c r="T614" s="230">
        <f>S614*H614</f>
        <v>0</v>
      </c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R614" s="231" t="s">
        <v>311</v>
      </c>
      <c r="AT614" s="231" t="s">
        <v>572</v>
      </c>
      <c r="AU614" s="231" t="s">
        <v>89</v>
      </c>
      <c r="AY614" s="17" t="s">
        <v>159</v>
      </c>
      <c r="BE614" s="232">
        <f>IF(N614="základní",J614,0)</f>
        <v>0</v>
      </c>
      <c r="BF614" s="232">
        <f>IF(N614="snížená",J614,0)</f>
        <v>0</v>
      </c>
      <c r="BG614" s="232">
        <f>IF(N614="zákl. přenesená",J614,0)</f>
        <v>0</v>
      </c>
      <c r="BH614" s="232">
        <f>IF(N614="sníž. přenesená",J614,0)</f>
        <v>0</v>
      </c>
      <c r="BI614" s="232">
        <f>IF(N614="nulová",J614,0)</f>
        <v>0</v>
      </c>
      <c r="BJ614" s="17" t="s">
        <v>87</v>
      </c>
      <c r="BK614" s="232">
        <f>ROUND(I614*H614,1)</f>
        <v>0</v>
      </c>
      <c r="BL614" s="17" t="s">
        <v>231</v>
      </c>
      <c r="BM614" s="231" t="s">
        <v>1154</v>
      </c>
    </row>
    <row r="615" s="13" customFormat="1">
      <c r="A615" s="13"/>
      <c r="B615" s="233"/>
      <c r="C615" s="234"/>
      <c r="D615" s="235" t="s">
        <v>175</v>
      </c>
      <c r="E615" s="236" t="s">
        <v>1</v>
      </c>
      <c r="F615" s="237" t="s">
        <v>1094</v>
      </c>
      <c r="G615" s="234"/>
      <c r="H615" s="238">
        <v>38.399999999999999</v>
      </c>
      <c r="I615" s="239"/>
      <c r="J615" s="234"/>
      <c r="K615" s="234"/>
      <c r="L615" s="240"/>
      <c r="M615" s="241"/>
      <c r="N615" s="242"/>
      <c r="O615" s="242"/>
      <c r="P615" s="242"/>
      <c r="Q615" s="242"/>
      <c r="R615" s="242"/>
      <c r="S615" s="242"/>
      <c r="T615" s="24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4" t="s">
        <v>175</v>
      </c>
      <c r="AU615" s="244" t="s">
        <v>89</v>
      </c>
      <c r="AV615" s="13" t="s">
        <v>89</v>
      </c>
      <c r="AW615" s="13" t="s">
        <v>33</v>
      </c>
      <c r="AX615" s="13" t="s">
        <v>87</v>
      </c>
      <c r="AY615" s="244" t="s">
        <v>159</v>
      </c>
    </row>
    <row r="616" s="13" customFormat="1">
      <c r="A616" s="13"/>
      <c r="B616" s="233"/>
      <c r="C616" s="234"/>
      <c r="D616" s="235" t="s">
        <v>175</v>
      </c>
      <c r="E616" s="234"/>
      <c r="F616" s="237" t="s">
        <v>1127</v>
      </c>
      <c r="G616" s="234"/>
      <c r="H616" s="238">
        <v>42.240000000000002</v>
      </c>
      <c r="I616" s="239"/>
      <c r="J616" s="234"/>
      <c r="K616" s="234"/>
      <c r="L616" s="240"/>
      <c r="M616" s="241"/>
      <c r="N616" s="242"/>
      <c r="O616" s="242"/>
      <c r="P616" s="242"/>
      <c r="Q616" s="242"/>
      <c r="R616" s="242"/>
      <c r="S616" s="242"/>
      <c r="T616" s="24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4" t="s">
        <v>175</v>
      </c>
      <c r="AU616" s="244" t="s">
        <v>89</v>
      </c>
      <c r="AV616" s="13" t="s">
        <v>89</v>
      </c>
      <c r="AW616" s="13" t="s">
        <v>4</v>
      </c>
      <c r="AX616" s="13" t="s">
        <v>87</v>
      </c>
      <c r="AY616" s="244" t="s">
        <v>159</v>
      </c>
    </row>
    <row r="617" s="2" customFormat="1" ht="24.15" customHeight="1">
      <c r="A617" s="38"/>
      <c r="B617" s="39"/>
      <c r="C617" s="219" t="s">
        <v>1155</v>
      </c>
      <c r="D617" s="219" t="s">
        <v>161</v>
      </c>
      <c r="E617" s="220" t="s">
        <v>1156</v>
      </c>
      <c r="F617" s="221" t="s">
        <v>1157</v>
      </c>
      <c r="G617" s="222" t="s">
        <v>286</v>
      </c>
      <c r="H617" s="223">
        <v>3.4769999999999999</v>
      </c>
      <c r="I617" s="224"/>
      <c r="J617" s="225">
        <f>ROUND(I617*H617,1)</f>
        <v>0</v>
      </c>
      <c r="K617" s="226"/>
      <c r="L617" s="44"/>
      <c r="M617" s="227" t="s">
        <v>1</v>
      </c>
      <c r="N617" s="228" t="s">
        <v>44</v>
      </c>
      <c r="O617" s="91"/>
      <c r="P617" s="229">
        <f>O617*H617</f>
        <v>0</v>
      </c>
      <c r="Q617" s="229">
        <v>0</v>
      </c>
      <c r="R617" s="229">
        <f>Q617*H617</f>
        <v>0</v>
      </c>
      <c r="S617" s="229">
        <v>0</v>
      </c>
      <c r="T617" s="230">
        <f>S617*H617</f>
        <v>0</v>
      </c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R617" s="231" t="s">
        <v>231</v>
      </c>
      <c r="AT617" s="231" t="s">
        <v>161</v>
      </c>
      <c r="AU617" s="231" t="s">
        <v>89</v>
      </c>
      <c r="AY617" s="17" t="s">
        <v>159</v>
      </c>
      <c r="BE617" s="232">
        <f>IF(N617="základní",J617,0)</f>
        <v>0</v>
      </c>
      <c r="BF617" s="232">
        <f>IF(N617="snížená",J617,0)</f>
        <v>0</v>
      </c>
      <c r="BG617" s="232">
        <f>IF(N617="zákl. přenesená",J617,0)</f>
        <v>0</v>
      </c>
      <c r="BH617" s="232">
        <f>IF(N617="sníž. přenesená",J617,0)</f>
        <v>0</v>
      </c>
      <c r="BI617" s="232">
        <f>IF(N617="nulová",J617,0)</f>
        <v>0</v>
      </c>
      <c r="BJ617" s="17" t="s">
        <v>87</v>
      </c>
      <c r="BK617" s="232">
        <f>ROUND(I617*H617,1)</f>
        <v>0</v>
      </c>
      <c r="BL617" s="17" t="s">
        <v>231</v>
      </c>
      <c r="BM617" s="231" t="s">
        <v>1158</v>
      </c>
    </row>
    <row r="618" s="12" customFormat="1" ht="22.8" customHeight="1">
      <c r="A618" s="12"/>
      <c r="B618" s="203"/>
      <c r="C618" s="204"/>
      <c r="D618" s="205" t="s">
        <v>78</v>
      </c>
      <c r="E618" s="217" t="s">
        <v>1159</v>
      </c>
      <c r="F618" s="217" t="s">
        <v>1160</v>
      </c>
      <c r="G618" s="204"/>
      <c r="H618" s="204"/>
      <c r="I618" s="207"/>
      <c r="J618" s="218">
        <f>BK618</f>
        <v>0</v>
      </c>
      <c r="K618" s="204"/>
      <c r="L618" s="209"/>
      <c r="M618" s="210"/>
      <c r="N618" s="211"/>
      <c r="O618" s="211"/>
      <c r="P618" s="212">
        <f>SUM(P619:P652)</f>
        <v>0</v>
      </c>
      <c r="Q618" s="211"/>
      <c r="R618" s="212">
        <f>SUM(R619:R652)</f>
        <v>1.4808596045</v>
      </c>
      <c r="S618" s="211"/>
      <c r="T618" s="213">
        <f>SUM(T619:T652)</f>
        <v>0</v>
      </c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R618" s="214" t="s">
        <v>89</v>
      </c>
      <c r="AT618" s="215" t="s">
        <v>78</v>
      </c>
      <c r="AU618" s="215" t="s">
        <v>87</v>
      </c>
      <c r="AY618" s="214" t="s">
        <v>159</v>
      </c>
      <c r="BK618" s="216">
        <f>SUM(BK619:BK652)</f>
        <v>0</v>
      </c>
    </row>
    <row r="619" s="2" customFormat="1" ht="33" customHeight="1">
      <c r="A619" s="38"/>
      <c r="B619" s="39"/>
      <c r="C619" s="219" t="s">
        <v>1161</v>
      </c>
      <c r="D619" s="219" t="s">
        <v>161</v>
      </c>
      <c r="E619" s="220" t="s">
        <v>1162</v>
      </c>
      <c r="F619" s="221" t="s">
        <v>1163</v>
      </c>
      <c r="G619" s="222" t="s">
        <v>1164</v>
      </c>
      <c r="H619" s="223">
        <v>1</v>
      </c>
      <c r="I619" s="224"/>
      <c r="J619" s="225">
        <f>ROUND(I619*H619,1)</f>
        <v>0</v>
      </c>
      <c r="K619" s="226"/>
      <c r="L619" s="44"/>
      <c r="M619" s="227" t="s">
        <v>1</v>
      </c>
      <c r="N619" s="228" t="s">
        <v>44</v>
      </c>
      <c r="O619" s="91"/>
      <c r="P619" s="229">
        <f>O619*H619</f>
        <v>0</v>
      </c>
      <c r="Q619" s="229">
        <v>0</v>
      </c>
      <c r="R619" s="229">
        <f>Q619*H619</f>
        <v>0</v>
      </c>
      <c r="S619" s="229">
        <v>0</v>
      </c>
      <c r="T619" s="230">
        <f>S619*H619</f>
        <v>0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231" t="s">
        <v>231</v>
      </c>
      <c r="AT619" s="231" t="s">
        <v>161</v>
      </c>
      <c r="AU619" s="231" t="s">
        <v>89</v>
      </c>
      <c r="AY619" s="17" t="s">
        <v>159</v>
      </c>
      <c r="BE619" s="232">
        <f>IF(N619="základní",J619,0)</f>
        <v>0</v>
      </c>
      <c r="BF619" s="232">
        <f>IF(N619="snížená",J619,0)</f>
        <v>0</v>
      </c>
      <c r="BG619" s="232">
        <f>IF(N619="zákl. přenesená",J619,0)</f>
        <v>0</v>
      </c>
      <c r="BH619" s="232">
        <f>IF(N619="sníž. přenesená",J619,0)</f>
        <v>0</v>
      </c>
      <c r="BI619" s="232">
        <f>IF(N619="nulová",J619,0)</f>
        <v>0</v>
      </c>
      <c r="BJ619" s="17" t="s">
        <v>87</v>
      </c>
      <c r="BK619" s="232">
        <f>ROUND(I619*H619,1)</f>
        <v>0</v>
      </c>
      <c r="BL619" s="17" t="s">
        <v>231</v>
      </c>
      <c r="BM619" s="231" t="s">
        <v>1165</v>
      </c>
    </row>
    <row r="620" s="2" customFormat="1" ht="24.15" customHeight="1">
      <c r="A620" s="38"/>
      <c r="B620" s="39"/>
      <c r="C620" s="219" t="s">
        <v>1166</v>
      </c>
      <c r="D620" s="219" t="s">
        <v>161</v>
      </c>
      <c r="E620" s="220" t="s">
        <v>1167</v>
      </c>
      <c r="F620" s="221" t="s">
        <v>1168</v>
      </c>
      <c r="G620" s="222" t="s">
        <v>427</v>
      </c>
      <c r="H620" s="223">
        <v>14</v>
      </c>
      <c r="I620" s="224"/>
      <c r="J620" s="225">
        <f>ROUND(I620*H620,1)</f>
        <v>0</v>
      </c>
      <c r="K620" s="226"/>
      <c r="L620" s="44"/>
      <c r="M620" s="227" t="s">
        <v>1</v>
      </c>
      <c r="N620" s="228" t="s">
        <v>44</v>
      </c>
      <c r="O620" s="91"/>
      <c r="P620" s="229">
        <f>O620*H620</f>
        <v>0</v>
      </c>
      <c r="Q620" s="229">
        <v>0.00071840000000000001</v>
      </c>
      <c r="R620" s="229">
        <f>Q620*H620</f>
        <v>0.0100576</v>
      </c>
      <c r="S620" s="229">
        <v>0</v>
      </c>
      <c r="T620" s="230">
        <f>S620*H620</f>
        <v>0</v>
      </c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R620" s="231" t="s">
        <v>231</v>
      </c>
      <c r="AT620" s="231" t="s">
        <v>161</v>
      </c>
      <c r="AU620" s="231" t="s">
        <v>89</v>
      </c>
      <c r="AY620" s="17" t="s">
        <v>159</v>
      </c>
      <c r="BE620" s="232">
        <f>IF(N620="základní",J620,0)</f>
        <v>0</v>
      </c>
      <c r="BF620" s="232">
        <f>IF(N620="snížená",J620,0)</f>
        <v>0</v>
      </c>
      <c r="BG620" s="232">
        <f>IF(N620="zákl. přenesená",J620,0)</f>
        <v>0</v>
      </c>
      <c r="BH620" s="232">
        <f>IF(N620="sníž. přenesená",J620,0)</f>
        <v>0</v>
      </c>
      <c r="BI620" s="232">
        <f>IF(N620="nulová",J620,0)</f>
        <v>0</v>
      </c>
      <c r="BJ620" s="17" t="s">
        <v>87</v>
      </c>
      <c r="BK620" s="232">
        <f>ROUND(I620*H620,1)</f>
        <v>0</v>
      </c>
      <c r="BL620" s="17" t="s">
        <v>231</v>
      </c>
      <c r="BM620" s="231" t="s">
        <v>1169</v>
      </c>
    </row>
    <row r="621" s="13" customFormat="1">
      <c r="A621" s="13"/>
      <c r="B621" s="233"/>
      <c r="C621" s="234"/>
      <c r="D621" s="235" t="s">
        <v>175</v>
      </c>
      <c r="E621" s="236" t="s">
        <v>1</v>
      </c>
      <c r="F621" s="237" t="s">
        <v>1170</v>
      </c>
      <c r="G621" s="234"/>
      <c r="H621" s="238">
        <v>14</v>
      </c>
      <c r="I621" s="239"/>
      <c r="J621" s="234"/>
      <c r="K621" s="234"/>
      <c r="L621" s="240"/>
      <c r="M621" s="241"/>
      <c r="N621" s="242"/>
      <c r="O621" s="242"/>
      <c r="P621" s="242"/>
      <c r="Q621" s="242"/>
      <c r="R621" s="242"/>
      <c r="S621" s="242"/>
      <c r="T621" s="24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4" t="s">
        <v>175</v>
      </c>
      <c r="AU621" s="244" t="s">
        <v>89</v>
      </c>
      <c r="AV621" s="13" t="s">
        <v>89</v>
      </c>
      <c r="AW621" s="13" t="s">
        <v>33</v>
      </c>
      <c r="AX621" s="13" t="s">
        <v>87</v>
      </c>
      <c r="AY621" s="244" t="s">
        <v>159</v>
      </c>
    </row>
    <row r="622" s="2" customFormat="1" ht="21.75" customHeight="1">
      <c r="A622" s="38"/>
      <c r="B622" s="39"/>
      <c r="C622" s="266" t="s">
        <v>1171</v>
      </c>
      <c r="D622" s="266" t="s">
        <v>572</v>
      </c>
      <c r="E622" s="267" t="s">
        <v>1172</v>
      </c>
      <c r="F622" s="268" t="s">
        <v>1173</v>
      </c>
      <c r="G622" s="269" t="s">
        <v>427</v>
      </c>
      <c r="H622" s="270">
        <v>14</v>
      </c>
      <c r="I622" s="271"/>
      <c r="J622" s="272">
        <f>ROUND(I622*H622,1)</f>
        <v>0</v>
      </c>
      <c r="K622" s="273"/>
      <c r="L622" s="274"/>
      <c r="M622" s="275" t="s">
        <v>1</v>
      </c>
      <c r="N622" s="276" t="s">
        <v>44</v>
      </c>
      <c r="O622" s="91"/>
      <c r="P622" s="229">
        <f>O622*H622</f>
        <v>0</v>
      </c>
      <c r="Q622" s="229">
        <v>0.014</v>
      </c>
      <c r="R622" s="229">
        <f>Q622*H622</f>
        <v>0.19600000000000001</v>
      </c>
      <c r="S622" s="229">
        <v>0</v>
      </c>
      <c r="T622" s="230">
        <f>S622*H622</f>
        <v>0</v>
      </c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R622" s="231" t="s">
        <v>311</v>
      </c>
      <c r="AT622" s="231" t="s">
        <v>572</v>
      </c>
      <c r="AU622" s="231" t="s">
        <v>89</v>
      </c>
      <c r="AY622" s="17" t="s">
        <v>159</v>
      </c>
      <c r="BE622" s="232">
        <f>IF(N622="základní",J622,0)</f>
        <v>0</v>
      </c>
      <c r="BF622" s="232">
        <f>IF(N622="snížená",J622,0)</f>
        <v>0</v>
      </c>
      <c r="BG622" s="232">
        <f>IF(N622="zákl. přenesená",J622,0)</f>
        <v>0</v>
      </c>
      <c r="BH622" s="232">
        <f>IF(N622="sníž. přenesená",J622,0)</f>
        <v>0</v>
      </c>
      <c r="BI622" s="232">
        <f>IF(N622="nulová",J622,0)</f>
        <v>0</v>
      </c>
      <c r="BJ622" s="17" t="s">
        <v>87</v>
      </c>
      <c r="BK622" s="232">
        <f>ROUND(I622*H622,1)</f>
        <v>0</v>
      </c>
      <c r="BL622" s="17" t="s">
        <v>231</v>
      </c>
      <c r="BM622" s="231" t="s">
        <v>1174</v>
      </c>
    </row>
    <row r="623" s="2" customFormat="1" ht="33" customHeight="1">
      <c r="A623" s="38"/>
      <c r="B623" s="39"/>
      <c r="C623" s="219" t="s">
        <v>1175</v>
      </c>
      <c r="D623" s="219" t="s">
        <v>161</v>
      </c>
      <c r="E623" s="220" t="s">
        <v>1176</v>
      </c>
      <c r="F623" s="221" t="s">
        <v>1177</v>
      </c>
      <c r="G623" s="222" t="s">
        <v>1164</v>
      </c>
      <c r="H623" s="223">
        <v>1</v>
      </c>
      <c r="I623" s="224"/>
      <c r="J623" s="225">
        <f>ROUND(I623*H623,1)</f>
        <v>0</v>
      </c>
      <c r="K623" s="226"/>
      <c r="L623" s="44"/>
      <c r="M623" s="227" t="s">
        <v>1</v>
      </c>
      <c r="N623" s="228" t="s">
        <v>44</v>
      </c>
      <c r="O623" s="91"/>
      <c r="P623" s="229">
        <f>O623*H623</f>
        <v>0</v>
      </c>
      <c r="Q623" s="229">
        <v>0</v>
      </c>
      <c r="R623" s="229">
        <f>Q623*H623</f>
        <v>0</v>
      </c>
      <c r="S623" s="229">
        <v>0</v>
      </c>
      <c r="T623" s="230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231" t="s">
        <v>231</v>
      </c>
      <c r="AT623" s="231" t="s">
        <v>161</v>
      </c>
      <c r="AU623" s="231" t="s">
        <v>89</v>
      </c>
      <c r="AY623" s="17" t="s">
        <v>159</v>
      </c>
      <c r="BE623" s="232">
        <f>IF(N623="základní",J623,0)</f>
        <v>0</v>
      </c>
      <c r="BF623" s="232">
        <f>IF(N623="snížená",J623,0)</f>
        <v>0</v>
      </c>
      <c r="BG623" s="232">
        <f>IF(N623="zákl. přenesená",J623,0)</f>
        <v>0</v>
      </c>
      <c r="BH623" s="232">
        <f>IF(N623="sníž. přenesená",J623,0)</f>
        <v>0</v>
      </c>
      <c r="BI623" s="232">
        <f>IF(N623="nulová",J623,0)</f>
        <v>0</v>
      </c>
      <c r="BJ623" s="17" t="s">
        <v>87</v>
      </c>
      <c r="BK623" s="232">
        <f>ROUND(I623*H623,1)</f>
        <v>0</v>
      </c>
      <c r="BL623" s="17" t="s">
        <v>231</v>
      </c>
      <c r="BM623" s="231" t="s">
        <v>1178</v>
      </c>
    </row>
    <row r="624" s="2" customFormat="1" ht="24.15" customHeight="1">
      <c r="A624" s="38"/>
      <c r="B624" s="39"/>
      <c r="C624" s="219" t="s">
        <v>1179</v>
      </c>
      <c r="D624" s="219" t="s">
        <v>161</v>
      </c>
      <c r="E624" s="220" t="s">
        <v>1180</v>
      </c>
      <c r="F624" s="221" t="s">
        <v>1181</v>
      </c>
      <c r="G624" s="222" t="s">
        <v>164</v>
      </c>
      <c r="H624" s="223">
        <v>6</v>
      </c>
      <c r="I624" s="224"/>
      <c r="J624" s="225">
        <f>ROUND(I624*H624,1)</f>
        <v>0</v>
      </c>
      <c r="K624" s="226"/>
      <c r="L624" s="44"/>
      <c r="M624" s="227" t="s">
        <v>1</v>
      </c>
      <c r="N624" s="228" t="s">
        <v>44</v>
      </c>
      <c r="O624" s="91"/>
      <c r="P624" s="229">
        <f>O624*H624</f>
        <v>0</v>
      </c>
      <c r="Q624" s="229">
        <v>0</v>
      </c>
      <c r="R624" s="229">
        <f>Q624*H624</f>
        <v>0</v>
      </c>
      <c r="S624" s="229">
        <v>0</v>
      </c>
      <c r="T624" s="230">
        <f>S624*H624</f>
        <v>0</v>
      </c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R624" s="231" t="s">
        <v>231</v>
      </c>
      <c r="AT624" s="231" t="s">
        <v>161</v>
      </c>
      <c r="AU624" s="231" t="s">
        <v>89</v>
      </c>
      <c r="AY624" s="17" t="s">
        <v>159</v>
      </c>
      <c r="BE624" s="232">
        <f>IF(N624="základní",J624,0)</f>
        <v>0</v>
      </c>
      <c r="BF624" s="232">
        <f>IF(N624="snížená",J624,0)</f>
        <v>0</v>
      </c>
      <c r="BG624" s="232">
        <f>IF(N624="zákl. přenesená",J624,0)</f>
        <v>0</v>
      </c>
      <c r="BH624" s="232">
        <f>IF(N624="sníž. přenesená",J624,0)</f>
        <v>0</v>
      </c>
      <c r="BI624" s="232">
        <f>IF(N624="nulová",J624,0)</f>
        <v>0</v>
      </c>
      <c r="BJ624" s="17" t="s">
        <v>87</v>
      </c>
      <c r="BK624" s="232">
        <f>ROUND(I624*H624,1)</f>
        <v>0</v>
      </c>
      <c r="BL624" s="17" t="s">
        <v>231</v>
      </c>
      <c r="BM624" s="231" t="s">
        <v>1182</v>
      </c>
    </row>
    <row r="625" s="2" customFormat="1" ht="49.05" customHeight="1">
      <c r="A625" s="38"/>
      <c r="B625" s="39"/>
      <c r="C625" s="266" t="s">
        <v>1183</v>
      </c>
      <c r="D625" s="266" t="s">
        <v>572</v>
      </c>
      <c r="E625" s="267" t="s">
        <v>1184</v>
      </c>
      <c r="F625" s="268" t="s">
        <v>1185</v>
      </c>
      <c r="G625" s="269" t="s">
        <v>164</v>
      </c>
      <c r="H625" s="270">
        <v>4</v>
      </c>
      <c r="I625" s="271"/>
      <c r="J625" s="272">
        <f>ROUND(I625*H625,1)</f>
        <v>0</v>
      </c>
      <c r="K625" s="273"/>
      <c r="L625" s="274"/>
      <c r="M625" s="275" t="s">
        <v>1</v>
      </c>
      <c r="N625" s="276" t="s">
        <v>44</v>
      </c>
      <c r="O625" s="91"/>
      <c r="P625" s="229">
        <f>O625*H625</f>
        <v>0</v>
      </c>
      <c r="Q625" s="229">
        <v>0.052999999999999998</v>
      </c>
      <c r="R625" s="229">
        <f>Q625*H625</f>
        <v>0.21199999999999999</v>
      </c>
      <c r="S625" s="229">
        <v>0</v>
      </c>
      <c r="T625" s="230">
        <f>S625*H625</f>
        <v>0</v>
      </c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R625" s="231" t="s">
        <v>311</v>
      </c>
      <c r="AT625" s="231" t="s">
        <v>572</v>
      </c>
      <c r="AU625" s="231" t="s">
        <v>89</v>
      </c>
      <c r="AY625" s="17" t="s">
        <v>159</v>
      </c>
      <c r="BE625" s="232">
        <f>IF(N625="základní",J625,0)</f>
        <v>0</v>
      </c>
      <c r="BF625" s="232">
        <f>IF(N625="snížená",J625,0)</f>
        <v>0</v>
      </c>
      <c r="BG625" s="232">
        <f>IF(N625="zákl. přenesená",J625,0)</f>
        <v>0</v>
      </c>
      <c r="BH625" s="232">
        <f>IF(N625="sníž. přenesená",J625,0)</f>
        <v>0</v>
      </c>
      <c r="BI625" s="232">
        <f>IF(N625="nulová",J625,0)</f>
        <v>0</v>
      </c>
      <c r="BJ625" s="17" t="s">
        <v>87</v>
      </c>
      <c r="BK625" s="232">
        <f>ROUND(I625*H625,1)</f>
        <v>0</v>
      </c>
      <c r="BL625" s="17" t="s">
        <v>231</v>
      </c>
      <c r="BM625" s="231" t="s">
        <v>1186</v>
      </c>
    </row>
    <row r="626" s="13" customFormat="1">
      <c r="A626" s="13"/>
      <c r="B626" s="233"/>
      <c r="C626" s="234"/>
      <c r="D626" s="235" t="s">
        <v>175</v>
      </c>
      <c r="E626" s="236" t="s">
        <v>1</v>
      </c>
      <c r="F626" s="237" t="s">
        <v>1187</v>
      </c>
      <c r="G626" s="234"/>
      <c r="H626" s="238">
        <v>4</v>
      </c>
      <c r="I626" s="239"/>
      <c r="J626" s="234"/>
      <c r="K626" s="234"/>
      <c r="L626" s="240"/>
      <c r="M626" s="241"/>
      <c r="N626" s="242"/>
      <c r="O626" s="242"/>
      <c r="P626" s="242"/>
      <c r="Q626" s="242"/>
      <c r="R626" s="242"/>
      <c r="S626" s="242"/>
      <c r="T626" s="24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4" t="s">
        <v>175</v>
      </c>
      <c r="AU626" s="244" t="s">
        <v>89</v>
      </c>
      <c r="AV626" s="13" t="s">
        <v>89</v>
      </c>
      <c r="AW626" s="13" t="s">
        <v>33</v>
      </c>
      <c r="AX626" s="13" t="s">
        <v>87</v>
      </c>
      <c r="AY626" s="244" t="s">
        <v>159</v>
      </c>
    </row>
    <row r="627" s="2" customFormat="1" ht="49.05" customHeight="1">
      <c r="A627" s="38"/>
      <c r="B627" s="39"/>
      <c r="C627" s="266" t="s">
        <v>1188</v>
      </c>
      <c r="D627" s="266" t="s">
        <v>572</v>
      </c>
      <c r="E627" s="267" t="s">
        <v>1189</v>
      </c>
      <c r="F627" s="268" t="s">
        <v>1190</v>
      </c>
      <c r="G627" s="269" t="s">
        <v>164</v>
      </c>
      <c r="H627" s="270">
        <v>2</v>
      </c>
      <c r="I627" s="271"/>
      <c r="J627" s="272">
        <f>ROUND(I627*H627,1)</f>
        <v>0</v>
      </c>
      <c r="K627" s="273"/>
      <c r="L627" s="274"/>
      <c r="M627" s="275" t="s">
        <v>1</v>
      </c>
      <c r="N627" s="276" t="s">
        <v>44</v>
      </c>
      <c r="O627" s="91"/>
      <c r="P627" s="229">
        <f>O627*H627</f>
        <v>0</v>
      </c>
      <c r="Q627" s="229">
        <v>0.052999999999999998</v>
      </c>
      <c r="R627" s="229">
        <f>Q627*H627</f>
        <v>0.106</v>
      </c>
      <c r="S627" s="229">
        <v>0</v>
      </c>
      <c r="T627" s="230">
        <f>S627*H627</f>
        <v>0</v>
      </c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231" t="s">
        <v>311</v>
      </c>
      <c r="AT627" s="231" t="s">
        <v>572</v>
      </c>
      <c r="AU627" s="231" t="s">
        <v>89</v>
      </c>
      <c r="AY627" s="17" t="s">
        <v>159</v>
      </c>
      <c r="BE627" s="232">
        <f>IF(N627="základní",J627,0)</f>
        <v>0</v>
      </c>
      <c r="BF627" s="232">
        <f>IF(N627="snížená",J627,0)</f>
        <v>0</v>
      </c>
      <c r="BG627" s="232">
        <f>IF(N627="zákl. přenesená",J627,0)</f>
        <v>0</v>
      </c>
      <c r="BH627" s="232">
        <f>IF(N627="sníž. přenesená",J627,0)</f>
        <v>0</v>
      </c>
      <c r="BI627" s="232">
        <f>IF(N627="nulová",J627,0)</f>
        <v>0</v>
      </c>
      <c r="BJ627" s="17" t="s">
        <v>87</v>
      </c>
      <c r="BK627" s="232">
        <f>ROUND(I627*H627,1)</f>
        <v>0</v>
      </c>
      <c r="BL627" s="17" t="s">
        <v>231</v>
      </c>
      <c r="BM627" s="231" t="s">
        <v>1191</v>
      </c>
    </row>
    <row r="628" s="13" customFormat="1">
      <c r="A628" s="13"/>
      <c r="B628" s="233"/>
      <c r="C628" s="234"/>
      <c r="D628" s="235" t="s">
        <v>175</v>
      </c>
      <c r="E628" s="236" t="s">
        <v>1</v>
      </c>
      <c r="F628" s="237" t="s">
        <v>1192</v>
      </c>
      <c r="G628" s="234"/>
      <c r="H628" s="238">
        <v>2</v>
      </c>
      <c r="I628" s="239"/>
      <c r="J628" s="234"/>
      <c r="K628" s="234"/>
      <c r="L628" s="240"/>
      <c r="M628" s="241"/>
      <c r="N628" s="242"/>
      <c r="O628" s="242"/>
      <c r="P628" s="242"/>
      <c r="Q628" s="242"/>
      <c r="R628" s="242"/>
      <c r="S628" s="242"/>
      <c r="T628" s="24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4" t="s">
        <v>175</v>
      </c>
      <c r="AU628" s="244" t="s">
        <v>89</v>
      </c>
      <c r="AV628" s="13" t="s">
        <v>89</v>
      </c>
      <c r="AW628" s="13" t="s">
        <v>33</v>
      </c>
      <c r="AX628" s="13" t="s">
        <v>87</v>
      </c>
      <c r="AY628" s="244" t="s">
        <v>159</v>
      </c>
    </row>
    <row r="629" s="2" customFormat="1" ht="21.75" customHeight="1">
      <c r="A629" s="38"/>
      <c r="B629" s="39"/>
      <c r="C629" s="219" t="s">
        <v>1193</v>
      </c>
      <c r="D629" s="219" t="s">
        <v>161</v>
      </c>
      <c r="E629" s="220" t="s">
        <v>1194</v>
      </c>
      <c r="F629" s="221" t="s">
        <v>1195</v>
      </c>
      <c r="G629" s="222" t="s">
        <v>164</v>
      </c>
      <c r="H629" s="223">
        <v>2</v>
      </c>
      <c r="I629" s="224"/>
      <c r="J629" s="225">
        <f>ROUND(I629*H629,1)</f>
        <v>0</v>
      </c>
      <c r="K629" s="226"/>
      <c r="L629" s="44"/>
      <c r="M629" s="227" t="s">
        <v>1</v>
      </c>
      <c r="N629" s="228" t="s">
        <v>44</v>
      </c>
      <c r="O629" s="91"/>
      <c r="P629" s="229">
        <f>O629*H629</f>
        <v>0</v>
      </c>
      <c r="Q629" s="229">
        <v>0.00032899999999999997</v>
      </c>
      <c r="R629" s="229">
        <f>Q629*H629</f>
        <v>0.00065799999999999995</v>
      </c>
      <c r="S629" s="229">
        <v>0</v>
      </c>
      <c r="T629" s="230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231" t="s">
        <v>231</v>
      </c>
      <c r="AT629" s="231" t="s">
        <v>161</v>
      </c>
      <c r="AU629" s="231" t="s">
        <v>89</v>
      </c>
      <c r="AY629" s="17" t="s">
        <v>159</v>
      </c>
      <c r="BE629" s="232">
        <f>IF(N629="základní",J629,0)</f>
        <v>0</v>
      </c>
      <c r="BF629" s="232">
        <f>IF(N629="snížená",J629,0)</f>
        <v>0</v>
      </c>
      <c r="BG629" s="232">
        <f>IF(N629="zákl. přenesená",J629,0)</f>
        <v>0</v>
      </c>
      <c r="BH629" s="232">
        <f>IF(N629="sníž. přenesená",J629,0)</f>
        <v>0</v>
      </c>
      <c r="BI629" s="232">
        <f>IF(N629="nulová",J629,0)</f>
        <v>0</v>
      </c>
      <c r="BJ629" s="17" t="s">
        <v>87</v>
      </c>
      <c r="BK629" s="232">
        <f>ROUND(I629*H629,1)</f>
        <v>0</v>
      </c>
      <c r="BL629" s="17" t="s">
        <v>231</v>
      </c>
      <c r="BM629" s="231" t="s">
        <v>1196</v>
      </c>
    </row>
    <row r="630" s="2" customFormat="1" ht="55.5" customHeight="1">
      <c r="A630" s="38"/>
      <c r="B630" s="39"/>
      <c r="C630" s="266" t="s">
        <v>1197</v>
      </c>
      <c r="D630" s="266" t="s">
        <v>572</v>
      </c>
      <c r="E630" s="267" t="s">
        <v>1198</v>
      </c>
      <c r="F630" s="268" t="s">
        <v>1199</v>
      </c>
      <c r="G630" s="269" t="s">
        <v>164</v>
      </c>
      <c r="H630" s="270">
        <v>2</v>
      </c>
      <c r="I630" s="271"/>
      <c r="J630" s="272">
        <f>ROUND(I630*H630,1)</f>
        <v>0</v>
      </c>
      <c r="K630" s="273"/>
      <c r="L630" s="274"/>
      <c r="M630" s="275" t="s">
        <v>1</v>
      </c>
      <c r="N630" s="276" t="s">
        <v>44</v>
      </c>
      <c r="O630" s="91"/>
      <c r="P630" s="229">
        <f>O630*H630</f>
        <v>0</v>
      </c>
      <c r="Q630" s="229">
        <v>0.084000000000000005</v>
      </c>
      <c r="R630" s="229">
        <f>Q630*H630</f>
        <v>0.16800000000000001</v>
      </c>
      <c r="S630" s="229">
        <v>0</v>
      </c>
      <c r="T630" s="230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31" t="s">
        <v>311</v>
      </c>
      <c r="AT630" s="231" t="s">
        <v>572</v>
      </c>
      <c r="AU630" s="231" t="s">
        <v>89</v>
      </c>
      <c r="AY630" s="17" t="s">
        <v>159</v>
      </c>
      <c r="BE630" s="232">
        <f>IF(N630="základní",J630,0)</f>
        <v>0</v>
      </c>
      <c r="BF630" s="232">
        <f>IF(N630="snížená",J630,0)</f>
        <v>0</v>
      </c>
      <c r="BG630" s="232">
        <f>IF(N630="zákl. přenesená",J630,0)</f>
        <v>0</v>
      </c>
      <c r="BH630" s="232">
        <f>IF(N630="sníž. přenesená",J630,0)</f>
        <v>0</v>
      </c>
      <c r="BI630" s="232">
        <f>IF(N630="nulová",J630,0)</f>
        <v>0</v>
      </c>
      <c r="BJ630" s="17" t="s">
        <v>87</v>
      </c>
      <c r="BK630" s="232">
        <f>ROUND(I630*H630,1)</f>
        <v>0</v>
      </c>
      <c r="BL630" s="17" t="s">
        <v>231</v>
      </c>
      <c r="BM630" s="231" t="s">
        <v>1200</v>
      </c>
    </row>
    <row r="631" s="13" customFormat="1">
      <c r="A631" s="13"/>
      <c r="B631" s="233"/>
      <c r="C631" s="234"/>
      <c r="D631" s="235" t="s">
        <v>175</v>
      </c>
      <c r="E631" s="236" t="s">
        <v>1</v>
      </c>
      <c r="F631" s="237" t="s">
        <v>1201</v>
      </c>
      <c r="G631" s="234"/>
      <c r="H631" s="238">
        <v>2</v>
      </c>
      <c r="I631" s="239"/>
      <c r="J631" s="234"/>
      <c r="K631" s="234"/>
      <c r="L631" s="240"/>
      <c r="M631" s="241"/>
      <c r="N631" s="242"/>
      <c r="O631" s="242"/>
      <c r="P631" s="242"/>
      <c r="Q631" s="242"/>
      <c r="R631" s="242"/>
      <c r="S631" s="242"/>
      <c r="T631" s="24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4" t="s">
        <v>175</v>
      </c>
      <c r="AU631" s="244" t="s">
        <v>89</v>
      </c>
      <c r="AV631" s="13" t="s">
        <v>89</v>
      </c>
      <c r="AW631" s="13" t="s">
        <v>33</v>
      </c>
      <c r="AX631" s="13" t="s">
        <v>87</v>
      </c>
      <c r="AY631" s="244" t="s">
        <v>159</v>
      </c>
    </row>
    <row r="632" s="2" customFormat="1" ht="24.15" customHeight="1">
      <c r="A632" s="38"/>
      <c r="B632" s="39"/>
      <c r="C632" s="219" t="s">
        <v>1202</v>
      </c>
      <c r="D632" s="219" t="s">
        <v>161</v>
      </c>
      <c r="E632" s="220" t="s">
        <v>1203</v>
      </c>
      <c r="F632" s="221" t="s">
        <v>1204</v>
      </c>
      <c r="G632" s="222" t="s">
        <v>164</v>
      </c>
      <c r="H632" s="223">
        <v>1</v>
      </c>
      <c r="I632" s="224"/>
      <c r="J632" s="225">
        <f>ROUND(I632*H632,1)</f>
        <v>0</v>
      </c>
      <c r="K632" s="226"/>
      <c r="L632" s="44"/>
      <c r="M632" s="227" t="s">
        <v>1</v>
      </c>
      <c r="N632" s="228" t="s">
        <v>44</v>
      </c>
      <c r="O632" s="91"/>
      <c r="P632" s="229">
        <f>O632*H632</f>
        <v>0</v>
      </c>
      <c r="Q632" s="229">
        <v>0.00056400000000000005</v>
      </c>
      <c r="R632" s="229">
        <f>Q632*H632</f>
        <v>0.00056400000000000005</v>
      </c>
      <c r="S632" s="229">
        <v>0</v>
      </c>
      <c r="T632" s="230">
        <f>S632*H632</f>
        <v>0</v>
      </c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R632" s="231" t="s">
        <v>231</v>
      </c>
      <c r="AT632" s="231" t="s">
        <v>161</v>
      </c>
      <c r="AU632" s="231" t="s">
        <v>89</v>
      </c>
      <c r="AY632" s="17" t="s">
        <v>159</v>
      </c>
      <c r="BE632" s="232">
        <f>IF(N632="základní",J632,0)</f>
        <v>0</v>
      </c>
      <c r="BF632" s="232">
        <f>IF(N632="snížená",J632,0)</f>
        <v>0</v>
      </c>
      <c r="BG632" s="232">
        <f>IF(N632="zákl. přenesená",J632,0)</f>
        <v>0</v>
      </c>
      <c r="BH632" s="232">
        <f>IF(N632="sníž. přenesená",J632,0)</f>
        <v>0</v>
      </c>
      <c r="BI632" s="232">
        <f>IF(N632="nulová",J632,0)</f>
        <v>0</v>
      </c>
      <c r="BJ632" s="17" t="s">
        <v>87</v>
      </c>
      <c r="BK632" s="232">
        <f>ROUND(I632*H632,1)</f>
        <v>0</v>
      </c>
      <c r="BL632" s="17" t="s">
        <v>231</v>
      </c>
      <c r="BM632" s="231" t="s">
        <v>1205</v>
      </c>
    </row>
    <row r="633" s="2" customFormat="1" ht="55.5" customHeight="1">
      <c r="A633" s="38"/>
      <c r="B633" s="39"/>
      <c r="C633" s="266" t="s">
        <v>1206</v>
      </c>
      <c r="D633" s="266" t="s">
        <v>572</v>
      </c>
      <c r="E633" s="267" t="s">
        <v>1207</v>
      </c>
      <c r="F633" s="268" t="s">
        <v>1208</v>
      </c>
      <c r="G633" s="269" t="s">
        <v>164</v>
      </c>
      <c r="H633" s="270">
        <v>1</v>
      </c>
      <c r="I633" s="271"/>
      <c r="J633" s="272">
        <f>ROUND(I633*H633,1)</f>
        <v>0</v>
      </c>
      <c r="K633" s="273"/>
      <c r="L633" s="274"/>
      <c r="M633" s="275" t="s">
        <v>1</v>
      </c>
      <c r="N633" s="276" t="s">
        <v>44</v>
      </c>
      <c r="O633" s="91"/>
      <c r="P633" s="229">
        <f>O633*H633</f>
        <v>0</v>
      </c>
      <c r="Q633" s="229">
        <v>0.153</v>
      </c>
      <c r="R633" s="229">
        <f>Q633*H633</f>
        <v>0.153</v>
      </c>
      <c r="S633" s="229">
        <v>0</v>
      </c>
      <c r="T633" s="230">
        <f>S633*H633</f>
        <v>0</v>
      </c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R633" s="231" t="s">
        <v>311</v>
      </c>
      <c r="AT633" s="231" t="s">
        <v>572</v>
      </c>
      <c r="AU633" s="231" t="s">
        <v>89</v>
      </c>
      <c r="AY633" s="17" t="s">
        <v>159</v>
      </c>
      <c r="BE633" s="232">
        <f>IF(N633="základní",J633,0)</f>
        <v>0</v>
      </c>
      <c r="BF633" s="232">
        <f>IF(N633="snížená",J633,0)</f>
        <v>0</v>
      </c>
      <c r="BG633" s="232">
        <f>IF(N633="zákl. přenesená",J633,0)</f>
        <v>0</v>
      </c>
      <c r="BH633" s="232">
        <f>IF(N633="sníž. přenesená",J633,0)</f>
        <v>0</v>
      </c>
      <c r="BI633" s="232">
        <f>IF(N633="nulová",J633,0)</f>
        <v>0</v>
      </c>
      <c r="BJ633" s="17" t="s">
        <v>87</v>
      </c>
      <c r="BK633" s="232">
        <f>ROUND(I633*H633,1)</f>
        <v>0</v>
      </c>
      <c r="BL633" s="17" t="s">
        <v>231</v>
      </c>
      <c r="BM633" s="231" t="s">
        <v>1209</v>
      </c>
    </row>
    <row r="634" s="13" customFormat="1">
      <c r="A634" s="13"/>
      <c r="B634" s="233"/>
      <c r="C634" s="234"/>
      <c r="D634" s="235" t="s">
        <v>175</v>
      </c>
      <c r="E634" s="236" t="s">
        <v>1</v>
      </c>
      <c r="F634" s="237" t="s">
        <v>1210</v>
      </c>
      <c r="G634" s="234"/>
      <c r="H634" s="238">
        <v>1</v>
      </c>
      <c r="I634" s="239"/>
      <c r="J634" s="234"/>
      <c r="K634" s="234"/>
      <c r="L634" s="240"/>
      <c r="M634" s="241"/>
      <c r="N634" s="242"/>
      <c r="O634" s="242"/>
      <c r="P634" s="242"/>
      <c r="Q634" s="242"/>
      <c r="R634" s="242"/>
      <c r="S634" s="242"/>
      <c r="T634" s="24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4" t="s">
        <v>175</v>
      </c>
      <c r="AU634" s="244" t="s">
        <v>89</v>
      </c>
      <c r="AV634" s="13" t="s">
        <v>89</v>
      </c>
      <c r="AW634" s="13" t="s">
        <v>33</v>
      </c>
      <c r="AX634" s="13" t="s">
        <v>87</v>
      </c>
      <c r="AY634" s="244" t="s">
        <v>159</v>
      </c>
    </row>
    <row r="635" s="2" customFormat="1" ht="16.5" customHeight="1">
      <c r="A635" s="38"/>
      <c r="B635" s="39"/>
      <c r="C635" s="266" t="s">
        <v>1211</v>
      </c>
      <c r="D635" s="266" t="s">
        <v>572</v>
      </c>
      <c r="E635" s="267" t="s">
        <v>1212</v>
      </c>
      <c r="F635" s="268" t="s">
        <v>1213</v>
      </c>
      <c r="G635" s="269" t="s">
        <v>164</v>
      </c>
      <c r="H635" s="270">
        <v>1</v>
      </c>
      <c r="I635" s="271"/>
      <c r="J635" s="272">
        <f>ROUND(I635*H635,1)</f>
        <v>0</v>
      </c>
      <c r="K635" s="273"/>
      <c r="L635" s="274"/>
      <c r="M635" s="275" t="s">
        <v>1</v>
      </c>
      <c r="N635" s="276" t="s">
        <v>44</v>
      </c>
      <c r="O635" s="91"/>
      <c r="P635" s="229">
        <f>O635*H635</f>
        <v>0</v>
      </c>
      <c r="Q635" s="229">
        <v>0.0023999999999999998</v>
      </c>
      <c r="R635" s="229">
        <f>Q635*H635</f>
        <v>0.0023999999999999998</v>
      </c>
      <c r="S635" s="229">
        <v>0</v>
      </c>
      <c r="T635" s="230">
        <f>S635*H635</f>
        <v>0</v>
      </c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R635" s="231" t="s">
        <v>311</v>
      </c>
      <c r="AT635" s="231" t="s">
        <v>572</v>
      </c>
      <c r="AU635" s="231" t="s">
        <v>89</v>
      </c>
      <c r="AY635" s="17" t="s">
        <v>159</v>
      </c>
      <c r="BE635" s="232">
        <f>IF(N635="základní",J635,0)</f>
        <v>0</v>
      </c>
      <c r="BF635" s="232">
        <f>IF(N635="snížená",J635,0)</f>
        <v>0</v>
      </c>
      <c r="BG635" s="232">
        <f>IF(N635="zákl. přenesená",J635,0)</f>
        <v>0</v>
      </c>
      <c r="BH635" s="232">
        <f>IF(N635="sníž. přenesená",J635,0)</f>
        <v>0</v>
      </c>
      <c r="BI635" s="232">
        <f>IF(N635="nulová",J635,0)</f>
        <v>0</v>
      </c>
      <c r="BJ635" s="17" t="s">
        <v>87</v>
      </c>
      <c r="BK635" s="232">
        <f>ROUND(I635*H635,1)</f>
        <v>0</v>
      </c>
      <c r="BL635" s="17" t="s">
        <v>231</v>
      </c>
      <c r="BM635" s="231" t="s">
        <v>1214</v>
      </c>
    </row>
    <row r="636" s="2" customFormat="1" ht="21.75" customHeight="1">
      <c r="A636" s="38"/>
      <c r="B636" s="39"/>
      <c r="C636" s="219" t="s">
        <v>1215</v>
      </c>
      <c r="D636" s="219" t="s">
        <v>161</v>
      </c>
      <c r="E636" s="220" t="s">
        <v>1216</v>
      </c>
      <c r="F636" s="221" t="s">
        <v>1217</v>
      </c>
      <c r="G636" s="222" t="s">
        <v>164</v>
      </c>
      <c r="H636" s="223">
        <v>9</v>
      </c>
      <c r="I636" s="224"/>
      <c r="J636" s="225">
        <f>ROUND(I636*H636,1)</f>
        <v>0</v>
      </c>
      <c r="K636" s="226"/>
      <c r="L636" s="44"/>
      <c r="M636" s="227" t="s">
        <v>1</v>
      </c>
      <c r="N636" s="228" t="s">
        <v>44</v>
      </c>
      <c r="O636" s="91"/>
      <c r="P636" s="229">
        <f>O636*H636</f>
        <v>0</v>
      </c>
      <c r="Q636" s="229">
        <v>0</v>
      </c>
      <c r="R636" s="229">
        <f>Q636*H636</f>
        <v>0</v>
      </c>
      <c r="S636" s="229">
        <v>0</v>
      </c>
      <c r="T636" s="230">
        <f>S636*H636</f>
        <v>0</v>
      </c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R636" s="231" t="s">
        <v>231</v>
      </c>
      <c r="AT636" s="231" t="s">
        <v>161</v>
      </c>
      <c r="AU636" s="231" t="s">
        <v>89</v>
      </c>
      <c r="AY636" s="17" t="s">
        <v>159</v>
      </c>
      <c r="BE636" s="232">
        <f>IF(N636="základní",J636,0)</f>
        <v>0</v>
      </c>
      <c r="BF636" s="232">
        <f>IF(N636="snížená",J636,0)</f>
        <v>0</v>
      </c>
      <c r="BG636" s="232">
        <f>IF(N636="zákl. přenesená",J636,0)</f>
        <v>0</v>
      </c>
      <c r="BH636" s="232">
        <f>IF(N636="sníž. přenesená",J636,0)</f>
        <v>0</v>
      </c>
      <c r="BI636" s="232">
        <f>IF(N636="nulová",J636,0)</f>
        <v>0</v>
      </c>
      <c r="BJ636" s="17" t="s">
        <v>87</v>
      </c>
      <c r="BK636" s="232">
        <f>ROUND(I636*H636,1)</f>
        <v>0</v>
      </c>
      <c r="BL636" s="17" t="s">
        <v>231</v>
      </c>
      <c r="BM636" s="231" t="s">
        <v>1218</v>
      </c>
    </row>
    <row r="637" s="2" customFormat="1" ht="16.5" customHeight="1">
      <c r="A637" s="38"/>
      <c r="B637" s="39"/>
      <c r="C637" s="266" t="s">
        <v>1219</v>
      </c>
      <c r="D637" s="266" t="s">
        <v>572</v>
      </c>
      <c r="E637" s="267" t="s">
        <v>1220</v>
      </c>
      <c r="F637" s="268" t="s">
        <v>1221</v>
      </c>
      <c r="G637" s="269" t="s">
        <v>164</v>
      </c>
      <c r="H637" s="270">
        <v>9</v>
      </c>
      <c r="I637" s="271"/>
      <c r="J637" s="272">
        <f>ROUND(I637*H637,1)</f>
        <v>0</v>
      </c>
      <c r="K637" s="273"/>
      <c r="L637" s="274"/>
      <c r="M637" s="275" t="s">
        <v>1</v>
      </c>
      <c r="N637" s="276" t="s">
        <v>44</v>
      </c>
      <c r="O637" s="91"/>
      <c r="P637" s="229">
        <f>O637*H637</f>
        <v>0</v>
      </c>
      <c r="Q637" s="229">
        <v>0.0022000000000000001</v>
      </c>
      <c r="R637" s="229">
        <f>Q637*H637</f>
        <v>0.019800000000000002</v>
      </c>
      <c r="S637" s="229">
        <v>0</v>
      </c>
      <c r="T637" s="230">
        <f>S637*H637</f>
        <v>0</v>
      </c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231" t="s">
        <v>311</v>
      </c>
      <c r="AT637" s="231" t="s">
        <v>572</v>
      </c>
      <c r="AU637" s="231" t="s">
        <v>89</v>
      </c>
      <c r="AY637" s="17" t="s">
        <v>159</v>
      </c>
      <c r="BE637" s="232">
        <f>IF(N637="základní",J637,0)</f>
        <v>0</v>
      </c>
      <c r="BF637" s="232">
        <f>IF(N637="snížená",J637,0)</f>
        <v>0</v>
      </c>
      <c r="BG637" s="232">
        <f>IF(N637="zákl. přenesená",J637,0)</f>
        <v>0</v>
      </c>
      <c r="BH637" s="232">
        <f>IF(N637="sníž. přenesená",J637,0)</f>
        <v>0</v>
      </c>
      <c r="BI637" s="232">
        <f>IF(N637="nulová",J637,0)</f>
        <v>0</v>
      </c>
      <c r="BJ637" s="17" t="s">
        <v>87</v>
      </c>
      <c r="BK637" s="232">
        <f>ROUND(I637*H637,1)</f>
        <v>0</v>
      </c>
      <c r="BL637" s="17" t="s">
        <v>231</v>
      </c>
      <c r="BM637" s="231" t="s">
        <v>1222</v>
      </c>
    </row>
    <row r="638" s="2" customFormat="1" ht="24.15" customHeight="1">
      <c r="A638" s="38"/>
      <c r="B638" s="39"/>
      <c r="C638" s="219" t="s">
        <v>1223</v>
      </c>
      <c r="D638" s="219" t="s">
        <v>161</v>
      </c>
      <c r="E638" s="220" t="s">
        <v>1224</v>
      </c>
      <c r="F638" s="221" t="s">
        <v>1225</v>
      </c>
      <c r="G638" s="222" t="s">
        <v>164</v>
      </c>
      <c r="H638" s="223">
        <v>4</v>
      </c>
      <c r="I638" s="224"/>
      <c r="J638" s="225">
        <f>ROUND(I638*H638,1)</f>
        <v>0</v>
      </c>
      <c r="K638" s="226"/>
      <c r="L638" s="44"/>
      <c r="M638" s="227" t="s">
        <v>1</v>
      </c>
      <c r="N638" s="228" t="s">
        <v>44</v>
      </c>
      <c r="O638" s="91"/>
      <c r="P638" s="229">
        <f>O638*H638</f>
        <v>0</v>
      </c>
      <c r="Q638" s="229">
        <v>0</v>
      </c>
      <c r="R638" s="229">
        <f>Q638*H638</f>
        <v>0</v>
      </c>
      <c r="S638" s="229">
        <v>0</v>
      </c>
      <c r="T638" s="230">
        <f>S638*H638</f>
        <v>0</v>
      </c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R638" s="231" t="s">
        <v>231</v>
      </c>
      <c r="AT638" s="231" t="s">
        <v>161</v>
      </c>
      <c r="AU638" s="231" t="s">
        <v>89</v>
      </c>
      <c r="AY638" s="17" t="s">
        <v>159</v>
      </c>
      <c r="BE638" s="232">
        <f>IF(N638="základní",J638,0)</f>
        <v>0</v>
      </c>
      <c r="BF638" s="232">
        <f>IF(N638="snížená",J638,0)</f>
        <v>0</v>
      </c>
      <c r="BG638" s="232">
        <f>IF(N638="zákl. přenesená",J638,0)</f>
        <v>0</v>
      </c>
      <c r="BH638" s="232">
        <f>IF(N638="sníž. přenesená",J638,0)</f>
        <v>0</v>
      </c>
      <c r="BI638" s="232">
        <f>IF(N638="nulová",J638,0)</f>
        <v>0</v>
      </c>
      <c r="BJ638" s="17" t="s">
        <v>87</v>
      </c>
      <c r="BK638" s="232">
        <f>ROUND(I638*H638,1)</f>
        <v>0</v>
      </c>
      <c r="BL638" s="17" t="s">
        <v>231</v>
      </c>
      <c r="BM638" s="231" t="s">
        <v>1226</v>
      </c>
    </row>
    <row r="639" s="2" customFormat="1" ht="16.5" customHeight="1">
      <c r="A639" s="38"/>
      <c r="B639" s="39"/>
      <c r="C639" s="266" t="s">
        <v>1227</v>
      </c>
      <c r="D639" s="266" t="s">
        <v>572</v>
      </c>
      <c r="E639" s="267" t="s">
        <v>1228</v>
      </c>
      <c r="F639" s="268" t="s">
        <v>1229</v>
      </c>
      <c r="G639" s="269" t="s">
        <v>164</v>
      </c>
      <c r="H639" s="270">
        <v>2</v>
      </c>
      <c r="I639" s="271"/>
      <c r="J639" s="272">
        <f>ROUND(I639*H639,1)</f>
        <v>0</v>
      </c>
      <c r="K639" s="273"/>
      <c r="L639" s="274"/>
      <c r="M639" s="275" t="s">
        <v>1</v>
      </c>
      <c r="N639" s="276" t="s">
        <v>44</v>
      </c>
      <c r="O639" s="91"/>
      <c r="P639" s="229">
        <f>O639*H639</f>
        <v>0</v>
      </c>
      <c r="Q639" s="229">
        <v>0.0023999999999999998</v>
      </c>
      <c r="R639" s="229">
        <f>Q639*H639</f>
        <v>0.0047999999999999996</v>
      </c>
      <c r="S639" s="229">
        <v>0</v>
      </c>
      <c r="T639" s="230">
        <f>S639*H639</f>
        <v>0</v>
      </c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R639" s="231" t="s">
        <v>311</v>
      </c>
      <c r="AT639" s="231" t="s">
        <v>572</v>
      </c>
      <c r="AU639" s="231" t="s">
        <v>89</v>
      </c>
      <c r="AY639" s="17" t="s">
        <v>159</v>
      </c>
      <c r="BE639" s="232">
        <f>IF(N639="základní",J639,0)</f>
        <v>0</v>
      </c>
      <c r="BF639" s="232">
        <f>IF(N639="snížená",J639,0)</f>
        <v>0</v>
      </c>
      <c r="BG639" s="232">
        <f>IF(N639="zákl. přenesená",J639,0)</f>
        <v>0</v>
      </c>
      <c r="BH639" s="232">
        <f>IF(N639="sníž. přenesená",J639,0)</f>
        <v>0</v>
      </c>
      <c r="BI639" s="232">
        <f>IF(N639="nulová",J639,0)</f>
        <v>0</v>
      </c>
      <c r="BJ639" s="17" t="s">
        <v>87</v>
      </c>
      <c r="BK639" s="232">
        <f>ROUND(I639*H639,1)</f>
        <v>0</v>
      </c>
      <c r="BL639" s="17" t="s">
        <v>231</v>
      </c>
      <c r="BM639" s="231" t="s">
        <v>1230</v>
      </c>
    </row>
    <row r="640" s="2" customFormat="1" ht="24.15" customHeight="1">
      <c r="A640" s="38"/>
      <c r="B640" s="39"/>
      <c r="C640" s="266" t="s">
        <v>1231</v>
      </c>
      <c r="D640" s="266" t="s">
        <v>572</v>
      </c>
      <c r="E640" s="267" t="s">
        <v>1232</v>
      </c>
      <c r="F640" s="268" t="s">
        <v>1233</v>
      </c>
      <c r="G640" s="269" t="s">
        <v>164</v>
      </c>
      <c r="H640" s="270">
        <v>1</v>
      </c>
      <c r="I640" s="271"/>
      <c r="J640" s="272">
        <f>ROUND(I640*H640,1)</f>
        <v>0</v>
      </c>
      <c r="K640" s="273"/>
      <c r="L640" s="274"/>
      <c r="M640" s="275" t="s">
        <v>1</v>
      </c>
      <c r="N640" s="276" t="s">
        <v>44</v>
      </c>
      <c r="O640" s="91"/>
      <c r="P640" s="229">
        <f>O640*H640</f>
        <v>0</v>
      </c>
      <c r="Q640" s="229">
        <v>0.0023999999999999998</v>
      </c>
      <c r="R640" s="229">
        <f>Q640*H640</f>
        <v>0.0023999999999999998</v>
      </c>
      <c r="S640" s="229">
        <v>0</v>
      </c>
      <c r="T640" s="230">
        <f>S640*H640</f>
        <v>0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231" t="s">
        <v>311</v>
      </c>
      <c r="AT640" s="231" t="s">
        <v>572</v>
      </c>
      <c r="AU640" s="231" t="s">
        <v>89</v>
      </c>
      <c r="AY640" s="17" t="s">
        <v>159</v>
      </c>
      <c r="BE640" s="232">
        <f>IF(N640="základní",J640,0)</f>
        <v>0</v>
      </c>
      <c r="BF640" s="232">
        <f>IF(N640="snížená",J640,0)</f>
        <v>0</v>
      </c>
      <c r="BG640" s="232">
        <f>IF(N640="zákl. přenesená",J640,0)</f>
        <v>0</v>
      </c>
      <c r="BH640" s="232">
        <f>IF(N640="sníž. přenesená",J640,0)</f>
        <v>0</v>
      </c>
      <c r="BI640" s="232">
        <f>IF(N640="nulová",J640,0)</f>
        <v>0</v>
      </c>
      <c r="BJ640" s="17" t="s">
        <v>87</v>
      </c>
      <c r="BK640" s="232">
        <f>ROUND(I640*H640,1)</f>
        <v>0</v>
      </c>
      <c r="BL640" s="17" t="s">
        <v>231</v>
      </c>
      <c r="BM640" s="231" t="s">
        <v>1234</v>
      </c>
    </row>
    <row r="641" s="2" customFormat="1" ht="24.15" customHeight="1">
      <c r="A641" s="38"/>
      <c r="B641" s="39"/>
      <c r="C641" s="219" t="s">
        <v>1235</v>
      </c>
      <c r="D641" s="219" t="s">
        <v>161</v>
      </c>
      <c r="E641" s="220" t="s">
        <v>1236</v>
      </c>
      <c r="F641" s="221" t="s">
        <v>1237</v>
      </c>
      <c r="G641" s="222" t="s">
        <v>164</v>
      </c>
      <c r="H641" s="223">
        <v>4</v>
      </c>
      <c r="I641" s="224"/>
      <c r="J641" s="225">
        <f>ROUND(I641*H641,1)</f>
        <v>0</v>
      </c>
      <c r="K641" s="226"/>
      <c r="L641" s="44"/>
      <c r="M641" s="227" t="s">
        <v>1</v>
      </c>
      <c r="N641" s="228" t="s">
        <v>44</v>
      </c>
      <c r="O641" s="91"/>
      <c r="P641" s="229">
        <f>O641*H641</f>
        <v>0</v>
      </c>
      <c r="Q641" s="229">
        <v>0</v>
      </c>
      <c r="R641" s="229">
        <f>Q641*H641</f>
        <v>0</v>
      </c>
      <c r="S641" s="229">
        <v>0</v>
      </c>
      <c r="T641" s="230">
        <f>S641*H641</f>
        <v>0</v>
      </c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R641" s="231" t="s">
        <v>231</v>
      </c>
      <c r="AT641" s="231" t="s">
        <v>161</v>
      </c>
      <c r="AU641" s="231" t="s">
        <v>89</v>
      </c>
      <c r="AY641" s="17" t="s">
        <v>159</v>
      </c>
      <c r="BE641" s="232">
        <f>IF(N641="základní",J641,0)</f>
        <v>0</v>
      </c>
      <c r="BF641" s="232">
        <f>IF(N641="snížená",J641,0)</f>
        <v>0</v>
      </c>
      <c r="BG641" s="232">
        <f>IF(N641="zákl. přenesená",J641,0)</f>
        <v>0</v>
      </c>
      <c r="BH641" s="232">
        <f>IF(N641="sníž. přenesená",J641,0)</f>
        <v>0</v>
      </c>
      <c r="BI641" s="232">
        <f>IF(N641="nulová",J641,0)</f>
        <v>0</v>
      </c>
      <c r="BJ641" s="17" t="s">
        <v>87</v>
      </c>
      <c r="BK641" s="232">
        <f>ROUND(I641*H641,1)</f>
        <v>0</v>
      </c>
      <c r="BL641" s="17" t="s">
        <v>231</v>
      </c>
      <c r="BM641" s="231" t="s">
        <v>1238</v>
      </c>
    </row>
    <row r="642" s="2" customFormat="1" ht="66.75" customHeight="1">
      <c r="A642" s="38"/>
      <c r="B642" s="39"/>
      <c r="C642" s="266" t="s">
        <v>1239</v>
      </c>
      <c r="D642" s="266" t="s">
        <v>572</v>
      </c>
      <c r="E642" s="267" t="s">
        <v>1240</v>
      </c>
      <c r="F642" s="268" t="s">
        <v>1241</v>
      </c>
      <c r="G642" s="269" t="s">
        <v>164</v>
      </c>
      <c r="H642" s="270">
        <v>1</v>
      </c>
      <c r="I642" s="271"/>
      <c r="J642" s="272">
        <f>ROUND(I642*H642,1)</f>
        <v>0</v>
      </c>
      <c r="K642" s="273"/>
      <c r="L642" s="274"/>
      <c r="M642" s="275" t="s">
        <v>1</v>
      </c>
      <c r="N642" s="276" t="s">
        <v>44</v>
      </c>
      <c r="O642" s="91"/>
      <c r="P642" s="229">
        <f>O642*H642</f>
        <v>0</v>
      </c>
      <c r="Q642" s="229">
        <v>0.14999999999999999</v>
      </c>
      <c r="R642" s="229">
        <f>Q642*H642</f>
        <v>0.14999999999999999</v>
      </c>
      <c r="S642" s="229">
        <v>0</v>
      </c>
      <c r="T642" s="230">
        <f>S642*H642</f>
        <v>0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231" t="s">
        <v>311</v>
      </c>
      <c r="AT642" s="231" t="s">
        <v>572</v>
      </c>
      <c r="AU642" s="231" t="s">
        <v>89</v>
      </c>
      <c r="AY642" s="17" t="s">
        <v>159</v>
      </c>
      <c r="BE642" s="232">
        <f>IF(N642="základní",J642,0)</f>
        <v>0</v>
      </c>
      <c r="BF642" s="232">
        <f>IF(N642="snížená",J642,0)</f>
        <v>0</v>
      </c>
      <c r="BG642" s="232">
        <f>IF(N642="zákl. přenesená",J642,0)</f>
        <v>0</v>
      </c>
      <c r="BH642" s="232">
        <f>IF(N642="sníž. přenesená",J642,0)</f>
        <v>0</v>
      </c>
      <c r="BI642" s="232">
        <f>IF(N642="nulová",J642,0)</f>
        <v>0</v>
      </c>
      <c r="BJ642" s="17" t="s">
        <v>87</v>
      </c>
      <c r="BK642" s="232">
        <f>ROUND(I642*H642,1)</f>
        <v>0</v>
      </c>
      <c r="BL642" s="17" t="s">
        <v>231</v>
      </c>
      <c r="BM642" s="231" t="s">
        <v>1242</v>
      </c>
    </row>
    <row r="643" s="2" customFormat="1" ht="66.75" customHeight="1">
      <c r="A643" s="38"/>
      <c r="B643" s="39"/>
      <c r="C643" s="266" t="s">
        <v>1243</v>
      </c>
      <c r="D643" s="266" t="s">
        <v>572</v>
      </c>
      <c r="E643" s="267" t="s">
        <v>1244</v>
      </c>
      <c r="F643" s="268" t="s">
        <v>1245</v>
      </c>
      <c r="G643" s="269" t="s">
        <v>164</v>
      </c>
      <c r="H643" s="270">
        <v>1</v>
      </c>
      <c r="I643" s="271"/>
      <c r="J643" s="272">
        <f>ROUND(I643*H643,1)</f>
        <v>0</v>
      </c>
      <c r="K643" s="273"/>
      <c r="L643" s="274"/>
      <c r="M643" s="275" t="s">
        <v>1</v>
      </c>
      <c r="N643" s="276" t="s">
        <v>44</v>
      </c>
      <c r="O643" s="91"/>
      <c r="P643" s="229">
        <f>O643*H643</f>
        <v>0</v>
      </c>
      <c r="Q643" s="229">
        <v>0.14999999999999999</v>
      </c>
      <c r="R643" s="229">
        <f>Q643*H643</f>
        <v>0.14999999999999999</v>
      </c>
      <c r="S643" s="229">
        <v>0</v>
      </c>
      <c r="T643" s="230">
        <f>S643*H643</f>
        <v>0</v>
      </c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R643" s="231" t="s">
        <v>311</v>
      </c>
      <c r="AT643" s="231" t="s">
        <v>572</v>
      </c>
      <c r="AU643" s="231" t="s">
        <v>89</v>
      </c>
      <c r="AY643" s="17" t="s">
        <v>159</v>
      </c>
      <c r="BE643" s="232">
        <f>IF(N643="základní",J643,0)</f>
        <v>0</v>
      </c>
      <c r="BF643" s="232">
        <f>IF(N643="snížená",J643,0)</f>
        <v>0</v>
      </c>
      <c r="BG643" s="232">
        <f>IF(N643="zákl. přenesená",J643,0)</f>
        <v>0</v>
      </c>
      <c r="BH643" s="232">
        <f>IF(N643="sníž. přenesená",J643,0)</f>
        <v>0</v>
      </c>
      <c r="BI643" s="232">
        <f>IF(N643="nulová",J643,0)</f>
        <v>0</v>
      </c>
      <c r="BJ643" s="17" t="s">
        <v>87</v>
      </c>
      <c r="BK643" s="232">
        <f>ROUND(I643*H643,1)</f>
        <v>0</v>
      </c>
      <c r="BL643" s="17" t="s">
        <v>231</v>
      </c>
      <c r="BM643" s="231" t="s">
        <v>1246</v>
      </c>
    </row>
    <row r="644" s="2" customFormat="1" ht="66.75" customHeight="1">
      <c r="A644" s="38"/>
      <c r="B644" s="39"/>
      <c r="C644" s="266" t="s">
        <v>1247</v>
      </c>
      <c r="D644" s="266" t="s">
        <v>572</v>
      </c>
      <c r="E644" s="267" t="s">
        <v>1248</v>
      </c>
      <c r="F644" s="268" t="s">
        <v>1249</v>
      </c>
      <c r="G644" s="269" t="s">
        <v>164</v>
      </c>
      <c r="H644" s="270">
        <v>1</v>
      </c>
      <c r="I644" s="271"/>
      <c r="J644" s="272">
        <f>ROUND(I644*H644,1)</f>
        <v>0</v>
      </c>
      <c r="K644" s="273"/>
      <c r="L644" s="274"/>
      <c r="M644" s="275" t="s">
        <v>1</v>
      </c>
      <c r="N644" s="276" t="s">
        <v>44</v>
      </c>
      <c r="O644" s="91"/>
      <c r="P644" s="229">
        <f>O644*H644</f>
        <v>0</v>
      </c>
      <c r="Q644" s="229">
        <v>0.14999999999999999</v>
      </c>
      <c r="R644" s="229">
        <f>Q644*H644</f>
        <v>0.14999999999999999</v>
      </c>
      <c r="S644" s="229">
        <v>0</v>
      </c>
      <c r="T644" s="230">
        <f>S644*H644</f>
        <v>0</v>
      </c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231" t="s">
        <v>311</v>
      </c>
      <c r="AT644" s="231" t="s">
        <v>572</v>
      </c>
      <c r="AU644" s="231" t="s">
        <v>89</v>
      </c>
      <c r="AY644" s="17" t="s">
        <v>159</v>
      </c>
      <c r="BE644" s="232">
        <f>IF(N644="základní",J644,0)</f>
        <v>0</v>
      </c>
      <c r="BF644" s="232">
        <f>IF(N644="snížená",J644,0)</f>
        <v>0</v>
      </c>
      <c r="BG644" s="232">
        <f>IF(N644="zákl. přenesená",J644,0)</f>
        <v>0</v>
      </c>
      <c r="BH644" s="232">
        <f>IF(N644="sníž. přenesená",J644,0)</f>
        <v>0</v>
      </c>
      <c r="BI644" s="232">
        <f>IF(N644="nulová",J644,0)</f>
        <v>0</v>
      </c>
      <c r="BJ644" s="17" t="s">
        <v>87</v>
      </c>
      <c r="BK644" s="232">
        <f>ROUND(I644*H644,1)</f>
        <v>0</v>
      </c>
      <c r="BL644" s="17" t="s">
        <v>231</v>
      </c>
      <c r="BM644" s="231" t="s">
        <v>1250</v>
      </c>
    </row>
    <row r="645" s="2" customFormat="1" ht="66.75" customHeight="1">
      <c r="A645" s="38"/>
      <c r="B645" s="39"/>
      <c r="C645" s="266" t="s">
        <v>1251</v>
      </c>
      <c r="D645" s="266" t="s">
        <v>572</v>
      </c>
      <c r="E645" s="267" t="s">
        <v>1252</v>
      </c>
      <c r="F645" s="268" t="s">
        <v>1253</v>
      </c>
      <c r="G645" s="269" t="s">
        <v>164</v>
      </c>
      <c r="H645" s="270">
        <v>1</v>
      </c>
      <c r="I645" s="271"/>
      <c r="J645" s="272">
        <f>ROUND(I645*H645,1)</f>
        <v>0</v>
      </c>
      <c r="K645" s="273"/>
      <c r="L645" s="274"/>
      <c r="M645" s="275" t="s">
        <v>1</v>
      </c>
      <c r="N645" s="276" t="s">
        <v>44</v>
      </c>
      <c r="O645" s="91"/>
      <c r="P645" s="229">
        <f>O645*H645</f>
        <v>0</v>
      </c>
      <c r="Q645" s="229">
        <v>0.14999999999999999</v>
      </c>
      <c r="R645" s="229">
        <f>Q645*H645</f>
        <v>0.14999999999999999</v>
      </c>
      <c r="S645" s="229">
        <v>0</v>
      </c>
      <c r="T645" s="230">
        <f>S645*H645</f>
        <v>0</v>
      </c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R645" s="231" t="s">
        <v>311</v>
      </c>
      <c r="AT645" s="231" t="s">
        <v>572</v>
      </c>
      <c r="AU645" s="231" t="s">
        <v>89</v>
      </c>
      <c r="AY645" s="17" t="s">
        <v>159</v>
      </c>
      <c r="BE645" s="232">
        <f>IF(N645="základní",J645,0)</f>
        <v>0</v>
      </c>
      <c r="BF645" s="232">
        <f>IF(N645="snížená",J645,0)</f>
        <v>0</v>
      </c>
      <c r="BG645" s="232">
        <f>IF(N645="zákl. přenesená",J645,0)</f>
        <v>0</v>
      </c>
      <c r="BH645" s="232">
        <f>IF(N645="sníž. přenesená",J645,0)</f>
        <v>0</v>
      </c>
      <c r="BI645" s="232">
        <f>IF(N645="nulová",J645,0)</f>
        <v>0</v>
      </c>
      <c r="BJ645" s="17" t="s">
        <v>87</v>
      </c>
      <c r="BK645" s="232">
        <f>ROUND(I645*H645,1)</f>
        <v>0</v>
      </c>
      <c r="BL645" s="17" t="s">
        <v>231</v>
      </c>
      <c r="BM645" s="231" t="s">
        <v>1254</v>
      </c>
    </row>
    <row r="646" s="2" customFormat="1" ht="21.75" customHeight="1">
      <c r="A646" s="38"/>
      <c r="B646" s="39"/>
      <c r="C646" s="219" t="s">
        <v>1255</v>
      </c>
      <c r="D646" s="219" t="s">
        <v>161</v>
      </c>
      <c r="E646" s="220" t="s">
        <v>1256</v>
      </c>
      <c r="F646" s="221" t="s">
        <v>1257</v>
      </c>
      <c r="G646" s="222" t="s">
        <v>1258</v>
      </c>
      <c r="H646" s="223">
        <v>2.52</v>
      </c>
      <c r="I646" s="224"/>
      <c r="J646" s="225">
        <f>ROUND(I646*H646,1)</f>
        <v>0</v>
      </c>
      <c r="K646" s="226"/>
      <c r="L646" s="44"/>
      <c r="M646" s="227" t="s">
        <v>1</v>
      </c>
      <c r="N646" s="228" t="s">
        <v>44</v>
      </c>
      <c r="O646" s="91"/>
      <c r="P646" s="229">
        <f>O646*H646</f>
        <v>0</v>
      </c>
      <c r="Q646" s="229">
        <v>6.7487499999999994E-05</v>
      </c>
      <c r="R646" s="229">
        <f>Q646*H646</f>
        <v>0.00017006849999999998</v>
      </c>
      <c r="S646" s="229">
        <v>0</v>
      </c>
      <c r="T646" s="230">
        <f>S646*H646</f>
        <v>0</v>
      </c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R646" s="231" t="s">
        <v>231</v>
      </c>
      <c r="AT646" s="231" t="s">
        <v>161</v>
      </c>
      <c r="AU646" s="231" t="s">
        <v>89</v>
      </c>
      <c r="AY646" s="17" t="s">
        <v>159</v>
      </c>
      <c r="BE646" s="232">
        <f>IF(N646="základní",J646,0)</f>
        <v>0</v>
      </c>
      <c r="BF646" s="232">
        <f>IF(N646="snížená",J646,0)</f>
        <v>0</v>
      </c>
      <c r="BG646" s="232">
        <f>IF(N646="zákl. přenesená",J646,0)</f>
        <v>0</v>
      </c>
      <c r="BH646" s="232">
        <f>IF(N646="sníž. přenesená",J646,0)</f>
        <v>0</v>
      </c>
      <c r="BI646" s="232">
        <f>IF(N646="nulová",J646,0)</f>
        <v>0</v>
      </c>
      <c r="BJ646" s="17" t="s">
        <v>87</v>
      </c>
      <c r="BK646" s="232">
        <f>ROUND(I646*H646,1)</f>
        <v>0</v>
      </c>
      <c r="BL646" s="17" t="s">
        <v>231</v>
      </c>
      <c r="BM646" s="231" t="s">
        <v>1259</v>
      </c>
    </row>
    <row r="647" s="13" customFormat="1">
      <c r="A647" s="13"/>
      <c r="B647" s="233"/>
      <c r="C647" s="234"/>
      <c r="D647" s="235" t="s">
        <v>175</v>
      </c>
      <c r="E647" s="236" t="s">
        <v>1</v>
      </c>
      <c r="F647" s="237" t="s">
        <v>1260</v>
      </c>
      <c r="G647" s="234"/>
      <c r="H647" s="238">
        <v>2.52</v>
      </c>
      <c r="I647" s="239"/>
      <c r="J647" s="234"/>
      <c r="K647" s="234"/>
      <c r="L647" s="240"/>
      <c r="M647" s="241"/>
      <c r="N647" s="242"/>
      <c r="O647" s="242"/>
      <c r="P647" s="242"/>
      <c r="Q647" s="242"/>
      <c r="R647" s="242"/>
      <c r="S647" s="242"/>
      <c r="T647" s="24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4" t="s">
        <v>175</v>
      </c>
      <c r="AU647" s="244" t="s">
        <v>89</v>
      </c>
      <c r="AV647" s="13" t="s">
        <v>89</v>
      </c>
      <c r="AW647" s="13" t="s">
        <v>33</v>
      </c>
      <c r="AX647" s="13" t="s">
        <v>87</v>
      </c>
      <c r="AY647" s="244" t="s">
        <v>159</v>
      </c>
    </row>
    <row r="648" s="2" customFormat="1" ht="21.75" customHeight="1">
      <c r="A648" s="38"/>
      <c r="B648" s="39"/>
      <c r="C648" s="266" t="s">
        <v>1261</v>
      </c>
      <c r="D648" s="266" t="s">
        <v>572</v>
      </c>
      <c r="E648" s="267" t="s">
        <v>1262</v>
      </c>
      <c r="F648" s="268" t="s">
        <v>1263</v>
      </c>
      <c r="G648" s="269" t="s">
        <v>286</v>
      </c>
      <c r="H648" s="270">
        <v>0.0030000000000000001</v>
      </c>
      <c r="I648" s="271"/>
      <c r="J648" s="272">
        <f>ROUND(I648*H648,1)</f>
        <v>0</v>
      </c>
      <c r="K648" s="273"/>
      <c r="L648" s="274"/>
      <c r="M648" s="275" t="s">
        <v>1</v>
      </c>
      <c r="N648" s="276" t="s">
        <v>44</v>
      </c>
      <c r="O648" s="91"/>
      <c r="P648" s="229">
        <f>O648*H648</f>
        <v>0</v>
      </c>
      <c r="Q648" s="229">
        <v>1</v>
      </c>
      <c r="R648" s="229">
        <f>Q648*H648</f>
        <v>0.0030000000000000001</v>
      </c>
      <c r="S648" s="229">
        <v>0</v>
      </c>
      <c r="T648" s="230">
        <f>S648*H648</f>
        <v>0</v>
      </c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R648" s="231" t="s">
        <v>311</v>
      </c>
      <c r="AT648" s="231" t="s">
        <v>572</v>
      </c>
      <c r="AU648" s="231" t="s">
        <v>89</v>
      </c>
      <c r="AY648" s="17" t="s">
        <v>159</v>
      </c>
      <c r="BE648" s="232">
        <f>IF(N648="základní",J648,0)</f>
        <v>0</v>
      </c>
      <c r="BF648" s="232">
        <f>IF(N648="snížená",J648,0)</f>
        <v>0</v>
      </c>
      <c r="BG648" s="232">
        <f>IF(N648="zákl. přenesená",J648,0)</f>
        <v>0</v>
      </c>
      <c r="BH648" s="232">
        <f>IF(N648="sníž. přenesená",J648,0)</f>
        <v>0</v>
      </c>
      <c r="BI648" s="232">
        <f>IF(N648="nulová",J648,0)</f>
        <v>0</v>
      </c>
      <c r="BJ648" s="17" t="s">
        <v>87</v>
      </c>
      <c r="BK648" s="232">
        <f>ROUND(I648*H648,1)</f>
        <v>0</v>
      </c>
      <c r="BL648" s="17" t="s">
        <v>231</v>
      </c>
      <c r="BM648" s="231" t="s">
        <v>1264</v>
      </c>
    </row>
    <row r="649" s="13" customFormat="1">
      <c r="A649" s="13"/>
      <c r="B649" s="233"/>
      <c r="C649" s="234"/>
      <c r="D649" s="235" t="s">
        <v>175</v>
      </c>
      <c r="E649" s="234"/>
      <c r="F649" s="237" t="s">
        <v>1265</v>
      </c>
      <c r="G649" s="234"/>
      <c r="H649" s="238">
        <v>0.0030000000000000001</v>
      </c>
      <c r="I649" s="239"/>
      <c r="J649" s="234"/>
      <c r="K649" s="234"/>
      <c r="L649" s="240"/>
      <c r="M649" s="241"/>
      <c r="N649" s="242"/>
      <c r="O649" s="242"/>
      <c r="P649" s="242"/>
      <c r="Q649" s="242"/>
      <c r="R649" s="242"/>
      <c r="S649" s="242"/>
      <c r="T649" s="24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4" t="s">
        <v>175</v>
      </c>
      <c r="AU649" s="244" t="s">
        <v>89</v>
      </c>
      <c r="AV649" s="13" t="s">
        <v>89</v>
      </c>
      <c r="AW649" s="13" t="s">
        <v>4</v>
      </c>
      <c r="AX649" s="13" t="s">
        <v>87</v>
      </c>
      <c r="AY649" s="244" t="s">
        <v>159</v>
      </c>
    </row>
    <row r="650" s="2" customFormat="1" ht="33" customHeight="1">
      <c r="A650" s="38"/>
      <c r="B650" s="39"/>
      <c r="C650" s="219" t="s">
        <v>1266</v>
      </c>
      <c r="D650" s="219" t="s">
        <v>161</v>
      </c>
      <c r="E650" s="220" t="s">
        <v>1267</v>
      </c>
      <c r="F650" s="221" t="s">
        <v>1268</v>
      </c>
      <c r="G650" s="222" t="s">
        <v>164</v>
      </c>
      <c r="H650" s="223">
        <v>4</v>
      </c>
      <c r="I650" s="224"/>
      <c r="J650" s="225">
        <f>ROUND(I650*H650,1)</f>
        <v>0</v>
      </c>
      <c r="K650" s="226"/>
      <c r="L650" s="44"/>
      <c r="M650" s="227" t="s">
        <v>1</v>
      </c>
      <c r="N650" s="228" t="s">
        <v>44</v>
      </c>
      <c r="O650" s="91"/>
      <c r="P650" s="229">
        <f>O650*H650</f>
        <v>0</v>
      </c>
      <c r="Q650" s="229">
        <v>0.00050248399999999998</v>
      </c>
      <c r="R650" s="229">
        <f>Q650*H650</f>
        <v>0.0020099359999999999</v>
      </c>
      <c r="S650" s="229">
        <v>0</v>
      </c>
      <c r="T650" s="230">
        <f>S650*H650</f>
        <v>0</v>
      </c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R650" s="231" t="s">
        <v>165</v>
      </c>
      <c r="AT650" s="231" t="s">
        <v>161</v>
      </c>
      <c r="AU650" s="231" t="s">
        <v>89</v>
      </c>
      <c r="AY650" s="17" t="s">
        <v>159</v>
      </c>
      <c r="BE650" s="232">
        <f>IF(N650="základní",J650,0)</f>
        <v>0</v>
      </c>
      <c r="BF650" s="232">
        <f>IF(N650="snížená",J650,0)</f>
        <v>0</v>
      </c>
      <c r="BG650" s="232">
        <f>IF(N650="zákl. přenesená",J650,0)</f>
        <v>0</v>
      </c>
      <c r="BH650" s="232">
        <f>IF(N650="sníž. přenesená",J650,0)</f>
        <v>0</v>
      </c>
      <c r="BI650" s="232">
        <f>IF(N650="nulová",J650,0)</f>
        <v>0</v>
      </c>
      <c r="BJ650" s="17" t="s">
        <v>87</v>
      </c>
      <c r="BK650" s="232">
        <f>ROUND(I650*H650,1)</f>
        <v>0</v>
      </c>
      <c r="BL650" s="17" t="s">
        <v>165</v>
      </c>
      <c r="BM650" s="231" t="s">
        <v>1269</v>
      </c>
    </row>
    <row r="651" s="13" customFormat="1">
      <c r="A651" s="13"/>
      <c r="B651" s="233"/>
      <c r="C651" s="234"/>
      <c r="D651" s="235" t="s">
        <v>175</v>
      </c>
      <c r="E651" s="236" t="s">
        <v>1</v>
      </c>
      <c r="F651" s="237" t="s">
        <v>1270</v>
      </c>
      <c r="G651" s="234"/>
      <c r="H651" s="238">
        <v>4</v>
      </c>
      <c r="I651" s="239"/>
      <c r="J651" s="234"/>
      <c r="K651" s="234"/>
      <c r="L651" s="240"/>
      <c r="M651" s="241"/>
      <c r="N651" s="242"/>
      <c r="O651" s="242"/>
      <c r="P651" s="242"/>
      <c r="Q651" s="242"/>
      <c r="R651" s="242"/>
      <c r="S651" s="242"/>
      <c r="T651" s="24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4" t="s">
        <v>175</v>
      </c>
      <c r="AU651" s="244" t="s">
        <v>89</v>
      </c>
      <c r="AV651" s="13" t="s">
        <v>89</v>
      </c>
      <c r="AW651" s="13" t="s">
        <v>33</v>
      </c>
      <c r="AX651" s="13" t="s">
        <v>87</v>
      </c>
      <c r="AY651" s="244" t="s">
        <v>159</v>
      </c>
    </row>
    <row r="652" s="2" customFormat="1" ht="24.15" customHeight="1">
      <c r="A652" s="38"/>
      <c r="B652" s="39"/>
      <c r="C652" s="219" t="s">
        <v>1271</v>
      </c>
      <c r="D652" s="219" t="s">
        <v>161</v>
      </c>
      <c r="E652" s="220" t="s">
        <v>1272</v>
      </c>
      <c r="F652" s="221" t="s">
        <v>1273</v>
      </c>
      <c r="G652" s="222" t="s">
        <v>286</v>
      </c>
      <c r="H652" s="223">
        <v>1.4790000000000001</v>
      </c>
      <c r="I652" s="224"/>
      <c r="J652" s="225">
        <f>ROUND(I652*H652,1)</f>
        <v>0</v>
      </c>
      <c r="K652" s="226"/>
      <c r="L652" s="44"/>
      <c r="M652" s="227" t="s">
        <v>1</v>
      </c>
      <c r="N652" s="228" t="s">
        <v>44</v>
      </c>
      <c r="O652" s="91"/>
      <c r="P652" s="229">
        <f>O652*H652</f>
        <v>0</v>
      </c>
      <c r="Q652" s="229">
        <v>0</v>
      </c>
      <c r="R652" s="229">
        <f>Q652*H652</f>
        <v>0</v>
      </c>
      <c r="S652" s="229">
        <v>0</v>
      </c>
      <c r="T652" s="230">
        <f>S652*H652</f>
        <v>0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31" t="s">
        <v>231</v>
      </c>
      <c r="AT652" s="231" t="s">
        <v>161</v>
      </c>
      <c r="AU652" s="231" t="s">
        <v>89</v>
      </c>
      <c r="AY652" s="17" t="s">
        <v>159</v>
      </c>
      <c r="BE652" s="232">
        <f>IF(N652="základní",J652,0)</f>
        <v>0</v>
      </c>
      <c r="BF652" s="232">
        <f>IF(N652="snížená",J652,0)</f>
        <v>0</v>
      </c>
      <c r="BG652" s="232">
        <f>IF(N652="zákl. přenesená",J652,0)</f>
        <v>0</v>
      </c>
      <c r="BH652" s="232">
        <f>IF(N652="sníž. přenesená",J652,0)</f>
        <v>0</v>
      </c>
      <c r="BI652" s="232">
        <f>IF(N652="nulová",J652,0)</f>
        <v>0</v>
      </c>
      <c r="BJ652" s="17" t="s">
        <v>87</v>
      </c>
      <c r="BK652" s="232">
        <f>ROUND(I652*H652,1)</f>
        <v>0</v>
      </c>
      <c r="BL652" s="17" t="s">
        <v>231</v>
      </c>
      <c r="BM652" s="231" t="s">
        <v>1274</v>
      </c>
    </row>
    <row r="653" s="12" customFormat="1" ht="22.8" customHeight="1">
      <c r="A653" s="12"/>
      <c r="B653" s="203"/>
      <c r="C653" s="204"/>
      <c r="D653" s="205" t="s">
        <v>78</v>
      </c>
      <c r="E653" s="217" t="s">
        <v>1275</v>
      </c>
      <c r="F653" s="217" t="s">
        <v>1276</v>
      </c>
      <c r="G653" s="204"/>
      <c r="H653" s="204"/>
      <c r="I653" s="207"/>
      <c r="J653" s="218">
        <f>BK653</f>
        <v>0</v>
      </c>
      <c r="K653" s="204"/>
      <c r="L653" s="209"/>
      <c r="M653" s="210"/>
      <c r="N653" s="211"/>
      <c r="O653" s="211"/>
      <c r="P653" s="212">
        <f>SUM(P654:P664)</f>
        <v>0</v>
      </c>
      <c r="Q653" s="211"/>
      <c r="R653" s="212">
        <f>SUM(R654:R664)</f>
        <v>1.2785242919999997</v>
      </c>
      <c r="S653" s="211"/>
      <c r="T653" s="213">
        <f>SUM(T654:T664)</f>
        <v>0</v>
      </c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R653" s="214" t="s">
        <v>89</v>
      </c>
      <c r="AT653" s="215" t="s">
        <v>78</v>
      </c>
      <c r="AU653" s="215" t="s">
        <v>87</v>
      </c>
      <c r="AY653" s="214" t="s">
        <v>159</v>
      </c>
      <c r="BK653" s="216">
        <f>SUM(BK654:BK664)</f>
        <v>0</v>
      </c>
    </row>
    <row r="654" s="2" customFormat="1" ht="16.5" customHeight="1">
      <c r="A654" s="38"/>
      <c r="B654" s="39"/>
      <c r="C654" s="219" t="s">
        <v>1277</v>
      </c>
      <c r="D654" s="219" t="s">
        <v>161</v>
      </c>
      <c r="E654" s="220" t="s">
        <v>1278</v>
      </c>
      <c r="F654" s="221" t="s">
        <v>1279</v>
      </c>
      <c r="G654" s="222" t="s">
        <v>173</v>
      </c>
      <c r="H654" s="223">
        <v>38.058</v>
      </c>
      <c r="I654" s="224"/>
      <c r="J654" s="225">
        <f>ROUND(I654*H654,1)</f>
        <v>0</v>
      </c>
      <c r="K654" s="226"/>
      <c r="L654" s="44"/>
      <c r="M654" s="227" t="s">
        <v>1</v>
      </c>
      <c r="N654" s="228" t="s">
        <v>44</v>
      </c>
      <c r="O654" s="91"/>
      <c r="P654" s="229">
        <f>O654*H654</f>
        <v>0</v>
      </c>
      <c r="Q654" s="229">
        <v>0.00029999999999999997</v>
      </c>
      <c r="R654" s="229">
        <f>Q654*H654</f>
        <v>0.011417399999999999</v>
      </c>
      <c r="S654" s="229">
        <v>0</v>
      </c>
      <c r="T654" s="230">
        <f>S654*H654</f>
        <v>0</v>
      </c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R654" s="231" t="s">
        <v>231</v>
      </c>
      <c r="AT654" s="231" t="s">
        <v>161</v>
      </c>
      <c r="AU654" s="231" t="s">
        <v>89</v>
      </c>
      <c r="AY654" s="17" t="s">
        <v>159</v>
      </c>
      <c r="BE654" s="232">
        <f>IF(N654="základní",J654,0)</f>
        <v>0</v>
      </c>
      <c r="BF654" s="232">
        <f>IF(N654="snížená",J654,0)</f>
        <v>0</v>
      </c>
      <c r="BG654" s="232">
        <f>IF(N654="zákl. přenesená",J654,0)</f>
        <v>0</v>
      </c>
      <c r="BH654" s="232">
        <f>IF(N654="sníž. přenesená",J654,0)</f>
        <v>0</v>
      </c>
      <c r="BI654" s="232">
        <f>IF(N654="nulová",J654,0)</f>
        <v>0</v>
      </c>
      <c r="BJ654" s="17" t="s">
        <v>87</v>
      </c>
      <c r="BK654" s="232">
        <f>ROUND(I654*H654,1)</f>
        <v>0</v>
      </c>
      <c r="BL654" s="17" t="s">
        <v>231</v>
      </c>
      <c r="BM654" s="231" t="s">
        <v>1280</v>
      </c>
    </row>
    <row r="655" s="13" customFormat="1">
      <c r="A655" s="13"/>
      <c r="B655" s="233"/>
      <c r="C655" s="234"/>
      <c r="D655" s="235" t="s">
        <v>175</v>
      </c>
      <c r="E655" s="236" t="s">
        <v>1</v>
      </c>
      <c r="F655" s="237" t="s">
        <v>1281</v>
      </c>
      <c r="G655" s="234"/>
      <c r="H655" s="238">
        <v>38.058</v>
      </c>
      <c r="I655" s="239"/>
      <c r="J655" s="234"/>
      <c r="K655" s="234"/>
      <c r="L655" s="240"/>
      <c r="M655" s="241"/>
      <c r="N655" s="242"/>
      <c r="O655" s="242"/>
      <c r="P655" s="242"/>
      <c r="Q655" s="242"/>
      <c r="R655" s="242"/>
      <c r="S655" s="242"/>
      <c r="T655" s="24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4" t="s">
        <v>175</v>
      </c>
      <c r="AU655" s="244" t="s">
        <v>89</v>
      </c>
      <c r="AV655" s="13" t="s">
        <v>89</v>
      </c>
      <c r="AW655" s="13" t="s">
        <v>33</v>
      </c>
      <c r="AX655" s="13" t="s">
        <v>87</v>
      </c>
      <c r="AY655" s="244" t="s">
        <v>159</v>
      </c>
    </row>
    <row r="656" s="2" customFormat="1" ht="21.75" customHeight="1">
      <c r="A656" s="38"/>
      <c r="B656" s="39"/>
      <c r="C656" s="219" t="s">
        <v>1282</v>
      </c>
      <c r="D656" s="219" t="s">
        <v>161</v>
      </c>
      <c r="E656" s="220" t="s">
        <v>1283</v>
      </c>
      <c r="F656" s="221" t="s">
        <v>1284</v>
      </c>
      <c r="G656" s="222" t="s">
        <v>173</v>
      </c>
      <c r="H656" s="223">
        <v>38.058</v>
      </c>
      <c r="I656" s="224"/>
      <c r="J656" s="225">
        <f>ROUND(I656*H656,1)</f>
        <v>0</v>
      </c>
      <c r="K656" s="226"/>
      <c r="L656" s="44"/>
      <c r="M656" s="227" t="s">
        <v>1</v>
      </c>
      <c r="N656" s="228" t="s">
        <v>44</v>
      </c>
      <c r="O656" s="91"/>
      <c r="P656" s="229">
        <f>O656*H656</f>
        <v>0</v>
      </c>
      <c r="Q656" s="229">
        <v>0.0044999999999999997</v>
      </c>
      <c r="R656" s="229">
        <f>Q656*H656</f>
        <v>0.171261</v>
      </c>
      <c r="S656" s="229">
        <v>0</v>
      </c>
      <c r="T656" s="230">
        <f>S656*H656</f>
        <v>0</v>
      </c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R656" s="231" t="s">
        <v>231</v>
      </c>
      <c r="AT656" s="231" t="s">
        <v>161</v>
      </c>
      <c r="AU656" s="231" t="s">
        <v>89</v>
      </c>
      <c r="AY656" s="17" t="s">
        <v>159</v>
      </c>
      <c r="BE656" s="232">
        <f>IF(N656="základní",J656,0)</f>
        <v>0</v>
      </c>
      <c r="BF656" s="232">
        <f>IF(N656="snížená",J656,0)</f>
        <v>0</v>
      </c>
      <c r="BG656" s="232">
        <f>IF(N656="zákl. přenesená",J656,0)</f>
        <v>0</v>
      </c>
      <c r="BH656" s="232">
        <f>IF(N656="sníž. přenesená",J656,0)</f>
        <v>0</v>
      </c>
      <c r="BI656" s="232">
        <f>IF(N656="nulová",J656,0)</f>
        <v>0</v>
      </c>
      <c r="BJ656" s="17" t="s">
        <v>87</v>
      </c>
      <c r="BK656" s="232">
        <f>ROUND(I656*H656,1)</f>
        <v>0</v>
      </c>
      <c r="BL656" s="17" t="s">
        <v>231</v>
      </c>
      <c r="BM656" s="231" t="s">
        <v>1285</v>
      </c>
    </row>
    <row r="657" s="13" customFormat="1">
      <c r="A657" s="13"/>
      <c r="B657" s="233"/>
      <c r="C657" s="234"/>
      <c r="D657" s="235" t="s">
        <v>175</v>
      </c>
      <c r="E657" s="236" t="s">
        <v>1</v>
      </c>
      <c r="F657" s="237" t="s">
        <v>1281</v>
      </c>
      <c r="G657" s="234"/>
      <c r="H657" s="238">
        <v>38.058</v>
      </c>
      <c r="I657" s="239"/>
      <c r="J657" s="234"/>
      <c r="K657" s="234"/>
      <c r="L657" s="240"/>
      <c r="M657" s="241"/>
      <c r="N657" s="242"/>
      <c r="O657" s="242"/>
      <c r="P657" s="242"/>
      <c r="Q657" s="242"/>
      <c r="R657" s="242"/>
      <c r="S657" s="242"/>
      <c r="T657" s="24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4" t="s">
        <v>175</v>
      </c>
      <c r="AU657" s="244" t="s">
        <v>89</v>
      </c>
      <c r="AV657" s="13" t="s">
        <v>89</v>
      </c>
      <c r="AW657" s="13" t="s">
        <v>33</v>
      </c>
      <c r="AX657" s="13" t="s">
        <v>87</v>
      </c>
      <c r="AY657" s="244" t="s">
        <v>159</v>
      </c>
    </row>
    <row r="658" s="2" customFormat="1" ht="37.8" customHeight="1">
      <c r="A658" s="38"/>
      <c r="B658" s="39"/>
      <c r="C658" s="219" t="s">
        <v>1286</v>
      </c>
      <c r="D658" s="219" t="s">
        <v>161</v>
      </c>
      <c r="E658" s="220" t="s">
        <v>1287</v>
      </c>
      <c r="F658" s="221" t="s">
        <v>1288</v>
      </c>
      <c r="G658" s="222" t="s">
        <v>173</v>
      </c>
      <c r="H658" s="223">
        <v>38.058</v>
      </c>
      <c r="I658" s="224"/>
      <c r="J658" s="225">
        <f>ROUND(I658*H658,1)</f>
        <v>0</v>
      </c>
      <c r="K658" s="226"/>
      <c r="L658" s="44"/>
      <c r="M658" s="227" t="s">
        <v>1</v>
      </c>
      <c r="N658" s="228" t="s">
        <v>44</v>
      </c>
      <c r="O658" s="91"/>
      <c r="P658" s="229">
        <f>O658*H658</f>
        <v>0</v>
      </c>
      <c r="Q658" s="229">
        <v>0.0061739999999999998</v>
      </c>
      <c r="R658" s="229">
        <f>Q658*H658</f>
        <v>0.23497009199999999</v>
      </c>
      <c r="S658" s="229">
        <v>0</v>
      </c>
      <c r="T658" s="230">
        <f>S658*H658</f>
        <v>0</v>
      </c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R658" s="231" t="s">
        <v>231</v>
      </c>
      <c r="AT658" s="231" t="s">
        <v>161</v>
      </c>
      <c r="AU658" s="231" t="s">
        <v>89</v>
      </c>
      <c r="AY658" s="17" t="s">
        <v>159</v>
      </c>
      <c r="BE658" s="232">
        <f>IF(N658="základní",J658,0)</f>
        <v>0</v>
      </c>
      <c r="BF658" s="232">
        <f>IF(N658="snížená",J658,0)</f>
        <v>0</v>
      </c>
      <c r="BG658" s="232">
        <f>IF(N658="zákl. přenesená",J658,0)</f>
        <v>0</v>
      </c>
      <c r="BH658" s="232">
        <f>IF(N658="sníž. přenesená",J658,0)</f>
        <v>0</v>
      </c>
      <c r="BI658" s="232">
        <f>IF(N658="nulová",J658,0)</f>
        <v>0</v>
      </c>
      <c r="BJ658" s="17" t="s">
        <v>87</v>
      </c>
      <c r="BK658" s="232">
        <f>ROUND(I658*H658,1)</f>
        <v>0</v>
      </c>
      <c r="BL658" s="17" t="s">
        <v>231</v>
      </c>
      <c r="BM658" s="231" t="s">
        <v>1289</v>
      </c>
    </row>
    <row r="659" s="13" customFormat="1">
      <c r="A659" s="13"/>
      <c r="B659" s="233"/>
      <c r="C659" s="234"/>
      <c r="D659" s="235" t="s">
        <v>175</v>
      </c>
      <c r="E659" s="236" t="s">
        <v>1</v>
      </c>
      <c r="F659" s="237" t="s">
        <v>1281</v>
      </c>
      <c r="G659" s="234"/>
      <c r="H659" s="238">
        <v>38.058</v>
      </c>
      <c r="I659" s="239"/>
      <c r="J659" s="234"/>
      <c r="K659" s="234"/>
      <c r="L659" s="240"/>
      <c r="M659" s="241"/>
      <c r="N659" s="242"/>
      <c r="O659" s="242"/>
      <c r="P659" s="242"/>
      <c r="Q659" s="242"/>
      <c r="R659" s="242"/>
      <c r="S659" s="242"/>
      <c r="T659" s="24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4" t="s">
        <v>175</v>
      </c>
      <c r="AU659" s="244" t="s">
        <v>89</v>
      </c>
      <c r="AV659" s="13" t="s">
        <v>89</v>
      </c>
      <c r="AW659" s="13" t="s">
        <v>33</v>
      </c>
      <c r="AX659" s="13" t="s">
        <v>87</v>
      </c>
      <c r="AY659" s="244" t="s">
        <v>159</v>
      </c>
    </row>
    <row r="660" s="2" customFormat="1" ht="37.8" customHeight="1">
      <c r="A660" s="38"/>
      <c r="B660" s="39"/>
      <c r="C660" s="266" t="s">
        <v>1290</v>
      </c>
      <c r="D660" s="266" t="s">
        <v>572</v>
      </c>
      <c r="E660" s="267" t="s">
        <v>1291</v>
      </c>
      <c r="F660" s="268" t="s">
        <v>1292</v>
      </c>
      <c r="G660" s="269" t="s">
        <v>173</v>
      </c>
      <c r="H660" s="270">
        <v>41.863999999999997</v>
      </c>
      <c r="I660" s="271"/>
      <c r="J660" s="272">
        <f>ROUND(I660*H660,1)</f>
        <v>0</v>
      </c>
      <c r="K660" s="273"/>
      <c r="L660" s="274"/>
      <c r="M660" s="275" t="s">
        <v>1</v>
      </c>
      <c r="N660" s="276" t="s">
        <v>44</v>
      </c>
      <c r="O660" s="91"/>
      <c r="P660" s="229">
        <f>O660*H660</f>
        <v>0</v>
      </c>
      <c r="Q660" s="229">
        <v>0.019199999999999998</v>
      </c>
      <c r="R660" s="229">
        <f>Q660*H660</f>
        <v>0.80378879999999986</v>
      </c>
      <c r="S660" s="229">
        <v>0</v>
      </c>
      <c r="T660" s="230">
        <f>S660*H660</f>
        <v>0</v>
      </c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R660" s="231" t="s">
        <v>311</v>
      </c>
      <c r="AT660" s="231" t="s">
        <v>572</v>
      </c>
      <c r="AU660" s="231" t="s">
        <v>89</v>
      </c>
      <c r="AY660" s="17" t="s">
        <v>159</v>
      </c>
      <c r="BE660" s="232">
        <f>IF(N660="základní",J660,0)</f>
        <v>0</v>
      </c>
      <c r="BF660" s="232">
        <f>IF(N660="snížená",J660,0)</f>
        <v>0</v>
      </c>
      <c r="BG660" s="232">
        <f>IF(N660="zákl. přenesená",J660,0)</f>
        <v>0</v>
      </c>
      <c r="BH660" s="232">
        <f>IF(N660="sníž. přenesená",J660,0)</f>
        <v>0</v>
      </c>
      <c r="BI660" s="232">
        <f>IF(N660="nulová",J660,0)</f>
        <v>0</v>
      </c>
      <c r="BJ660" s="17" t="s">
        <v>87</v>
      </c>
      <c r="BK660" s="232">
        <f>ROUND(I660*H660,1)</f>
        <v>0</v>
      </c>
      <c r="BL660" s="17" t="s">
        <v>231</v>
      </c>
      <c r="BM660" s="231" t="s">
        <v>1293</v>
      </c>
    </row>
    <row r="661" s="13" customFormat="1">
      <c r="A661" s="13"/>
      <c r="B661" s="233"/>
      <c r="C661" s="234"/>
      <c r="D661" s="235" t="s">
        <v>175</v>
      </c>
      <c r="E661" s="234"/>
      <c r="F661" s="237" t="s">
        <v>1294</v>
      </c>
      <c r="G661" s="234"/>
      <c r="H661" s="238">
        <v>41.863999999999997</v>
      </c>
      <c r="I661" s="239"/>
      <c r="J661" s="234"/>
      <c r="K661" s="234"/>
      <c r="L661" s="240"/>
      <c r="M661" s="241"/>
      <c r="N661" s="242"/>
      <c r="O661" s="242"/>
      <c r="P661" s="242"/>
      <c r="Q661" s="242"/>
      <c r="R661" s="242"/>
      <c r="S661" s="242"/>
      <c r="T661" s="24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4" t="s">
        <v>175</v>
      </c>
      <c r="AU661" s="244" t="s">
        <v>89</v>
      </c>
      <c r="AV661" s="13" t="s">
        <v>89</v>
      </c>
      <c r="AW661" s="13" t="s">
        <v>4</v>
      </c>
      <c r="AX661" s="13" t="s">
        <v>87</v>
      </c>
      <c r="AY661" s="244" t="s">
        <v>159</v>
      </c>
    </row>
    <row r="662" s="2" customFormat="1" ht="24.15" customHeight="1">
      <c r="A662" s="38"/>
      <c r="B662" s="39"/>
      <c r="C662" s="219" t="s">
        <v>1295</v>
      </c>
      <c r="D662" s="219" t="s">
        <v>161</v>
      </c>
      <c r="E662" s="220" t="s">
        <v>1296</v>
      </c>
      <c r="F662" s="221" t="s">
        <v>1297</v>
      </c>
      <c r="G662" s="222" t="s">
        <v>173</v>
      </c>
      <c r="H662" s="223">
        <v>38.058</v>
      </c>
      <c r="I662" s="224"/>
      <c r="J662" s="225">
        <f>ROUND(I662*H662,1)</f>
        <v>0</v>
      </c>
      <c r="K662" s="226"/>
      <c r="L662" s="44"/>
      <c r="M662" s="227" t="s">
        <v>1</v>
      </c>
      <c r="N662" s="228" t="s">
        <v>44</v>
      </c>
      <c r="O662" s="91"/>
      <c r="P662" s="229">
        <f>O662*H662</f>
        <v>0</v>
      </c>
      <c r="Q662" s="229">
        <v>0.0015</v>
      </c>
      <c r="R662" s="229">
        <f>Q662*H662</f>
        <v>0.057086999999999999</v>
      </c>
      <c r="S662" s="229">
        <v>0</v>
      </c>
      <c r="T662" s="230">
        <f>S662*H662</f>
        <v>0</v>
      </c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R662" s="231" t="s">
        <v>231</v>
      </c>
      <c r="AT662" s="231" t="s">
        <v>161</v>
      </c>
      <c r="AU662" s="231" t="s">
        <v>89</v>
      </c>
      <c r="AY662" s="17" t="s">
        <v>159</v>
      </c>
      <c r="BE662" s="232">
        <f>IF(N662="základní",J662,0)</f>
        <v>0</v>
      </c>
      <c r="BF662" s="232">
        <f>IF(N662="snížená",J662,0)</f>
        <v>0</v>
      </c>
      <c r="BG662" s="232">
        <f>IF(N662="zákl. přenesená",J662,0)</f>
        <v>0</v>
      </c>
      <c r="BH662" s="232">
        <f>IF(N662="sníž. přenesená",J662,0)</f>
        <v>0</v>
      </c>
      <c r="BI662" s="232">
        <f>IF(N662="nulová",J662,0)</f>
        <v>0</v>
      </c>
      <c r="BJ662" s="17" t="s">
        <v>87</v>
      </c>
      <c r="BK662" s="232">
        <f>ROUND(I662*H662,1)</f>
        <v>0</v>
      </c>
      <c r="BL662" s="17" t="s">
        <v>231</v>
      </c>
      <c r="BM662" s="231" t="s">
        <v>1298</v>
      </c>
    </row>
    <row r="663" s="13" customFormat="1">
      <c r="A663" s="13"/>
      <c r="B663" s="233"/>
      <c r="C663" s="234"/>
      <c r="D663" s="235" t="s">
        <v>175</v>
      </c>
      <c r="E663" s="236" t="s">
        <v>1</v>
      </c>
      <c r="F663" s="237" t="s">
        <v>1281</v>
      </c>
      <c r="G663" s="234"/>
      <c r="H663" s="238">
        <v>38.058</v>
      </c>
      <c r="I663" s="239"/>
      <c r="J663" s="234"/>
      <c r="K663" s="234"/>
      <c r="L663" s="240"/>
      <c r="M663" s="241"/>
      <c r="N663" s="242"/>
      <c r="O663" s="242"/>
      <c r="P663" s="242"/>
      <c r="Q663" s="242"/>
      <c r="R663" s="242"/>
      <c r="S663" s="242"/>
      <c r="T663" s="24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4" t="s">
        <v>175</v>
      </c>
      <c r="AU663" s="244" t="s">
        <v>89</v>
      </c>
      <c r="AV663" s="13" t="s">
        <v>89</v>
      </c>
      <c r="AW663" s="13" t="s">
        <v>33</v>
      </c>
      <c r="AX663" s="13" t="s">
        <v>87</v>
      </c>
      <c r="AY663" s="244" t="s">
        <v>159</v>
      </c>
    </row>
    <row r="664" s="2" customFormat="1" ht="24.15" customHeight="1">
      <c r="A664" s="38"/>
      <c r="B664" s="39"/>
      <c r="C664" s="219" t="s">
        <v>1299</v>
      </c>
      <c r="D664" s="219" t="s">
        <v>161</v>
      </c>
      <c r="E664" s="220" t="s">
        <v>1300</v>
      </c>
      <c r="F664" s="221" t="s">
        <v>1301</v>
      </c>
      <c r="G664" s="222" t="s">
        <v>286</v>
      </c>
      <c r="H664" s="223">
        <v>1.2789999999999999</v>
      </c>
      <c r="I664" s="224"/>
      <c r="J664" s="225">
        <f>ROUND(I664*H664,1)</f>
        <v>0</v>
      </c>
      <c r="K664" s="226"/>
      <c r="L664" s="44"/>
      <c r="M664" s="227" t="s">
        <v>1</v>
      </c>
      <c r="N664" s="228" t="s">
        <v>44</v>
      </c>
      <c r="O664" s="91"/>
      <c r="P664" s="229">
        <f>O664*H664</f>
        <v>0</v>
      </c>
      <c r="Q664" s="229">
        <v>0</v>
      </c>
      <c r="R664" s="229">
        <f>Q664*H664</f>
        <v>0</v>
      </c>
      <c r="S664" s="229">
        <v>0</v>
      </c>
      <c r="T664" s="230">
        <f>S664*H664</f>
        <v>0</v>
      </c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R664" s="231" t="s">
        <v>231</v>
      </c>
      <c r="AT664" s="231" t="s">
        <v>161</v>
      </c>
      <c r="AU664" s="231" t="s">
        <v>89</v>
      </c>
      <c r="AY664" s="17" t="s">
        <v>159</v>
      </c>
      <c r="BE664" s="232">
        <f>IF(N664="základní",J664,0)</f>
        <v>0</v>
      </c>
      <c r="BF664" s="232">
        <f>IF(N664="snížená",J664,0)</f>
        <v>0</v>
      </c>
      <c r="BG664" s="232">
        <f>IF(N664="zákl. přenesená",J664,0)</f>
        <v>0</v>
      </c>
      <c r="BH664" s="232">
        <f>IF(N664="sníž. přenesená",J664,0)</f>
        <v>0</v>
      </c>
      <c r="BI664" s="232">
        <f>IF(N664="nulová",J664,0)</f>
        <v>0</v>
      </c>
      <c r="BJ664" s="17" t="s">
        <v>87</v>
      </c>
      <c r="BK664" s="232">
        <f>ROUND(I664*H664,1)</f>
        <v>0</v>
      </c>
      <c r="BL664" s="17" t="s">
        <v>231</v>
      </c>
      <c r="BM664" s="231" t="s">
        <v>1302</v>
      </c>
    </row>
    <row r="665" s="12" customFormat="1" ht="22.8" customHeight="1">
      <c r="A665" s="12"/>
      <c r="B665" s="203"/>
      <c r="C665" s="204"/>
      <c r="D665" s="205" t="s">
        <v>78</v>
      </c>
      <c r="E665" s="217" t="s">
        <v>1303</v>
      </c>
      <c r="F665" s="217" t="s">
        <v>1304</v>
      </c>
      <c r="G665" s="204"/>
      <c r="H665" s="204"/>
      <c r="I665" s="207"/>
      <c r="J665" s="218">
        <f>BK665</f>
        <v>0</v>
      </c>
      <c r="K665" s="204"/>
      <c r="L665" s="209"/>
      <c r="M665" s="210"/>
      <c r="N665" s="211"/>
      <c r="O665" s="211"/>
      <c r="P665" s="212">
        <f>SUM(P666:P686)</f>
        <v>0</v>
      </c>
      <c r="Q665" s="211"/>
      <c r="R665" s="212">
        <f>SUM(R666:R686)</f>
        <v>2.7977414401500003</v>
      </c>
      <c r="S665" s="211"/>
      <c r="T665" s="213">
        <f>SUM(T666:T686)</f>
        <v>0</v>
      </c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R665" s="214" t="s">
        <v>89</v>
      </c>
      <c r="AT665" s="215" t="s">
        <v>78</v>
      </c>
      <c r="AU665" s="215" t="s">
        <v>87</v>
      </c>
      <c r="AY665" s="214" t="s">
        <v>159</v>
      </c>
      <c r="BK665" s="216">
        <f>SUM(BK666:BK686)</f>
        <v>0</v>
      </c>
    </row>
    <row r="666" s="2" customFormat="1" ht="33" customHeight="1">
      <c r="A666" s="38"/>
      <c r="B666" s="39"/>
      <c r="C666" s="219" t="s">
        <v>1305</v>
      </c>
      <c r="D666" s="219" t="s">
        <v>161</v>
      </c>
      <c r="E666" s="220" t="s">
        <v>1306</v>
      </c>
      <c r="F666" s="221" t="s">
        <v>1307</v>
      </c>
      <c r="G666" s="222" t="s">
        <v>173</v>
      </c>
      <c r="H666" s="223">
        <v>348.75</v>
      </c>
      <c r="I666" s="224"/>
      <c r="J666" s="225">
        <f>ROUND(I666*H666,1)</f>
        <v>0</v>
      </c>
      <c r="K666" s="226"/>
      <c r="L666" s="44"/>
      <c r="M666" s="227" t="s">
        <v>1</v>
      </c>
      <c r="N666" s="228" t="s">
        <v>44</v>
      </c>
      <c r="O666" s="91"/>
      <c r="P666" s="229">
        <f>O666*H666</f>
        <v>0</v>
      </c>
      <c r="Q666" s="229">
        <v>0.0045450000000000004</v>
      </c>
      <c r="R666" s="229">
        <f>Q666*H666</f>
        <v>1.5850687500000003</v>
      </c>
      <c r="S666" s="229">
        <v>0</v>
      </c>
      <c r="T666" s="230">
        <f>S666*H666</f>
        <v>0</v>
      </c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R666" s="231" t="s">
        <v>231</v>
      </c>
      <c r="AT666" s="231" t="s">
        <v>161</v>
      </c>
      <c r="AU666" s="231" t="s">
        <v>89</v>
      </c>
      <c r="AY666" s="17" t="s">
        <v>159</v>
      </c>
      <c r="BE666" s="232">
        <f>IF(N666="základní",J666,0)</f>
        <v>0</v>
      </c>
      <c r="BF666" s="232">
        <f>IF(N666="snížená",J666,0)</f>
        <v>0</v>
      </c>
      <c r="BG666" s="232">
        <f>IF(N666="zákl. přenesená",J666,0)</f>
        <v>0</v>
      </c>
      <c r="BH666" s="232">
        <f>IF(N666="sníž. přenesená",J666,0)</f>
        <v>0</v>
      </c>
      <c r="BI666" s="232">
        <f>IF(N666="nulová",J666,0)</f>
        <v>0</v>
      </c>
      <c r="BJ666" s="17" t="s">
        <v>87</v>
      </c>
      <c r="BK666" s="232">
        <f>ROUND(I666*H666,1)</f>
        <v>0</v>
      </c>
      <c r="BL666" s="17" t="s">
        <v>231</v>
      </c>
      <c r="BM666" s="231" t="s">
        <v>1308</v>
      </c>
    </row>
    <row r="667" s="13" customFormat="1">
      <c r="A667" s="13"/>
      <c r="B667" s="233"/>
      <c r="C667" s="234"/>
      <c r="D667" s="235" t="s">
        <v>175</v>
      </c>
      <c r="E667" s="236" t="s">
        <v>1</v>
      </c>
      <c r="F667" s="237" t="s">
        <v>1309</v>
      </c>
      <c r="G667" s="234"/>
      <c r="H667" s="238">
        <v>156.59999999999999</v>
      </c>
      <c r="I667" s="239"/>
      <c r="J667" s="234"/>
      <c r="K667" s="234"/>
      <c r="L667" s="240"/>
      <c r="M667" s="241"/>
      <c r="N667" s="242"/>
      <c r="O667" s="242"/>
      <c r="P667" s="242"/>
      <c r="Q667" s="242"/>
      <c r="R667" s="242"/>
      <c r="S667" s="242"/>
      <c r="T667" s="24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4" t="s">
        <v>175</v>
      </c>
      <c r="AU667" s="244" t="s">
        <v>89</v>
      </c>
      <c r="AV667" s="13" t="s">
        <v>89</v>
      </c>
      <c r="AW667" s="13" t="s">
        <v>33</v>
      </c>
      <c r="AX667" s="13" t="s">
        <v>79</v>
      </c>
      <c r="AY667" s="244" t="s">
        <v>159</v>
      </c>
    </row>
    <row r="668" s="13" customFormat="1">
      <c r="A668" s="13"/>
      <c r="B668" s="233"/>
      <c r="C668" s="234"/>
      <c r="D668" s="235" t="s">
        <v>175</v>
      </c>
      <c r="E668" s="236" t="s">
        <v>1</v>
      </c>
      <c r="F668" s="237" t="s">
        <v>1310</v>
      </c>
      <c r="G668" s="234"/>
      <c r="H668" s="238">
        <v>192.15000000000001</v>
      </c>
      <c r="I668" s="239"/>
      <c r="J668" s="234"/>
      <c r="K668" s="234"/>
      <c r="L668" s="240"/>
      <c r="M668" s="241"/>
      <c r="N668" s="242"/>
      <c r="O668" s="242"/>
      <c r="P668" s="242"/>
      <c r="Q668" s="242"/>
      <c r="R668" s="242"/>
      <c r="S668" s="242"/>
      <c r="T668" s="24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4" t="s">
        <v>175</v>
      </c>
      <c r="AU668" s="244" t="s">
        <v>89</v>
      </c>
      <c r="AV668" s="13" t="s">
        <v>89</v>
      </c>
      <c r="AW668" s="13" t="s">
        <v>33</v>
      </c>
      <c r="AX668" s="13" t="s">
        <v>79</v>
      </c>
      <c r="AY668" s="244" t="s">
        <v>159</v>
      </c>
    </row>
    <row r="669" s="14" customFormat="1">
      <c r="A669" s="14"/>
      <c r="B669" s="245"/>
      <c r="C669" s="246"/>
      <c r="D669" s="235" t="s">
        <v>175</v>
      </c>
      <c r="E669" s="247" t="s">
        <v>1</v>
      </c>
      <c r="F669" s="248" t="s">
        <v>247</v>
      </c>
      <c r="G669" s="246"/>
      <c r="H669" s="249">
        <v>348.75</v>
      </c>
      <c r="I669" s="250"/>
      <c r="J669" s="246"/>
      <c r="K669" s="246"/>
      <c r="L669" s="251"/>
      <c r="M669" s="252"/>
      <c r="N669" s="253"/>
      <c r="O669" s="253"/>
      <c r="P669" s="253"/>
      <c r="Q669" s="253"/>
      <c r="R669" s="253"/>
      <c r="S669" s="253"/>
      <c r="T669" s="25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5" t="s">
        <v>175</v>
      </c>
      <c r="AU669" s="255" t="s">
        <v>89</v>
      </c>
      <c r="AV669" s="14" t="s">
        <v>165</v>
      </c>
      <c r="AW669" s="14" t="s">
        <v>33</v>
      </c>
      <c r="AX669" s="14" t="s">
        <v>87</v>
      </c>
      <c r="AY669" s="255" t="s">
        <v>159</v>
      </c>
    </row>
    <row r="670" s="2" customFormat="1" ht="21.75" customHeight="1">
      <c r="A670" s="38"/>
      <c r="B670" s="39"/>
      <c r="C670" s="219" t="s">
        <v>1311</v>
      </c>
      <c r="D670" s="219" t="s">
        <v>161</v>
      </c>
      <c r="E670" s="220" t="s">
        <v>1312</v>
      </c>
      <c r="F670" s="221" t="s">
        <v>1313</v>
      </c>
      <c r="G670" s="222" t="s">
        <v>173</v>
      </c>
      <c r="H670" s="223">
        <v>348.75</v>
      </c>
      <c r="I670" s="224"/>
      <c r="J670" s="225">
        <f>ROUND(I670*H670,1)</f>
        <v>0</v>
      </c>
      <c r="K670" s="226"/>
      <c r="L670" s="44"/>
      <c r="M670" s="227" t="s">
        <v>1</v>
      </c>
      <c r="N670" s="228" t="s">
        <v>44</v>
      </c>
      <c r="O670" s="91"/>
      <c r="P670" s="229">
        <f>O670*H670</f>
        <v>0</v>
      </c>
      <c r="Q670" s="229">
        <v>0.00029999999999999997</v>
      </c>
      <c r="R670" s="229">
        <f>Q670*H670</f>
        <v>0.104625</v>
      </c>
      <c r="S670" s="229">
        <v>0</v>
      </c>
      <c r="T670" s="230">
        <f>S670*H670</f>
        <v>0</v>
      </c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R670" s="231" t="s">
        <v>231</v>
      </c>
      <c r="AT670" s="231" t="s">
        <v>161</v>
      </c>
      <c r="AU670" s="231" t="s">
        <v>89</v>
      </c>
      <c r="AY670" s="17" t="s">
        <v>159</v>
      </c>
      <c r="BE670" s="232">
        <f>IF(N670="základní",J670,0)</f>
        <v>0</v>
      </c>
      <c r="BF670" s="232">
        <f>IF(N670="snížená",J670,0)</f>
        <v>0</v>
      </c>
      <c r="BG670" s="232">
        <f>IF(N670="zákl. přenesená",J670,0)</f>
        <v>0</v>
      </c>
      <c r="BH670" s="232">
        <f>IF(N670="sníž. přenesená",J670,0)</f>
        <v>0</v>
      </c>
      <c r="BI670" s="232">
        <f>IF(N670="nulová",J670,0)</f>
        <v>0</v>
      </c>
      <c r="BJ670" s="17" t="s">
        <v>87</v>
      </c>
      <c r="BK670" s="232">
        <f>ROUND(I670*H670,1)</f>
        <v>0</v>
      </c>
      <c r="BL670" s="17" t="s">
        <v>231</v>
      </c>
      <c r="BM670" s="231" t="s">
        <v>1314</v>
      </c>
    </row>
    <row r="671" s="13" customFormat="1">
      <c r="A671" s="13"/>
      <c r="B671" s="233"/>
      <c r="C671" s="234"/>
      <c r="D671" s="235" t="s">
        <v>175</v>
      </c>
      <c r="E671" s="236" t="s">
        <v>1</v>
      </c>
      <c r="F671" s="237" t="s">
        <v>1309</v>
      </c>
      <c r="G671" s="234"/>
      <c r="H671" s="238">
        <v>156.59999999999999</v>
      </c>
      <c r="I671" s="239"/>
      <c r="J671" s="234"/>
      <c r="K671" s="234"/>
      <c r="L671" s="240"/>
      <c r="M671" s="241"/>
      <c r="N671" s="242"/>
      <c r="O671" s="242"/>
      <c r="P671" s="242"/>
      <c r="Q671" s="242"/>
      <c r="R671" s="242"/>
      <c r="S671" s="242"/>
      <c r="T671" s="24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4" t="s">
        <v>175</v>
      </c>
      <c r="AU671" s="244" t="s">
        <v>89</v>
      </c>
      <c r="AV671" s="13" t="s">
        <v>89</v>
      </c>
      <c r="AW671" s="13" t="s">
        <v>33</v>
      </c>
      <c r="AX671" s="13" t="s">
        <v>79</v>
      </c>
      <c r="AY671" s="244" t="s">
        <v>159</v>
      </c>
    </row>
    <row r="672" s="13" customFormat="1">
      <c r="A672" s="13"/>
      <c r="B672" s="233"/>
      <c r="C672" s="234"/>
      <c r="D672" s="235" t="s">
        <v>175</v>
      </c>
      <c r="E672" s="236" t="s">
        <v>1</v>
      </c>
      <c r="F672" s="237" t="s">
        <v>1310</v>
      </c>
      <c r="G672" s="234"/>
      <c r="H672" s="238">
        <v>192.15000000000001</v>
      </c>
      <c r="I672" s="239"/>
      <c r="J672" s="234"/>
      <c r="K672" s="234"/>
      <c r="L672" s="240"/>
      <c r="M672" s="241"/>
      <c r="N672" s="242"/>
      <c r="O672" s="242"/>
      <c r="P672" s="242"/>
      <c r="Q672" s="242"/>
      <c r="R672" s="242"/>
      <c r="S672" s="242"/>
      <c r="T672" s="24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4" t="s">
        <v>175</v>
      </c>
      <c r="AU672" s="244" t="s">
        <v>89</v>
      </c>
      <c r="AV672" s="13" t="s">
        <v>89</v>
      </c>
      <c r="AW672" s="13" t="s">
        <v>33</v>
      </c>
      <c r="AX672" s="13" t="s">
        <v>79</v>
      </c>
      <c r="AY672" s="244" t="s">
        <v>159</v>
      </c>
    </row>
    <row r="673" s="14" customFormat="1">
      <c r="A673" s="14"/>
      <c r="B673" s="245"/>
      <c r="C673" s="246"/>
      <c r="D673" s="235" t="s">
        <v>175</v>
      </c>
      <c r="E673" s="247" t="s">
        <v>1</v>
      </c>
      <c r="F673" s="248" t="s">
        <v>247</v>
      </c>
      <c r="G673" s="246"/>
      <c r="H673" s="249">
        <v>348.75</v>
      </c>
      <c r="I673" s="250"/>
      <c r="J673" s="246"/>
      <c r="K673" s="246"/>
      <c r="L673" s="251"/>
      <c r="M673" s="252"/>
      <c r="N673" s="253"/>
      <c r="O673" s="253"/>
      <c r="P673" s="253"/>
      <c r="Q673" s="253"/>
      <c r="R673" s="253"/>
      <c r="S673" s="253"/>
      <c r="T673" s="25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5" t="s">
        <v>175</v>
      </c>
      <c r="AU673" s="255" t="s">
        <v>89</v>
      </c>
      <c r="AV673" s="14" t="s">
        <v>165</v>
      </c>
      <c r="AW673" s="14" t="s">
        <v>33</v>
      </c>
      <c r="AX673" s="14" t="s">
        <v>87</v>
      </c>
      <c r="AY673" s="255" t="s">
        <v>159</v>
      </c>
    </row>
    <row r="674" s="2" customFormat="1" ht="44.25" customHeight="1">
      <c r="A674" s="38"/>
      <c r="B674" s="39"/>
      <c r="C674" s="266" t="s">
        <v>1315</v>
      </c>
      <c r="D674" s="266" t="s">
        <v>572</v>
      </c>
      <c r="E674" s="267" t="s">
        <v>1316</v>
      </c>
      <c r="F674" s="268" t="s">
        <v>1317</v>
      </c>
      <c r="G674" s="269" t="s">
        <v>173</v>
      </c>
      <c r="H674" s="270">
        <v>383.625</v>
      </c>
      <c r="I674" s="271"/>
      <c r="J674" s="272">
        <f>ROUND(I674*H674,1)</f>
        <v>0</v>
      </c>
      <c r="K674" s="273"/>
      <c r="L674" s="274"/>
      <c r="M674" s="275" t="s">
        <v>1</v>
      </c>
      <c r="N674" s="276" t="s">
        <v>44</v>
      </c>
      <c r="O674" s="91"/>
      <c r="P674" s="229">
        <f>O674*H674</f>
        <v>0</v>
      </c>
      <c r="Q674" s="229">
        <v>0.0027000000000000001</v>
      </c>
      <c r="R674" s="229">
        <f>Q674*H674</f>
        <v>1.0357875000000001</v>
      </c>
      <c r="S674" s="229">
        <v>0</v>
      </c>
      <c r="T674" s="230">
        <f>S674*H674</f>
        <v>0</v>
      </c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R674" s="231" t="s">
        <v>311</v>
      </c>
      <c r="AT674" s="231" t="s">
        <v>572</v>
      </c>
      <c r="AU674" s="231" t="s">
        <v>89</v>
      </c>
      <c r="AY674" s="17" t="s">
        <v>159</v>
      </c>
      <c r="BE674" s="232">
        <f>IF(N674="základní",J674,0)</f>
        <v>0</v>
      </c>
      <c r="BF674" s="232">
        <f>IF(N674="snížená",J674,0)</f>
        <v>0</v>
      </c>
      <c r="BG674" s="232">
        <f>IF(N674="zákl. přenesená",J674,0)</f>
        <v>0</v>
      </c>
      <c r="BH674" s="232">
        <f>IF(N674="sníž. přenesená",J674,0)</f>
        <v>0</v>
      </c>
      <c r="BI674" s="232">
        <f>IF(N674="nulová",J674,0)</f>
        <v>0</v>
      </c>
      <c r="BJ674" s="17" t="s">
        <v>87</v>
      </c>
      <c r="BK674" s="232">
        <f>ROUND(I674*H674,1)</f>
        <v>0</v>
      </c>
      <c r="BL674" s="17" t="s">
        <v>231</v>
      </c>
      <c r="BM674" s="231" t="s">
        <v>1318</v>
      </c>
    </row>
    <row r="675" s="13" customFormat="1">
      <c r="A675" s="13"/>
      <c r="B675" s="233"/>
      <c r="C675" s="234"/>
      <c r="D675" s="235" t="s">
        <v>175</v>
      </c>
      <c r="E675" s="234"/>
      <c r="F675" s="237" t="s">
        <v>1319</v>
      </c>
      <c r="G675" s="234"/>
      <c r="H675" s="238">
        <v>383.625</v>
      </c>
      <c r="I675" s="239"/>
      <c r="J675" s="234"/>
      <c r="K675" s="234"/>
      <c r="L675" s="240"/>
      <c r="M675" s="241"/>
      <c r="N675" s="242"/>
      <c r="O675" s="242"/>
      <c r="P675" s="242"/>
      <c r="Q675" s="242"/>
      <c r="R675" s="242"/>
      <c r="S675" s="242"/>
      <c r="T675" s="24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4" t="s">
        <v>175</v>
      </c>
      <c r="AU675" s="244" t="s">
        <v>89</v>
      </c>
      <c r="AV675" s="13" t="s">
        <v>89</v>
      </c>
      <c r="AW675" s="13" t="s">
        <v>4</v>
      </c>
      <c r="AX675" s="13" t="s">
        <v>87</v>
      </c>
      <c r="AY675" s="244" t="s">
        <v>159</v>
      </c>
    </row>
    <row r="676" s="2" customFormat="1" ht="16.5" customHeight="1">
      <c r="A676" s="38"/>
      <c r="B676" s="39"/>
      <c r="C676" s="219" t="s">
        <v>1320</v>
      </c>
      <c r="D676" s="219" t="s">
        <v>161</v>
      </c>
      <c r="E676" s="220" t="s">
        <v>1321</v>
      </c>
      <c r="F676" s="221" t="s">
        <v>1322</v>
      </c>
      <c r="G676" s="222" t="s">
        <v>427</v>
      </c>
      <c r="H676" s="223">
        <v>191.69</v>
      </c>
      <c r="I676" s="224"/>
      <c r="J676" s="225">
        <f>ROUND(I676*H676,1)</f>
        <v>0</v>
      </c>
      <c r="K676" s="226"/>
      <c r="L676" s="44"/>
      <c r="M676" s="227" t="s">
        <v>1</v>
      </c>
      <c r="N676" s="228" t="s">
        <v>44</v>
      </c>
      <c r="O676" s="91"/>
      <c r="P676" s="229">
        <f>O676*H676</f>
        <v>0</v>
      </c>
      <c r="Q676" s="229">
        <v>1.4935E-05</v>
      </c>
      <c r="R676" s="229">
        <f>Q676*H676</f>
        <v>0.0028628901500000001</v>
      </c>
      <c r="S676" s="229">
        <v>0</v>
      </c>
      <c r="T676" s="230">
        <f>S676*H676</f>
        <v>0</v>
      </c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R676" s="231" t="s">
        <v>231</v>
      </c>
      <c r="AT676" s="231" t="s">
        <v>161</v>
      </c>
      <c r="AU676" s="231" t="s">
        <v>89</v>
      </c>
      <c r="AY676" s="17" t="s">
        <v>159</v>
      </c>
      <c r="BE676" s="232">
        <f>IF(N676="základní",J676,0)</f>
        <v>0</v>
      </c>
      <c r="BF676" s="232">
        <f>IF(N676="snížená",J676,0)</f>
        <v>0</v>
      </c>
      <c r="BG676" s="232">
        <f>IF(N676="zákl. přenesená",J676,0)</f>
        <v>0</v>
      </c>
      <c r="BH676" s="232">
        <f>IF(N676="sníž. přenesená",J676,0)</f>
        <v>0</v>
      </c>
      <c r="BI676" s="232">
        <f>IF(N676="nulová",J676,0)</f>
        <v>0</v>
      </c>
      <c r="BJ676" s="17" t="s">
        <v>87</v>
      </c>
      <c r="BK676" s="232">
        <f>ROUND(I676*H676,1)</f>
        <v>0</v>
      </c>
      <c r="BL676" s="17" t="s">
        <v>231</v>
      </c>
      <c r="BM676" s="231" t="s">
        <v>1323</v>
      </c>
    </row>
    <row r="677" s="13" customFormat="1">
      <c r="A677" s="13"/>
      <c r="B677" s="233"/>
      <c r="C677" s="234"/>
      <c r="D677" s="235" t="s">
        <v>175</v>
      </c>
      <c r="E677" s="236" t="s">
        <v>1</v>
      </c>
      <c r="F677" s="237" t="s">
        <v>1324</v>
      </c>
      <c r="G677" s="234"/>
      <c r="H677" s="238">
        <v>69.019999999999996</v>
      </c>
      <c r="I677" s="239"/>
      <c r="J677" s="234"/>
      <c r="K677" s="234"/>
      <c r="L677" s="240"/>
      <c r="M677" s="241"/>
      <c r="N677" s="242"/>
      <c r="O677" s="242"/>
      <c r="P677" s="242"/>
      <c r="Q677" s="242"/>
      <c r="R677" s="242"/>
      <c r="S677" s="242"/>
      <c r="T677" s="24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4" t="s">
        <v>175</v>
      </c>
      <c r="AU677" s="244" t="s">
        <v>89</v>
      </c>
      <c r="AV677" s="13" t="s">
        <v>89</v>
      </c>
      <c r="AW677" s="13" t="s">
        <v>33</v>
      </c>
      <c r="AX677" s="13" t="s">
        <v>79</v>
      </c>
      <c r="AY677" s="244" t="s">
        <v>159</v>
      </c>
    </row>
    <row r="678" s="13" customFormat="1">
      <c r="A678" s="13"/>
      <c r="B678" s="233"/>
      <c r="C678" s="234"/>
      <c r="D678" s="235" t="s">
        <v>175</v>
      </c>
      <c r="E678" s="236" t="s">
        <v>1</v>
      </c>
      <c r="F678" s="237" t="s">
        <v>1325</v>
      </c>
      <c r="G678" s="234"/>
      <c r="H678" s="238">
        <v>122.67</v>
      </c>
      <c r="I678" s="239"/>
      <c r="J678" s="234"/>
      <c r="K678" s="234"/>
      <c r="L678" s="240"/>
      <c r="M678" s="241"/>
      <c r="N678" s="242"/>
      <c r="O678" s="242"/>
      <c r="P678" s="242"/>
      <c r="Q678" s="242"/>
      <c r="R678" s="242"/>
      <c r="S678" s="242"/>
      <c r="T678" s="24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4" t="s">
        <v>175</v>
      </c>
      <c r="AU678" s="244" t="s">
        <v>89</v>
      </c>
      <c r="AV678" s="13" t="s">
        <v>89</v>
      </c>
      <c r="AW678" s="13" t="s">
        <v>33</v>
      </c>
      <c r="AX678" s="13" t="s">
        <v>79</v>
      </c>
      <c r="AY678" s="244" t="s">
        <v>159</v>
      </c>
    </row>
    <row r="679" s="14" customFormat="1">
      <c r="A679" s="14"/>
      <c r="B679" s="245"/>
      <c r="C679" s="246"/>
      <c r="D679" s="235" t="s">
        <v>175</v>
      </c>
      <c r="E679" s="247" t="s">
        <v>1</v>
      </c>
      <c r="F679" s="248" t="s">
        <v>247</v>
      </c>
      <c r="G679" s="246"/>
      <c r="H679" s="249">
        <v>191.69</v>
      </c>
      <c r="I679" s="250"/>
      <c r="J679" s="246"/>
      <c r="K679" s="246"/>
      <c r="L679" s="251"/>
      <c r="M679" s="252"/>
      <c r="N679" s="253"/>
      <c r="O679" s="253"/>
      <c r="P679" s="253"/>
      <c r="Q679" s="253"/>
      <c r="R679" s="253"/>
      <c r="S679" s="253"/>
      <c r="T679" s="25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5" t="s">
        <v>175</v>
      </c>
      <c r="AU679" s="255" t="s">
        <v>89</v>
      </c>
      <c r="AV679" s="14" t="s">
        <v>165</v>
      </c>
      <c r="AW679" s="14" t="s">
        <v>33</v>
      </c>
      <c r="AX679" s="14" t="s">
        <v>87</v>
      </c>
      <c r="AY679" s="255" t="s">
        <v>159</v>
      </c>
    </row>
    <row r="680" s="2" customFormat="1" ht="16.5" customHeight="1">
      <c r="A680" s="38"/>
      <c r="B680" s="39"/>
      <c r="C680" s="266" t="s">
        <v>1326</v>
      </c>
      <c r="D680" s="266" t="s">
        <v>572</v>
      </c>
      <c r="E680" s="267" t="s">
        <v>1327</v>
      </c>
      <c r="F680" s="268" t="s">
        <v>1328</v>
      </c>
      <c r="G680" s="269" t="s">
        <v>427</v>
      </c>
      <c r="H680" s="270">
        <v>195.524</v>
      </c>
      <c r="I680" s="271"/>
      <c r="J680" s="272">
        <f>ROUND(I680*H680,1)</f>
        <v>0</v>
      </c>
      <c r="K680" s="273"/>
      <c r="L680" s="274"/>
      <c r="M680" s="275" t="s">
        <v>1</v>
      </c>
      <c r="N680" s="276" t="s">
        <v>44</v>
      </c>
      <c r="O680" s="91"/>
      <c r="P680" s="229">
        <f>O680*H680</f>
        <v>0</v>
      </c>
      <c r="Q680" s="229">
        <v>0.00035</v>
      </c>
      <c r="R680" s="229">
        <f>Q680*H680</f>
        <v>0.068433400000000005</v>
      </c>
      <c r="S680" s="229">
        <v>0</v>
      </c>
      <c r="T680" s="230">
        <f>S680*H680</f>
        <v>0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231" t="s">
        <v>311</v>
      </c>
      <c r="AT680" s="231" t="s">
        <v>572</v>
      </c>
      <c r="AU680" s="231" t="s">
        <v>89</v>
      </c>
      <c r="AY680" s="17" t="s">
        <v>159</v>
      </c>
      <c r="BE680" s="232">
        <f>IF(N680="základní",J680,0)</f>
        <v>0</v>
      </c>
      <c r="BF680" s="232">
        <f>IF(N680="snížená",J680,0)</f>
        <v>0</v>
      </c>
      <c r="BG680" s="232">
        <f>IF(N680="zákl. přenesená",J680,0)</f>
        <v>0</v>
      </c>
      <c r="BH680" s="232">
        <f>IF(N680="sníž. přenesená",J680,0)</f>
        <v>0</v>
      </c>
      <c r="BI680" s="232">
        <f>IF(N680="nulová",J680,0)</f>
        <v>0</v>
      </c>
      <c r="BJ680" s="17" t="s">
        <v>87</v>
      </c>
      <c r="BK680" s="232">
        <f>ROUND(I680*H680,1)</f>
        <v>0</v>
      </c>
      <c r="BL680" s="17" t="s">
        <v>231</v>
      </c>
      <c r="BM680" s="231" t="s">
        <v>1329</v>
      </c>
    </row>
    <row r="681" s="13" customFormat="1">
      <c r="A681" s="13"/>
      <c r="B681" s="233"/>
      <c r="C681" s="234"/>
      <c r="D681" s="235" t="s">
        <v>175</v>
      </c>
      <c r="E681" s="234"/>
      <c r="F681" s="237" t="s">
        <v>1330</v>
      </c>
      <c r="G681" s="234"/>
      <c r="H681" s="238">
        <v>195.524</v>
      </c>
      <c r="I681" s="239"/>
      <c r="J681" s="234"/>
      <c r="K681" s="234"/>
      <c r="L681" s="240"/>
      <c r="M681" s="241"/>
      <c r="N681" s="242"/>
      <c r="O681" s="242"/>
      <c r="P681" s="242"/>
      <c r="Q681" s="242"/>
      <c r="R681" s="242"/>
      <c r="S681" s="242"/>
      <c r="T681" s="24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4" t="s">
        <v>175</v>
      </c>
      <c r="AU681" s="244" t="s">
        <v>89</v>
      </c>
      <c r="AV681" s="13" t="s">
        <v>89</v>
      </c>
      <c r="AW681" s="13" t="s">
        <v>4</v>
      </c>
      <c r="AX681" s="13" t="s">
        <v>87</v>
      </c>
      <c r="AY681" s="244" t="s">
        <v>159</v>
      </c>
    </row>
    <row r="682" s="2" customFormat="1" ht="16.5" customHeight="1">
      <c r="A682" s="38"/>
      <c r="B682" s="39"/>
      <c r="C682" s="219" t="s">
        <v>1331</v>
      </c>
      <c r="D682" s="219" t="s">
        <v>161</v>
      </c>
      <c r="E682" s="220" t="s">
        <v>1332</v>
      </c>
      <c r="F682" s="221" t="s">
        <v>1333</v>
      </c>
      <c r="G682" s="222" t="s">
        <v>427</v>
      </c>
      <c r="H682" s="223">
        <v>4.5</v>
      </c>
      <c r="I682" s="224"/>
      <c r="J682" s="225">
        <f>ROUND(I682*H682,1)</f>
        <v>0</v>
      </c>
      <c r="K682" s="226"/>
      <c r="L682" s="44"/>
      <c r="M682" s="227" t="s">
        <v>1</v>
      </c>
      <c r="N682" s="228" t="s">
        <v>44</v>
      </c>
      <c r="O682" s="91"/>
      <c r="P682" s="229">
        <f>O682*H682</f>
        <v>0</v>
      </c>
      <c r="Q682" s="229">
        <v>0</v>
      </c>
      <c r="R682" s="229">
        <f>Q682*H682</f>
        <v>0</v>
      </c>
      <c r="S682" s="229">
        <v>0</v>
      </c>
      <c r="T682" s="230">
        <f>S682*H682</f>
        <v>0</v>
      </c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R682" s="231" t="s">
        <v>231</v>
      </c>
      <c r="AT682" s="231" t="s">
        <v>161</v>
      </c>
      <c r="AU682" s="231" t="s">
        <v>89</v>
      </c>
      <c r="AY682" s="17" t="s">
        <v>159</v>
      </c>
      <c r="BE682" s="232">
        <f>IF(N682="základní",J682,0)</f>
        <v>0</v>
      </c>
      <c r="BF682" s="232">
        <f>IF(N682="snížená",J682,0)</f>
        <v>0</v>
      </c>
      <c r="BG682" s="232">
        <f>IF(N682="zákl. přenesená",J682,0)</f>
        <v>0</v>
      </c>
      <c r="BH682" s="232">
        <f>IF(N682="sníž. přenesená",J682,0)</f>
        <v>0</v>
      </c>
      <c r="BI682" s="232">
        <f>IF(N682="nulová",J682,0)</f>
        <v>0</v>
      </c>
      <c r="BJ682" s="17" t="s">
        <v>87</v>
      </c>
      <c r="BK682" s="232">
        <f>ROUND(I682*H682,1)</f>
        <v>0</v>
      </c>
      <c r="BL682" s="17" t="s">
        <v>231</v>
      </c>
      <c r="BM682" s="231" t="s">
        <v>1334</v>
      </c>
    </row>
    <row r="683" s="13" customFormat="1">
      <c r="A683" s="13"/>
      <c r="B683" s="233"/>
      <c r="C683" s="234"/>
      <c r="D683" s="235" t="s">
        <v>175</v>
      </c>
      <c r="E683" s="236" t="s">
        <v>1</v>
      </c>
      <c r="F683" s="237" t="s">
        <v>1335</v>
      </c>
      <c r="G683" s="234"/>
      <c r="H683" s="238">
        <v>4.5</v>
      </c>
      <c r="I683" s="239"/>
      <c r="J683" s="234"/>
      <c r="K683" s="234"/>
      <c r="L683" s="240"/>
      <c r="M683" s="241"/>
      <c r="N683" s="242"/>
      <c r="O683" s="242"/>
      <c r="P683" s="242"/>
      <c r="Q683" s="242"/>
      <c r="R683" s="242"/>
      <c r="S683" s="242"/>
      <c r="T683" s="24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4" t="s">
        <v>175</v>
      </c>
      <c r="AU683" s="244" t="s">
        <v>89</v>
      </c>
      <c r="AV683" s="13" t="s">
        <v>89</v>
      </c>
      <c r="AW683" s="13" t="s">
        <v>33</v>
      </c>
      <c r="AX683" s="13" t="s">
        <v>87</v>
      </c>
      <c r="AY683" s="244" t="s">
        <v>159</v>
      </c>
    </row>
    <row r="684" s="2" customFormat="1" ht="24.15" customHeight="1">
      <c r="A684" s="38"/>
      <c r="B684" s="39"/>
      <c r="C684" s="266" t="s">
        <v>1336</v>
      </c>
      <c r="D684" s="266" t="s">
        <v>572</v>
      </c>
      <c r="E684" s="267" t="s">
        <v>1337</v>
      </c>
      <c r="F684" s="268" t="s">
        <v>1338</v>
      </c>
      <c r="G684" s="269" t="s">
        <v>427</v>
      </c>
      <c r="H684" s="270">
        <v>4.5899999999999999</v>
      </c>
      <c r="I684" s="271"/>
      <c r="J684" s="272">
        <f>ROUND(I684*H684,1)</f>
        <v>0</v>
      </c>
      <c r="K684" s="273"/>
      <c r="L684" s="274"/>
      <c r="M684" s="275" t="s">
        <v>1</v>
      </c>
      <c r="N684" s="276" t="s">
        <v>44</v>
      </c>
      <c r="O684" s="91"/>
      <c r="P684" s="229">
        <f>O684*H684</f>
        <v>0</v>
      </c>
      <c r="Q684" s="229">
        <v>0.00021000000000000001</v>
      </c>
      <c r="R684" s="229">
        <f>Q684*H684</f>
        <v>0.00096389999999999996</v>
      </c>
      <c r="S684" s="229">
        <v>0</v>
      </c>
      <c r="T684" s="230">
        <f>S684*H684</f>
        <v>0</v>
      </c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R684" s="231" t="s">
        <v>311</v>
      </c>
      <c r="AT684" s="231" t="s">
        <v>572</v>
      </c>
      <c r="AU684" s="231" t="s">
        <v>89</v>
      </c>
      <c r="AY684" s="17" t="s">
        <v>159</v>
      </c>
      <c r="BE684" s="232">
        <f>IF(N684="základní",J684,0)</f>
        <v>0</v>
      </c>
      <c r="BF684" s="232">
        <f>IF(N684="snížená",J684,0)</f>
        <v>0</v>
      </c>
      <c r="BG684" s="232">
        <f>IF(N684="zákl. přenesená",J684,0)</f>
        <v>0</v>
      </c>
      <c r="BH684" s="232">
        <f>IF(N684="sníž. přenesená",J684,0)</f>
        <v>0</v>
      </c>
      <c r="BI684" s="232">
        <f>IF(N684="nulová",J684,0)</f>
        <v>0</v>
      </c>
      <c r="BJ684" s="17" t="s">
        <v>87</v>
      </c>
      <c r="BK684" s="232">
        <f>ROUND(I684*H684,1)</f>
        <v>0</v>
      </c>
      <c r="BL684" s="17" t="s">
        <v>231</v>
      </c>
      <c r="BM684" s="231" t="s">
        <v>1339</v>
      </c>
    </row>
    <row r="685" s="13" customFormat="1">
      <c r="A685" s="13"/>
      <c r="B685" s="233"/>
      <c r="C685" s="234"/>
      <c r="D685" s="235" t="s">
        <v>175</v>
      </c>
      <c r="E685" s="234"/>
      <c r="F685" s="237" t="s">
        <v>1340</v>
      </c>
      <c r="G685" s="234"/>
      <c r="H685" s="238">
        <v>4.5899999999999999</v>
      </c>
      <c r="I685" s="239"/>
      <c r="J685" s="234"/>
      <c r="K685" s="234"/>
      <c r="L685" s="240"/>
      <c r="M685" s="241"/>
      <c r="N685" s="242"/>
      <c r="O685" s="242"/>
      <c r="P685" s="242"/>
      <c r="Q685" s="242"/>
      <c r="R685" s="242"/>
      <c r="S685" s="242"/>
      <c r="T685" s="24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4" t="s">
        <v>175</v>
      </c>
      <c r="AU685" s="244" t="s">
        <v>89</v>
      </c>
      <c r="AV685" s="13" t="s">
        <v>89</v>
      </c>
      <c r="AW685" s="13" t="s">
        <v>4</v>
      </c>
      <c r="AX685" s="13" t="s">
        <v>87</v>
      </c>
      <c r="AY685" s="244" t="s">
        <v>159</v>
      </c>
    </row>
    <row r="686" s="2" customFormat="1" ht="24.15" customHeight="1">
      <c r="A686" s="38"/>
      <c r="B686" s="39"/>
      <c r="C686" s="219" t="s">
        <v>1341</v>
      </c>
      <c r="D686" s="219" t="s">
        <v>161</v>
      </c>
      <c r="E686" s="220" t="s">
        <v>1342</v>
      </c>
      <c r="F686" s="221" t="s">
        <v>1343</v>
      </c>
      <c r="G686" s="222" t="s">
        <v>286</v>
      </c>
      <c r="H686" s="223">
        <v>2.798</v>
      </c>
      <c r="I686" s="224"/>
      <c r="J686" s="225">
        <f>ROUND(I686*H686,1)</f>
        <v>0</v>
      </c>
      <c r="K686" s="226"/>
      <c r="L686" s="44"/>
      <c r="M686" s="227" t="s">
        <v>1</v>
      </c>
      <c r="N686" s="228" t="s">
        <v>44</v>
      </c>
      <c r="O686" s="91"/>
      <c r="P686" s="229">
        <f>O686*H686</f>
        <v>0</v>
      </c>
      <c r="Q686" s="229">
        <v>0</v>
      </c>
      <c r="R686" s="229">
        <f>Q686*H686</f>
        <v>0</v>
      </c>
      <c r="S686" s="229">
        <v>0</v>
      </c>
      <c r="T686" s="230">
        <f>S686*H686</f>
        <v>0</v>
      </c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R686" s="231" t="s">
        <v>231</v>
      </c>
      <c r="AT686" s="231" t="s">
        <v>161</v>
      </c>
      <c r="AU686" s="231" t="s">
        <v>89</v>
      </c>
      <c r="AY686" s="17" t="s">
        <v>159</v>
      </c>
      <c r="BE686" s="232">
        <f>IF(N686="základní",J686,0)</f>
        <v>0</v>
      </c>
      <c r="BF686" s="232">
        <f>IF(N686="snížená",J686,0)</f>
        <v>0</v>
      </c>
      <c r="BG686" s="232">
        <f>IF(N686="zákl. přenesená",J686,0)</f>
        <v>0</v>
      </c>
      <c r="BH686" s="232">
        <f>IF(N686="sníž. přenesená",J686,0)</f>
        <v>0</v>
      </c>
      <c r="BI686" s="232">
        <f>IF(N686="nulová",J686,0)</f>
        <v>0</v>
      </c>
      <c r="BJ686" s="17" t="s">
        <v>87</v>
      </c>
      <c r="BK686" s="232">
        <f>ROUND(I686*H686,1)</f>
        <v>0</v>
      </c>
      <c r="BL686" s="17" t="s">
        <v>231</v>
      </c>
      <c r="BM686" s="231" t="s">
        <v>1344</v>
      </c>
    </row>
    <row r="687" s="12" customFormat="1" ht="22.8" customHeight="1">
      <c r="A687" s="12"/>
      <c r="B687" s="203"/>
      <c r="C687" s="204"/>
      <c r="D687" s="205" t="s">
        <v>78</v>
      </c>
      <c r="E687" s="217" t="s">
        <v>1345</v>
      </c>
      <c r="F687" s="217" t="s">
        <v>1346</v>
      </c>
      <c r="G687" s="204"/>
      <c r="H687" s="204"/>
      <c r="I687" s="207"/>
      <c r="J687" s="218">
        <f>BK687</f>
        <v>0</v>
      </c>
      <c r="K687" s="204"/>
      <c r="L687" s="209"/>
      <c r="M687" s="210"/>
      <c r="N687" s="211"/>
      <c r="O687" s="211"/>
      <c r="P687" s="212">
        <f>SUM(P688:P703)</f>
        <v>0</v>
      </c>
      <c r="Q687" s="211"/>
      <c r="R687" s="212">
        <f>SUM(R688:R703)</f>
        <v>1.398268904</v>
      </c>
      <c r="S687" s="211"/>
      <c r="T687" s="213">
        <f>SUM(T688:T703)</f>
        <v>0</v>
      </c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R687" s="214" t="s">
        <v>89</v>
      </c>
      <c r="AT687" s="215" t="s">
        <v>78</v>
      </c>
      <c r="AU687" s="215" t="s">
        <v>87</v>
      </c>
      <c r="AY687" s="214" t="s">
        <v>159</v>
      </c>
      <c r="BK687" s="216">
        <f>SUM(BK688:BK703)</f>
        <v>0</v>
      </c>
    </row>
    <row r="688" s="2" customFormat="1" ht="16.5" customHeight="1">
      <c r="A688" s="38"/>
      <c r="B688" s="39"/>
      <c r="C688" s="219" t="s">
        <v>1347</v>
      </c>
      <c r="D688" s="219" t="s">
        <v>161</v>
      </c>
      <c r="E688" s="220" t="s">
        <v>1348</v>
      </c>
      <c r="F688" s="221" t="s">
        <v>1349</v>
      </c>
      <c r="G688" s="222" t="s">
        <v>173</v>
      </c>
      <c r="H688" s="223">
        <v>72.274000000000001</v>
      </c>
      <c r="I688" s="224"/>
      <c r="J688" s="225">
        <f>ROUND(I688*H688,1)</f>
        <v>0</v>
      </c>
      <c r="K688" s="226"/>
      <c r="L688" s="44"/>
      <c r="M688" s="227" t="s">
        <v>1</v>
      </c>
      <c r="N688" s="228" t="s">
        <v>44</v>
      </c>
      <c r="O688" s="91"/>
      <c r="P688" s="229">
        <f>O688*H688</f>
        <v>0</v>
      </c>
      <c r="Q688" s="229">
        <v>0.00029999999999999997</v>
      </c>
      <c r="R688" s="229">
        <f>Q688*H688</f>
        <v>0.021682199999999999</v>
      </c>
      <c r="S688" s="229">
        <v>0</v>
      </c>
      <c r="T688" s="230">
        <f>S688*H688</f>
        <v>0</v>
      </c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R688" s="231" t="s">
        <v>231</v>
      </c>
      <c r="AT688" s="231" t="s">
        <v>161</v>
      </c>
      <c r="AU688" s="231" t="s">
        <v>89</v>
      </c>
      <c r="AY688" s="17" t="s">
        <v>159</v>
      </c>
      <c r="BE688" s="232">
        <f>IF(N688="základní",J688,0)</f>
        <v>0</v>
      </c>
      <c r="BF688" s="232">
        <f>IF(N688="snížená",J688,0)</f>
        <v>0</v>
      </c>
      <c r="BG688" s="232">
        <f>IF(N688="zákl. přenesená",J688,0)</f>
        <v>0</v>
      </c>
      <c r="BH688" s="232">
        <f>IF(N688="sníž. přenesená",J688,0)</f>
        <v>0</v>
      </c>
      <c r="BI688" s="232">
        <f>IF(N688="nulová",J688,0)</f>
        <v>0</v>
      </c>
      <c r="BJ688" s="17" t="s">
        <v>87</v>
      </c>
      <c r="BK688" s="232">
        <f>ROUND(I688*H688,1)</f>
        <v>0</v>
      </c>
      <c r="BL688" s="17" t="s">
        <v>231</v>
      </c>
      <c r="BM688" s="231" t="s">
        <v>1350</v>
      </c>
    </row>
    <row r="689" s="13" customFormat="1">
      <c r="A689" s="13"/>
      <c r="B689" s="233"/>
      <c r="C689" s="234"/>
      <c r="D689" s="235" t="s">
        <v>175</v>
      </c>
      <c r="E689" s="236" t="s">
        <v>1</v>
      </c>
      <c r="F689" s="237" t="s">
        <v>1351</v>
      </c>
      <c r="G689" s="234"/>
      <c r="H689" s="238">
        <v>48.289999999999999</v>
      </c>
      <c r="I689" s="239"/>
      <c r="J689" s="234"/>
      <c r="K689" s="234"/>
      <c r="L689" s="240"/>
      <c r="M689" s="241"/>
      <c r="N689" s="242"/>
      <c r="O689" s="242"/>
      <c r="P689" s="242"/>
      <c r="Q689" s="242"/>
      <c r="R689" s="242"/>
      <c r="S689" s="242"/>
      <c r="T689" s="24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4" t="s">
        <v>175</v>
      </c>
      <c r="AU689" s="244" t="s">
        <v>89</v>
      </c>
      <c r="AV689" s="13" t="s">
        <v>89</v>
      </c>
      <c r="AW689" s="13" t="s">
        <v>33</v>
      </c>
      <c r="AX689" s="13" t="s">
        <v>79</v>
      </c>
      <c r="AY689" s="244" t="s">
        <v>159</v>
      </c>
    </row>
    <row r="690" s="13" customFormat="1">
      <c r="A690" s="13"/>
      <c r="B690" s="233"/>
      <c r="C690" s="234"/>
      <c r="D690" s="235" t="s">
        <v>175</v>
      </c>
      <c r="E690" s="236" t="s">
        <v>1</v>
      </c>
      <c r="F690" s="237" t="s">
        <v>637</v>
      </c>
      <c r="G690" s="234"/>
      <c r="H690" s="238">
        <v>16.064</v>
      </c>
      <c r="I690" s="239"/>
      <c r="J690" s="234"/>
      <c r="K690" s="234"/>
      <c r="L690" s="240"/>
      <c r="M690" s="241"/>
      <c r="N690" s="242"/>
      <c r="O690" s="242"/>
      <c r="P690" s="242"/>
      <c r="Q690" s="242"/>
      <c r="R690" s="242"/>
      <c r="S690" s="242"/>
      <c r="T690" s="24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4" t="s">
        <v>175</v>
      </c>
      <c r="AU690" s="244" t="s">
        <v>89</v>
      </c>
      <c r="AV690" s="13" t="s">
        <v>89</v>
      </c>
      <c r="AW690" s="13" t="s">
        <v>33</v>
      </c>
      <c r="AX690" s="13" t="s">
        <v>79</v>
      </c>
      <c r="AY690" s="244" t="s">
        <v>159</v>
      </c>
    </row>
    <row r="691" s="13" customFormat="1">
      <c r="A691" s="13"/>
      <c r="B691" s="233"/>
      <c r="C691" s="234"/>
      <c r="D691" s="235" t="s">
        <v>175</v>
      </c>
      <c r="E691" s="236" t="s">
        <v>1</v>
      </c>
      <c r="F691" s="237" t="s">
        <v>638</v>
      </c>
      <c r="G691" s="234"/>
      <c r="H691" s="238">
        <v>7.9199999999999999</v>
      </c>
      <c r="I691" s="239"/>
      <c r="J691" s="234"/>
      <c r="K691" s="234"/>
      <c r="L691" s="240"/>
      <c r="M691" s="241"/>
      <c r="N691" s="242"/>
      <c r="O691" s="242"/>
      <c r="P691" s="242"/>
      <c r="Q691" s="242"/>
      <c r="R691" s="242"/>
      <c r="S691" s="242"/>
      <c r="T691" s="24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4" t="s">
        <v>175</v>
      </c>
      <c r="AU691" s="244" t="s">
        <v>89</v>
      </c>
      <c r="AV691" s="13" t="s">
        <v>89</v>
      </c>
      <c r="AW691" s="13" t="s">
        <v>33</v>
      </c>
      <c r="AX691" s="13" t="s">
        <v>79</v>
      </c>
      <c r="AY691" s="244" t="s">
        <v>159</v>
      </c>
    </row>
    <row r="692" s="14" customFormat="1">
      <c r="A692" s="14"/>
      <c r="B692" s="245"/>
      <c r="C692" s="246"/>
      <c r="D692" s="235" t="s">
        <v>175</v>
      </c>
      <c r="E692" s="247" t="s">
        <v>1</v>
      </c>
      <c r="F692" s="248" t="s">
        <v>247</v>
      </c>
      <c r="G692" s="246"/>
      <c r="H692" s="249">
        <v>72.274000000000001</v>
      </c>
      <c r="I692" s="250"/>
      <c r="J692" s="246"/>
      <c r="K692" s="246"/>
      <c r="L692" s="251"/>
      <c r="M692" s="252"/>
      <c r="N692" s="253"/>
      <c r="O692" s="253"/>
      <c r="P692" s="253"/>
      <c r="Q692" s="253"/>
      <c r="R692" s="253"/>
      <c r="S692" s="253"/>
      <c r="T692" s="25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55" t="s">
        <v>175</v>
      </c>
      <c r="AU692" s="255" t="s">
        <v>89</v>
      </c>
      <c r="AV692" s="14" t="s">
        <v>165</v>
      </c>
      <c r="AW692" s="14" t="s">
        <v>33</v>
      </c>
      <c r="AX692" s="14" t="s">
        <v>87</v>
      </c>
      <c r="AY692" s="255" t="s">
        <v>159</v>
      </c>
    </row>
    <row r="693" s="2" customFormat="1" ht="33" customHeight="1">
      <c r="A693" s="38"/>
      <c r="B693" s="39"/>
      <c r="C693" s="219" t="s">
        <v>1352</v>
      </c>
      <c r="D693" s="219" t="s">
        <v>161</v>
      </c>
      <c r="E693" s="220" t="s">
        <v>1353</v>
      </c>
      <c r="F693" s="221" t="s">
        <v>1354</v>
      </c>
      <c r="G693" s="222" t="s">
        <v>173</v>
      </c>
      <c r="H693" s="223">
        <v>72.274000000000001</v>
      </c>
      <c r="I693" s="224"/>
      <c r="J693" s="225">
        <f>ROUND(I693*H693,1)</f>
        <v>0</v>
      </c>
      <c r="K693" s="226"/>
      <c r="L693" s="44"/>
      <c r="M693" s="227" t="s">
        <v>1</v>
      </c>
      <c r="N693" s="228" t="s">
        <v>44</v>
      </c>
      <c r="O693" s="91"/>
      <c r="P693" s="229">
        <f>O693*H693</f>
        <v>0</v>
      </c>
      <c r="Q693" s="229">
        <v>0.0059959999999999996</v>
      </c>
      <c r="R693" s="229">
        <f>Q693*H693</f>
        <v>0.43335490399999999</v>
      </c>
      <c r="S693" s="229">
        <v>0</v>
      </c>
      <c r="T693" s="230">
        <f>S693*H693</f>
        <v>0</v>
      </c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R693" s="231" t="s">
        <v>231</v>
      </c>
      <c r="AT693" s="231" t="s">
        <v>161</v>
      </c>
      <c r="AU693" s="231" t="s">
        <v>89</v>
      </c>
      <c r="AY693" s="17" t="s">
        <v>159</v>
      </c>
      <c r="BE693" s="232">
        <f>IF(N693="základní",J693,0)</f>
        <v>0</v>
      </c>
      <c r="BF693" s="232">
        <f>IF(N693="snížená",J693,0)</f>
        <v>0</v>
      </c>
      <c r="BG693" s="232">
        <f>IF(N693="zákl. přenesená",J693,0)</f>
        <v>0</v>
      </c>
      <c r="BH693" s="232">
        <f>IF(N693="sníž. přenesená",J693,0)</f>
        <v>0</v>
      </c>
      <c r="BI693" s="232">
        <f>IF(N693="nulová",J693,0)</f>
        <v>0</v>
      </c>
      <c r="BJ693" s="17" t="s">
        <v>87</v>
      </c>
      <c r="BK693" s="232">
        <f>ROUND(I693*H693,1)</f>
        <v>0</v>
      </c>
      <c r="BL693" s="17" t="s">
        <v>231</v>
      </c>
      <c r="BM693" s="231" t="s">
        <v>1355</v>
      </c>
    </row>
    <row r="694" s="13" customFormat="1">
      <c r="A694" s="13"/>
      <c r="B694" s="233"/>
      <c r="C694" s="234"/>
      <c r="D694" s="235" t="s">
        <v>175</v>
      </c>
      <c r="E694" s="236" t="s">
        <v>1</v>
      </c>
      <c r="F694" s="237" t="s">
        <v>1351</v>
      </c>
      <c r="G694" s="234"/>
      <c r="H694" s="238">
        <v>48.289999999999999</v>
      </c>
      <c r="I694" s="239"/>
      <c r="J694" s="234"/>
      <c r="K694" s="234"/>
      <c r="L694" s="240"/>
      <c r="M694" s="241"/>
      <c r="N694" s="242"/>
      <c r="O694" s="242"/>
      <c r="P694" s="242"/>
      <c r="Q694" s="242"/>
      <c r="R694" s="242"/>
      <c r="S694" s="242"/>
      <c r="T694" s="24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4" t="s">
        <v>175</v>
      </c>
      <c r="AU694" s="244" t="s">
        <v>89</v>
      </c>
      <c r="AV694" s="13" t="s">
        <v>89</v>
      </c>
      <c r="AW694" s="13" t="s">
        <v>33</v>
      </c>
      <c r="AX694" s="13" t="s">
        <v>79</v>
      </c>
      <c r="AY694" s="244" t="s">
        <v>159</v>
      </c>
    </row>
    <row r="695" s="13" customFormat="1">
      <c r="A695" s="13"/>
      <c r="B695" s="233"/>
      <c r="C695" s="234"/>
      <c r="D695" s="235" t="s">
        <v>175</v>
      </c>
      <c r="E695" s="236" t="s">
        <v>1</v>
      </c>
      <c r="F695" s="237" t="s">
        <v>637</v>
      </c>
      <c r="G695" s="234"/>
      <c r="H695" s="238">
        <v>16.064</v>
      </c>
      <c r="I695" s="239"/>
      <c r="J695" s="234"/>
      <c r="K695" s="234"/>
      <c r="L695" s="240"/>
      <c r="M695" s="241"/>
      <c r="N695" s="242"/>
      <c r="O695" s="242"/>
      <c r="P695" s="242"/>
      <c r="Q695" s="242"/>
      <c r="R695" s="242"/>
      <c r="S695" s="242"/>
      <c r="T695" s="24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4" t="s">
        <v>175</v>
      </c>
      <c r="AU695" s="244" t="s">
        <v>89</v>
      </c>
      <c r="AV695" s="13" t="s">
        <v>89</v>
      </c>
      <c r="AW695" s="13" t="s">
        <v>33</v>
      </c>
      <c r="AX695" s="13" t="s">
        <v>79</v>
      </c>
      <c r="AY695" s="244" t="s">
        <v>159</v>
      </c>
    </row>
    <row r="696" s="13" customFormat="1">
      <c r="A696" s="13"/>
      <c r="B696" s="233"/>
      <c r="C696" s="234"/>
      <c r="D696" s="235" t="s">
        <v>175</v>
      </c>
      <c r="E696" s="236" t="s">
        <v>1</v>
      </c>
      <c r="F696" s="237" t="s">
        <v>638</v>
      </c>
      <c r="G696" s="234"/>
      <c r="H696" s="238">
        <v>7.9199999999999999</v>
      </c>
      <c r="I696" s="239"/>
      <c r="J696" s="234"/>
      <c r="K696" s="234"/>
      <c r="L696" s="240"/>
      <c r="M696" s="241"/>
      <c r="N696" s="242"/>
      <c r="O696" s="242"/>
      <c r="P696" s="242"/>
      <c r="Q696" s="242"/>
      <c r="R696" s="242"/>
      <c r="S696" s="242"/>
      <c r="T696" s="24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4" t="s">
        <v>175</v>
      </c>
      <c r="AU696" s="244" t="s">
        <v>89</v>
      </c>
      <c r="AV696" s="13" t="s">
        <v>89</v>
      </c>
      <c r="AW696" s="13" t="s">
        <v>33</v>
      </c>
      <c r="AX696" s="13" t="s">
        <v>79</v>
      </c>
      <c r="AY696" s="244" t="s">
        <v>159</v>
      </c>
    </row>
    <row r="697" s="14" customFormat="1">
      <c r="A697" s="14"/>
      <c r="B697" s="245"/>
      <c r="C697" s="246"/>
      <c r="D697" s="235" t="s">
        <v>175</v>
      </c>
      <c r="E697" s="247" t="s">
        <v>1</v>
      </c>
      <c r="F697" s="248" t="s">
        <v>247</v>
      </c>
      <c r="G697" s="246"/>
      <c r="H697" s="249">
        <v>72.274000000000001</v>
      </c>
      <c r="I697" s="250"/>
      <c r="J697" s="246"/>
      <c r="K697" s="246"/>
      <c r="L697" s="251"/>
      <c r="M697" s="252"/>
      <c r="N697" s="253"/>
      <c r="O697" s="253"/>
      <c r="P697" s="253"/>
      <c r="Q697" s="253"/>
      <c r="R697" s="253"/>
      <c r="S697" s="253"/>
      <c r="T697" s="25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5" t="s">
        <v>175</v>
      </c>
      <c r="AU697" s="255" t="s">
        <v>89</v>
      </c>
      <c r="AV697" s="14" t="s">
        <v>165</v>
      </c>
      <c r="AW697" s="14" t="s">
        <v>33</v>
      </c>
      <c r="AX697" s="14" t="s">
        <v>87</v>
      </c>
      <c r="AY697" s="255" t="s">
        <v>159</v>
      </c>
    </row>
    <row r="698" s="2" customFormat="1" ht="16.5" customHeight="1">
      <c r="A698" s="38"/>
      <c r="B698" s="39"/>
      <c r="C698" s="266" t="s">
        <v>1356</v>
      </c>
      <c r="D698" s="266" t="s">
        <v>572</v>
      </c>
      <c r="E698" s="267" t="s">
        <v>1357</v>
      </c>
      <c r="F698" s="268" t="s">
        <v>1358</v>
      </c>
      <c r="G698" s="269" t="s">
        <v>173</v>
      </c>
      <c r="H698" s="270">
        <v>79.501000000000005</v>
      </c>
      <c r="I698" s="271"/>
      <c r="J698" s="272">
        <f>ROUND(I698*H698,1)</f>
        <v>0</v>
      </c>
      <c r="K698" s="273"/>
      <c r="L698" s="274"/>
      <c r="M698" s="275" t="s">
        <v>1</v>
      </c>
      <c r="N698" s="276" t="s">
        <v>44</v>
      </c>
      <c r="O698" s="91"/>
      <c r="P698" s="229">
        <f>O698*H698</f>
        <v>0</v>
      </c>
      <c r="Q698" s="229">
        <v>0.0118</v>
      </c>
      <c r="R698" s="229">
        <f>Q698*H698</f>
        <v>0.93811180000000005</v>
      </c>
      <c r="S698" s="229">
        <v>0</v>
      </c>
      <c r="T698" s="230">
        <f>S698*H698</f>
        <v>0</v>
      </c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R698" s="231" t="s">
        <v>311</v>
      </c>
      <c r="AT698" s="231" t="s">
        <v>572</v>
      </c>
      <c r="AU698" s="231" t="s">
        <v>89</v>
      </c>
      <c r="AY698" s="17" t="s">
        <v>159</v>
      </c>
      <c r="BE698" s="232">
        <f>IF(N698="základní",J698,0)</f>
        <v>0</v>
      </c>
      <c r="BF698" s="232">
        <f>IF(N698="snížená",J698,0)</f>
        <v>0</v>
      </c>
      <c r="BG698" s="232">
        <f>IF(N698="zákl. přenesená",J698,0)</f>
        <v>0</v>
      </c>
      <c r="BH698" s="232">
        <f>IF(N698="sníž. přenesená",J698,0)</f>
        <v>0</v>
      </c>
      <c r="BI698" s="232">
        <f>IF(N698="nulová",J698,0)</f>
        <v>0</v>
      </c>
      <c r="BJ698" s="17" t="s">
        <v>87</v>
      </c>
      <c r="BK698" s="232">
        <f>ROUND(I698*H698,1)</f>
        <v>0</v>
      </c>
      <c r="BL698" s="17" t="s">
        <v>231</v>
      </c>
      <c r="BM698" s="231" t="s">
        <v>1359</v>
      </c>
    </row>
    <row r="699" s="13" customFormat="1">
      <c r="A699" s="13"/>
      <c r="B699" s="233"/>
      <c r="C699" s="234"/>
      <c r="D699" s="235" t="s">
        <v>175</v>
      </c>
      <c r="E699" s="234"/>
      <c r="F699" s="237" t="s">
        <v>1360</v>
      </c>
      <c r="G699" s="234"/>
      <c r="H699" s="238">
        <v>79.501000000000005</v>
      </c>
      <c r="I699" s="239"/>
      <c r="J699" s="234"/>
      <c r="K699" s="234"/>
      <c r="L699" s="240"/>
      <c r="M699" s="241"/>
      <c r="N699" s="242"/>
      <c r="O699" s="242"/>
      <c r="P699" s="242"/>
      <c r="Q699" s="242"/>
      <c r="R699" s="242"/>
      <c r="S699" s="242"/>
      <c r="T699" s="24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4" t="s">
        <v>175</v>
      </c>
      <c r="AU699" s="244" t="s">
        <v>89</v>
      </c>
      <c r="AV699" s="13" t="s">
        <v>89</v>
      </c>
      <c r="AW699" s="13" t="s">
        <v>4</v>
      </c>
      <c r="AX699" s="13" t="s">
        <v>87</v>
      </c>
      <c r="AY699" s="244" t="s">
        <v>159</v>
      </c>
    </row>
    <row r="700" s="2" customFormat="1" ht="24.15" customHeight="1">
      <c r="A700" s="38"/>
      <c r="B700" s="39"/>
      <c r="C700" s="219" t="s">
        <v>1361</v>
      </c>
      <c r="D700" s="219" t="s">
        <v>161</v>
      </c>
      <c r="E700" s="220" t="s">
        <v>1362</v>
      </c>
      <c r="F700" s="221" t="s">
        <v>1363</v>
      </c>
      <c r="G700" s="222" t="s">
        <v>427</v>
      </c>
      <c r="H700" s="223">
        <v>16</v>
      </c>
      <c r="I700" s="224"/>
      <c r="J700" s="225">
        <f>ROUND(I700*H700,1)</f>
        <v>0</v>
      </c>
      <c r="K700" s="226"/>
      <c r="L700" s="44"/>
      <c r="M700" s="227" t="s">
        <v>1</v>
      </c>
      <c r="N700" s="228" t="s">
        <v>44</v>
      </c>
      <c r="O700" s="91"/>
      <c r="P700" s="229">
        <f>O700*H700</f>
        <v>0</v>
      </c>
      <c r="Q700" s="229">
        <v>0.00020000000000000001</v>
      </c>
      <c r="R700" s="229">
        <f>Q700*H700</f>
        <v>0.0032000000000000002</v>
      </c>
      <c r="S700" s="229">
        <v>0</v>
      </c>
      <c r="T700" s="230">
        <f>S700*H700</f>
        <v>0</v>
      </c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R700" s="231" t="s">
        <v>231</v>
      </c>
      <c r="AT700" s="231" t="s">
        <v>161</v>
      </c>
      <c r="AU700" s="231" t="s">
        <v>89</v>
      </c>
      <c r="AY700" s="17" t="s">
        <v>159</v>
      </c>
      <c r="BE700" s="232">
        <f>IF(N700="základní",J700,0)</f>
        <v>0</v>
      </c>
      <c r="BF700" s="232">
        <f>IF(N700="snížená",J700,0)</f>
        <v>0</v>
      </c>
      <c r="BG700" s="232">
        <f>IF(N700="zákl. přenesená",J700,0)</f>
        <v>0</v>
      </c>
      <c r="BH700" s="232">
        <f>IF(N700="sníž. přenesená",J700,0)</f>
        <v>0</v>
      </c>
      <c r="BI700" s="232">
        <f>IF(N700="nulová",J700,0)</f>
        <v>0</v>
      </c>
      <c r="BJ700" s="17" t="s">
        <v>87</v>
      </c>
      <c r="BK700" s="232">
        <f>ROUND(I700*H700,1)</f>
        <v>0</v>
      </c>
      <c r="BL700" s="17" t="s">
        <v>231</v>
      </c>
      <c r="BM700" s="231" t="s">
        <v>1364</v>
      </c>
    </row>
    <row r="701" s="13" customFormat="1">
      <c r="A701" s="13"/>
      <c r="B701" s="233"/>
      <c r="C701" s="234"/>
      <c r="D701" s="235" t="s">
        <v>175</v>
      </c>
      <c r="E701" s="236" t="s">
        <v>1</v>
      </c>
      <c r="F701" s="237" t="s">
        <v>1365</v>
      </c>
      <c r="G701" s="234"/>
      <c r="H701" s="238">
        <v>16</v>
      </c>
      <c r="I701" s="239"/>
      <c r="J701" s="234"/>
      <c r="K701" s="234"/>
      <c r="L701" s="240"/>
      <c r="M701" s="241"/>
      <c r="N701" s="242"/>
      <c r="O701" s="242"/>
      <c r="P701" s="242"/>
      <c r="Q701" s="242"/>
      <c r="R701" s="242"/>
      <c r="S701" s="242"/>
      <c r="T701" s="24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4" t="s">
        <v>175</v>
      </c>
      <c r="AU701" s="244" t="s">
        <v>89</v>
      </c>
      <c r="AV701" s="13" t="s">
        <v>89</v>
      </c>
      <c r="AW701" s="13" t="s">
        <v>33</v>
      </c>
      <c r="AX701" s="13" t="s">
        <v>87</v>
      </c>
      <c r="AY701" s="244" t="s">
        <v>159</v>
      </c>
    </row>
    <row r="702" s="2" customFormat="1" ht="16.5" customHeight="1">
      <c r="A702" s="38"/>
      <c r="B702" s="39"/>
      <c r="C702" s="266" t="s">
        <v>1366</v>
      </c>
      <c r="D702" s="266" t="s">
        <v>572</v>
      </c>
      <c r="E702" s="267" t="s">
        <v>1367</v>
      </c>
      <c r="F702" s="268" t="s">
        <v>1368</v>
      </c>
      <c r="G702" s="269" t="s">
        <v>427</v>
      </c>
      <c r="H702" s="270">
        <v>16</v>
      </c>
      <c r="I702" s="271"/>
      <c r="J702" s="272">
        <f>ROUND(I702*H702,1)</f>
        <v>0</v>
      </c>
      <c r="K702" s="273"/>
      <c r="L702" s="274"/>
      <c r="M702" s="275" t="s">
        <v>1</v>
      </c>
      <c r="N702" s="276" t="s">
        <v>44</v>
      </c>
      <c r="O702" s="91"/>
      <c r="P702" s="229">
        <f>O702*H702</f>
        <v>0</v>
      </c>
      <c r="Q702" s="229">
        <v>0.00012</v>
      </c>
      <c r="R702" s="229">
        <f>Q702*H702</f>
        <v>0.0019200000000000001</v>
      </c>
      <c r="S702" s="229">
        <v>0</v>
      </c>
      <c r="T702" s="230">
        <f>S702*H702</f>
        <v>0</v>
      </c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231" t="s">
        <v>311</v>
      </c>
      <c r="AT702" s="231" t="s">
        <v>572</v>
      </c>
      <c r="AU702" s="231" t="s">
        <v>89</v>
      </c>
      <c r="AY702" s="17" t="s">
        <v>159</v>
      </c>
      <c r="BE702" s="232">
        <f>IF(N702="základní",J702,0)</f>
        <v>0</v>
      </c>
      <c r="BF702" s="232">
        <f>IF(N702="snížená",J702,0)</f>
        <v>0</v>
      </c>
      <c r="BG702" s="232">
        <f>IF(N702="zákl. přenesená",J702,0)</f>
        <v>0</v>
      </c>
      <c r="BH702" s="232">
        <f>IF(N702="sníž. přenesená",J702,0)</f>
        <v>0</v>
      </c>
      <c r="BI702" s="232">
        <f>IF(N702="nulová",J702,0)</f>
        <v>0</v>
      </c>
      <c r="BJ702" s="17" t="s">
        <v>87</v>
      </c>
      <c r="BK702" s="232">
        <f>ROUND(I702*H702,1)</f>
        <v>0</v>
      </c>
      <c r="BL702" s="17" t="s">
        <v>231</v>
      </c>
      <c r="BM702" s="231" t="s">
        <v>1369</v>
      </c>
    </row>
    <row r="703" s="2" customFormat="1" ht="24.15" customHeight="1">
      <c r="A703" s="38"/>
      <c r="B703" s="39"/>
      <c r="C703" s="219" t="s">
        <v>1370</v>
      </c>
      <c r="D703" s="219" t="s">
        <v>161</v>
      </c>
      <c r="E703" s="220" t="s">
        <v>1371</v>
      </c>
      <c r="F703" s="221" t="s">
        <v>1372</v>
      </c>
      <c r="G703" s="222" t="s">
        <v>286</v>
      </c>
      <c r="H703" s="223">
        <v>1.3979999999999999</v>
      </c>
      <c r="I703" s="224"/>
      <c r="J703" s="225">
        <f>ROUND(I703*H703,1)</f>
        <v>0</v>
      </c>
      <c r="K703" s="226"/>
      <c r="L703" s="44"/>
      <c r="M703" s="227" t="s">
        <v>1</v>
      </c>
      <c r="N703" s="228" t="s">
        <v>44</v>
      </c>
      <c r="O703" s="91"/>
      <c r="P703" s="229">
        <f>O703*H703</f>
        <v>0</v>
      </c>
      <c r="Q703" s="229">
        <v>0</v>
      </c>
      <c r="R703" s="229">
        <f>Q703*H703</f>
        <v>0</v>
      </c>
      <c r="S703" s="229">
        <v>0</v>
      </c>
      <c r="T703" s="230">
        <f>S703*H703</f>
        <v>0</v>
      </c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R703" s="231" t="s">
        <v>231</v>
      </c>
      <c r="AT703" s="231" t="s">
        <v>161</v>
      </c>
      <c r="AU703" s="231" t="s">
        <v>89</v>
      </c>
      <c r="AY703" s="17" t="s">
        <v>159</v>
      </c>
      <c r="BE703" s="232">
        <f>IF(N703="základní",J703,0)</f>
        <v>0</v>
      </c>
      <c r="BF703" s="232">
        <f>IF(N703="snížená",J703,0)</f>
        <v>0</v>
      </c>
      <c r="BG703" s="232">
        <f>IF(N703="zákl. přenesená",J703,0)</f>
        <v>0</v>
      </c>
      <c r="BH703" s="232">
        <f>IF(N703="sníž. přenesená",J703,0)</f>
        <v>0</v>
      </c>
      <c r="BI703" s="232">
        <f>IF(N703="nulová",J703,0)</f>
        <v>0</v>
      </c>
      <c r="BJ703" s="17" t="s">
        <v>87</v>
      </c>
      <c r="BK703" s="232">
        <f>ROUND(I703*H703,1)</f>
        <v>0</v>
      </c>
      <c r="BL703" s="17" t="s">
        <v>231</v>
      </c>
      <c r="BM703" s="231" t="s">
        <v>1373</v>
      </c>
    </row>
    <row r="704" s="12" customFormat="1" ht="22.8" customHeight="1">
      <c r="A704" s="12"/>
      <c r="B704" s="203"/>
      <c r="C704" s="204"/>
      <c r="D704" s="205" t="s">
        <v>78</v>
      </c>
      <c r="E704" s="217" t="s">
        <v>1374</v>
      </c>
      <c r="F704" s="217" t="s">
        <v>1375</v>
      </c>
      <c r="G704" s="204"/>
      <c r="H704" s="204"/>
      <c r="I704" s="207"/>
      <c r="J704" s="218">
        <f>BK704</f>
        <v>0</v>
      </c>
      <c r="K704" s="204"/>
      <c r="L704" s="209"/>
      <c r="M704" s="210"/>
      <c r="N704" s="211"/>
      <c r="O704" s="211"/>
      <c r="P704" s="212">
        <f>SUM(P705:P706)</f>
        <v>0</v>
      </c>
      <c r="Q704" s="211"/>
      <c r="R704" s="212">
        <f>SUM(R705:R706)</f>
        <v>0.00081000000000000006</v>
      </c>
      <c r="S704" s="211"/>
      <c r="T704" s="213">
        <f>SUM(T705:T706)</f>
        <v>0</v>
      </c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R704" s="214" t="s">
        <v>89</v>
      </c>
      <c r="AT704" s="215" t="s">
        <v>78</v>
      </c>
      <c r="AU704" s="215" t="s">
        <v>87</v>
      </c>
      <c r="AY704" s="214" t="s">
        <v>159</v>
      </c>
      <c r="BK704" s="216">
        <f>SUM(BK705:BK706)</f>
        <v>0</v>
      </c>
    </row>
    <row r="705" s="2" customFormat="1" ht="16.5" customHeight="1">
      <c r="A705" s="38"/>
      <c r="B705" s="39"/>
      <c r="C705" s="219" t="s">
        <v>1376</v>
      </c>
      <c r="D705" s="219" t="s">
        <v>161</v>
      </c>
      <c r="E705" s="220" t="s">
        <v>1377</v>
      </c>
      <c r="F705" s="221" t="s">
        <v>1378</v>
      </c>
      <c r="G705" s="222" t="s">
        <v>164</v>
      </c>
      <c r="H705" s="223">
        <v>8</v>
      </c>
      <c r="I705" s="224"/>
      <c r="J705" s="225">
        <f>ROUND(I705*H705,1)</f>
        <v>0</v>
      </c>
      <c r="K705" s="226"/>
      <c r="L705" s="44"/>
      <c r="M705" s="227" t="s">
        <v>1</v>
      </c>
      <c r="N705" s="228" t="s">
        <v>44</v>
      </c>
      <c r="O705" s="91"/>
      <c r="P705" s="229">
        <f>O705*H705</f>
        <v>0</v>
      </c>
      <c r="Q705" s="229">
        <v>9.0000000000000006E-05</v>
      </c>
      <c r="R705" s="229">
        <f>Q705*H705</f>
        <v>0.00072000000000000005</v>
      </c>
      <c r="S705" s="229">
        <v>0</v>
      </c>
      <c r="T705" s="230">
        <f>S705*H705</f>
        <v>0</v>
      </c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R705" s="231" t="s">
        <v>231</v>
      </c>
      <c r="AT705" s="231" t="s">
        <v>161</v>
      </c>
      <c r="AU705" s="231" t="s">
        <v>89</v>
      </c>
      <c r="AY705" s="17" t="s">
        <v>159</v>
      </c>
      <c r="BE705" s="232">
        <f>IF(N705="základní",J705,0)</f>
        <v>0</v>
      </c>
      <c r="BF705" s="232">
        <f>IF(N705="snížená",J705,0)</f>
        <v>0</v>
      </c>
      <c r="BG705" s="232">
        <f>IF(N705="zákl. přenesená",J705,0)</f>
        <v>0</v>
      </c>
      <c r="BH705" s="232">
        <f>IF(N705="sníž. přenesená",J705,0)</f>
        <v>0</v>
      </c>
      <c r="BI705" s="232">
        <f>IF(N705="nulová",J705,0)</f>
        <v>0</v>
      </c>
      <c r="BJ705" s="17" t="s">
        <v>87</v>
      </c>
      <c r="BK705" s="232">
        <f>ROUND(I705*H705,1)</f>
        <v>0</v>
      </c>
      <c r="BL705" s="17" t="s">
        <v>231</v>
      </c>
      <c r="BM705" s="231" t="s">
        <v>1379</v>
      </c>
    </row>
    <row r="706" s="2" customFormat="1" ht="16.5" customHeight="1">
      <c r="A706" s="38"/>
      <c r="B706" s="39"/>
      <c r="C706" s="219" t="s">
        <v>1380</v>
      </c>
      <c r="D706" s="219" t="s">
        <v>161</v>
      </c>
      <c r="E706" s="220" t="s">
        <v>1381</v>
      </c>
      <c r="F706" s="221" t="s">
        <v>1382</v>
      </c>
      <c r="G706" s="222" t="s">
        <v>164</v>
      </c>
      <c r="H706" s="223">
        <v>1</v>
      </c>
      <c r="I706" s="224"/>
      <c r="J706" s="225">
        <f>ROUND(I706*H706,1)</f>
        <v>0</v>
      </c>
      <c r="K706" s="226"/>
      <c r="L706" s="44"/>
      <c r="M706" s="227" t="s">
        <v>1</v>
      </c>
      <c r="N706" s="228" t="s">
        <v>44</v>
      </c>
      <c r="O706" s="91"/>
      <c r="P706" s="229">
        <f>O706*H706</f>
        <v>0</v>
      </c>
      <c r="Q706" s="229">
        <v>9.0000000000000006E-05</v>
      </c>
      <c r="R706" s="229">
        <f>Q706*H706</f>
        <v>9.0000000000000006E-05</v>
      </c>
      <c r="S706" s="229">
        <v>0</v>
      </c>
      <c r="T706" s="230">
        <f>S706*H706</f>
        <v>0</v>
      </c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R706" s="231" t="s">
        <v>231</v>
      </c>
      <c r="AT706" s="231" t="s">
        <v>161</v>
      </c>
      <c r="AU706" s="231" t="s">
        <v>89</v>
      </c>
      <c r="AY706" s="17" t="s">
        <v>159</v>
      </c>
      <c r="BE706" s="232">
        <f>IF(N706="základní",J706,0)</f>
        <v>0</v>
      </c>
      <c r="BF706" s="232">
        <f>IF(N706="snížená",J706,0)</f>
        <v>0</v>
      </c>
      <c r="BG706" s="232">
        <f>IF(N706="zákl. přenesená",J706,0)</f>
        <v>0</v>
      </c>
      <c r="BH706" s="232">
        <f>IF(N706="sníž. přenesená",J706,0)</f>
        <v>0</v>
      </c>
      <c r="BI706" s="232">
        <f>IF(N706="nulová",J706,0)</f>
        <v>0</v>
      </c>
      <c r="BJ706" s="17" t="s">
        <v>87</v>
      </c>
      <c r="BK706" s="232">
        <f>ROUND(I706*H706,1)</f>
        <v>0</v>
      </c>
      <c r="BL706" s="17" t="s">
        <v>231</v>
      </c>
      <c r="BM706" s="231" t="s">
        <v>1383</v>
      </c>
    </row>
    <row r="707" s="12" customFormat="1" ht="22.8" customHeight="1">
      <c r="A707" s="12"/>
      <c r="B707" s="203"/>
      <c r="C707" s="204"/>
      <c r="D707" s="205" t="s">
        <v>78</v>
      </c>
      <c r="E707" s="217" t="s">
        <v>1384</v>
      </c>
      <c r="F707" s="217" t="s">
        <v>1385</v>
      </c>
      <c r="G707" s="204"/>
      <c r="H707" s="204"/>
      <c r="I707" s="207"/>
      <c r="J707" s="218">
        <f>BK707</f>
        <v>0</v>
      </c>
      <c r="K707" s="204"/>
      <c r="L707" s="209"/>
      <c r="M707" s="210"/>
      <c r="N707" s="211"/>
      <c r="O707" s="211"/>
      <c r="P707" s="212">
        <f>SUM(P708:P711)</f>
        <v>0</v>
      </c>
      <c r="Q707" s="211"/>
      <c r="R707" s="212">
        <f>SUM(R708:R711)</f>
        <v>0.50108939399999997</v>
      </c>
      <c r="S707" s="211"/>
      <c r="T707" s="213">
        <f>SUM(T708:T711)</f>
        <v>0</v>
      </c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R707" s="214" t="s">
        <v>89</v>
      </c>
      <c r="AT707" s="215" t="s">
        <v>78</v>
      </c>
      <c r="AU707" s="215" t="s">
        <v>87</v>
      </c>
      <c r="AY707" s="214" t="s">
        <v>159</v>
      </c>
      <c r="BK707" s="216">
        <f>SUM(BK708:BK711)</f>
        <v>0</v>
      </c>
    </row>
    <row r="708" s="2" customFormat="1" ht="24.15" customHeight="1">
      <c r="A708" s="38"/>
      <c r="B708" s="39"/>
      <c r="C708" s="219" t="s">
        <v>1386</v>
      </c>
      <c r="D708" s="219" t="s">
        <v>161</v>
      </c>
      <c r="E708" s="220" t="s">
        <v>1387</v>
      </c>
      <c r="F708" s="221" t="s">
        <v>1388</v>
      </c>
      <c r="G708" s="222" t="s">
        <v>173</v>
      </c>
      <c r="H708" s="223">
        <v>1014.351</v>
      </c>
      <c r="I708" s="224"/>
      <c r="J708" s="225">
        <f>ROUND(I708*H708,1)</f>
        <v>0</v>
      </c>
      <c r="K708" s="226"/>
      <c r="L708" s="44"/>
      <c r="M708" s="227" t="s">
        <v>1</v>
      </c>
      <c r="N708" s="228" t="s">
        <v>44</v>
      </c>
      <c r="O708" s="91"/>
      <c r="P708" s="229">
        <f>O708*H708</f>
        <v>0</v>
      </c>
      <c r="Q708" s="229">
        <v>0.00020799999999999999</v>
      </c>
      <c r="R708" s="229">
        <f>Q708*H708</f>
        <v>0.21098500799999997</v>
      </c>
      <c r="S708" s="229">
        <v>0</v>
      </c>
      <c r="T708" s="230">
        <f>S708*H708</f>
        <v>0</v>
      </c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R708" s="231" t="s">
        <v>231</v>
      </c>
      <c r="AT708" s="231" t="s">
        <v>161</v>
      </c>
      <c r="AU708" s="231" t="s">
        <v>89</v>
      </c>
      <c r="AY708" s="17" t="s">
        <v>159</v>
      </c>
      <c r="BE708" s="232">
        <f>IF(N708="základní",J708,0)</f>
        <v>0</v>
      </c>
      <c r="BF708" s="232">
        <f>IF(N708="snížená",J708,0)</f>
        <v>0</v>
      </c>
      <c r="BG708" s="232">
        <f>IF(N708="zákl. přenesená",J708,0)</f>
        <v>0</v>
      </c>
      <c r="BH708" s="232">
        <f>IF(N708="sníž. přenesená",J708,0)</f>
        <v>0</v>
      </c>
      <c r="BI708" s="232">
        <f>IF(N708="nulová",J708,0)</f>
        <v>0</v>
      </c>
      <c r="BJ708" s="17" t="s">
        <v>87</v>
      </c>
      <c r="BK708" s="232">
        <f>ROUND(I708*H708,1)</f>
        <v>0</v>
      </c>
      <c r="BL708" s="17" t="s">
        <v>231</v>
      </c>
      <c r="BM708" s="231" t="s">
        <v>1389</v>
      </c>
    </row>
    <row r="709" s="13" customFormat="1">
      <c r="A709" s="13"/>
      <c r="B709" s="233"/>
      <c r="C709" s="234"/>
      <c r="D709" s="235" t="s">
        <v>175</v>
      </c>
      <c r="E709" s="236" t="s">
        <v>1</v>
      </c>
      <c r="F709" s="237" t="s">
        <v>1390</v>
      </c>
      <c r="G709" s="234"/>
      <c r="H709" s="238">
        <v>1014.351</v>
      </c>
      <c r="I709" s="239"/>
      <c r="J709" s="234"/>
      <c r="K709" s="234"/>
      <c r="L709" s="240"/>
      <c r="M709" s="241"/>
      <c r="N709" s="242"/>
      <c r="O709" s="242"/>
      <c r="P709" s="242"/>
      <c r="Q709" s="242"/>
      <c r="R709" s="242"/>
      <c r="S709" s="242"/>
      <c r="T709" s="24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4" t="s">
        <v>175</v>
      </c>
      <c r="AU709" s="244" t="s">
        <v>89</v>
      </c>
      <c r="AV709" s="13" t="s">
        <v>89</v>
      </c>
      <c r="AW709" s="13" t="s">
        <v>33</v>
      </c>
      <c r="AX709" s="13" t="s">
        <v>87</v>
      </c>
      <c r="AY709" s="244" t="s">
        <v>159</v>
      </c>
    </row>
    <row r="710" s="2" customFormat="1" ht="24.15" customHeight="1">
      <c r="A710" s="38"/>
      <c r="B710" s="39"/>
      <c r="C710" s="219" t="s">
        <v>1391</v>
      </c>
      <c r="D710" s="219" t="s">
        <v>161</v>
      </c>
      <c r="E710" s="220" t="s">
        <v>1392</v>
      </c>
      <c r="F710" s="221" t="s">
        <v>1393</v>
      </c>
      <c r="G710" s="222" t="s">
        <v>173</v>
      </c>
      <c r="H710" s="223">
        <v>1014.351</v>
      </c>
      <c r="I710" s="224"/>
      <c r="J710" s="225">
        <f>ROUND(I710*H710,1)</f>
        <v>0</v>
      </c>
      <c r="K710" s="226"/>
      <c r="L710" s="44"/>
      <c r="M710" s="227" t="s">
        <v>1</v>
      </c>
      <c r="N710" s="228" t="s">
        <v>44</v>
      </c>
      <c r="O710" s="91"/>
      <c r="P710" s="229">
        <f>O710*H710</f>
        <v>0</v>
      </c>
      <c r="Q710" s="229">
        <v>0.00028600000000000001</v>
      </c>
      <c r="R710" s="229">
        <f>Q710*H710</f>
        <v>0.29010438599999999</v>
      </c>
      <c r="S710" s="229">
        <v>0</v>
      </c>
      <c r="T710" s="230">
        <f>S710*H710</f>
        <v>0</v>
      </c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R710" s="231" t="s">
        <v>231</v>
      </c>
      <c r="AT710" s="231" t="s">
        <v>161</v>
      </c>
      <c r="AU710" s="231" t="s">
        <v>89</v>
      </c>
      <c r="AY710" s="17" t="s">
        <v>159</v>
      </c>
      <c r="BE710" s="232">
        <f>IF(N710="základní",J710,0)</f>
        <v>0</v>
      </c>
      <c r="BF710" s="232">
        <f>IF(N710="snížená",J710,0)</f>
        <v>0</v>
      </c>
      <c r="BG710" s="232">
        <f>IF(N710="zákl. přenesená",J710,0)</f>
        <v>0</v>
      </c>
      <c r="BH710" s="232">
        <f>IF(N710="sníž. přenesená",J710,0)</f>
        <v>0</v>
      </c>
      <c r="BI710" s="232">
        <f>IF(N710="nulová",J710,0)</f>
        <v>0</v>
      </c>
      <c r="BJ710" s="17" t="s">
        <v>87</v>
      </c>
      <c r="BK710" s="232">
        <f>ROUND(I710*H710,1)</f>
        <v>0</v>
      </c>
      <c r="BL710" s="17" t="s">
        <v>231</v>
      </c>
      <c r="BM710" s="231" t="s">
        <v>1394</v>
      </c>
    </row>
    <row r="711" s="13" customFormat="1">
      <c r="A711" s="13"/>
      <c r="B711" s="233"/>
      <c r="C711" s="234"/>
      <c r="D711" s="235" t="s">
        <v>175</v>
      </c>
      <c r="E711" s="236" t="s">
        <v>1</v>
      </c>
      <c r="F711" s="237" t="s">
        <v>1390</v>
      </c>
      <c r="G711" s="234"/>
      <c r="H711" s="238">
        <v>1014.351</v>
      </c>
      <c r="I711" s="239"/>
      <c r="J711" s="234"/>
      <c r="K711" s="234"/>
      <c r="L711" s="240"/>
      <c r="M711" s="241"/>
      <c r="N711" s="242"/>
      <c r="O711" s="242"/>
      <c r="P711" s="242"/>
      <c r="Q711" s="242"/>
      <c r="R711" s="242"/>
      <c r="S711" s="242"/>
      <c r="T711" s="24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4" t="s">
        <v>175</v>
      </c>
      <c r="AU711" s="244" t="s">
        <v>89</v>
      </c>
      <c r="AV711" s="13" t="s">
        <v>89</v>
      </c>
      <c r="AW711" s="13" t="s">
        <v>33</v>
      </c>
      <c r="AX711" s="13" t="s">
        <v>87</v>
      </c>
      <c r="AY711" s="244" t="s">
        <v>159</v>
      </c>
    </row>
    <row r="712" s="12" customFormat="1" ht="22.8" customHeight="1">
      <c r="A712" s="12"/>
      <c r="B712" s="203"/>
      <c r="C712" s="204"/>
      <c r="D712" s="205" t="s">
        <v>78</v>
      </c>
      <c r="E712" s="217" t="s">
        <v>1395</v>
      </c>
      <c r="F712" s="217" t="s">
        <v>1396</v>
      </c>
      <c r="G712" s="204"/>
      <c r="H712" s="204"/>
      <c r="I712" s="207"/>
      <c r="J712" s="218">
        <f>BK712</f>
        <v>0</v>
      </c>
      <c r="K712" s="204"/>
      <c r="L712" s="209"/>
      <c r="M712" s="210"/>
      <c r="N712" s="211"/>
      <c r="O712" s="211"/>
      <c r="P712" s="212">
        <f>SUM(P713:P716)</f>
        <v>0</v>
      </c>
      <c r="Q712" s="211"/>
      <c r="R712" s="212">
        <f>SUM(R713:R716)</f>
        <v>0.030960000000000001</v>
      </c>
      <c r="S712" s="211"/>
      <c r="T712" s="213">
        <f>SUM(T713:T716)</f>
        <v>0</v>
      </c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R712" s="214" t="s">
        <v>89</v>
      </c>
      <c r="AT712" s="215" t="s">
        <v>78</v>
      </c>
      <c r="AU712" s="215" t="s">
        <v>87</v>
      </c>
      <c r="AY712" s="214" t="s">
        <v>159</v>
      </c>
      <c r="BK712" s="216">
        <f>SUM(BK713:BK716)</f>
        <v>0</v>
      </c>
    </row>
    <row r="713" s="2" customFormat="1" ht="24.15" customHeight="1">
      <c r="A713" s="38"/>
      <c r="B713" s="39"/>
      <c r="C713" s="219" t="s">
        <v>1397</v>
      </c>
      <c r="D713" s="219" t="s">
        <v>161</v>
      </c>
      <c r="E713" s="220" t="s">
        <v>1398</v>
      </c>
      <c r="F713" s="221" t="s">
        <v>1399</v>
      </c>
      <c r="G713" s="222" t="s">
        <v>164</v>
      </c>
      <c r="H713" s="223">
        <v>6</v>
      </c>
      <c r="I713" s="224"/>
      <c r="J713" s="225">
        <f>ROUND(I713*H713,1)</f>
        <v>0</v>
      </c>
      <c r="K713" s="226"/>
      <c r="L713" s="44"/>
      <c r="M713" s="227" t="s">
        <v>1</v>
      </c>
      <c r="N713" s="228" t="s">
        <v>44</v>
      </c>
      <c r="O713" s="91"/>
      <c r="P713" s="229">
        <f>O713*H713</f>
        <v>0</v>
      </c>
      <c r="Q713" s="229">
        <v>0</v>
      </c>
      <c r="R713" s="229">
        <f>Q713*H713</f>
        <v>0</v>
      </c>
      <c r="S713" s="229">
        <v>0</v>
      </c>
      <c r="T713" s="230">
        <f>S713*H713</f>
        <v>0</v>
      </c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R713" s="231" t="s">
        <v>231</v>
      </c>
      <c r="AT713" s="231" t="s">
        <v>161</v>
      </c>
      <c r="AU713" s="231" t="s">
        <v>89</v>
      </c>
      <c r="AY713" s="17" t="s">
        <v>159</v>
      </c>
      <c r="BE713" s="232">
        <f>IF(N713="základní",J713,0)</f>
        <v>0</v>
      </c>
      <c r="BF713" s="232">
        <f>IF(N713="snížená",J713,0)</f>
        <v>0</v>
      </c>
      <c r="BG713" s="232">
        <f>IF(N713="zákl. přenesená",J713,0)</f>
        <v>0</v>
      </c>
      <c r="BH713" s="232">
        <f>IF(N713="sníž. přenesená",J713,0)</f>
        <v>0</v>
      </c>
      <c r="BI713" s="232">
        <f>IF(N713="nulová",J713,0)</f>
        <v>0</v>
      </c>
      <c r="BJ713" s="17" t="s">
        <v>87</v>
      </c>
      <c r="BK713" s="232">
        <f>ROUND(I713*H713,1)</f>
        <v>0</v>
      </c>
      <c r="BL713" s="17" t="s">
        <v>231</v>
      </c>
      <c r="BM713" s="231" t="s">
        <v>1400</v>
      </c>
    </row>
    <row r="714" s="2" customFormat="1" ht="24.15" customHeight="1">
      <c r="A714" s="38"/>
      <c r="B714" s="39"/>
      <c r="C714" s="266" t="s">
        <v>1401</v>
      </c>
      <c r="D714" s="266" t="s">
        <v>572</v>
      </c>
      <c r="E714" s="267" t="s">
        <v>1402</v>
      </c>
      <c r="F714" s="268" t="s">
        <v>1403</v>
      </c>
      <c r="G714" s="269" t="s">
        <v>173</v>
      </c>
      <c r="H714" s="270">
        <v>30.960000000000001</v>
      </c>
      <c r="I714" s="271"/>
      <c r="J714" s="272">
        <f>ROUND(I714*H714,1)</f>
        <v>0</v>
      </c>
      <c r="K714" s="273"/>
      <c r="L714" s="274"/>
      <c r="M714" s="275" t="s">
        <v>1</v>
      </c>
      <c r="N714" s="276" t="s">
        <v>44</v>
      </c>
      <c r="O714" s="91"/>
      <c r="P714" s="229">
        <f>O714*H714</f>
        <v>0</v>
      </c>
      <c r="Q714" s="229">
        <v>0.001</v>
      </c>
      <c r="R714" s="229">
        <f>Q714*H714</f>
        <v>0.030960000000000001</v>
      </c>
      <c r="S714" s="229">
        <v>0</v>
      </c>
      <c r="T714" s="230">
        <f>S714*H714</f>
        <v>0</v>
      </c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231" t="s">
        <v>311</v>
      </c>
      <c r="AT714" s="231" t="s">
        <v>572</v>
      </c>
      <c r="AU714" s="231" t="s">
        <v>89</v>
      </c>
      <c r="AY714" s="17" t="s">
        <v>159</v>
      </c>
      <c r="BE714" s="232">
        <f>IF(N714="základní",J714,0)</f>
        <v>0</v>
      </c>
      <c r="BF714" s="232">
        <f>IF(N714="snížená",J714,0)</f>
        <v>0</v>
      </c>
      <c r="BG714" s="232">
        <f>IF(N714="zákl. přenesená",J714,0)</f>
        <v>0</v>
      </c>
      <c r="BH714" s="232">
        <f>IF(N714="sníž. přenesená",J714,0)</f>
        <v>0</v>
      </c>
      <c r="BI714" s="232">
        <f>IF(N714="nulová",J714,0)</f>
        <v>0</v>
      </c>
      <c r="BJ714" s="17" t="s">
        <v>87</v>
      </c>
      <c r="BK714" s="232">
        <f>ROUND(I714*H714,1)</f>
        <v>0</v>
      </c>
      <c r="BL714" s="17" t="s">
        <v>231</v>
      </c>
      <c r="BM714" s="231" t="s">
        <v>1404</v>
      </c>
    </row>
    <row r="715" s="13" customFormat="1">
      <c r="A715" s="13"/>
      <c r="B715" s="233"/>
      <c r="C715" s="234"/>
      <c r="D715" s="235" t="s">
        <v>175</v>
      </c>
      <c r="E715" s="236" t="s">
        <v>1</v>
      </c>
      <c r="F715" s="237" t="s">
        <v>1405</v>
      </c>
      <c r="G715" s="234"/>
      <c r="H715" s="238">
        <v>30.960000000000001</v>
      </c>
      <c r="I715" s="239"/>
      <c r="J715" s="234"/>
      <c r="K715" s="234"/>
      <c r="L715" s="240"/>
      <c r="M715" s="241"/>
      <c r="N715" s="242"/>
      <c r="O715" s="242"/>
      <c r="P715" s="242"/>
      <c r="Q715" s="242"/>
      <c r="R715" s="242"/>
      <c r="S715" s="242"/>
      <c r="T715" s="24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4" t="s">
        <v>175</v>
      </c>
      <c r="AU715" s="244" t="s">
        <v>89</v>
      </c>
      <c r="AV715" s="13" t="s">
        <v>89</v>
      </c>
      <c r="AW715" s="13" t="s">
        <v>33</v>
      </c>
      <c r="AX715" s="13" t="s">
        <v>87</v>
      </c>
      <c r="AY715" s="244" t="s">
        <v>159</v>
      </c>
    </row>
    <row r="716" s="2" customFormat="1" ht="24.15" customHeight="1">
      <c r="A716" s="38"/>
      <c r="B716" s="39"/>
      <c r="C716" s="219" t="s">
        <v>1406</v>
      </c>
      <c r="D716" s="219" t="s">
        <v>161</v>
      </c>
      <c r="E716" s="220" t="s">
        <v>1407</v>
      </c>
      <c r="F716" s="221" t="s">
        <v>1408</v>
      </c>
      <c r="G716" s="222" t="s">
        <v>286</v>
      </c>
      <c r="H716" s="223">
        <v>0.031</v>
      </c>
      <c r="I716" s="224"/>
      <c r="J716" s="225">
        <f>ROUND(I716*H716,1)</f>
        <v>0</v>
      </c>
      <c r="K716" s="226"/>
      <c r="L716" s="44"/>
      <c r="M716" s="227" t="s">
        <v>1</v>
      </c>
      <c r="N716" s="228" t="s">
        <v>44</v>
      </c>
      <c r="O716" s="91"/>
      <c r="P716" s="229">
        <f>O716*H716</f>
        <v>0</v>
      </c>
      <c r="Q716" s="229">
        <v>0</v>
      </c>
      <c r="R716" s="229">
        <f>Q716*H716</f>
        <v>0</v>
      </c>
      <c r="S716" s="229">
        <v>0</v>
      </c>
      <c r="T716" s="230">
        <f>S716*H716</f>
        <v>0</v>
      </c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R716" s="231" t="s">
        <v>231</v>
      </c>
      <c r="AT716" s="231" t="s">
        <v>161</v>
      </c>
      <c r="AU716" s="231" t="s">
        <v>89</v>
      </c>
      <c r="AY716" s="17" t="s">
        <v>159</v>
      </c>
      <c r="BE716" s="232">
        <f>IF(N716="základní",J716,0)</f>
        <v>0</v>
      </c>
      <c r="BF716" s="232">
        <f>IF(N716="snížená",J716,0)</f>
        <v>0</v>
      </c>
      <c r="BG716" s="232">
        <f>IF(N716="zákl. přenesená",J716,0)</f>
        <v>0</v>
      </c>
      <c r="BH716" s="232">
        <f>IF(N716="sníž. přenesená",J716,0)</f>
        <v>0</v>
      </c>
      <c r="BI716" s="232">
        <f>IF(N716="nulová",J716,0)</f>
        <v>0</v>
      </c>
      <c r="BJ716" s="17" t="s">
        <v>87</v>
      </c>
      <c r="BK716" s="232">
        <f>ROUND(I716*H716,1)</f>
        <v>0</v>
      </c>
      <c r="BL716" s="17" t="s">
        <v>231</v>
      </c>
      <c r="BM716" s="231" t="s">
        <v>1409</v>
      </c>
    </row>
    <row r="717" s="12" customFormat="1" ht="25.92" customHeight="1">
      <c r="A717" s="12"/>
      <c r="B717" s="203"/>
      <c r="C717" s="204"/>
      <c r="D717" s="205" t="s">
        <v>78</v>
      </c>
      <c r="E717" s="206" t="s">
        <v>1410</v>
      </c>
      <c r="F717" s="206" t="s">
        <v>1411</v>
      </c>
      <c r="G717" s="204"/>
      <c r="H717" s="204"/>
      <c r="I717" s="207"/>
      <c r="J717" s="208">
        <f>BK717</f>
        <v>0</v>
      </c>
      <c r="K717" s="204"/>
      <c r="L717" s="209"/>
      <c r="M717" s="210"/>
      <c r="N717" s="211"/>
      <c r="O717" s="211"/>
      <c r="P717" s="212">
        <f>P718</f>
        <v>0</v>
      </c>
      <c r="Q717" s="211"/>
      <c r="R717" s="212">
        <f>R718</f>
        <v>0</v>
      </c>
      <c r="S717" s="211"/>
      <c r="T717" s="213">
        <f>T718</f>
        <v>0</v>
      </c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R717" s="214" t="s">
        <v>181</v>
      </c>
      <c r="AT717" s="215" t="s">
        <v>78</v>
      </c>
      <c r="AU717" s="215" t="s">
        <v>79</v>
      </c>
      <c r="AY717" s="214" t="s">
        <v>159</v>
      </c>
      <c r="BK717" s="216">
        <f>BK718</f>
        <v>0</v>
      </c>
    </row>
    <row r="718" s="12" customFormat="1" ht="22.8" customHeight="1">
      <c r="A718" s="12"/>
      <c r="B718" s="203"/>
      <c r="C718" s="204"/>
      <c r="D718" s="205" t="s">
        <v>78</v>
      </c>
      <c r="E718" s="217" t="s">
        <v>1412</v>
      </c>
      <c r="F718" s="217" t="s">
        <v>1413</v>
      </c>
      <c r="G718" s="204"/>
      <c r="H718" s="204"/>
      <c r="I718" s="207"/>
      <c r="J718" s="218">
        <f>BK718</f>
        <v>0</v>
      </c>
      <c r="K718" s="204"/>
      <c r="L718" s="209"/>
      <c r="M718" s="210"/>
      <c r="N718" s="211"/>
      <c r="O718" s="211"/>
      <c r="P718" s="212">
        <f>P719</f>
        <v>0</v>
      </c>
      <c r="Q718" s="211"/>
      <c r="R718" s="212">
        <f>R719</f>
        <v>0</v>
      </c>
      <c r="S718" s="211"/>
      <c r="T718" s="213">
        <f>T719</f>
        <v>0</v>
      </c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R718" s="214" t="s">
        <v>181</v>
      </c>
      <c r="AT718" s="215" t="s">
        <v>78</v>
      </c>
      <c r="AU718" s="215" t="s">
        <v>87</v>
      </c>
      <c r="AY718" s="214" t="s">
        <v>159</v>
      </c>
      <c r="BK718" s="216">
        <f>BK719</f>
        <v>0</v>
      </c>
    </row>
    <row r="719" s="2" customFormat="1" ht="16.5" customHeight="1">
      <c r="A719" s="38"/>
      <c r="B719" s="39"/>
      <c r="C719" s="219" t="s">
        <v>1414</v>
      </c>
      <c r="D719" s="219" t="s">
        <v>161</v>
      </c>
      <c r="E719" s="220" t="s">
        <v>1415</v>
      </c>
      <c r="F719" s="221" t="s">
        <v>1413</v>
      </c>
      <c r="G719" s="222" t="s">
        <v>1416</v>
      </c>
      <c r="H719" s="223">
        <v>1</v>
      </c>
      <c r="I719" s="224"/>
      <c r="J719" s="225">
        <f>ROUND(I719*H719,1)</f>
        <v>0</v>
      </c>
      <c r="K719" s="226"/>
      <c r="L719" s="44"/>
      <c r="M719" s="277" t="s">
        <v>1</v>
      </c>
      <c r="N719" s="278" t="s">
        <v>44</v>
      </c>
      <c r="O719" s="279"/>
      <c r="P719" s="280">
        <f>O719*H719</f>
        <v>0</v>
      </c>
      <c r="Q719" s="280">
        <v>0</v>
      </c>
      <c r="R719" s="280">
        <f>Q719*H719</f>
        <v>0</v>
      </c>
      <c r="S719" s="280">
        <v>0</v>
      </c>
      <c r="T719" s="281">
        <f>S719*H719</f>
        <v>0</v>
      </c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R719" s="231" t="s">
        <v>1417</v>
      </c>
      <c r="AT719" s="231" t="s">
        <v>161</v>
      </c>
      <c r="AU719" s="231" t="s">
        <v>89</v>
      </c>
      <c r="AY719" s="17" t="s">
        <v>159</v>
      </c>
      <c r="BE719" s="232">
        <f>IF(N719="základní",J719,0)</f>
        <v>0</v>
      </c>
      <c r="BF719" s="232">
        <f>IF(N719="snížená",J719,0)</f>
        <v>0</v>
      </c>
      <c r="BG719" s="232">
        <f>IF(N719="zákl. přenesená",J719,0)</f>
        <v>0</v>
      </c>
      <c r="BH719" s="232">
        <f>IF(N719="sníž. přenesená",J719,0)</f>
        <v>0</v>
      </c>
      <c r="BI719" s="232">
        <f>IF(N719="nulová",J719,0)</f>
        <v>0</v>
      </c>
      <c r="BJ719" s="17" t="s">
        <v>87</v>
      </c>
      <c r="BK719" s="232">
        <f>ROUND(I719*H719,1)</f>
        <v>0</v>
      </c>
      <c r="BL719" s="17" t="s">
        <v>1417</v>
      </c>
      <c r="BM719" s="231" t="s">
        <v>1418</v>
      </c>
    </row>
    <row r="720" s="2" customFormat="1" ht="6.96" customHeight="1">
      <c r="A720" s="38"/>
      <c r="B720" s="66"/>
      <c r="C720" s="67"/>
      <c r="D720" s="67"/>
      <c r="E720" s="67"/>
      <c r="F720" s="67"/>
      <c r="G720" s="67"/>
      <c r="H720" s="67"/>
      <c r="I720" s="67"/>
      <c r="J720" s="67"/>
      <c r="K720" s="67"/>
      <c r="L720" s="44"/>
      <c r="M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</row>
  </sheetData>
  <sheetProtection sheet="1" autoFilter="0" formatColumns="0" formatRows="0" objects="1" scenarios="1" spinCount="100000" saltValue="g0xBPfNG+npIxGDW1A/jh35qubSH6NFt+E+luX5PhkNI49BmioVvI8bYYImBhtWUQzWJ8R36qTRxO5COCViaDQ==" hashValue="TRvmmSoBZRBRu8lUEhT9ZCmiMygRL9/OHW4RJ3cS8zc82OOzphE/InCs1HnsyrJUiDg+061uXg7P6OK7moo+mA==" algorithmName="SHA-512" password="CC35"/>
  <autoFilter ref="C145:K719"/>
  <mergeCells count="9">
    <mergeCell ref="E7:H7"/>
    <mergeCell ref="E9:H9"/>
    <mergeCell ref="E18:H18"/>
    <mergeCell ref="E27:H27"/>
    <mergeCell ref="E85:H85"/>
    <mergeCell ref="E87:H87"/>
    <mergeCell ref="E136:H136"/>
    <mergeCell ref="E138:H13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Zázemí pro ŠPP, rozšíření ŠJ a ŠD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1419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32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1420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3.25" customHeight="1">
      <c r="A27" s="145"/>
      <c r="B27" s="146"/>
      <c r="C27" s="145"/>
      <c r="D27" s="145"/>
      <c r="E27" s="147" t="s">
        <v>108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ROUND(J127, 1)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ROUND((SUM(BE127:BE231)),  1)</f>
        <v>0</v>
      </c>
      <c r="G33" s="38"/>
      <c r="H33" s="38"/>
      <c r="I33" s="155">
        <v>0.20999999999999999</v>
      </c>
      <c r="J33" s="154">
        <f>ROUND(((SUM(BE127:BE231))*I33),  1)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ROUND((SUM(BF127:BF231)),  1)</f>
        <v>0</v>
      </c>
      <c r="G34" s="38"/>
      <c r="H34" s="38"/>
      <c r="I34" s="155">
        <v>0.12</v>
      </c>
      <c r="J34" s="154">
        <f>ROUND(((SUM(BF127:BF231))*I34),  1)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ROUND((SUM(BG127:BG231)),  1)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ROUND((SUM(BH127:BH231)),  1)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ROUND((SUM(BI127:BI231)),  1)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Zázemí pro ŠPP, rozšíření ŠJ a ŠD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609-02 - ZTI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p.č.st. 3068, p.č. 1753/2, p.č. 1753/1</v>
      </c>
      <c r="G89" s="40"/>
      <c r="H89" s="40"/>
      <c r="I89" s="32" t="s">
        <v>22</v>
      </c>
      <c r="J89" s="79" t="str">
        <f>IF(J12="","",J12)</f>
        <v>3. 10. 2025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Město Písek, Velké náměstí 114/3, 397 01 Písek</v>
      </c>
      <c r="G91" s="40"/>
      <c r="H91" s="40"/>
      <c r="I91" s="32" t="s">
        <v>31</v>
      </c>
      <c r="J91" s="36" t="str">
        <f>E21</f>
        <v>Atelier Písek s.r.o., Ing. arch. Eva Svinteková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Ing. Michal Albrecht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110</v>
      </c>
      <c r="D94" s="176"/>
      <c r="E94" s="176"/>
      <c r="F94" s="176"/>
      <c r="G94" s="176"/>
      <c r="H94" s="176"/>
      <c r="I94" s="176"/>
      <c r="J94" s="177" t="s">
        <v>111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112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113</v>
      </c>
    </row>
    <row r="97" s="9" customFormat="1" ht="24.96" customHeight="1">
      <c r="A97" s="9"/>
      <c r="B97" s="179"/>
      <c r="C97" s="180"/>
      <c r="D97" s="181" t="s">
        <v>114</v>
      </c>
      <c r="E97" s="182"/>
      <c r="F97" s="182"/>
      <c r="G97" s="182"/>
      <c r="H97" s="182"/>
      <c r="I97" s="182"/>
      <c r="J97" s="183">
        <f>J128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115</v>
      </c>
      <c r="E98" s="188"/>
      <c r="F98" s="188"/>
      <c r="G98" s="188"/>
      <c r="H98" s="188"/>
      <c r="I98" s="188"/>
      <c r="J98" s="189">
        <f>J129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1421</v>
      </c>
      <c r="E99" s="188"/>
      <c r="F99" s="188"/>
      <c r="G99" s="188"/>
      <c r="H99" s="188"/>
      <c r="I99" s="188"/>
      <c r="J99" s="189">
        <f>J145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1422</v>
      </c>
      <c r="E100" s="188"/>
      <c r="F100" s="188"/>
      <c r="G100" s="188"/>
      <c r="H100" s="188"/>
      <c r="I100" s="188"/>
      <c r="J100" s="189">
        <f>J155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9"/>
      <c r="C101" s="180"/>
      <c r="D101" s="181" t="s">
        <v>129</v>
      </c>
      <c r="E101" s="182"/>
      <c r="F101" s="182"/>
      <c r="G101" s="182"/>
      <c r="H101" s="182"/>
      <c r="I101" s="182"/>
      <c r="J101" s="183">
        <f>J173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5"/>
      <c r="C102" s="186"/>
      <c r="D102" s="187" t="s">
        <v>1423</v>
      </c>
      <c r="E102" s="188"/>
      <c r="F102" s="188"/>
      <c r="G102" s="188"/>
      <c r="H102" s="188"/>
      <c r="I102" s="188"/>
      <c r="J102" s="189">
        <f>J174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1424</v>
      </c>
      <c r="E103" s="188"/>
      <c r="F103" s="188"/>
      <c r="G103" s="188"/>
      <c r="H103" s="188"/>
      <c r="I103" s="188"/>
      <c r="J103" s="189">
        <f>J193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1425</v>
      </c>
      <c r="E104" s="188"/>
      <c r="F104" s="188"/>
      <c r="G104" s="188"/>
      <c r="H104" s="188"/>
      <c r="I104" s="188"/>
      <c r="J104" s="189">
        <f>J214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1426</v>
      </c>
      <c r="E105" s="182"/>
      <c r="F105" s="182"/>
      <c r="G105" s="182"/>
      <c r="H105" s="182"/>
      <c r="I105" s="182"/>
      <c r="J105" s="183">
        <f>J227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9"/>
      <c r="C106" s="180"/>
      <c r="D106" s="181" t="s">
        <v>142</v>
      </c>
      <c r="E106" s="182"/>
      <c r="F106" s="182"/>
      <c r="G106" s="182"/>
      <c r="H106" s="182"/>
      <c r="I106" s="182"/>
      <c r="J106" s="183">
        <f>J229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5"/>
      <c r="C107" s="186"/>
      <c r="D107" s="187" t="s">
        <v>143</v>
      </c>
      <c r="E107" s="188"/>
      <c r="F107" s="188"/>
      <c r="G107" s="188"/>
      <c r="H107" s="188"/>
      <c r="I107" s="188"/>
      <c r="J107" s="189">
        <f>J230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144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4" t="str">
        <f>E7</f>
        <v>Zázemí pro ŠPP, rozšíření ŠJ a ŠD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106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609-02 - ZTI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>p.č.st. 3068, p.č. 1753/2, p.č. 1753/1</v>
      </c>
      <c r="G121" s="40"/>
      <c r="H121" s="40"/>
      <c r="I121" s="32" t="s">
        <v>22</v>
      </c>
      <c r="J121" s="79" t="str">
        <f>IF(J12="","",J12)</f>
        <v>3. 10. 2025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40.05" customHeight="1">
      <c r="A123" s="38"/>
      <c r="B123" s="39"/>
      <c r="C123" s="32" t="s">
        <v>24</v>
      </c>
      <c r="D123" s="40"/>
      <c r="E123" s="40"/>
      <c r="F123" s="27" t="str">
        <f>E15</f>
        <v>Město Písek, Velké náměstí 114/3, 397 01 Písek</v>
      </c>
      <c r="G123" s="40"/>
      <c r="H123" s="40"/>
      <c r="I123" s="32" t="s">
        <v>31</v>
      </c>
      <c r="J123" s="36" t="str">
        <f>E21</f>
        <v>Atelier Písek s.r.o., Ing. arch. Eva Svinteková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29</v>
      </c>
      <c r="D124" s="40"/>
      <c r="E124" s="40"/>
      <c r="F124" s="27" t="str">
        <f>IF(E18="","",E18)</f>
        <v>Vyplň údaj</v>
      </c>
      <c r="G124" s="40"/>
      <c r="H124" s="40"/>
      <c r="I124" s="32" t="s">
        <v>34</v>
      </c>
      <c r="J124" s="36" t="str">
        <f>E24</f>
        <v>Ing. Michal Albrecht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1"/>
      <c r="B126" s="192"/>
      <c r="C126" s="193" t="s">
        <v>145</v>
      </c>
      <c r="D126" s="194" t="s">
        <v>64</v>
      </c>
      <c r="E126" s="194" t="s">
        <v>60</v>
      </c>
      <c r="F126" s="194" t="s">
        <v>61</v>
      </c>
      <c r="G126" s="194" t="s">
        <v>146</v>
      </c>
      <c r="H126" s="194" t="s">
        <v>147</v>
      </c>
      <c r="I126" s="194" t="s">
        <v>148</v>
      </c>
      <c r="J126" s="195" t="s">
        <v>111</v>
      </c>
      <c r="K126" s="196" t="s">
        <v>149</v>
      </c>
      <c r="L126" s="197"/>
      <c r="M126" s="100" t="s">
        <v>1</v>
      </c>
      <c r="N126" s="101" t="s">
        <v>43</v>
      </c>
      <c r="O126" s="101" t="s">
        <v>150</v>
      </c>
      <c r="P126" s="101" t="s">
        <v>151</v>
      </c>
      <c r="Q126" s="101" t="s">
        <v>152</v>
      </c>
      <c r="R126" s="101" t="s">
        <v>153</v>
      </c>
      <c r="S126" s="101" t="s">
        <v>154</v>
      </c>
      <c r="T126" s="102" t="s">
        <v>155</v>
      </c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</row>
    <row r="127" s="2" customFormat="1" ht="22.8" customHeight="1">
      <c r="A127" s="38"/>
      <c r="B127" s="39"/>
      <c r="C127" s="107" t="s">
        <v>156</v>
      </c>
      <c r="D127" s="40"/>
      <c r="E127" s="40"/>
      <c r="F127" s="40"/>
      <c r="G127" s="40"/>
      <c r="H127" s="40"/>
      <c r="I127" s="40"/>
      <c r="J127" s="198">
        <f>BK127</f>
        <v>0</v>
      </c>
      <c r="K127" s="40"/>
      <c r="L127" s="44"/>
      <c r="M127" s="103"/>
      <c r="N127" s="199"/>
      <c r="O127" s="104"/>
      <c r="P127" s="200">
        <f>P128+P173+P227+P229</f>
        <v>0</v>
      </c>
      <c r="Q127" s="104"/>
      <c r="R127" s="200">
        <f>R128+R173+R227+R229</f>
        <v>27.818779496099999</v>
      </c>
      <c r="S127" s="104"/>
      <c r="T127" s="201">
        <f>T128+T173+T227+T229</f>
        <v>1.5800000000000001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78</v>
      </c>
      <c r="AU127" s="17" t="s">
        <v>113</v>
      </c>
      <c r="BK127" s="202">
        <f>BK128+BK173+BK227+BK229</f>
        <v>0</v>
      </c>
    </row>
    <row r="128" s="12" customFormat="1" ht="25.92" customHeight="1">
      <c r="A128" s="12"/>
      <c r="B128" s="203"/>
      <c r="C128" s="204"/>
      <c r="D128" s="205" t="s">
        <v>78</v>
      </c>
      <c r="E128" s="206" t="s">
        <v>157</v>
      </c>
      <c r="F128" s="206" t="s">
        <v>158</v>
      </c>
      <c r="G128" s="204"/>
      <c r="H128" s="204"/>
      <c r="I128" s="207"/>
      <c r="J128" s="208">
        <f>BK128</f>
        <v>0</v>
      </c>
      <c r="K128" s="204"/>
      <c r="L128" s="209"/>
      <c r="M128" s="210"/>
      <c r="N128" s="211"/>
      <c r="O128" s="211"/>
      <c r="P128" s="212">
        <f>P129+P145+P155</f>
        <v>0</v>
      </c>
      <c r="Q128" s="211"/>
      <c r="R128" s="212">
        <f>R129+R145+R155</f>
        <v>27.323057007999999</v>
      </c>
      <c r="S128" s="211"/>
      <c r="T128" s="213">
        <f>T129+T145+T155</f>
        <v>1.5800000000000001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87</v>
      </c>
      <c r="AT128" s="215" t="s">
        <v>78</v>
      </c>
      <c r="AU128" s="215" t="s">
        <v>79</v>
      </c>
      <c r="AY128" s="214" t="s">
        <v>159</v>
      </c>
      <c r="BK128" s="216">
        <f>BK129+BK145+BK155</f>
        <v>0</v>
      </c>
    </row>
    <row r="129" s="12" customFormat="1" ht="22.8" customHeight="1">
      <c r="A129" s="12"/>
      <c r="B129" s="203"/>
      <c r="C129" s="204"/>
      <c r="D129" s="205" t="s">
        <v>78</v>
      </c>
      <c r="E129" s="217" t="s">
        <v>87</v>
      </c>
      <c r="F129" s="217" t="s">
        <v>160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SUM(P130:P144)</f>
        <v>0</v>
      </c>
      <c r="Q129" s="211"/>
      <c r="R129" s="212">
        <f>SUM(R130:R144)</f>
        <v>24.082983358</v>
      </c>
      <c r="S129" s="211"/>
      <c r="T129" s="213">
        <f>SUM(T130:T144)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87</v>
      </c>
      <c r="AT129" s="215" t="s">
        <v>78</v>
      </c>
      <c r="AU129" s="215" t="s">
        <v>87</v>
      </c>
      <c r="AY129" s="214" t="s">
        <v>159</v>
      </c>
      <c r="BK129" s="216">
        <f>SUM(BK130:BK144)</f>
        <v>0</v>
      </c>
    </row>
    <row r="130" s="2" customFormat="1" ht="37.8" customHeight="1">
      <c r="A130" s="38"/>
      <c r="B130" s="39"/>
      <c r="C130" s="219" t="s">
        <v>87</v>
      </c>
      <c r="D130" s="219" t="s">
        <v>161</v>
      </c>
      <c r="E130" s="220" t="s">
        <v>1427</v>
      </c>
      <c r="F130" s="221" t="s">
        <v>1428</v>
      </c>
      <c r="G130" s="222" t="s">
        <v>213</v>
      </c>
      <c r="H130" s="223">
        <v>12.720000000000001</v>
      </c>
      <c r="I130" s="224"/>
      <c r="J130" s="225">
        <f>ROUND(I130*H130,1)</f>
        <v>0</v>
      </c>
      <c r="K130" s="226"/>
      <c r="L130" s="44"/>
      <c r="M130" s="227" t="s">
        <v>1</v>
      </c>
      <c r="N130" s="228" t="s">
        <v>44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165</v>
      </c>
      <c r="AT130" s="231" t="s">
        <v>161</v>
      </c>
      <c r="AU130" s="231" t="s">
        <v>89</v>
      </c>
      <c r="AY130" s="17" t="s">
        <v>159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87</v>
      </c>
      <c r="BK130" s="232">
        <f>ROUND(I130*H130,1)</f>
        <v>0</v>
      </c>
      <c r="BL130" s="17" t="s">
        <v>165</v>
      </c>
      <c r="BM130" s="231" t="s">
        <v>1429</v>
      </c>
    </row>
    <row r="131" s="2" customFormat="1" ht="37.8" customHeight="1">
      <c r="A131" s="38"/>
      <c r="B131" s="39"/>
      <c r="C131" s="219" t="s">
        <v>89</v>
      </c>
      <c r="D131" s="219" t="s">
        <v>161</v>
      </c>
      <c r="E131" s="220" t="s">
        <v>1430</v>
      </c>
      <c r="F131" s="221" t="s">
        <v>1431</v>
      </c>
      <c r="G131" s="222" t="s">
        <v>213</v>
      </c>
      <c r="H131" s="223">
        <v>12.720000000000001</v>
      </c>
      <c r="I131" s="224"/>
      <c r="J131" s="225">
        <f>ROUND(I131*H131,1)</f>
        <v>0</v>
      </c>
      <c r="K131" s="226"/>
      <c r="L131" s="44"/>
      <c r="M131" s="227" t="s">
        <v>1</v>
      </c>
      <c r="N131" s="228" t="s">
        <v>44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165</v>
      </c>
      <c r="AT131" s="231" t="s">
        <v>161</v>
      </c>
      <c r="AU131" s="231" t="s">
        <v>89</v>
      </c>
      <c r="AY131" s="17" t="s">
        <v>159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87</v>
      </c>
      <c r="BK131" s="232">
        <f>ROUND(I131*H131,1)</f>
        <v>0</v>
      </c>
      <c r="BL131" s="17" t="s">
        <v>165</v>
      </c>
      <c r="BM131" s="231" t="s">
        <v>1432</v>
      </c>
    </row>
    <row r="132" s="2" customFormat="1" ht="37.8" customHeight="1">
      <c r="A132" s="38"/>
      <c r="B132" s="39"/>
      <c r="C132" s="219" t="s">
        <v>170</v>
      </c>
      <c r="D132" s="219" t="s">
        <v>161</v>
      </c>
      <c r="E132" s="220" t="s">
        <v>1433</v>
      </c>
      <c r="F132" s="221" t="s">
        <v>1434</v>
      </c>
      <c r="G132" s="222" t="s">
        <v>213</v>
      </c>
      <c r="H132" s="223">
        <v>2.1200000000000001</v>
      </c>
      <c r="I132" s="224"/>
      <c r="J132" s="225">
        <f>ROUND(I132*H132,1)</f>
        <v>0</v>
      </c>
      <c r="K132" s="226"/>
      <c r="L132" s="44"/>
      <c r="M132" s="227" t="s">
        <v>1</v>
      </c>
      <c r="N132" s="228" t="s">
        <v>44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165</v>
      </c>
      <c r="AT132" s="231" t="s">
        <v>161</v>
      </c>
      <c r="AU132" s="231" t="s">
        <v>89</v>
      </c>
      <c r="AY132" s="17" t="s">
        <v>159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87</v>
      </c>
      <c r="BK132" s="232">
        <f>ROUND(I132*H132,1)</f>
        <v>0</v>
      </c>
      <c r="BL132" s="17" t="s">
        <v>165</v>
      </c>
      <c r="BM132" s="231" t="s">
        <v>1435</v>
      </c>
    </row>
    <row r="133" s="2" customFormat="1" ht="16.5" customHeight="1">
      <c r="A133" s="38"/>
      <c r="B133" s="39"/>
      <c r="C133" s="219" t="s">
        <v>165</v>
      </c>
      <c r="D133" s="219" t="s">
        <v>161</v>
      </c>
      <c r="E133" s="220" t="s">
        <v>1436</v>
      </c>
      <c r="F133" s="221" t="s">
        <v>1437</v>
      </c>
      <c r="G133" s="222" t="s">
        <v>427</v>
      </c>
      <c r="H133" s="223">
        <v>1.0600000000000001</v>
      </c>
      <c r="I133" s="224"/>
      <c r="J133" s="225">
        <f>ROUND(I133*H133,1)</f>
        <v>0</v>
      </c>
      <c r="K133" s="226"/>
      <c r="L133" s="44"/>
      <c r="M133" s="227" t="s">
        <v>1</v>
      </c>
      <c r="N133" s="228" t="s">
        <v>44</v>
      </c>
      <c r="O133" s="91"/>
      <c r="P133" s="229">
        <f>O133*H133</f>
        <v>0</v>
      </c>
      <c r="Q133" s="229">
        <v>0.036904300000000001</v>
      </c>
      <c r="R133" s="229">
        <f>Q133*H133</f>
        <v>0.039118558000000005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165</v>
      </c>
      <c r="AT133" s="231" t="s">
        <v>161</v>
      </c>
      <c r="AU133" s="231" t="s">
        <v>89</v>
      </c>
      <c r="AY133" s="17" t="s">
        <v>159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87</v>
      </c>
      <c r="BK133" s="232">
        <f>ROUND(I133*H133,1)</f>
        <v>0</v>
      </c>
      <c r="BL133" s="17" t="s">
        <v>165</v>
      </c>
      <c r="BM133" s="231" t="s">
        <v>8</v>
      </c>
    </row>
    <row r="134" s="2" customFormat="1" ht="21.75" customHeight="1">
      <c r="A134" s="38"/>
      <c r="B134" s="39"/>
      <c r="C134" s="219" t="s">
        <v>194</v>
      </c>
      <c r="D134" s="219" t="s">
        <v>161</v>
      </c>
      <c r="E134" s="220" t="s">
        <v>1438</v>
      </c>
      <c r="F134" s="221" t="s">
        <v>1439</v>
      </c>
      <c r="G134" s="222" t="s">
        <v>213</v>
      </c>
      <c r="H134" s="223">
        <v>4.2400000000000002</v>
      </c>
      <c r="I134" s="224"/>
      <c r="J134" s="225">
        <f>ROUND(I134*H134,1)</f>
        <v>0</v>
      </c>
      <c r="K134" s="226"/>
      <c r="L134" s="44"/>
      <c r="M134" s="227" t="s">
        <v>1</v>
      </c>
      <c r="N134" s="228" t="s">
        <v>44</v>
      </c>
      <c r="O134" s="91"/>
      <c r="P134" s="229">
        <f>O134*H134</f>
        <v>0</v>
      </c>
      <c r="Q134" s="229">
        <v>1.8907700000000001</v>
      </c>
      <c r="R134" s="229">
        <f>Q134*H134</f>
        <v>8.0168648000000005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165</v>
      </c>
      <c r="AT134" s="231" t="s">
        <v>161</v>
      </c>
      <c r="AU134" s="231" t="s">
        <v>89</v>
      </c>
      <c r="AY134" s="17" t="s">
        <v>159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87</v>
      </c>
      <c r="BK134" s="232">
        <f>ROUND(I134*H134,1)</f>
        <v>0</v>
      </c>
      <c r="BL134" s="17" t="s">
        <v>165</v>
      </c>
      <c r="BM134" s="231" t="s">
        <v>241</v>
      </c>
    </row>
    <row r="135" s="2" customFormat="1" ht="24.15" customHeight="1">
      <c r="A135" s="38"/>
      <c r="B135" s="39"/>
      <c r="C135" s="219" t="s">
        <v>186</v>
      </c>
      <c r="D135" s="219" t="s">
        <v>161</v>
      </c>
      <c r="E135" s="220" t="s">
        <v>1440</v>
      </c>
      <c r="F135" s="221" t="s">
        <v>1441</v>
      </c>
      <c r="G135" s="222" t="s">
        <v>213</v>
      </c>
      <c r="H135" s="223">
        <v>8.4800000000000004</v>
      </c>
      <c r="I135" s="224"/>
      <c r="J135" s="225">
        <f>ROUND(I135*H135,1)</f>
        <v>0</v>
      </c>
      <c r="K135" s="226"/>
      <c r="L135" s="44"/>
      <c r="M135" s="227" t="s">
        <v>1</v>
      </c>
      <c r="N135" s="228" t="s">
        <v>44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165</v>
      </c>
      <c r="AT135" s="231" t="s">
        <v>161</v>
      </c>
      <c r="AU135" s="231" t="s">
        <v>89</v>
      </c>
      <c r="AY135" s="17" t="s">
        <v>159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87</v>
      </c>
      <c r="BK135" s="232">
        <f>ROUND(I135*H135,1)</f>
        <v>0</v>
      </c>
      <c r="BL135" s="17" t="s">
        <v>165</v>
      </c>
      <c r="BM135" s="231" t="s">
        <v>1442</v>
      </c>
    </row>
    <row r="136" s="2" customFormat="1" ht="16.5" customHeight="1">
      <c r="A136" s="38"/>
      <c r="B136" s="39"/>
      <c r="C136" s="266" t="s">
        <v>190</v>
      </c>
      <c r="D136" s="266" t="s">
        <v>572</v>
      </c>
      <c r="E136" s="267" t="s">
        <v>1443</v>
      </c>
      <c r="F136" s="268" t="s">
        <v>1444</v>
      </c>
      <c r="G136" s="269" t="s">
        <v>286</v>
      </c>
      <c r="H136" s="270">
        <v>16.027000000000001</v>
      </c>
      <c r="I136" s="271"/>
      <c r="J136" s="272">
        <f>ROUND(I136*H136,1)</f>
        <v>0</v>
      </c>
      <c r="K136" s="273"/>
      <c r="L136" s="274"/>
      <c r="M136" s="275" t="s">
        <v>1</v>
      </c>
      <c r="N136" s="276" t="s">
        <v>44</v>
      </c>
      <c r="O136" s="91"/>
      <c r="P136" s="229">
        <f>O136*H136</f>
        <v>0</v>
      </c>
      <c r="Q136" s="229">
        <v>1</v>
      </c>
      <c r="R136" s="229">
        <f>Q136*H136</f>
        <v>16.027000000000001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194</v>
      </c>
      <c r="AT136" s="231" t="s">
        <v>572</v>
      </c>
      <c r="AU136" s="231" t="s">
        <v>89</v>
      </c>
      <c r="AY136" s="17" t="s">
        <v>159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87</v>
      </c>
      <c r="BK136" s="232">
        <f>ROUND(I136*H136,1)</f>
        <v>0</v>
      </c>
      <c r="BL136" s="17" t="s">
        <v>165</v>
      </c>
      <c r="BM136" s="231" t="s">
        <v>1445</v>
      </c>
    </row>
    <row r="137" s="13" customFormat="1">
      <c r="A137" s="13"/>
      <c r="B137" s="233"/>
      <c r="C137" s="234"/>
      <c r="D137" s="235" t="s">
        <v>175</v>
      </c>
      <c r="E137" s="234"/>
      <c r="F137" s="237" t="s">
        <v>1446</v>
      </c>
      <c r="G137" s="234"/>
      <c r="H137" s="238">
        <v>16.027000000000001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175</v>
      </c>
      <c r="AU137" s="244" t="s">
        <v>89</v>
      </c>
      <c r="AV137" s="13" t="s">
        <v>89</v>
      </c>
      <c r="AW137" s="13" t="s">
        <v>4</v>
      </c>
      <c r="AX137" s="13" t="s">
        <v>87</v>
      </c>
      <c r="AY137" s="244" t="s">
        <v>159</v>
      </c>
    </row>
    <row r="138" s="2" customFormat="1" ht="24.15" customHeight="1">
      <c r="A138" s="38"/>
      <c r="B138" s="39"/>
      <c r="C138" s="219" t="s">
        <v>181</v>
      </c>
      <c r="D138" s="219" t="s">
        <v>161</v>
      </c>
      <c r="E138" s="220" t="s">
        <v>1447</v>
      </c>
      <c r="F138" s="221" t="s">
        <v>1448</v>
      </c>
      <c r="G138" s="222" t="s">
        <v>213</v>
      </c>
      <c r="H138" s="223">
        <v>14.84</v>
      </c>
      <c r="I138" s="224"/>
      <c r="J138" s="225">
        <f>ROUND(I138*H138,1)</f>
        <v>0</v>
      </c>
      <c r="K138" s="226"/>
      <c r="L138" s="44"/>
      <c r="M138" s="227" t="s">
        <v>1</v>
      </c>
      <c r="N138" s="228" t="s">
        <v>44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165</v>
      </c>
      <c r="AT138" s="231" t="s">
        <v>161</v>
      </c>
      <c r="AU138" s="231" t="s">
        <v>89</v>
      </c>
      <c r="AY138" s="17" t="s">
        <v>159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87</v>
      </c>
      <c r="BK138" s="232">
        <f>ROUND(I138*H138,1)</f>
        <v>0</v>
      </c>
      <c r="BL138" s="17" t="s">
        <v>165</v>
      </c>
      <c r="BM138" s="231" t="s">
        <v>1449</v>
      </c>
    </row>
    <row r="139" s="2" customFormat="1" ht="24.15" customHeight="1">
      <c r="A139" s="38"/>
      <c r="B139" s="39"/>
      <c r="C139" s="219" t="s">
        <v>599</v>
      </c>
      <c r="D139" s="219" t="s">
        <v>161</v>
      </c>
      <c r="E139" s="220" t="s">
        <v>260</v>
      </c>
      <c r="F139" s="221" t="s">
        <v>261</v>
      </c>
      <c r="G139" s="222" t="s">
        <v>213</v>
      </c>
      <c r="H139" s="223">
        <v>12.720000000000001</v>
      </c>
      <c r="I139" s="224"/>
      <c r="J139" s="225">
        <f>ROUND(I139*H139,1)</f>
        <v>0</v>
      </c>
      <c r="K139" s="226"/>
      <c r="L139" s="44"/>
      <c r="M139" s="227" t="s">
        <v>1</v>
      </c>
      <c r="N139" s="228" t="s">
        <v>44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165</v>
      </c>
      <c r="AT139" s="231" t="s">
        <v>161</v>
      </c>
      <c r="AU139" s="231" t="s">
        <v>89</v>
      </c>
      <c r="AY139" s="17" t="s">
        <v>159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87</v>
      </c>
      <c r="BK139" s="232">
        <f>ROUND(I139*H139,1)</f>
        <v>0</v>
      </c>
      <c r="BL139" s="17" t="s">
        <v>165</v>
      </c>
      <c r="BM139" s="231" t="s">
        <v>1450</v>
      </c>
    </row>
    <row r="140" s="13" customFormat="1">
      <c r="A140" s="13"/>
      <c r="B140" s="233"/>
      <c r="C140" s="234"/>
      <c r="D140" s="235" t="s">
        <v>175</v>
      </c>
      <c r="E140" s="236" t="s">
        <v>1</v>
      </c>
      <c r="F140" s="237" t="s">
        <v>1451</v>
      </c>
      <c r="G140" s="234"/>
      <c r="H140" s="238">
        <v>12.720000000000001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175</v>
      </c>
      <c r="AU140" s="244" t="s">
        <v>89</v>
      </c>
      <c r="AV140" s="13" t="s">
        <v>89</v>
      </c>
      <c r="AW140" s="13" t="s">
        <v>33</v>
      </c>
      <c r="AX140" s="13" t="s">
        <v>87</v>
      </c>
      <c r="AY140" s="244" t="s">
        <v>159</v>
      </c>
    </row>
    <row r="141" s="2" customFormat="1" ht="37.8" customHeight="1">
      <c r="A141" s="38"/>
      <c r="B141" s="39"/>
      <c r="C141" s="219" t="s">
        <v>595</v>
      </c>
      <c r="D141" s="219" t="s">
        <v>161</v>
      </c>
      <c r="E141" s="220" t="s">
        <v>1452</v>
      </c>
      <c r="F141" s="221" t="s">
        <v>1453</v>
      </c>
      <c r="G141" s="222" t="s">
        <v>213</v>
      </c>
      <c r="H141" s="223">
        <v>12.720000000000001</v>
      </c>
      <c r="I141" s="224"/>
      <c r="J141" s="225">
        <f>ROUND(I141*H141,1)</f>
        <v>0</v>
      </c>
      <c r="K141" s="226"/>
      <c r="L141" s="44"/>
      <c r="M141" s="227" t="s">
        <v>1</v>
      </c>
      <c r="N141" s="228" t="s">
        <v>44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165</v>
      </c>
      <c r="AT141" s="231" t="s">
        <v>161</v>
      </c>
      <c r="AU141" s="231" t="s">
        <v>89</v>
      </c>
      <c r="AY141" s="17" t="s">
        <v>159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87</v>
      </c>
      <c r="BK141" s="232">
        <f>ROUND(I141*H141,1)</f>
        <v>0</v>
      </c>
      <c r="BL141" s="17" t="s">
        <v>165</v>
      </c>
      <c r="BM141" s="231" t="s">
        <v>1454</v>
      </c>
    </row>
    <row r="142" s="2" customFormat="1" ht="33" customHeight="1">
      <c r="A142" s="38"/>
      <c r="B142" s="39"/>
      <c r="C142" s="219" t="s">
        <v>603</v>
      </c>
      <c r="D142" s="219" t="s">
        <v>161</v>
      </c>
      <c r="E142" s="220" t="s">
        <v>284</v>
      </c>
      <c r="F142" s="221" t="s">
        <v>285</v>
      </c>
      <c r="G142" s="222" t="s">
        <v>286</v>
      </c>
      <c r="H142" s="223">
        <v>22.896000000000001</v>
      </c>
      <c r="I142" s="224"/>
      <c r="J142" s="225">
        <f>ROUND(I142*H142,1)</f>
        <v>0</v>
      </c>
      <c r="K142" s="226"/>
      <c r="L142" s="44"/>
      <c r="M142" s="227" t="s">
        <v>1</v>
      </c>
      <c r="N142" s="228" t="s">
        <v>44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165</v>
      </c>
      <c r="AT142" s="231" t="s">
        <v>161</v>
      </c>
      <c r="AU142" s="231" t="s">
        <v>89</v>
      </c>
      <c r="AY142" s="17" t="s">
        <v>159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87</v>
      </c>
      <c r="BK142" s="232">
        <f>ROUND(I142*H142,1)</f>
        <v>0</v>
      </c>
      <c r="BL142" s="17" t="s">
        <v>165</v>
      </c>
      <c r="BM142" s="231" t="s">
        <v>1455</v>
      </c>
    </row>
    <row r="143" s="13" customFormat="1">
      <c r="A143" s="13"/>
      <c r="B143" s="233"/>
      <c r="C143" s="234"/>
      <c r="D143" s="235" t="s">
        <v>175</v>
      </c>
      <c r="E143" s="236" t="s">
        <v>1</v>
      </c>
      <c r="F143" s="237" t="s">
        <v>1456</v>
      </c>
      <c r="G143" s="234"/>
      <c r="H143" s="238">
        <v>12.720000000000001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175</v>
      </c>
      <c r="AU143" s="244" t="s">
        <v>89</v>
      </c>
      <c r="AV143" s="13" t="s">
        <v>89</v>
      </c>
      <c r="AW143" s="13" t="s">
        <v>33</v>
      </c>
      <c r="AX143" s="13" t="s">
        <v>87</v>
      </c>
      <c r="AY143" s="244" t="s">
        <v>159</v>
      </c>
    </row>
    <row r="144" s="13" customFormat="1">
      <c r="A144" s="13"/>
      <c r="B144" s="233"/>
      <c r="C144" s="234"/>
      <c r="D144" s="235" t="s">
        <v>175</v>
      </c>
      <c r="E144" s="234"/>
      <c r="F144" s="237" t="s">
        <v>1457</v>
      </c>
      <c r="G144" s="234"/>
      <c r="H144" s="238">
        <v>22.896000000000001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175</v>
      </c>
      <c r="AU144" s="244" t="s">
        <v>89</v>
      </c>
      <c r="AV144" s="13" t="s">
        <v>89</v>
      </c>
      <c r="AW144" s="13" t="s">
        <v>4</v>
      </c>
      <c r="AX144" s="13" t="s">
        <v>87</v>
      </c>
      <c r="AY144" s="244" t="s">
        <v>159</v>
      </c>
    </row>
    <row r="145" s="12" customFormat="1" ht="22.8" customHeight="1">
      <c r="A145" s="12"/>
      <c r="B145" s="203"/>
      <c r="C145" s="204"/>
      <c r="D145" s="205" t="s">
        <v>78</v>
      </c>
      <c r="E145" s="217" t="s">
        <v>448</v>
      </c>
      <c r="F145" s="217" t="s">
        <v>1458</v>
      </c>
      <c r="G145" s="204"/>
      <c r="H145" s="204"/>
      <c r="I145" s="207"/>
      <c r="J145" s="218">
        <f>BK145</f>
        <v>0</v>
      </c>
      <c r="K145" s="204"/>
      <c r="L145" s="209"/>
      <c r="M145" s="210"/>
      <c r="N145" s="211"/>
      <c r="O145" s="211"/>
      <c r="P145" s="212">
        <f>SUM(P146:P154)</f>
        <v>0</v>
      </c>
      <c r="Q145" s="211"/>
      <c r="R145" s="212">
        <f>SUM(R146:R154)</f>
        <v>3.1845412</v>
      </c>
      <c r="S145" s="211"/>
      <c r="T145" s="213">
        <f>SUM(T146:T154)</f>
        <v>1.5800000000000001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4" t="s">
        <v>87</v>
      </c>
      <c r="AT145" s="215" t="s">
        <v>78</v>
      </c>
      <c r="AU145" s="215" t="s">
        <v>87</v>
      </c>
      <c r="AY145" s="214" t="s">
        <v>159</v>
      </c>
      <c r="BK145" s="216">
        <f>SUM(BK146:BK154)</f>
        <v>0</v>
      </c>
    </row>
    <row r="146" s="2" customFormat="1" ht="21.75" customHeight="1">
      <c r="A146" s="38"/>
      <c r="B146" s="39"/>
      <c r="C146" s="219" t="s">
        <v>198</v>
      </c>
      <c r="D146" s="219" t="s">
        <v>161</v>
      </c>
      <c r="E146" s="220" t="s">
        <v>1459</v>
      </c>
      <c r="F146" s="221" t="s">
        <v>1460</v>
      </c>
      <c r="G146" s="222" t="s">
        <v>427</v>
      </c>
      <c r="H146" s="223">
        <v>10</v>
      </c>
      <c r="I146" s="224"/>
      <c r="J146" s="225">
        <f>ROUND(I146*H146,1)</f>
        <v>0</v>
      </c>
      <c r="K146" s="226"/>
      <c r="L146" s="44"/>
      <c r="M146" s="227" t="s">
        <v>1</v>
      </c>
      <c r="N146" s="228" t="s">
        <v>44</v>
      </c>
      <c r="O146" s="91"/>
      <c r="P146" s="229">
        <f>O146*H146</f>
        <v>0</v>
      </c>
      <c r="Q146" s="229">
        <v>1.995E-06</v>
      </c>
      <c r="R146" s="229">
        <f>Q146*H146</f>
        <v>1.995E-05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165</v>
      </c>
      <c r="AT146" s="231" t="s">
        <v>161</v>
      </c>
      <c r="AU146" s="231" t="s">
        <v>89</v>
      </c>
      <c r="AY146" s="17" t="s">
        <v>159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87</v>
      </c>
      <c r="BK146" s="232">
        <f>ROUND(I146*H146,1)</f>
        <v>0</v>
      </c>
      <c r="BL146" s="17" t="s">
        <v>165</v>
      </c>
      <c r="BM146" s="231" t="s">
        <v>252</v>
      </c>
    </row>
    <row r="147" s="2" customFormat="1" ht="37.8" customHeight="1">
      <c r="A147" s="38"/>
      <c r="B147" s="39"/>
      <c r="C147" s="219" t="s">
        <v>203</v>
      </c>
      <c r="D147" s="219" t="s">
        <v>161</v>
      </c>
      <c r="E147" s="220" t="s">
        <v>1461</v>
      </c>
      <c r="F147" s="221" t="s">
        <v>1462</v>
      </c>
      <c r="G147" s="222" t="s">
        <v>173</v>
      </c>
      <c r="H147" s="223">
        <v>5</v>
      </c>
      <c r="I147" s="224"/>
      <c r="J147" s="225">
        <f>ROUND(I147*H147,1)</f>
        <v>0</v>
      </c>
      <c r="K147" s="226"/>
      <c r="L147" s="44"/>
      <c r="M147" s="227" t="s">
        <v>1</v>
      </c>
      <c r="N147" s="228" t="s">
        <v>44</v>
      </c>
      <c r="O147" s="91"/>
      <c r="P147" s="229">
        <f>O147*H147</f>
        <v>0</v>
      </c>
      <c r="Q147" s="229">
        <v>0.37536425000000001</v>
      </c>
      <c r="R147" s="229">
        <f>Q147*H147</f>
        <v>1.8768212500000001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165</v>
      </c>
      <c r="AT147" s="231" t="s">
        <v>161</v>
      </c>
      <c r="AU147" s="231" t="s">
        <v>89</v>
      </c>
      <c r="AY147" s="17" t="s">
        <v>159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87</v>
      </c>
      <c r="BK147" s="232">
        <f>ROUND(I147*H147,1)</f>
        <v>0</v>
      </c>
      <c r="BL147" s="17" t="s">
        <v>165</v>
      </c>
      <c r="BM147" s="231" t="s">
        <v>1463</v>
      </c>
    </row>
    <row r="148" s="2" customFormat="1" ht="33" customHeight="1">
      <c r="A148" s="38"/>
      <c r="B148" s="39"/>
      <c r="C148" s="219" t="s">
        <v>207</v>
      </c>
      <c r="D148" s="219" t="s">
        <v>161</v>
      </c>
      <c r="E148" s="220" t="s">
        <v>1464</v>
      </c>
      <c r="F148" s="221" t="s">
        <v>1465</v>
      </c>
      <c r="G148" s="222" t="s">
        <v>173</v>
      </c>
      <c r="H148" s="223">
        <v>5</v>
      </c>
      <c r="I148" s="224"/>
      <c r="J148" s="225">
        <f>ROUND(I148*H148,1)</f>
        <v>0</v>
      </c>
      <c r="K148" s="226"/>
      <c r="L148" s="44"/>
      <c r="M148" s="227" t="s">
        <v>1</v>
      </c>
      <c r="N148" s="228" t="s">
        <v>44</v>
      </c>
      <c r="O148" s="91"/>
      <c r="P148" s="229">
        <f>O148*H148</f>
        <v>0</v>
      </c>
      <c r="Q148" s="229">
        <v>0.13188</v>
      </c>
      <c r="R148" s="229">
        <f>Q148*H148</f>
        <v>0.65939999999999999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165</v>
      </c>
      <c r="AT148" s="231" t="s">
        <v>161</v>
      </c>
      <c r="AU148" s="231" t="s">
        <v>89</v>
      </c>
      <c r="AY148" s="17" t="s">
        <v>159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87</v>
      </c>
      <c r="BK148" s="232">
        <f>ROUND(I148*H148,1)</f>
        <v>0</v>
      </c>
      <c r="BL148" s="17" t="s">
        <v>165</v>
      </c>
      <c r="BM148" s="231" t="s">
        <v>1466</v>
      </c>
    </row>
    <row r="149" s="2" customFormat="1" ht="33" customHeight="1">
      <c r="A149" s="38"/>
      <c r="B149" s="39"/>
      <c r="C149" s="219" t="s">
        <v>8</v>
      </c>
      <c r="D149" s="219" t="s">
        <v>161</v>
      </c>
      <c r="E149" s="220" t="s">
        <v>1467</v>
      </c>
      <c r="F149" s="221" t="s">
        <v>1468</v>
      </c>
      <c r="G149" s="222" t="s">
        <v>173</v>
      </c>
      <c r="H149" s="223">
        <v>5</v>
      </c>
      <c r="I149" s="224"/>
      <c r="J149" s="225">
        <f>ROUND(I149*H149,1)</f>
        <v>0</v>
      </c>
      <c r="K149" s="226"/>
      <c r="L149" s="44"/>
      <c r="M149" s="227" t="s">
        <v>1</v>
      </c>
      <c r="N149" s="228" t="s">
        <v>44</v>
      </c>
      <c r="O149" s="91"/>
      <c r="P149" s="229">
        <f>O149*H149</f>
        <v>0</v>
      </c>
      <c r="Q149" s="229">
        <v>0.12966</v>
      </c>
      <c r="R149" s="229">
        <f>Q149*H149</f>
        <v>0.64829999999999999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165</v>
      </c>
      <c r="AT149" s="231" t="s">
        <v>161</v>
      </c>
      <c r="AU149" s="231" t="s">
        <v>89</v>
      </c>
      <c r="AY149" s="17" t="s">
        <v>159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87</v>
      </c>
      <c r="BK149" s="232">
        <f>ROUND(I149*H149,1)</f>
        <v>0</v>
      </c>
      <c r="BL149" s="17" t="s">
        <v>165</v>
      </c>
      <c r="BM149" s="231" t="s">
        <v>1469</v>
      </c>
    </row>
    <row r="150" s="2" customFormat="1" ht="24.15" customHeight="1">
      <c r="A150" s="38"/>
      <c r="B150" s="39"/>
      <c r="C150" s="219" t="s">
        <v>216</v>
      </c>
      <c r="D150" s="219" t="s">
        <v>161</v>
      </c>
      <c r="E150" s="220" t="s">
        <v>1470</v>
      </c>
      <c r="F150" s="221" t="s">
        <v>1471</v>
      </c>
      <c r="G150" s="222" t="s">
        <v>173</v>
      </c>
      <c r="H150" s="223">
        <v>5</v>
      </c>
      <c r="I150" s="224"/>
      <c r="J150" s="225">
        <f>ROUND(I150*H150,1)</f>
        <v>0</v>
      </c>
      <c r="K150" s="226"/>
      <c r="L150" s="44"/>
      <c r="M150" s="227" t="s">
        <v>1</v>
      </c>
      <c r="N150" s="228" t="s">
        <v>44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0.316</v>
      </c>
      <c r="T150" s="230">
        <f>S150*H150</f>
        <v>1.5800000000000001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165</v>
      </c>
      <c r="AT150" s="231" t="s">
        <v>161</v>
      </c>
      <c r="AU150" s="231" t="s">
        <v>89</v>
      </c>
      <c r="AY150" s="17" t="s">
        <v>159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87</v>
      </c>
      <c r="BK150" s="232">
        <f>ROUND(I150*H150,1)</f>
        <v>0</v>
      </c>
      <c r="BL150" s="17" t="s">
        <v>165</v>
      </c>
      <c r="BM150" s="231" t="s">
        <v>1472</v>
      </c>
    </row>
    <row r="151" s="2" customFormat="1" ht="21.75" customHeight="1">
      <c r="A151" s="38"/>
      <c r="B151" s="39"/>
      <c r="C151" s="219" t="s">
        <v>221</v>
      </c>
      <c r="D151" s="219" t="s">
        <v>161</v>
      </c>
      <c r="E151" s="220" t="s">
        <v>921</v>
      </c>
      <c r="F151" s="221" t="s">
        <v>922</v>
      </c>
      <c r="G151" s="222" t="s">
        <v>286</v>
      </c>
      <c r="H151" s="223">
        <v>1.5800000000000001</v>
      </c>
      <c r="I151" s="224"/>
      <c r="J151" s="225">
        <f>ROUND(I151*H151,1)</f>
        <v>0</v>
      </c>
      <c r="K151" s="226"/>
      <c r="L151" s="44"/>
      <c r="M151" s="227" t="s">
        <v>1</v>
      </c>
      <c r="N151" s="228" t="s">
        <v>44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165</v>
      </c>
      <c r="AT151" s="231" t="s">
        <v>161</v>
      </c>
      <c r="AU151" s="231" t="s">
        <v>89</v>
      </c>
      <c r="AY151" s="17" t="s">
        <v>159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87</v>
      </c>
      <c r="BK151" s="232">
        <f>ROUND(I151*H151,1)</f>
        <v>0</v>
      </c>
      <c r="BL151" s="17" t="s">
        <v>165</v>
      </c>
      <c r="BM151" s="231" t="s">
        <v>1473</v>
      </c>
    </row>
    <row r="152" s="2" customFormat="1" ht="24.15" customHeight="1">
      <c r="A152" s="38"/>
      <c r="B152" s="39"/>
      <c r="C152" s="219" t="s">
        <v>226</v>
      </c>
      <c r="D152" s="219" t="s">
        <v>161</v>
      </c>
      <c r="E152" s="220" t="s">
        <v>926</v>
      </c>
      <c r="F152" s="221" t="s">
        <v>927</v>
      </c>
      <c r="G152" s="222" t="s">
        <v>286</v>
      </c>
      <c r="H152" s="223">
        <v>7.9000000000000004</v>
      </c>
      <c r="I152" s="224"/>
      <c r="J152" s="225">
        <f>ROUND(I152*H152,1)</f>
        <v>0</v>
      </c>
      <c r="K152" s="226"/>
      <c r="L152" s="44"/>
      <c r="M152" s="227" t="s">
        <v>1</v>
      </c>
      <c r="N152" s="228" t="s">
        <v>44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165</v>
      </c>
      <c r="AT152" s="231" t="s">
        <v>161</v>
      </c>
      <c r="AU152" s="231" t="s">
        <v>89</v>
      </c>
      <c r="AY152" s="17" t="s">
        <v>159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87</v>
      </c>
      <c r="BK152" s="232">
        <f>ROUND(I152*H152,1)</f>
        <v>0</v>
      </c>
      <c r="BL152" s="17" t="s">
        <v>165</v>
      </c>
      <c r="BM152" s="231" t="s">
        <v>1474</v>
      </c>
    </row>
    <row r="153" s="13" customFormat="1">
      <c r="A153" s="13"/>
      <c r="B153" s="233"/>
      <c r="C153" s="234"/>
      <c r="D153" s="235" t="s">
        <v>175</v>
      </c>
      <c r="E153" s="234"/>
      <c r="F153" s="237" t="s">
        <v>1475</v>
      </c>
      <c r="G153" s="234"/>
      <c r="H153" s="238">
        <v>7.9000000000000004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175</v>
      </c>
      <c r="AU153" s="244" t="s">
        <v>89</v>
      </c>
      <c r="AV153" s="13" t="s">
        <v>89</v>
      </c>
      <c r="AW153" s="13" t="s">
        <v>4</v>
      </c>
      <c r="AX153" s="13" t="s">
        <v>87</v>
      </c>
      <c r="AY153" s="244" t="s">
        <v>159</v>
      </c>
    </row>
    <row r="154" s="2" customFormat="1" ht="44.25" customHeight="1">
      <c r="A154" s="38"/>
      <c r="B154" s="39"/>
      <c r="C154" s="219" t="s">
        <v>231</v>
      </c>
      <c r="D154" s="219" t="s">
        <v>161</v>
      </c>
      <c r="E154" s="220" t="s">
        <v>945</v>
      </c>
      <c r="F154" s="221" t="s">
        <v>1476</v>
      </c>
      <c r="G154" s="222" t="s">
        <v>286</v>
      </c>
      <c r="H154" s="223">
        <v>1.5800000000000001</v>
      </c>
      <c r="I154" s="224"/>
      <c r="J154" s="225">
        <f>ROUND(I154*H154,1)</f>
        <v>0</v>
      </c>
      <c r="K154" s="226"/>
      <c r="L154" s="44"/>
      <c r="M154" s="227" t="s">
        <v>1</v>
      </c>
      <c r="N154" s="228" t="s">
        <v>44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165</v>
      </c>
      <c r="AT154" s="231" t="s">
        <v>161</v>
      </c>
      <c r="AU154" s="231" t="s">
        <v>89</v>
      </c>
      <c r="AY154" s="17" t="s">
        <v>159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87</v>
      </c>
      <c r="BK154" s="232">
        <f>ROUND(I154*H154,1)</f>
        <v>0</v>
      </c>
      <c r="BL154" s="17" t="s">
        <v>165</v>
      </c>
      <c r="BM154" s="231" t="s">
        <v>1477</v>
      </c>
    </row>
    <row r="155" s="12" customFormat="1" ht="22.8" customHeight="1">
      <c r="A155" s="12"/>
      <c r="B155" s="203"/>
      <c r="C155" s="204"/>
      <c r="D155" s="205" t="s">
        <v>78</v>
      </c>
      <c r="E155" s="217" t="s">
        <v>612</v>
      </c>
      <c r="F155" s="217" t="s">
        <v>1478</v>
      </c>
      <c r="G155" s="204"/>
      <c r="H155" s="204"/>
      <c r="I155" s="207"/>
      <c r="J155" s="218">
        <f>BK155</f>
        <v>0</v>
      </c>
      <c r="K155" s="204"/>
      <c r="L155" s="209"/>
      <c r="M155" s="210"/>
      <c r="N155" s="211"/>
      <c r="O155" s="211"/>
      <c r="P155" s="212">
        <f>SUM(P156:P172)</f>
        <v>0</v>
      </c>
      <c r="Q155" s="211"/>
      <c r="R155" s="212">
        <f>SUM(R156:R172)</f>
        <v>0.055532449999999997</v>
      </c>
      <c r="S155" s="211"/>
      <c r="T155" s="213">
        <f>SUM(T156:T172)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4" t="s">
        <v>87</v>
      </c>
      <c r="AT155" s="215" t="s">
        <v>78</v>
      </c>
      <c r="AU155" s="215" t="s">
        <v>87</v>
      </c>
      <c r="AY155" s="214" t="s">
        <v>159</v>
      </c>
      <c r="BK155" s="216">
        <f>SUM(BK156:BK172)</f>
        <v>0</v>
      </c>
    </row>
    <row r="156" s="2" customFormat="1" ht="16.5" customHeight="1">
      <c r="A156" s="38"/>
      <c r="B156" s="39"/>
      <c r="C156" s="219" t="s">
        <v>236</v>
      </c>
      <c r="D156" s="219" t="s">
        <v>161</v>
      </c>
      <c r="E156" s="220" t="s">
        <v>1479</v>
      </c>
      <c r="F156" s="221" t="s">
        <v>1480</v>
      </c>
      <c r="G156" s="222" t="s">
        <v>427</v>
      </c>
      <c r="H156" s="223">
        <v>30</v>
      </c>
      <c r="I156" s="224"/>
      <c r="J156" s="225">
        <f>ROUND(I156*H156,1)</f>
        <v>0</v>
      </c>
      <c r="K156" s="226"/>
      <c r="L156" s="44"/>
      <c r="M156" s="227" t="s">
        <v>1</v>
      </c>
      <c r="N156" s="228" t="s">
        <v>44</v>
      </c>
      <c r="O156" s="91"/>
      <c r="P156" s="229">
        <f>O156*H156</f>
        <v>0</v>
      </c>
      <c r="Q156" s="229">
        <v>1.2999999999999999E-05</v>
      </c>
      <c r="R156" s="229">
        <f>Q156*H156</f>
        <v>0.00038999999999999999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165</v>
      </c>
      <c r="AT156" s="231" t="s">
        <v>161</v>
      </c>
      <c r="AU156" s="231" t="s">
        <v>89</v>
      </c>
      <c r="AY156" s="17" t="s">
        <v>159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87</v>
      </c>
      <c r="BK156" s="232">
        <f>ROUND(I156*H156,1)</f>
        <v>0</v>
      </c>
      <c r="BL156" s="17" t="s">
        <v>165</v>
      </c>
      <c r="BM156" s="231" t="s">
        <v>321</v>
      </c>
    </row>
    <row r="157" s="2" customFormat="1" ht="24.15" customHeight="1">
      <c r="A157" s="38"/>
      <c r="B157" s="39"/>
      <c r="C157" s="219" t="s">
        <v>241</v>
      </c>
      <c r="D157" s="219" t="s">
        <v>161</v>
      </c>
      <c r="E157" s="220" t="s">
        <v>1481</v>
      </c>
      <c r="F157" s="221" t="s">
        <v>1482</v>
      </c>
      <c r="G157" s="222" t="s">
        <v>427</v>
      </c>
      <c r="H157" s="223">
        <v>26</v>
      </c>
      <c r="I157" s="224"/>
      <c r="J157" s="225">
        <f>ROUND(I157*H157,1)</f>
        <v>0</v>
      </c>
      <c r="K157" s="226"/>
      <c r="L157" s="44"/>
      <c r="M157" s="227" t="s">
        <v>1</v>
      </c>
      <c r="N157" s="228" t="s">
        <v>44</v>
      </c>
      <c r="O157" s="91"/>
      <c r="P157" s="229">
        <f>O157*H157</f>
        <v>0</v>
      </c>
      <c r="Q157" s="229">
        <v>1.0000000000000001E-05</v>
      </c>
      <c r="R157" s="229">
        <f>Q157*H157</f>
        <v>0.00026000000000000003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165</v>
      </c>
      <c r="AT157" s="231" t="s">
        <v>161</v>
      </c>
      <c r="AU157" s="231" t="s">
        <v>89</v>
      </c>
      <c r="AY157" s="17" t="s">
        <v>159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87</v>
      </c>
      <c r="BK157" s="232">
        <f>ROUND(I157*H157,1)</f>
        <v>0</v>
      </c>
      <c r="BL157" s="17" t="s">
        <v>165</v>
      </c>
      <c r="BM157" s="231" t="s">
        <v>1483</v>
      </c>
    </row>
    <row r="158" s="13" customFormat="1">
      <c r="A158" s="13"/>
      <c r="B158" s="233"/>
      <c r="C158" s="234"/>
      <c r="D158" s="235" t="s">
        <v>175</v>
      </c>
      <c r="E158" s="236" t="s">
        <v>1</v>
      </c>
      <c r="F158" s="237" t="s">
        <v>1484</v>
      </c>
      <c r="G158" s="234"/>
      <c r="H158" s="238">
        <v>26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175</v>
      </c>
      <c r="AU158" s="244" t="s">
        <v>89</v>
      </c>
      <c r="AV158" s="13" t="s">
        <v>89</v>
      </c>
      <c r="AW158" s="13" t="s">
        <v>33</v>
      </c>
      <c r="AX158" s="13" t="s">
        <v>87</v>
      </c>
      <c r="AY158" s="244" t="s">
        <v>159</v>
      </c>
    </row>
    <row r="159" s="2" customFormat="1" ht="16.5" customHeight="1">
      <c r="A159" s="38"/>
      <c r="B159" s="39"/>
      <c r="C159" s="266" t="s">
        <v>248</v>
      </c>
      <c r="D159" s="266" t="s">
        <v>572</v>
      </c>
      <c r="E159" s="267" t="s">
        <v>1485</v>
      </c>
      <c r="F159" s="268" t="s">
        <v>1486</v>
      </c>
      <c r="G159" s="269" t="s">
        <v>427</v>
      </c>
      <c r="H159" s="270">
        <v>26</v>
      </c>
      <c r="I159" s="271"/>
      <c r="J159" s="272">
        <f>ROUND(I159*H159,1)</f>
        <v>0</v>
      </c>
      <c r="K159" s="273"/>
      <c r="L159" s="274"/>
      <c r="M159" s="275" t="s">
        <v>1</v>
      </c>
      <c r="N159" s="276" t="s">
        <v>44</v>
      </c>
      <c r="O159" s="91"/>
      <c r="P159" s="229">
        <f>O159*H159</f>
        <v>0</v>
      </c>
      <c r="Q159" s="229">
        <v>0.0015399999999999999</v>
      </c>
      <c r="R159" s="229">
        <f>Q159*H159</f>
        <v>0.040039999999999999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194</v>
      </c>
      <c r="AT159" s="231" t="s">
        <v>572</v>
      </c>
      <c r="AU159" s="231" t="s">
        <v>89</v>
      </c>
      <c r="AY159" s="17" t="s">
        <v>159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87</v>
      </c>
      <c r="BK159" s="232">
        <f>ROUND(I159*H159,1)</f>
        <v>0</v>
      </c>
      <c r="BL159" s="17" t="s">
        <v>165</v>
      </c>
      <c r="BM159" s="231" t="s">
        <v>1487</v>
      </c>
    </row>
    <row r="160" s="2" customFormat="1" ht="33" customHeight="1">
      <c r="A160" s="38"/>
      <c r="B160" s="39"/>
      <c r="C160" s="219" t="s">
        <v>252</v>
      </c>
      <c r="D160" s="219" t="s">
        <v>161</v>
      </c>
      <c r="E160" s="220" t="s">
        <v>1488</v>
      </c>
      <c r="F160" s="221" t="s">
        <v>1489</v>
      </c>
      <c r="G160" s="222" t="s">
        <v>427</v>
      </c>
      <c r="H160" s="223">
        <v>4</v>
      </c>
      <c r="I160" s="224"/>
      <c r="J160" s="225">
        <f>ROUND(I160*H160,1)</f>
        <v>0</v>
      </c>
      <c r="K160" s="226"/>
      <c r="L160" s="44"/>
      <c r="M160" s="227" t="s">
        <v>1</v>
      </c>
      <c r="N160" s="228" t="s">
        <v>44</v>
      </c>
      <c r="O160" s="91"/>
      <c r="P160" s="229">
        <f>O160*H160</f>
        <v>0</v>
      </c>
      <c r="Q160" s="229">
        <v>1.1E-05</v>
      </c>
      <c r="R160" s="229">
        <f>Q160*H160</f>
        <v>4.3999999999999999E-05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165</v>
      </c>
      <c r="AT160" s="231" t="s">
        <v>161</v>
      </c>
      <c r="AU160" s="231" t="s">
        <v>89</v>
      </c>
      <c r="AY160" s="17" t="s">
        <v>159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87</v>
      </c>
      <c r="BK160" s="232">
        <f>ROUND(I160*H160,1)</f>
        <v>0</v>
      </c>
      <c r="BL160" s="17" t="s">
        <v>165</v>
      </c>
      <c r="BM160" s="231" t="s">
        <v>1490</v>
      </c>
    </row>
    <row r="161" s="13" customFormat="1">
      <c r="A161" s="13"/>
      <c r="B161" s="233"/>
      <c r="C161" s="234"/>
      <c r="D161" s="235" t="s">
        <v>175</v>
      </c>
      <c r="E161" s="236" t="s">
        <v>1</v>
      </c>
      <c r="F161" s="237" t="s">
        <v>1491</v>
      </c>
      <c r="G161" s="234"/>
      <c r="H161" s="238">
        <v>4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175</v>
      </c>
      <c r="AU161" s="244" t="s">
        <v>89</v>
      </c>
      <c r="AV161" s="13" t="s">
        <v>89</v>
      </c>
      <c r="AW161" s="13" t="s">
        <v>33</v>
      </c>
      <c r="AX161" s="13" t="s">
        <v>87</v>
      </c>
      <c r="AY161" s="244" t="s">
        <v>159</v>
      </c>
    </row>
    <row r="162" s="2" customFormat="1" ht="16.5" customHeight="1">
      <c r="A162" s="38"/>
      <c r="B162" s="39"/>
      <c r="C162" s="266" t="s">
        <v>7</v>
      </c>
      <c r="D162" s="266" t="s">
        <v>572</v>
      </c>
      <c r="E162" s="267" t="s">
        <v>1492</v>
      </c>
      <c r="F162" s="268" t="s">
        <v>1493</v>
      </c>
      <c r="G162" s="269" t="s">
        <v>427</v>
      </c>
      <c r="H162" s="270">
        <v>4</v>
      </c>
      <c r="I162" s="271"/>
      <c r="J162" s="272">
        <f>ROUND(I162*H162,1)</f>
        <v>0</v>
      </c>
      <c r="K162" s="273"/>
      <c r="L162" s="274"/>
      <c r="M162" s="275" t="s">
        <v>1</v>
      </c>
      <c r="N162" s="276" t="s">
        <v>44</v>
      </c>
      <c r="O162" s="91"/>
      <c r="P162" s="229">
        <f>O162*H162</f>
        <v>0</v>
      </c>
      <c r="Q162" s="229">
        <v>0.0025899999999999999</v>
      </c>
      <c r="R162" s="229">
        <f>Q162*H162</f>
        <v>0.010359999999999999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194</v>
      </c>
      <c r="AT162" s="231" t="s">
        <v>572</v>
      </c>
      <c r="AU162" s="231" t="s">
        <v>89</v>
      </c>
      <c r="AY162" s="17" t="s">
        <v>159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87</v>
      </c>
      <c r="BK162" s="232">
        <f>ROUND(I162*H162,1)</f>
        <v>0</v>
      </c>
      <c r="BL162" s="17" t="s">
        <v>165</v>
      </c>
      <c r="BM162" s="231" t="s">
        <v>1494</v>
      </c>
    </row>
    <row r="163" s="2" customFormat="1" ht="24.15" customHeight="1">
      <c r="A163" s="38"/>
      <c r="B163" s="39"/>
      <c r="C163" s="219" t="s">
        <v>259</v>
      </c>
      <c r="D163" s="219" t="s">
        <v>161</v>
      </c>
      <c r="E163" s="220" t="s">
        <v>1495</v>
      </c>
      <c r="F163" s="221" t="s">
        <v>1496</v>
      </c>
      <c r="G163" s="222" t="s">
        <v>164</v>
      </c>
      <c r="H163" s="223">
        <v>1</v>
      </c>
      <c r="I163" s="224"/>
      <c r="J163" s="225">
        <f>ROUND(I163*H163,1)</f>
        <v>0</v>
      </c>
      <c r="K163" s="226"/>
      <c r="L163" s="44"/>
      <c r="M163" s="227" t="s">
        <v>1</v>
      </c>
      <c r="N163" s="228" t="s">
        <v>44</v>
      </c>
      <c r="O163" s="91"/>
      <c r="P163" s="229">
        <f>O163*H163</f>
        <v>0</v>
      </c>
      <c r="Q163" s="229">
        <v>1.2500000000000001E-06</v>
      </c>
      <c r="R163" s="229">
        <f>Q163*H163</f>
        <v>1.2500000000000001E-06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165</v>
      </c>
      <c r="AT163" s="231" t="s">
        <v>161</v>
      </c>
      <c r="AU163" s="231" t="s">
        <v>89</v>
      </c>
      <c r="AY163" s="17" t="s">
        <v>159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87</v>
      </c>
      <c r="BK163" s="232">
        <f>ROUND(I163*H163,1)</f>
        <v>0</v>
      </c>
      <c r="BL163" s="17" t="s">
        <v>165</v>
      </c>
      <c r="BM163" s="231" t="s">
        <v>1497</v>
      </c>
    </row>
    <row r="164" s="2" customFormat="1" ht="16.5" customHeight="1">
      <c r="A164" s="38"/>
      <c r="B164" s="39"/>
      <c r="C164" s="266" t="s">
        <v>264</v>
      </c>
      <c r="D164" s="266" t="s">
        <v>572</v>
      </c>
      <c r="E164" s="267" t="s">
        <v>1498</v>
      </c>
      <c r="F164" s="268" t="s">
        <v>1499</v>
      </c>
      <c r="G164" s="269" t="s">
        <v>164</v>
      </c>
      <c r="H164" s="270">
        <v>1</v>
      </c>
      <c r="I164" s="271"/>
      <c r="J164" s="272">
        <f>ROUND(I164*H164,1)</f>
        <v>0</v>
      </c>
      <c r="K164" s="273"/>
      <c r="L164" s="274"/>
      <c r="M164" s="275" t="s">
        <v>1</v>
      </c>
      <c r="N164" s="276" t="s">
        <v>44</v>
      </c>
      <c r="O164" s="91"/>
      <c r="P164" s="229">
        <f>O164*H164</f>
        <v>0</v>
      </c>
      <c r="Q164" s="229">
        <v>0.00040999999999999999</v>
      </c>
      <c r="R164" s="229">
        <f>Q164*H164</f>
        <v>0.00040999999999999999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194</v>
      </c>
      <c r="AT164" s="231" t="s">
        <v>572</v>
      </c>
      <c r="AU164" s="231" t="s">
        <v>89</v>
      </c>
      <c r="AY164" s="17" t="s">
        <v>159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87</v>
      </c>
      <c r="BK164" s="232">
        <f>ROUND(I164*H164,1)</f>
        <v>0</v>
      </c>
      <c r="BL164" s="17" t="s">
        <v>165</v>
      </c>
      <c r="BM164" s="231" t="s">
        <v>366</v>
      </c>
    </row>
    <row r="165" s="2" customFormat="1" ht="24.15" customHeight="1">
      <c r="A165" s="38"/>
      <c r="B165" s="39"/>
      <c r="C165" s="219" t="s">
        <v>269</v>
      </c>
      <c r="D165" s="219" t="s">
        <v>161</v>
      </c>
      <c r="E165" s="220" t="s">
        <v>1500</v>
      </c>
      <c r="F165" s="221" t="s">
        <v>1501</v>
      </c>
      <c r="G165" s="222" t="s">
        <v>164</v>
      </c>
      <c r="H165" s="223">
        <v>1</v>
      </c>
      <c r="I165" s="224"/>
      <c r="J165" s="225">
        <f>ROUND(I165*H165,1)</f>
        <v>0</v>
      </c>
      <c r="K165" s="226"/>
      <c r="L165" s="44"/>
      <c r="M165" s="227" t="s">
        <v>1</v>
      </c>
      <c r="N165" s="228" t="s">
        <v>44</v>
      </c>
      <c r="O165" s="91"/>
      <c r="P165" s="229">
        <f>O165*H165</f>
        <v>0</v>
      </c>
      <c r="Q165" s="229">
        <v>8.5000000000000001E-07</v>
      </c>
      <c r="R165" s="229">
        <f>Q165*H165</f>
        <v>8.5000000000000001E-07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165</v>
      </c>
      <c r="AT165" s="231" t="s">
        <v>161</v>
      </c>
      <c r="AU165" s="231" t="s">
        <v>89</v>
      </c>
      <c r="AY165" s="17" t="s">
        <v>159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87</v>
      </c>
      <c r="BK165" s="232">
        <f>ROUND(I165*H165,1)</f>
        <v>0</v>
      </c>
      <c r="BL165" s="17" t="s">
        <v>165</v>
      </c>
      <c r="BM165" s="231" t="s">
        <v>1502</v>
      </c>
    </row>
    <row r="166" s="2" customFormat="1" ht="21.75" customHeight="1">
      <c r="A166" s="38"/>
      <c r="B166" s="39"/>
      <c r="C166" s="266" t="s">
        <v>273</v>
      </c>
      <c r="D166" s="266" t="s">
        <v>572</v>
      </c>
      <c r="E166" s="267" t="s">
        <v>1503</v>
      </c>
      <c r="F166" s="268" t="s">
        <v>1504</v>
      </c>
      <c r="G166" s="269" t="s">
        <v>164</v>
      </c>
      <c r="H166" s="270">
        <v>1</v>
      </c>
      <c r="I166" s="271"/>
      <c r="J166" s="272">
        <f>ROUND(I166*H166,1)</f>
        <v>0</v>
      </c>
      <c r="K166" s="273"/>
      <c r="L166" s="274"/>
      <c r="M166" s="275" t="s">
        <v>1</v>
      </c>
      <c r="N166" s="276" t="s">
        <v>44</v>
      </c>
      <c r="O166" s="91"/>
      <c r="P166" s="229">
        <f>O166*H166</f>
        <v>0</v>
      </c>
      <c r="Q166" s="229">
        <v>0.00029</v>
      </c>
      <c r="R166" s="229">
        <f>Q166*H166</f>
        <v>0.00029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194</v>
      </c>
      <c r="AT166" s="231" t="s">
        <v>572</v>
      </c>
      <c r="AU166" s="231" t="s">
        <v>89</v>
      </c>
      <c r="AY166" s="17" t="s">
        <v>159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87</v>
      </c>
      <c r="BK166" s="232">
        <f>ROUND(I166*H166,1)</f>
        <v>0</v>
      </c>
      <c r="BL166" s="17" t="s">
        <v>165</v>
      </c>
      <c r="BM166" s="231" t="s">
        <v>377</v>
      </c>
    </row>
    <row r="167" s="2" customFormat="1" ht="24.15" customHeight="1">
      <c r="A167" s="38"/>
      <c r="B167" s="39"/>
      <c r="C167" s="219" t="s">
        <v>278</v>
      </c>
      <c r="D167" s="219" t="s">
        <v>161</v>
      </c>
      <c r="E167" s="220" t="s">
        <v>1505</v>
      </c>
      <c r="F167" s="221" t="s">
        <v>1506</v>
      </c>
      <c r="G167" s="222" t="s">
        <v>164</v>
      </c>
      <c r="H167" s="223">
        <v>1</v>
      </c>
      <c r="I167" s="224"/>
      <c r="J167" s="225">
        <f>ROUND(I167*H167,1)</f>
        <v>0</v>
      </c>
      <c r="K167" s="226"/>
      <c r="L167" s="44"/>
      <c r="M167" s="227" t="s">
        <v>1</v>
      </c>
      <c r="N167" s="228" t="s">
        <v>44</v>
      </c>
      <c r="O167" s="91"/>
      <c r="P167" s="229">
        <f>O167*H167</f>
        <v>0</v>
      </c>
      <c r="Q167" s="229">
        <v>1.2500000000000001E-06</v>
      </c>
      <c r="R167" s="229">
        <f>Q167*H167</f>
        <v>1.2500000000000001E-06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165</v>
      </c>
      <c r="AT167" s="231" t="s">
        <v>161</v>
      </c>
      <c r="AU167" s="231" t="s">
        <v>89</v>
      </c>
      <c r="AY167" s="17" t="s">
        <v>159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87</v>
      </c>
      <c r="BK167" s="232">
        <f>ROUND(I167*H167,1)</f>
        <v>0</v>
      </c>
      <c r="BL167" s="17" t="s">
        <v>165</v>
      </c>
      <c r="BM167" s="231" t="s">
        <v>1507</v>
      </c>
    </row>
    <row r="168" s="2" customFormat="1" ht="24.15" customHeight="1">
      <c r="A168" s="38"/>
      <c r="B168" s="39"/>
      <c r="C168" s="266" t="s">
        <v>283</v>
      </c>
      <c r="D168" s="266" t="s">
        <v>572</v>
      </c>
      <c r="E168" s="267" t="s">
        <v>1508</v>
      </c>
      <c r="F168" s="268" t="s">
        <v>1509</v>
      </c>
      <c r="G168" s="269" t="s">
        <v>164</v>
      </c>
      <c r="H168" s="270">
        <v>1</v>
      </c>
      <c r="I168" s="271"/>
      <c r="J168" s="272">
        <f>ROUND(I168*H168,1)</f>
        <v>0</v>
      </c>
      <c r="K168" s="273"/>
      <c r="L168" s="274"/>
      <c r="M168" s="275" t="s">
        <v>1</v>
      </c>
      <c r="N168" s="276" t="s">
        <v>44</v>
      </c>
      <c r="O168" s="91"/>
      <c r="P168" s="229">
        <f>O168*H168</f>
        <v>0</v>
      </c>
      <c r="Q168" s="229">
        <v>0.0014300000000000001</v>
      </c>
      <c r="R168" s="229">
        <f>Q168*H168</f>
        <v>0.0014300000000000001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194</v>
      </c>
      <c r="AT168" s="231" t="s">
        <v>572</v>
      </c>
      <c r="AU168" s="231" t="s">
        <v>89</v>
      </c>
      <c r="AY168" s="17" t="s">
        <v>159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87</v>
      </c>
      <c r="BK168" s="232">
        <f>ROUND(I168*H168,1)</f>
        <v>0</v>
      </c>
      <c r="BL168" s="17" t="s">
        <v>165</v>
      </c>
      <c r="BM168" s="231" t="s">
        <v>386</v>
      </c>
    </row>
    <row r="169" s="2" customFormat="1" ht="24.15" customHeight="1">
      <c r="A169" s="38"/>
      <c r="B169" s="39"/>
      <c r="C169" s="219" t="s">
        <v>290</v>
      </c>
      <c r="D169" s="219" t="s">
        <v>161</v>
      </c>
      <c r="E169" s="220" t="s">
        <v>1510</v>
      </c>
      <c r="F169" s="221" t="s">
        <v>1511</v>
      </c>
      <c r="G169" s="222" t="s">
        <v>164</v>
      </c>
      <c r="H169" s="223">
        <v>6</v>
      </c>
      <c r="I169" s="224"/>
      <c r="J169" s="225">
        <f>ROUND(I169*H169,1)</f>
        <v>0</v>
      </c>
      <c r="K169" s="226"/>
      <c r="L169" s="44"/>
      <c r="M169" s="227" t="s">
        <v>1</v>
      </c>
      <c r="N169" s="228" t="s">
        <v>44</v>
      </c>
      <c r="O169" s="91"/>
      <c r="P169" s="229">
        <f>O169*H169</f>
        <v>0</v>
      </c>
      <c r="Q169" s="229">
        <v>8.5000000000000001E-07</v>
      </c>
      <c r="R169" s="229">
        <f>Q169*H169</f>
        <v>5.1000000000000003E-06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165</v>
      </c>
      <c r="AT169" s="231" t="s">
        <v>161</v>
      </c>
      <c r="AU169" s="231" t="s">
        <v>89</v>
      </c>
      <c r="AY169" s="17" t="s">
        <v>159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87</v>
      </c>
      <c r="BK169" s="232">
        <f>ROUND(I169*H169,1)</f>
        <v>0</v>
      </c>
      <c r="BL169" s="17" t="s">
        <v>165</v>
      </c>
      <c r="BM169" s="231" t="s">
        <v>1512</v>
      </c>
    </row>
    <row r="170" s="2" customFormat="1" ht="16.5" customHeight="1">
      <c r="A170" s="38"/>
      <c r="B170" s="39"/>
      <c r="C170" s="266" t="s">
        <v>295</v>
      </c>
      <c r="D170" s="266" t="s">
        <v>572</v>
      </c>
      <c r="E170" s="267" t="s">
        <v>1513</v>
      </c>
      <c r="F170" s="268" t="s">
        <v>1514</v>
      </c>
      <c r="G170" s="269" t="s">
        <v>164</v>
      </c>
      <c r="H170" s="270">
        <v>4</v>
      </c>
      <c r="I170" s="271"/>
      <c r="J170" s="272">
        <f>ROUND(I170*H170,1)</f>
        <v>0</v>
      </c>
      <c r="K170" s="273"/>
      <c r="L170" s="274"/>
      <c r="M170" s="275" t="s">
        <v>1</v>
      </c>
      <c r="N170" s="276" t="s">
        <v>44</v>
      </c>
      <c r="O170" s="91"/>
      <c r="P170" s="229">
        <f>O170*H170</f>
        <v>0</v>
      </c>
      <c r="Q170" s="229">
        <v>0.00035</v>
      </c>
      <c r="R170" s="229">
        <f>Q170*H170</f>
        <v>0.0014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194</v>
      </c>
      <c r="AT170" s="231" t="s">
        <v>572</v>
      </c>
      <c r="AU170" s="231" t="s">
        <v>89</v>
      </c>
      <c r="AY170" s="17" t="s">
        <v>159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87</v>
      </c>
      <c r="BK170" s="232">
        <f>ROUND(I170*H170,1)</f>
        <v>0</v>
      </c>
      <c r="BL170" s="17" t="s">
        <v>165</v>
      </c>
      <c r="BM170" s="231" t="s">
        <v>396</v>
      </c>
    </row>
    <row r="171" s="2" customFormat="1" ht="16.5" customHeight="1">
      <c r="A171" s="38"/>
      <c r="B171" s="39"/>
      <c r="C171" s="266" t="s">
        <v>300</v>
      </c>
      <c r="D171" s="266" t="s">
        <v>572</v>
      </c>
      <c r="E171" s="267" t="s">
        <v>1515</v>
      </c>
      <c r="F171" s="268" t="s">
        <v>1516</v>
      </c>
      <c r="G171" s="269" t="s">
        <v>164</v>
      </c>
      <c r="H171" s="270">
        <v>2</v>
      </c>
      <c r="I171" s="271"/>
      <c r="J171" s="272">
        <f>ROUND(I171*H171,1)</f>
        <v>0</v>
      </c>
      <c r="K171" s="273"/>
      <c r="L171" s="274"/>
      <c r="M171" s="275" t="s">
        <v>1</v>
      </c>
      <c r="N171" s="276" t="s">
        <v>44</v>
      </c>
      <c r="O171" s="91"/>
      <c r="P171" s="229">
        <f>O171*H171</f>
        <v>0</v>
      </c>
      <c r="Q171" s="229">
        <v>0.00044999999999999999</v>
      </c>
      <c r="R171" s="229">
        <f>Q171*H171</f>
        <v>0.00089999999999999998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194</v>
      </c>
      <c r="AT171" s="231" t="s">
        <v>572</v>
      </c>
      <c r="AU171" s="231" t="s">
        <v>89</v>
      </c>
      <c r="AY171" s="17" t="s">
        <v>159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87</v>
      </c>
      <c r="BK171" s="232">
        <f>ROUND(I171*H171,1)</f>
        <v>0</v>
      </c>
      <c r="BL171" s="17" t="s">
        <v>165</v>
      </c>
      <c r="BM171" s="231" t="s">
        <v>409</v>
      </c>
    </row>
    <row r="172" s="2" customFormat="1" ht="24.15" customHeight="1">
      <c r="A172" s="38"/>
      <c r="B172" s="39"/>
      <c r="C172" s="219" t="s">
        <v>305</v>
      </c>
      <c r="D172" s="219" t="s">
        <v>161</v>
      </c>
      <c r="E172" s="220" t="s">
        <v>1517</v>
      </c>
      <c r="F172" s="221" t="s">
        <v>1518</v>
      </c>
      <c r="G172" s="222" t="s">
        <v>1519</v>
      </c>
      <c r="H172" s="223">
        <v>1</v>
      </c>
      <c r="I172" s="224"/>
      <c r="J172" s="225">
        <f>ROUND(I172*H172,1)</f>
        <v>0</v>
      </c>
      <c r="K172" s="226"/>
      <c r="L172" s="44"/>
      <c r="M172" s="227" t="s">
        <v>1</v>
      </c>
      <c r="N172" s="228" t="s">
        <v>44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165</v>
      </c>
      <c r="AT172" s="231" t="s">
        <v>161</v>
      </c>
      <c r="AU172" s="231" t="s">
        <v>89</v>
      </c>
      <c r="AY172" s="17" t="s">
        <v>159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87</v>
      </c>
      <c r="BK172" s="232">
        <f>ROUND(I172*H172,1)</f>
        <v>0</v>
      </c>
      <c r="BL172" s="17" t="s">
        <v>165</v>
      </c>
      <c r="BM172" s="231" t="s">
        <v>419</v>
      </c>
    </row>
    <row r="173" s="12" customFormat="1" ht="25.92" customHeight="1">
      <c r="A173" s="12"/>
      <c r="B173" s="203"/>
      <c r="C173" s="204"/>
      <c r="D173" s="205" t="s">
        <v>78</v>
      </c>
      <c r="E173" s="206" t="s">
        <v>955</v>
      </c>
      <c r="F173" s="206" t="s">
        <v>956</v>
      </c>
      <c r="G173" s="204"/>
      <c r="H173" s="204"/>
      <c r="I173" s="207"/>
      <c r="J173" s="208">
        <f>BK173</f>
        <v>0</v>
      </c>
      <c r="K173" s="204"/>
      <c r="L173" s="209"/>
      <c r="M173" s="210"/>
      <c r="N173" s="211"/>
      <c r="O173" s="211"/>
      <c r="P173" s="212">
        <f>P174+P193+P214</f>
        <v>0</v>
      </c>
      <c r="Q173" s="211"/>
      <c r="R173" s="212">
        <f>R174+R193+R214</f>
        <v>0.49572248810000002</v>
      </c>
      <c r="S173" s="211"/>
      <c r="T173" s="213">
        <f>T174+T193+T214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4" t="s">
        <v>89</v>
      </c>
      <c r="AT173" s="215" t="s">
        <v>78</v>
      </c>
      <c r="AU173" s="215" t="s">
        <v>79</v>
      </c>
      <c r="AY173" s="214" t="s">
        <v>159</v>
      </c>
      <c r="BK173" s="216">
        <f>BK174+BK193+BK214</f>
        <v>0</v>
      </c>
    </row>
    <row r="174" s="12" customFormat="1" ht="22.8" customHeight="1">
      <c r="A174" s="12"/>
      <c r="B174" s="203"/>
      <c r="C174" s="204"/>
      <c r="D174" s="205" t="s">
        <v>78</v>
      </c>
      <c r="E174" s="217" t="s">
        <v>1520</v>
      </c>
      <c r="F174" s="217" t="s">
        <v>1521</v>
      </c>
      <c r="G174" s="204"/>
      <c r="H174" s="204"/>
      <c r="I174" s="207"/>
      <c r="J174" s="218">
        <f>BK174</f>
        <v>0</v>
      </c>
      <c r="K174" s="204"/>
      <c r="L174" s="209"/>
      <c r="M174" s="210"/>
      <c r="N174" s="211"/>
      <c r="O174" s="211"/>
      <c r="P174" s="212">
        <f>SUM(P175:P192)</f>
        <v>0</v>
      </c>
      <c r="Q174" s="211"/>
      <c r="R174" s="212">
        <f>SUM(R175:R192)</f>
        <v>0.13971549999999999</v>
      </c>
      <c r="S174" s="211"/>
      <c r="T174" s="213">
        <f>SUM(T175:T192)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4" t="s">
        <v>89</v>
      </c>
      <c r="AT174" s="215" t="s">
        <v>78</v>
      </c>
      <c r="AU174" s="215" t="s">
        <v>87</v>
      </c>
      <c r="AY174" s="214" t="s">
        <v>159</v>
      </c>
      <c r="BK174" s="216">
        <f>SUM(BK175:BK192)</f>
        <v>0</v>
      </c>
    </row>
    <row r="175" s="2" customFormat="1" ht="16.5" customHeight="1">
      <c r="A175" s="38"/>
      <c r="B175" s="39"/>
      <c r="C175" s="219" t="s">
        <v>311</v>
      </c>
      <c r="D175" s="219" t="s">
        <v>161</v>
      </c>
      <c r="E175" s="220" t="s">
        <v>1522</v>
      </c>
      <c r="F175" s="221" t="s">
        <v>1523</v>
      </c>
      <c r="G175" s="222" t="s">
        <v>427</v>
      </c>
      <c r="H175" s="223">
        <v>10</v>
      </c>
      <c r="I175" s="224"/>
      <c r="J175" s="225">
        <f>ROUND(I175*H175,1)</f>
        <v>0</v>
      </c>
      <c r="K175" s="226"/>
      <c r="L175" s="44"/>
      <c r="M175" s="227" t="s">
        <v>1</v>
      </c>
      <c r="N175" s="228" t="s">
        <v>44</v>
      </c>
      <c r="O175" s="91"/>
      <c r="P175" s="229">
        <f>O175*H175</f>
        <v>0</v>
      </c>
      <c r="Q175" s="229">
        <v>0.00043110000000000002</v>
      </c>
      <c r="R175" s="229">
        <f>Q175*H175</f>
        <v>0.0043110000000000006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231</v>
      </c>
      <c r="AT175" s="231" t="s">
        <v>161</v>
      </c>
      <c r="AU175" s="231" t="s">
        <v>89</v>
      </c>
      <c r="AY175" s="17" t="s">
        <v>159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87</v>
      </c>
      <c r="BK175" s="232">
        <f>ROUND(I175*H175,1)</f>
        <v>0</v>
      </c>
      <c r="BL175" s="17" t="s">
        <v>231</v>
      </c>
      <c r="BM175" s="231" t="s">
        <v>431</v>
      </c>
    </row>
    <row r="176" s="2" customFormat="1" ht="16.5" customHeight="1">
      <c r="A176" s="38"/>
      <c r="B176" s="39"/>
      <c r="C176" s="219" t="s">
        <v>316</v>
      </c>
      <c r="D176" s="219" t="s">
        <v>161</v>
      </c>
      <c r="E176" s="220" t="s">
        <v>1524</v>
      </c>
      <c r="F176" s="221" t="s">
        <v>1525</v>
      </c>
      <c r="G176" s="222" t="s">
        <v>427</v>
      </c>
      <c r="H176" s="223">
        <v>45</v>
      </c>
      <c r="I176" s="224"/>
      <c r="J176" s="225">
        <f>ROUND(I176*H176,1)</f>
        <v>0</v>
      </c>
      <c r="K176" s="226"/>
      <c r="L176" s="44"/>
      <c r="M176" s="227" t="s">
        <v>1</v>
      </c>
      <c r="N176" s="228" t="s">
        <v>44</v>
      </c>
      <c r="O176" s="91"/>
      <c r="P176" s="229">
        <f>O176*H176</f>
        <v>0</v>
      </c>
      <c r="Q176" s="229">
        <v>0.00049569999999999996</v>
      </c>
      <c r="R176" s="229">
        <f>Q176*H176</f>
        <v>0.0223065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231</v>
      </c>
      <c r="AT176" s="231" t="s">
        <v>161</v>
      </c>
      <c r="AU176" s="231" t="s">
        <v>89</v>
      </c>
      <c r="AY176" s="17" t="s">
        <v>159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87</v>
      </c>
      <c r="BK176" s="232">
        <f>ROUND(I176*H176,1)</f>
        <v>0</v>
      </c>
      <c r="BL176" s="17" t="s">
        <v>231</v>
      </c>
      <c r="BM176" s="231" t="s">
        <v>1526</v>
      </c>
    </row>
    <row r="177" s="2" customFormat="1" ht="16.5" customHeight="1">
      <c r="A177" s="38"/>
      <c r="B177" s="39"/>
      <c r="C177" s="219" t="s">
        <v>321</v>
      </c>
      <c r="D177" s="219" t="s">
        <v>161</v>
      </c>
      <c r="E177" s="220" t="s">
        <v>1527</v>
      </c>
      <c r="F177" s="221" t="s">
        <v>1528</v>
      </c>
      <c r="G177" s="222" t="s">
        <v>427</v>
      </c>
      <c r="H177" s="223">
        <v>15</v>
      </c>
      <c r="I177" s="224"/>
      <c r="J177" s="225">
        <f>ROUND(I177*H177,1)</f>
        <v>0</v>
      </c>
      <c r="K177" s="226"/>
      <c r="L177" s="44"/>
      <c r="M177" s="227" t="s">
        <v>1</v>
      </c>
      <c r="N177" s="228" t="s">
        <v>44</v>
      </c>
      <c r="O177" s="91"/>
      <c r="P177" s="229">
        <f>O177*H177</f>
        <v>0</v>
      </c>
      <c r="Q177" s="229">
        <v>0.00075719999999999997</v>
      </c>
      <c r="R177" s="229">
        <f>Q177*H177</f>
        <v>0.011358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231</v>
      </c>
      <c r="AT177" s="231" t="s">
        <v>161</v>
      </c>
      <c r="AU177" s="231" t="s">
        <v>89</v>
      </c>
      <c r="AY177" s="17" t="s">
        <v>159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87</v>
      </c>
      <c r="BK177" s="232">
        <f>ROUND(I177*H177,1)</f>
        <v>0</v>
      </c>
      <c r="BL177" s="17" t="s">
        <v>231</v>
      </c>
      <c r="BM177" s="231" t="s">
        <v>1529</v>
      </c>
    </row>
    <row r="178" s="2" customFormat="1" ht="16.5" customHeight="1">
      <c r="A178" s="38"/>
      <c r="B178" s="39"/>
      <c r="C178" s="219" t="s">
        <v>326</v>
      </c>
      <c r="D178" s="219" t="s">
        <v>161</v>
      </c>
      <c r="E178" s="220" t="s">
        <v>1530</v>
      </c>
      <c r="F178" s="221" t="s">
        <v>1531</v>
      </c>
      <c r="G178" s="222" t="s">
        <v>427</v>
      </c>
      <c r="H178" s="223">
        <v>25</v>
      </c>
      <c r="I178" s="224"/>
      <c r="J178" s="225">
        <f>ROUND(I178*H178,1)</f>
        <v>0</v>
      </c>
      <c r="K178" s="226"/>
      <c r="L178" s="44"/>
      <c r="M178" s="227" t="s">
        <v>1</v>
      </c>
      <c r="N178" s="228" t="s">
        <v>44</v>
      </c>
      <c r="O178" s="91"/>
      <c r="P178" s="229">
        <f>O178*H178</f>
        <v>0</v>
      </c>
      <c r="Q178" s="229">
        <v>0.0015257999999999999</v>
      </c>
      <c r="R178" s="229">
        <f>Q178*H178</f>
        <v>0.038144999999999998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231</v>
      </c>
      <c r="AT178" s="231" t="s">
        <v>161</v>
      </c>
      <c r="AU178" s="231" t="s">
        <v>89</v>
      </c>
      <c r="AY178" s="17" t="s">
        <v>159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87</v>
      </c>
      <c r="BK178" s="232">
        <f>ROUND(I178*H178,1)</f>
        <v>0</v>
      </c>
      <c r="BL178" s="17" t="s">
        <v>231</v>
      </c>
      <c r="BM178" s="231" t="s">
        <v>1532</v>
      </c>
    </row>
    <row r="179" s="2" customFormat="1" ht="16.5" customHeight="1">
      <c r="A179" s="38"/>
      <c r="B179" s="39"/>
      <c r="C179" s="219" t="s">
        <v>333</v>
      </c>
      <c r="D179" s="219" t="s">
        <v>161</v>
      </c>
      <c r="E179" s="220" t="s">
        <v>1533</v>
      </c>
      <c r="F179" s="221" t="s">
        <v>1534</v>
      </c>
      <c r="G179" s="222" t="s">
        <v>427</v>
      </c>
      <c r="H179" s="223">
        <v>10</v>
      </c>
      <c r="I179" s="224"/>
      <c r="J179" s="225">
        <f>ROUND(I179*H179,1)</f>
        <v>0</v>
      </c>
      <c r="K179" s="226"/>
      <c r="L179" s="44"/>
      <c r="M179" s="227" t="s">
        <v>1</v>
      </c>
      <c r="N179" s="228" t="s">
        <v>44</v>
      </c>
      <c r="O179" s="91"/>
      <c r="P179" s="229">
        <f>O179*H179</f>
        <v>0</v>
      </c>
      <c r="Q179" s="229">
        <v>0.0012995000000000001</v>
      </c>
      <c r="R179" s="229">
        <f>Q179*H179</f>
        <v>0.012995000000000001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231</v>
      </c>
      <c r="AT179" s="231" t="s">
        <v>161</v>
      </c>
      <c r="AU179" s="231" t="s">
        <v>89</v>
      </c>
      <c r="AY179" s="17" t="s">
        <v>159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87</v>
      </c>
      <c r="BK179" s="232">
        <f>ROUND(I179*H179,1)</f>
        <v>0</v>
      </c>
      <c r="BL179" s="17" t="s">
        <v>231</v>
      </c>
      <c r="BM179" s="231" t="s">
        <v>1535</v>
      </c>
    </row>
    <row r="180" s="2" customFormat="1" ht="16.5" customHeight="1">
      <c r="A180" s="38"/>
      <c r="B180" s="39"/>
      <c r="C180" s="219" t="s">
        <v>339</v>
      </c>
      <c r="D180" s="219" t="s">
        <v>161</v>
      </c>
      <c r="E180" s="220" t="s">
        <v>1536</v>
      </c>
      <c r="F180" s="221" t="s">
        <v>1537</v>
      </c>
      <c r="G180" s="222" t="s">
        <v>164</v>
      </c>
      <c r="H180" s="223">
        <v>3</v>
      </c>
      <c r="I180" s="224"/>
      <c r="J180" s="225">
        <f>ROUND(I180*H180,1)</f>
        <v>0</v>
      </c>
      <c r="K180" s="226"/>
      <c r="L180" s="44"/>
      <c r="M180" s="227" t="s">
        <v>1</v>
      </c>
      <c r="N180" s="228" t="s">
        <v>44</v>
      </c>
      <c r="O180" s="91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231</v>
      </c>
      <c r="AT180" s="231" t="s">
        <v>161</v>
      </c>
      <c r="AU180" s="231" t="s">
        <v>89</v>
      </c>
      <c r="AY180" s="17" t="s">
        <v>159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87</v>
      </c>
      <c r="BK180" s="232">
        <f>ROUND(I180*H180,1)</f>
        <v>0</v>
      </c>
      <c r="BL180" s="17" t="s">
        <v>231</v>
      </c>
      <c r="BM180" s="231" t="s">
        <v>492</v>
      </c>
    </row>
    <row r="181" s="2" customFormat="1" ht="16.5" customHeight="1">
      <c r="A181" s="38"/>
      <c r="B181" s="39"/>
      <c r="C181" s="219" t="s">
        <v>346</v>
      </c>
      <c r="D181" s="219" t="s">
        <v>161</v>
      </c>
      <c r="E181" s="220" t="s">
        <v>1538</v>
      </c>
      <c r="F181" s="221" t="s">
        <v>1539</v>
      </c>
      <c r="G181" s="222" t="s">
        <v>164</v>
      </c>
      <c r="H181" s="223">
        <v>9</v>
      </c>
      <c r="I181" s="224"/>
      <c r="J181" s="225">
        <f>ROUND(I181*H181,1)</f>
        <v>0</v>
      </c>
      <c r="K181" s="226"/>
      <c r="L181" s="44"/>
      <c r="M181" s="227" t="s">
        <v>1</v>
      </c>
      <c r="N181" s="228" t="s">
        <v>44</v>
      </c>
      <c r="O181" s="91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231</v>
      </c>
      <c r="AT181" s="231" t="s">
        <v>161</v>
      </c>
      <c r="AU181" s="231" t="s">
        <v>89</v>
      </c>
      <c r="AY181" s="17" t="s">
        <v>159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87</v>
      </c>
      <c r="BK181" s="232">
        <f>ROUND(I181*H181,1)</f>
        <v>0</v>
      </c>
      <c r="BL181" s="17" t="s">
        <v>231</v>
      </c>
      <c r="BM181" s="231" t="s">
        <v>508</v>
      </c>
    </row>
    <row r="182" s="2" customFormat="1" ht="24.15" customHeight="1">
      <c r="A182" s="38"/>
      <c r="B182" s="39"/>
      <c r="C182" s="219" t="s">
        <v>350</v>
      </c>
      <c r="D182" s="219" t="s">
        <v>161</v>
      </c>
      <c r="E182" s="220" t="s">
        <v>1540</v>
      </c>
      <c r="F182" s="221" t="s">
        <v>1541</v>
      </c>
      <c r="G182" s="222" t="s">
        <v>164</v>
      </c>
      <c r="H182" s="223">
        <v>1</v>
      </c>
      <c r="I182" s="224"/>
      <c r="J182" s="225">
        <f>ROUND(I182*H182,1)</f>
        <v>0</v>
      </c>
      <c r="K182" s="226"/>
      <c r="L182" s="44"/>
      <c r="M182" s="227" t="s">
        <v>1</v>
      </c>
      <c r="N182" s="228" t="s">
        <v>44</v>
      </c>
      <c r="O182" s="91"/>
      <c r="P182" s="229">
        <f>O182*H182</f>
        <v>0</v>
      </c>
      <c r="Q182" s="229">
        <v>0.0010100000000000001</v>
      </c>
      <c r="R182" s="229">
        <f>Q182*H182</f>
        <v>0.0010100000000000001</v>
      </c>
      <c r="S182" s="229">
        <v>0</v>
      </c>
      <c r="T182" s="23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1" t="s">
        <v>231</v>
      </c>
      <c r="AT182" s="231" t="s">
        <v>161</v>
      </c>
      <c r="AU182" s="231" t="s">
        <v>89</v>
      </c>
      <c r="AY182" s="17" t="s">
        <v>159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7" t="s">
        <v>87</v>
      </c>
      <c r="BK182" s="232">
        <f>ROUND(I182*H182,1)</f>
        <v>0</v>
      </c>
      <c r="BL182" s="17" t="s">
        <v>231</v>
      </c>
      <c r="BM182" s="231" t="s">
        <v>518</v>
      </c>
    </row>
    <row r="183" s="2" customFormat="1" ht="24.15" customHeight="1">
      <c r="A183" s="38"/>
      <c r="B183" s="39"/>
      <c r="C183" s="266" t="s">
        <v>355</v>
      </c>
      <c r="D183" s="266" t="s">
        <v>572</v>
      </c>
      <c r="E183" s="267" t="s">
        <v>1542</v>
      </c>
      <c r="F183" s="268" t="s">
        <v>1543</v>
      </c>
      <c r="G183" s="269" t="s">
        <v>164</v>
      </c>
      <c r="H183" s="270">
        <v>2</v>
      </c>
      <c r="I183" s="271"/>
      <c r="J183" s="272">
        <f>ROUND(I183*H183,1)</f>
        <v>0</v>
      </c>
      <c r="K183" s="273"/>
      <c r="L183" s="274"/>
      <c r="M183" s="275" t="s">
        <v>1</v>
      </c>
      <c r="N183" s="276" t="s">
        <v>44</v>
      </c>
      <c r="O183" s="91"/>
      <c r="P183" s="229">
        <f>O183*H183</f>
        <v>0</v>
      </c>
      <c r="Q183" s="229">
        <v>0.00033</v>
      </c>
      <c r="R183" s="229">
        <f>Q183*H183</f>
        <v>0.00066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311</v>
      </c>
      <c r="AT183" s="231" t="s">
        <v>572</v>
      </c>
      <c r="AU183" s="231" t="s">
        <v>89</v>
      </c>
      <c r="AY183" s="17" t="s">
        <v>159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87</v>
      </c>
      <c r="BK183" s="232">
        <f>ROUND(I183*H183,1)</f>
        <v>0</v>
      </c>
      <c r="BL183" s="17" t="s">
        <v>231</v>
      </c>
      <c r="BM183" s="231" t="s">
        <v>1544</v>
      </c>
    </row>
    <row r="184" s="2" customFormat="1" ht="24.15" customHeight="1">
      <c r="A184" s="38"/>
      <c r="B184" s="39"/>
      <c r="C184" s="219" t="s">
        <v>360</v>
      </c>
      <c r="D184" s="219" t="s">
        <v>161</v>
      </c>
      <c r="E184" s="220" t="s">
        <v>1545</v>
      </c>
      <c r="F184" s="221" t="s">
        <v>1546</v>
      </c>
      <c r="G184" s="222" t="s">
        <v>164</v>
      </c>
      <c r="H184" s="223">
        <v>2</v>
      </c>
      <c r="I184" s="224"/>
      <c r="J184" s="225">
        <f>ROUND(I184*H184,1)</f>
        <v>0</v>
      </c>
      <c r="K184" s="226"/>
      <c r="L184" s="44"/>
      <c r="M184" s="227" t="s">
        <v>1</v>
      </c>
      <c r="N184" s="228" t="s">
        <v>44</v>
      </c>
      <c r="O184" s="91"/>
      <c r="P184" s="229">
        <f>O184*H184</f>
        <v>0</v>
      </c>
      <c r="Q184" s="229">
        <v>0.0015</v>
      </c>
      <c r="R184" s="229">
        <f>Q184*H184</f>
        <v>0.0030000000000000001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231</v>
      </c>
      <c r="AT184" s="231" t="s">
        <v>161</v>
      </c>
      <c r="AU184" s="231" t="s">
        <v>89</v>
      </c>
      <c r="AY184" s="17" t="s">
        <v>159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87</v>
      </c>
      <c r="BK184" s="232">
        <f>ROUND(I184*H184,1)</f>
        <v>0</v>
      </c>
      <c r="BL184" s="17" t="s">
        <v>231</v>
      </c>
      <c r="BM184" s="231" t="s">
        <v>545</v>
      </c>
    </row>
    <row r="185" s="2" customFormat="1" ht="24.15" customHeight="1">
      <c r="A185" s="38"/>
      <c r="B185" s="39"/>
      <c r="C185" s="219" t="s">
        <v>366</v>
      </c>
      <c r="D185" s="219" t="s">
        <v>161</v>
      </c>
      <c r="E185" s="220" t="s">
        <v>1547</v>
      </c>
      <c r="F185" s="221" t="s">
        <v>1548</v>
      </c>
      <c r="G185" s="222" t="s">
        <v>164</v>
      </c>
      <c r="H185" s="223">
        <v>2</v>
      </c>
      <c r="I185" s="224"/>
      <c r="J185" s="225">
        <f>ROUND(I185*H185,1)</f>
        <v>0</v>
      </c>
      <c r="K185" s="226"/>
      <c r="L185" s="44"/>
      <c r="M185" s="227" t="s">
        <v>1</v>
      </c>
      <c r="N185" s="228" t="s">
        <v>44</v>
      </c>
      <c r="O185" s="91"/>
      <c r="P185" s="229">
        <f>O185*H185</f>
        <v>0</v>
      </c>
      <c r="Q185" s="229">
        <v>0.001665</v>
      </c>
      <c r="R185" s="229">
        <f>Q185*H185</f>
        <v>0.0033300000000000001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231</v>
      </c>
      <c r="AT185" s="231" t="s">
        <v>161</v>
      </c>
      <c r="AU185" s="231" t="s">
        <v>89</v>
      </c>
      <c r="AY185" s="17" t="s">
        <v>159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87</v>
      </c>
      <c r="BK185" s="232">
        <f>ROUND(I185*H185,1)</f>
        <v>0</v>
      </c>
      <c r="BL185" s="17" t="s">
        <v>231</v>
      </c>
      <c r="BM185" s="231" t="s">
        <v>553</v>
      </c>
    </row>
    <row r="186" s="2" customFormat="1" ht="16.5" customHeight="1">
      <c r="A186" s="38"/>
      <c r="B186" s="39"/>
      <c r="C186" s="219" t="s">
        <v>370</v>
      </c>
      <c r="D186" s="219" t="s">
        <v>161</v>
      </c>
      <c r="E186" s="220" t="s">
        <v>1549</v>
      </c>
      <c r="F186" s="221" t="s">
        <v>1550</v>
      </c>
      <c r="G186" s="222" t="s">
        <v>164</v>
      </c>
      <c r="H186" s="223">
        <v>2</v>
      </c>
      <c r="I186" s="224"/>
      <c r="J186" s="225">
        <f>ROUND(I186*H186,1)</f>
        <v>0</v>
      </c>
      <c r="K186" s="226"/>
      <c r="L186" s="44"/>
      <c r="M186" s="227" t="s">
        <v>1</v>
      </c>
      <c r="N186" s="228" t="s">
        <v>44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231</v>
      </c>
      <c r="AT186" s="231" t="s">
        <v>161</v>
      </c>
      <c r="AU186" s="231" t="s">
        <v>89</v>
      </c>
      <c r="AY186" s="17" t="s">
        <v>159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87</v>
      </c>
      <c r="BK186" s="232">
        <f>ROUND(I186*H186,1)</f>
        <v>0</v>
      </c>
      <c r="BL186" s="17" t="s">
        <v>231</v>
      </c>
      <c r="BM186" s="231" t="s">
        <v>562</v>
      </c>
    </row>
    <row r="187" s="2" customFormat="1" ht="16.5" customHeight="1">
      <c r="A187" s="38"/>
      <c r="B187" s="39"/>
      <c r="C187" s="219" t="s">
        <v>377</v>
      </c>
      <c r="D187" s="219" t="s">
        <v>161</v>
      </c>
      <c r="E187" s="220" t="s">
        <v>1551</v>
      </c>
      <c r="F187" s="221" t="s">
        <v>1552</v>
      </c>
      <c r="G187" s="222" t="s">
        <v>427</v>
      </c>
      <c r="H187" s="223">
        <v>105</v>
      </c>
      <c r="I187" s="224"/>
      <c r="J187" s="225">
        <f>ROUND(I187*H187,1)</f>
        <v>0</v>
      </c>
      <c r="K187" s="226"/>
      <c r="L187" s="44"/>
      <c r="M187" s="227" t="s">
        <v>1</v>
      </c>
      <c r="N187" s="228" t="s">
        <v>44</v>
      </c>
      <c r="O187" s="91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1" t="s">
        <v>231</v>
      </c>
      <c r="AT187" s="231" t="s">
        <v>161</v>
      </c>
      <c r="AU187" s="231" t="s">
        <v>89</v>
      </c>
      <c r="AY187" s="17" t="s">
        <v>159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7" t="s">
        <v>87</v>
      </c>
      <c r="BK187" s="232">
        <f>ROUND(I187*H187,1)</f>
        <v>0</v>
      </c>
      <c r="BL187" s="17" t="s">
        <v>231</v>
      </c>
      <c r="BM187" s="231" t="s">
        <v>571</v>
      </c>
    </row>
    <row r="188" s="2" customFormat="1" ht="37.8" customHeight="1">
      <c r="A188" s="38"/>
      <c r="B188" s="39"/>
      <c r="C188" s="219" t="s">
        <v>381</v>
      </c>
      <c r="D188" s="219" t="s">
        <v>161</v>
      </c>
      <c r="E188" s="220" t="s">
        <v>1553</v>
      </c>
      <c r="F188" s="221" t="s">
        <v>1554</v>
      </c>
      <c r="G188" s="222" t="s">
        <v>164</v>
      </c>
      <c r="H188" s="223">
        <v>6</v>
      </c>
      <c r="I188" s="224"/>
      <c r="J188" s="225">
        <f>ROUND(I188*H188,1)</f>
        <v>0</v>
      </c>
      <c r="K188" s="226"/>
      <c r="L188" s="44"/>
      <c r="M188" s="227" t="s">
        <v>1</v>
      </c>
      <c r="N188" s="228" t="s">
        <v>44</v>
      </c>
      <c r="O188" s="91"/>
      <c r="P188" s="229">
        <f>O188*H188</f>
        <v>0</v>
      </c>
      <c r="Q188" s="229">
        <v>0.00059999999999999995</v>
      </c>
      <c r="R188" s="229">
        <f>Q188*H188</f>
        <v>0.0035999999999999999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231</v>
      </c>
      <c r="AT188" s="231" t="s">
        <v>161</v>
      </c>
      <c r="AU188" s="231" t="s">
        <v>89</v>
      </c>
      <c r="AY188" s="17" t="s">
        <v>159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87</v>
      </c>
      <c r="BK188" s="232">
        <f>ROUND(I188*H188,1)</f>
        <v>0</v>
      </c>
      <c r="BL188" s="17" t="s">
        <v>231</v>
      </c>
      <c r="BM188" s="231" t="s">
        <v>582</v>
      </c>
    </row>
    <row r="189" s="2" customFormat="1" ht="24.15" customHeight="1">
      <c r="A189" s="38"/>
      <c r="B189" s="39"/>
      <c r="C189" s="219" t="s">
        <v>386</v>
      </c>
      <c r="D189" s="219" t="s">
        <v>161</v>
      </c>
      <c r="E189" s="220" t="s">
        <v>1555</v>
      </c>
      <c r="F189" s="221" t="s">
        <v>1556</v>
      </c>
      <c r="G189" s="222" t="s">
        <v>1164</v>
      </c>
      <c r="H189" s="223">
        <v>1</v>
      </c>
      <c r="I189" s="224"/>
      <c r="J189" s="225">
        <f>ROUND(I189*H189,1)</f>
        <v>0</v>
      </c>
      <c r="K189" s="226"/>
      <c r="L189" s="44"/>
      <c r="M189" s="227" t="s">
        <v>1</v>
      </c>
      <c r="N189" s="228" t="s">
        <v>44</v>
      </c>
      <c r="O189" s="91"/>
      <c r="P189" s="229">
        <f>O189*H189</f>
        <v>0</v>
      </c>
      <c r="Q189" s="229">
        <v>0.0080000000000000002</v>
      </c>
      <c r="R189" s="229">
        <f>Q189*H189</f>
        <v>0.0080000000000000002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231</v>
      </c>
      <c r="AT189" s="231" t="s">
        <v>161</v>
      </c>
      <c r="AU189" s="231" t="s">
        <v>89</v>
      </c>
      <c r="AY189" s="17" t="s">
        <v>159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87</v>
      </c>
      <c r="BK189" s="232">
        <f>ROUND(I189*H189,1)</f>
        <v>0</v>
      </c>
      <c r="BL189" s="17" t="s">
        <v>231</v>
      </c>
      <c r="BM189" s="231" t="s">
        <v>591</v>
      </c>
    </row>
    <row r="190" s="2" customFormat="1" ht="24.15" customHeight="1">
      <c r="A190" s="38"/>
      <c r="B190" s="39"/>
      <c r="C190" s="219" t="s">
        <v>392</v>
      </c>
      <c r="D190" s="219" t="s">
        <v>161</v>
      </c>
      <c r="E190" s="220" t="s">
        <v>1557</v>
      </c>
      <c r="F190" s="221" t="s">
        <v>1558</v>
      </c>
      <c r="G190" s="222" t="s">
        <v>1164</v>
      </c>
      <c r="H190" s="223">
        <v>1</v>
      </c>
      <c r="I190" s="224"/>
      <c r="J190" s="225">
        <f>ROUND(I190*H190,1)</f>
        <v>0</v>
      </c>
      <c r="K190" s="226"/>
      <c r="L190" s="44"/>
      <c r="M190" s="227" t="s">
        <v>1</v>
      </c>
      <c r="N190" s="228" t="s">
        <v>44</v>
      </c>
      <c r="O190" s="91"/>
      <c r="P190" s="229">
        <f>O190*H190</f>
        <v>0</v>
      </c>
      <c r="Q190" s="229">
        <v>0.021000000000000001</v>
      </c>
      <c r="R190" s="229">
        <f>Q190*H190</f>
        <v>0.021000000000000001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231</v>
      </c>
      <c r="AT190" s="231" t="s">
        <v>161</v>
      </c>
      <c r="AU190" s="231" t="s">
        <v>89</v>
      </c>
      <c r="AY190" s="17" t="s">
        <v>159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87</v>
      </c>
      <c r="BK190" s="232">
        <f>ROUND(I190*H190,1)</f>
        <v>0</v>
      </c>
      <c r="BL190" s="17" t="s">
        <v>231</v>
      </c>
      <c r="BM190" s="231" t="s">
        <v>599</v>
      </c>
    </row>
    <row r="191" s="2" customFormat="1" ht="21.75" customHeight="1">
      <c r="A191" s="38"/>
      <c r="B191" s="39"/>
      <c r="C191" s="219" t="s">
        <v>396</v>
      </c>
      <c r="D191" s="219" t="s">
        <v>161</v>
      </c>
      <c r="E191" s="220" t="s">
        <v>1559</v>
      </c>
      <c r="F191" s="221" t="s">
        <v>1560</v>
      </c>
      <c r="G191" s="222" t="s">
        <v>1164</v>
      </c>
      <c r="H191" s="223">
        <v>2</v>
      </c>
      <c r="I191" s="224"/>
      <c r="J191" s="225">
        <f>ROUND(I191*H191,1)</f>
        <v>0</v>
      </c>
      <c r="K191" s="226"/>
      <c r="L191" s="44"/>
      <c r="M191" s="227" t="s">
        <v>1</v>
      </c>
      <c r="N191" s="228" t="s">
        <v>44</v>
      </c>
      <c r="O191" s="91"/>
      <c r="P191" s="229">
        <f>O191*H191</f>
        <v>0</v>
      </c>
      <c r="Q191" s="229">
        <v>0.0050000000000000001</v>
      </c>
      <c r="R191" s="229">
        <f>Q191*H191</f>
        <v>0.01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231</v>
      </c>
      <c r="AT191" s="231" t="s">
        <v>161</v>
      </c>
      <c r="AU191" s="231" t="s">
        <v>89</v>
      </c>
      <c r="AY191" s="17" t="s">
        <v>159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87</v>
      </c>
      <c r="BK191" s="232">
        <f>ROUND(I191*H191,1)</f>
        <v>0</v>
      </c>
      <c r="BL191" s="17" t="s">
        <v>231</v>
      </c>
      <c r="BM191" s="231" t="s">
        <v>608</v>
      </c>
    </row>
    <row r="192" s="2" customFormat="1" ht="21.75" customHeight="1">
      <c r="A192" s="38"/>
      <c r="B192" s="39"/>
      <c r="C192" s="219" t="s">
        <v>402</v>
      </c>
      <c r="D192" s="219" t="s">
        <v>161</v>
      </c>
      <c r="E192" s="220" t="s">
        <v>1561</v>
      </c>
      <c r="F192" s="221" t="s">
        <v>1562</v>
      </c>
      <c r="G192" s="222" t="s">
        <v>286</v>
      </c>
      <c r="H192" s="223">
        <v>0.28699999999999998</v>
      </c>
      <c r="I192" s="224"/>
      <c r="J192" s="225">
        <f>ROUND(I192*H192,1)</f>
        <v>0</v>
      </c>
      <c r="K192" s="226"/>
      <c r="L192" s="44"/>
      <c r="M192" s="227" t="s">
        <v>1</v>
      </c>
      <c r="N192" s="228" t="s">
        <v>44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231</v>
      </c>
      <c r="AT192" s="231" t="s">
        <v>161</v>
      </c>
      <c r="AU192" s="231" t="s">
        <v>89</v>
      </c>
      <c r="AY192" s="17" t="s">
        <v>159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87</v>
      </c>
      <c r="BK192" s="232">
        <f>ROUND(I192*H192,1)</f>
        <v>0</v>
      </c>
      <c r="BL192" s="17" t="s">
        <v>231</v>
      </c>
      <c r="BM192" s="231" t="s">
        <v>618</v>
      </c>
    </row>
    <row r="193" s="12" customFormat="1" ht="22.8" customHeight="1">
      <c r="A193" s="12"/>
      <c r="B193" s="203"/>
      <c r="C193" s="204"/>
      <c r="D193" s="205" t="s">
        <v>78</v>
      </c>
      <c r="E193" s="217" t="s">
        <v>1563</v>
      </c>
      <c r="F193" s="217" t="s">
        <v>1564</v>
      </c>
      <c r="G193" s="204"/>
      <c r="H193" s="204"/>
      <c r="I193" s="207"/>
      <c r="J193" s="218">
        <f>BK193</f>
        <v>0</v>
      </c>
      <c r="K193" s="204"/>
      <c r="L193" s="209"/>
      <c r="M193" s="210"/>
      <c r="N193" s="211"/>
      <c r="O193" s="211"/>
      <c r="P193" s="212">
        <f>SUM(P194:P213)</f>
        <v>0</v>
      </c>
      <c r="Q193" s="211"/>
      <c r="R193" s="212">
        <f>SUM(R194:R213)</f>
        <v>0.25716954750000004</v>
      </c>
      <c r="S193" s="211"/>
      <c r="T193" s="213">
        <f>SUM(T194:T213)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4" t="s">
        <v>89</v>
      </c>
      <c r="AT193" s="215" t="s">
        <v>78</v>
      </c>
      <c r="AU193" s="215" t="s">
        <v>87</v>
      </c>
      <c r="AY193" s="214" t="s">
        <v>159</v>
      </c>
      <c r="BK193" s="216">
        <f>SUM(BK194:BK213)</f>
        <v>0</v>
      </c>
    </row>
    <row r="194" s="2" customFormat="1" ht="24.15" customHeight="1">
      <c r="A194" s="38"/>
      <c r="B194" s="39"/>
      <c r="C194" s="219" t="s">
        <v>409</v>
      </c>
      <c r="D194" s="219" t="s">
        <v>161</v>
      </c>
      <c r="E194" s="220" t="s">
        <v>1565</v>
      </c>
      <c r="F194" s="221" t="s">
        <v>1566</v>
      </c>
      <c r="G194" s="222" t="s">
        <v>427</v>
      </c>
      <c r="H194" s="223">
        <v>110</v>
      </c>
      <c r="I194" s="224"/>
      <c r="J194" s="225">
        <f>ROUND(I194*H194,1)</f>
        <v>0</v>
      </c>
      <c r="K194" s="226"/>
      <c r="L194" s="44"/>
      <c r="M194" s="227" t="s">
        <v>1</v>
      </c>
      <c r="N194" s="228" t="s">
        <v>44</v>
      </c>
      <c r="O194" s="91"/>
      <c r="P194" s="229">
        <f>O194*H194</f>
        <v>0</v>
      </c>
      <c r="Q194" s="229">
        <v>0.00075230000000000002</v>
      </c>
      <c r="R194" s="229">
        <f>Q194*H194</f>
        <v>0.082753000000000007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231</v>
      </c>
      <c r="AT194" s="231" t="s">
        <v>161</v>
      </c>
      <c r="AU194" s="231" t="s">
        <v>89</v>
      </c>
      <c r="AY194" s="17" t="s">
        <v>159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87</v>
      </c>
      <c r="BK194" s="232">
        <f>ROUND(I194*H194,1)</f>
        <v>0</v>
      </c>
      <c r="BL194" s="17" t="s">
        <v>231</v>
      </c>
      <c r="BM194" s="231" t="s">
        <v>631</v>
      </c>
    </row>
    <row r="195" s="2" customFormat="1" ht="24.15" customHeight="1">
      <c r="A195" s="38"/>
      <c r="B195" s="39"/>
      <c r="C195" s="219" t="s">
        <v>414</v>
      </c>
      <c r="D195" s="219" t="s">
        <v>161</v>
      </c>
      <c r="E195" s="220" t="s">
        <v>1567</v>
      </c>
      <c r="F195" s="221" t="s">
        <v>1568</v>
      </c>
      <c r="G195" s="222" t="s">
        <v>427</v>
      </c>
      <c r="H195" s="223">
        <v>80</v>
      </c>
      <c r="I195" s="224"/>
      <c r="J195" s="225">
        <f>ROUND(I195*H195,1)</f>
        <v>0</v>
      </c>
      <c r="K195" s="226"/>
      <c r="L195" s="44"/>
      <c r="M195" s="227" t="s">
        <v>1</v>
      </c>
      <c r="N195" s="228" t="s">
        <v>44</v>
      </c>
      <c r="O195" s="91"/>
      <c r="P195" s="229">
        <f>O195*H195</f>
        <v>0</v>
      </c>
      <c r="Q195" s="229">
        <v>0.0011548999999999999</v>
      </c>
      <c r="R195" s="229">
        <f>Q195*H195</f>
        <v>0.092392000000000002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231</v>
      </c>
      <c r="AT195" s="231" t="s">
        <v>161</v>
      </c>
      <c r="AU195" s="231" t="s">
        <v>89</v>
      </c>
      <c r="AY195" s="17" t="s">
        <v>159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87</v>
      </c>
      <c r="BK195" s="232">
        <f>ROUND(I195*H195,1)</f>
        <v>0</v>
      </c>
      <c r="BL195" s="17" t="s">
        <v>231</v>
      </c>
      <c r="BM195" s="231" t="s">
        <v>645</v>
      </c>
    </row>
    <row r="196" s="2" customFormat="1" ht="24.15" customHeight="1">
      <c r="A196" s="38"/>
      <c r="B196" s="39"/>
      <c r="C196" s="219" t="s">
        <v>419</v>
      </c>
      <c r="D196" s="219" t="s">
        <v>161</v>
      </c>
      <c r="E196" s="220" t="s">
        <v>1569</v>
      </c>
      <c r="F196" s="221" t="s">
        <v>1570</v>
      </c>
      <c r="G196" s="222" t="s">
        <v>427</v>
      </c>
      <c r="H196" s="223">
        <v>25</v>
      </c>
      <c r="I196" s="224"/>
      <c r="J196" s="225">
        <f>ROUND(I196*H196,1)</f>
        <v>0</v>
      </c>
      <c r="K196" s="226"/>
      <c r="L196" s="44"/>
      <c r="M196" s="227" t="s">
        <v>1</v>
      </c>
      <c r="N196" s="228" t="s">
        <v>44</v>
      </c>
      <c r="O196" s="91"/>
      <c r="P196" s="229">
        <f>O196*H196</f>
        <v>0</v>
      </c>
      <c r="Q196" s="229">
        <v>0.0012962</v>
      </c>
      <c r="R196" s="229">
        <f>Q196*H196</f>
        <v>0.032404999999999996</v>
      </c>
      <c r="S196" s="229">
        <v>0</v>
      </c>
      <c r="T196" s="23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1" t="s">
        <v>231</v>
      </c>
      <c r="AT196" s="231" t="s">
        <v>161</v>
      </c>
      <c r="AU196" s="231" t="s">
        <v>89</v>
      </c>
      <c r="AY196" s="17" t="s">
        <v>159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7" t="s">
        <v>87</v>
      </c>
      <c r="BK196" s="232">
        <f>ROUND(I196*H196,1)</f>
        <v>0</v>
      </c>
      <c r="BL196" s="17" t="s">
        <v>231</v>
      </c>
      <c r="BM196" s="231" t="s">
        <v>655</v>
      </c>
    </row>
    <row r="197" s="2" customFormat="1" ht="37.8" customHeight="1">
      <c r="A197" s="38"/>
      <c r="B197" s="39"/>
      <c r="C197" s="219" t="s">
        <v>424</v>
      </c>
      <c r="D197" s="219" t="s">
        <v>161</v>
      </c>
      <c r="E197" s="220" t="s">
        <v>1571</v>
      </c>
      <c r="F197" s="221" t="s">
        <v>1572</v>
      </c>
      <c r="G197" s="222" t="s">
        <v>427</v>
      </c>
      <c r="H197" s="223">
        <v>45</v>
      </c>
      <c r="I197" s="224"/>
      <c r="J197" s="225">
        <f>ROUND(I197*H197,1)</f>
        <v>0</v>
      </c>
      <c r="K197" s="226"/>
      <c r="L197" s="44"/>
      <c r="M197" s="227" t="s">
        <v>1</v>
      </c>
      <c r="N197" s="228" t="s">
        <v>44</v>
      </c>
      <c r="O197" s="91"/>
      <c r="P197" s="229">
        <f>O197*H197</f>
        <v>0</v>
      </c>
      <c r="Q197" s="229">
        <v>0.00033906000000000002</v>
      </c>
      <c r="R197" s="229">
        <f>Q197*H197</f>
        <v>0.015257700000000001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231</v>
      </c>
      <c r="AT197" s="231" t="s">
        <v>161</v>
      </c>
      <c r="AU197" s="231" t="s">
        <v>89</v>
      </c>
      <c r="AY197" s="17" t="s">
        <v>159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87</v>
      </c>
      <c r="BK197" s="232">
        <f>ROUND(I197*H197,1)</f>
        <v>0</v>
      </c>
      <c r="BL197" s="17" t="s">
        <v>231</v>
      </c>
      <c r="BM197" s="231" t="s">
        <v>1573</v>
      </c>
    </row>
    <row r="198" s="2" customFormat="1" ht="37.8" customHeight="1">
      <c r="A198" s="38"/>
      <c r="B198" s="39"/>
      <c r="C198" s="219" t="s">
        <v>431</v>
      </c>
      <c r="D198" s="219" t="s">
        <v>161</v>
      </c>
      <c r="E198" s="220" t="s">
        <v>1574</v>
      </c>
      <c r="F198" s="221" t="s">
        <v>1575</v>
      </c>
      <c r="G198" s="222" t="s">
        <v>427</v>
      </c>
      <c r="H198" s="223">
        <v>55</v>
      </c>
      <c r="I198" s="224"/>
      <c r="J198" s="225">
        <f>ROUND(I198*H198,1)</f>
        <v>0</v>
      </c>
      <c r="K198" s="226"/>
      <c r="L198" s="44"/>
      <c r="M198" s="227" t="s">
        <v>1</v>
      </c>
      <c r="N198" s="228" t="s">
        <v>44</v>
      </c>
      <c r="O198" s="91"/>
      <c r="P198" s="229">
        <f>O198*H198</f>
        <v>0</v>
      </c>
      <c r="Q198" s="229">
        <v>0.00010484000000000001</v>
      </c>
      <c r="R198" s="229">
        <f>Q198*H198</f>
        <v>0.0057662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231</v>
      </c>
      <c r="AT198" s="231" t="s">
        <v>161</v>
      </c>
      <c r="AU198" s="231" t="s">
        <v>89</v>
      </c>
      <c r="AY198" s="17" t="s">
        <v>159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87</v>
      </c>
      <c r="BK198" s="232">
        <f>ROUND(I198*H198,1)</f>
        <v>0</v>
      </c>
      <c r="BL198" s="17" t="s">
        <v>231</v>
      </c>
      <c r="BM198" s="231" t="s">
        <v>1576</v>
      </c>
    </row>
    <row r="199" s="13" customFormat="1">
      <c r="A199" s="13"/>
      <c r="B199" s="233"/>
      <c r="C199" s="234"/>
      <c r="D199" s="235" t="s">
        <v>175</v>
      </c>
      <c r="E199" s="236" t="s">
        <v>1</v>
      </c>
      <c r="F199" s="237" t="s">
        <v>1577</v>
      </c>
      <c r="G199" s="234"/>
      <c r="H199" s="238">
        <v>55</v>
      </c>
      <c r="I199" s="239"/>
      <c r="J199" s="234"/>
      <c r="K199" s="234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175</v>
      </c>
      <c r="AU199" s="244" t="s">
        <v>89</v>
      </c>
      <c r="AV199" s="13" t="s">
        <v>89</v>
      </c>
      <c r="AW199" s="13" t="s">
        <v>33</v>
      </c>
      <c r="AX199" s="13" t="s">
        <v>87</v>
      </c>
      <c r="AY199" s="244" t="s">
        <v>159</v>
      </c>
    </row>
    <row r="200" s="2" customFormat="1" ht="37.8" customHeight="1">
      <c r="A200" s="38"/>
      <c r="B200" s="39"/>
      <c r="C200" s="219" t="s">
        <v>437</v>
      </c>
      <c r="D200" s="219" t="s">
        <v>161</v>
      </c>
      <c r="E200" s="220" t="s">
        <v>1578</v>
      </c>
      <c r="F200" s="221" t="s">
        <v>1579</v>
      </c>
      <c r="G200" s="222" t="s">
        <v>427</v>
      </c>
      <c r="H200" s="223">
        <v>65</v>
      </c>
      <c r="I200" s="224"/>
      <c r="J200" s="225">
        <f>ROUND(I200*H200,1)</f>
        <v>0</v>
      </c>
      <c r="K200" s="226"/>
      <c r="L200" s="44"/>
      <c r="M200" s="227" t="s">
        <v>1</v>
      </c>
      <c r="N200" s="228" t="s">
        <v>44</v>
      </c>
      <c r="O200" s="91"/>
      <c r="P200" s="229">
        <f>O200*H200</f>
        <v>0</v>
      </c>
      <c r="Q200" s="229">
        <v>0.00011136</v>
      </c>
      <c r="R200" s="229">
        <f>Q200*H200</f>
        <v>0.0072383999999999999</v>
      </c>
      <c r="S200" s="229">
        <v>0</v>
      </c>
      <c r="T200" s="23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1" t="s">
        <v>231</v>
      </c>
      <c r="AT200" s="231" t="s">
        <v>161</v>
      </c>
      <c r="AU200" s="231" t="s">
        <v>89</v>
      </c>
      <c r="AY200" s="17" t="s">
        <v>159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7" t="s">
        <v>87</v>
      </c>
      <c r="BK200" s="232">
        <f>ROUND(I200*H200,1)</f>
        <v>0</v>
      </c>
      <c r="BL200" s="17" t="s">
        <v>231</v>
      </c>
      <c r="BM200" s="231" t="s">
        <v>1580</v>
      </c>
    </row>
    <row r="201" s="2" customFormat="1" ht="37.8" customHeight="1">
      <c r="A201" s="38"/>
      <c r="B201" s="39"/>
      <c r="C201" s="219" t="s">
        <v>443</v>
      </c>
      <c r="D201" s="219" t="s">
        <v>161</v>
      </c>
      <c r="E201" s="220" t="s">
        <v>1581</v>
      </c>
      <c r="F201" s="221" t="s">
        <v>1582</v>
      </c>
      <c r="G201" s="222" t="s">
        <v>427</v>
      </c>
      <c r="H201" s="223">
        <v>50</v>
      </c>
      <c r="I201" s="224"/>
      <c r="J201" s="225">
        <f>ROUND(I201*H201,1)</f>
        <v>0</v>
      </c>
      <c r="K201" s="226"/>
      <c r="L201" s="44"/>
      <c r="M201" s="227" t="s">
        <v>1</v>
      </c>
      <c r="N201" s="228" t="s">
        <v>44</v>
      </c>
      <c r="O201" s="91"/>
      <c r="P201" s="229">
        <f>O201*H201</f>
        <v>0</v>
      </c>
      <c r="Q201" s="229">
        <v>0.00016312</v>
      </c>
      <c r="R201" s="229">
        <f>Q201*H201</f>
        <v>0.0081560000000000001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231</v>
      </c>
      <c r="AT201" s="231" t="s">
        <v>161</v>
      </c>
      <c r="AU201" s="231" t="s">
        <v>89</v>
      </c>
      <c r="AY201" s="17" t="s">
        <v>159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87</v>
      </c>
      <c r="BK201" s="232">
        <f>ROUND(I201*H201,1)</f>
        <v>0</v>
      </c>
      <c r="BL201" s="17" t="s">
        <v>231</v>
      </c>
      <c r="BM201" s="231" t="s">
        <v>1583</v>
      </c>
    </row>
    <row r="202" s="2" customFormat="1" ht="16.5" customHeight="1">
      <c r="A202" s="38"/>
      <c r="B202" s="39"/>
      <c r="C202" s="219" t="s">
        <v>448</v>
      </c>
      <c r="D202" s="219" t="s">
        <v>161</v>
      </c>
      <c r="E202" s="220" t="s">
        <v>1584</v>
      </c>
      <c r="F202" s="221" t="s">
        <v>1585</v>
      </c>
      <c r="G202" s="222" t="s">
        <v>164</v>
      </c>
      <c r="H202" s="223">
        <v>28</v>
      </c>
      <c r="I202" s="224"/>
      <c r="J202" s="225">
        <f>ROUND(I202*H202,1)</f>
        <v>0</v>
      </c>
      <c r="K202" s="226"/>
      <c r="L202" s="44"/>
      <c r="M202" s="227" t="s">
        <v>1</v>
      </c>
      <c r="N202" s="228" t="s">
        <v>44</v>
      </c>
      <c r="O202" s="91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1" t="s">
        <v>231</v>
      </c>
      <c r="AT202" s="231" t="s">
        <v>161</v>
      </c>
      <c r="AU202" s="231" t="s">
        <v>89</v>
      </c>
      <c r="AY202" s="17" t="s">
        <v>159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7" t="s">
        <v>87</v>
      </c>
      <c r="BK202" s="232">
        <f>ROUND(I202*H202,1)</f>
        <v>0</v>
      </c>
      <c r="BL202" s="17" t="s">
        <v>231</v>
      </c>
      <c r="BM202" s="231" t="s">
        <v>723</v>
      </c>
    </row>
    <row r="203" s="2" customFormat="1" ht="21.75" customHeight="1">
      <c r="A203" s="38"/>
      <c r="B203" s="39"/>
      <c r="C203" s="219" t="s">
        <v>454</v>
      </c>
      <c r="D203" s="219" t="s">
        <v>161</v>
      </c>
      <c r="E203" s="220" t="s">
        <v>1586</v>
      </c>
      <c r="F203" s="221" t="s">
        <v>1587</v>
      </c>
      <c r="G203" s="222" t="s">
        <v>164</v>
      </c>
      <c r="H203" s="223">
        <v>28</v>
      </c>
      <c r="I203" s="224"/>
      <c r="J203" s="225">
        <f>ROUND(I203*H203,1)</f>
        <v>0</v>
      </c>
      <c r="K203" s="226"/>
      <c r="L203" s="44"/>
      <c r="M203" s="227" t="s">
        <v>1</v>
      </c>
      <c r="N203" s="228" t="s">
        <v>44</v>
      </c>
      <c r="O203" s="91"/>
      <c r="P203" s="229">
        <f>O203*H203</f>
        <v>0</v>
      </c>
      <c r="Q203" s="229">
        <v>0.00017000000000000001</v>
      </c>
      <c r="R203" s="229">
        <f>Q203*H203</f>
        <v>0.0047600000000000003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231</v>
      </c>
      <c r="AT203" s="231" t="s">
        <v>161</v>
      </c>
      <c r="AU203" s="231" t="s">
        <v>89</v>
      </c>
      <c r="AY203" s="17" t="s">
        <v>159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87</v>
      </c>
      <c r="BK203" s="232">
        <f>ROUND(I203*H203,1)</f>
        <v>0</v>
      </c>
      <c r="BL203" s="17" t="s">
        <v>231</v>
      </c>
      <c r="BM203" s="231" t="s">
        <v>731</v>
      </c>
    </row>
    <row r="204" s="2" customFormat="1" ht="21.75" customHeight="1">
      <c r="A204" s="38"/>
      <c r="B204" s="39"/>
      <c r="C204" s="219" t="s">
        <v>463</v>
      </c>
      <c r="D204" s="219" t="s">
        <v>161</v>
      </c>
      <c r="E204" s="220" t="s">
        <v>1588</v>
      </c>
      <c r="F204" s="221" t="s">
        <v>1589</v>
      </c>
      <c r="G204" s="222" t="s">
        <v>164</v>
      </c>
      <c r="H204" s="223">
        <v>2</v>
      </c>
      <c r="I204" s="224"/>
      <c r="J204" s="225">
        <f>ROUND(I204*H204,1)</f>
        <v>0</v>
      </c>
      <c r="K204" s="226"/>
      <c r="L204" s="44"/>
      <c r="M204" s="227" t="s">
        <v>1</v>
      </c>
      <c r="N204" s="228" t="s">
        <v>44</v>
      </c>
      <c r="O204" s="91"/>
      <c r="P204" s="229">
        <f>O204*H204</f>
        <v>0</v>
      </c>
      <c r="Q204" s="229">
        <v>0.00020956999999999999</v>
      </c>
      <c r="R204" s="229">
        <f>Q204*H204</f>
        <v>0.00041913999999999997</v>
      </c>
      <c r="S204" s="229">
        <v>0</v>
      </c>
      <c r="T204" s="23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1" t="s">
        <v>231</v>
      </c>
      <c r="AT204" s="231" t="s">
        <v>161</v>
      </c>
      <c r="AU204" s="231" t="s">
        <v>89</v>
      </c>
      <c r="AY204" s="17" t="s">
        <v>159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7" t="s">
        <v>87</v>
      </c>
      <c r="BK204" s="232">
        <f>ROUND(I204*H204,1)</f>
        <v>0</v>
      </c>
      <c r="BL204" s="17" t="s">
        <v>231</v>
      </c>
      <c r="BM204" s="231" t="s">
        <v>739</v>
      </c>
    </row>
    <row r="205" s="2" customFormat="1" ht="21.75" customHeight="1">
      <c r="A205" s="38"/>
      <c r="B205" s="39"/>
      <c r="C205" s="219" t="s">
        <v>469</v>
      </c>
      <c r="D205" s="219" t="s">
        <v>161</v>
      </c>
      <c r="E205" s="220" t="s">
        <v>1590</v>
      </c>
      <c r="F205" s="221" t="s">
        <v>1591</v>
      </c>
      <c r="G205" s="222" t="s">
        <v>164</v>
      </c>
      <c r="H205" s="223">
        <v>3</v>
      </c>
      <c r="I205" s="224"/>
      <c r="J205" s="225">
        <f>ROUND(I205*H205,1)</f>
        <v>0</v>
      </c>
      <c r="K205" s="226"/>
      <c r="L205" s="44"/>
      <c r="M205" s="227" t="s">
        <v>1</v>
      </c>
      <c r="N205" s="228" t="s">
        <v>44</v>
      </c>
      <c r="O205" s="91"/>
      <c r="P205" s="229">
        <f>O205*H205</f>
        <v>0</v>
      </c>
      <c r="Q205" s="229">
        <v>0.00033956999999999998</v>
      </c>
      <c r="R205" s="229">
        <f>Q205*H205</f>
        <v>0.0010187099999999999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231</v>
      </c>
      <c r="AT205" s="231" t="s">
        <v>161</v>
      </c>
      <c r="AU205" s="231" t="s">
        <v>89</v>
      </c>
      <c r="AY205" s="17" t="s">
        <v>159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87</v>
      </c>
      <c r="BK205" s="232">
        <f>ROUND(I205*H205,1)</f>
        <v>0</v>
      </c>
      <c r="BL205" s="17" t="s">
        <v>231</v>
      </c>
      <c r="BM205" s="231" t="s">
        <v>748</v>
      </c>
    </row>
    <row r="206" s="2" customFormat="1" ht="21.75" customHeight="1">
      <c r="A206" s="38"/>
      <c r="B206" s="39"/>
      <c r="C206" s="219" t="s">
        <v>478</v>
      </c>
      <c r="D206" s="219" t="s">
        <v>161</v>
      </c>
      <c r="E206" s="220" t="s">
        <v>1592</v>
      </c>
      <c r="F206" s="221" t="s">
        <v>1593</v>
      </c>
      <c r="G206" s="222" t="s">
        <v>164</v>
      </c>
      <c r="H206" s="223">
        <v>2</v>
      </c>
      <c r="I206" s="224"/>
      <c r="J206" s="225">
        <f>ROUND(I206*H206,1)</f>
        <v>0</v>
      </c>
      <c r="K206" s="226"/>
      <c r="L206" s="44"/>
      <c r="M206" s="227" t="s">
        <v>1</v>
      </c>
      <c r="N206" s="228" t="s">
        <v>44</v>
      </c>
      <c r="O206" s="91"/>
      <c r="P206" s="229">
        <f>O206*H206</f>
        <v>0</v>
      </c>
      <c r="Q206" s="229">
        <v>0.00049956999999999996</v>
      </c>
      <c r="R206" s="229">
        <f>Q206*H206</f>
        <v>0.00099913999999999992</v>
      </c>
      <c r="S206" s="229">
        <v>0</v>
      </c>
      <c r="T206" s="23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1" t="s">
        <v>231</v>
      </c>
      <c r="AT206" s="231" t="s">
        <v>161</v>
      </c>
      <c r="AU206" s="231" t="s">
        <v>89</v>
      </c>
      <c r="AY206" s="17" t="s">
        <v>159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7" t="s">
        <v>87</v>
      </c>
      <c r="BK206" s="232">
        <f>ROUND(I206*H206,1)</f>
        <v>0</v>
      </c>
      <c r="BL206" s="17" t="s">
        <v>231</v>
      </c>
      <c r="BM206" s="231" t="s">
        <v>757</v>
      </c>
    </row>
    <row r="207" s="2" customFormat="1" ht="24.15" customHeight="1">
      <c r="A207" s="38"/>
      <c r="B207" s="39"/>
      <c r="C207" s="219" t="s">
        <v>482</v>
      </c>
      <c r="D207" s="219" t="s">
        <v>161</v>
      </c>
      <c r="E207" s="220" t="s">
        <v>1594</v>
      </c>
      <c r="F207" s="221" t="s">
        <v>1595</v>
      </c>
      <c r="G207" s="222" t="s">
        <v>164</v>
      </c>
      <c r="H207" s="223">
        <v>2</v>
      </c>
      <c r="I207" s="224"/>
      <c r="J207" s="225">
        <f>ROUND(I207*H207,1)</f>
        <v>0</v>
      </c>
      <c r="K207" s="226"/>
      <c r="L207" s="44"/>
      <c r="M207" s="227" t="s">
        <v>1</v>
      </c>
      <c r="N207" s="228" t="s">
        <v>44</v>
      </c>
      <c r="O207" s="91"/>
      <c r="P207" s="229">
        <f>O207*H207</f>
        <v>0</v>
      </c>
      <c r="Q207" s="229">
        <v>0.00011957</v>
      </c>
      <c r="R207" s="229">
        <f>Q207*H207</f>
        <v>0.00023913999999999999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231</v>
      </c>
      <c r="AT207" s="231" t="s">
        <v>161</v>
      </c>
      <c r="AU207" s="231" t="s">
        <v>89</v>
      </c>
      <c r="AY207" s="17" t="s">
        <v>159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87</v>
      </c>
      <c r="BK207" s="232">
        <f>ROUND(I207*H207,1)</f>
        <v>0</v>
      </c>
      <c r="BL207" s="17" t="s">
        <v>231</v>
      </c>
      <c r="BM207" s="231" t="s">
        <v>765</v>
      </c>
    </row>
    <row r="208" s="2" customFormat="1" ht="24.15" customHeight="1">
      <c r="A208" s="38"/>
      <c r="B208" s="39"/>
      <c r="C208" s="219" t="s">
        <v>487</v>
      </c>
      <c r="D208" s="219" t="s">
        <v>161</v>
      </c>
      <c r="E208" s="220" t="s">
        <v>1596</v>
      </c>
      <c r="F208" s="221" t="s">
        <v>1597</v>
      </c>
      <c r="G208" s="222" t="s">
        <v>164</v>
      </c>
      <c r="H208" s="223">
        <v>1</v>
      </c>
      <c r="I208" s="224"/>
      <c r="J208" s="225">
        <f>ROUND(I208*H208,1)</f>
        <v>0</v>
      </c>
      <c r="K208" s="226"/>
      <c r="L208" s="44"/>
      <c r="M208" s="227" t="s">
        <v>1</v>
      </c>
      <c r="N208" s="228" t="s">
        <v>44</v>
      </c>
      <c r="O208" s="91"/>
      <c r="P208" s="229">
        <f>O208*H208</f>
        <v>0</v>
      </c>
      <c r="Q208" s="229">
        <v>0.00021956999999999999</v>
      </c>
      <c r="R208" s="229">
        <f>Q208*H208</f>
        <v>0.00021956999999999999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231</v>
      </c>
      <c r="AT208" s="231" t="s">
        <v>161</v>
      </c>
      <c r="AU208" s="231" t="s">
        <v>89</v>
      </c>
      <c r="AY208" s="17" t="s">
        <v>159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87</v>
      </c>
      <c r="BK208" s="232">
        <f>ROUND(I208*H208,1)</f>
        <v>0</v>
      </c>
      <c r="BL208" s="17" t="s">
        <v>231</v>
      </c>
      <c r="BM208" s="231" t="s">
        <v>775</v>
      </c>
    </row>
    <row r="209" s="2" customFormat="1" ht="16.5" customHeight="1">
      <c r="A209" s="38"/>
      <c r="B209" s="39"/>
      <c r="C209" s="219" t="s">
        <v>492</v>
      </c>
      <c r="D209" s="219" t="s">
        <v>161</v>
      </c>
      <c r="E209" s="220" t="s">
        <v>1598</v>
      </c>
      <c r="F209" s="221" t="s">
        <v>1599</v>
      </c>
      <c r="G209" s="222" t="s">
        <v>164</v>
      </c>
      <c r="H209" s="223">
        <v>1</v>
      </c>
      <c r="I209" s="224"/>
      <c r="J209" s="225">
        <f>ROUND(I209*H209,1)</f>
        <v>0</v>
      </c>
      <c r="K209" s="226"/>
      <c r="L209" s="44"/>
      <c r="M209" s="227" t="s">
        <v>1</v>
      </c>
      <c r="N209" s="228" t="s">
        <v>44</v>
      </c>
      <c r="O209" s="91"/>
      <c r="P209" s="229">
        <f>O209*H209</f>
        <v>0</v>
      </c>
      <c r="Q209" s="229">
        <v>0.00050000000000000001</v>
      </c>
      <c r="R209" s="229">
        <f>Q209*H209</f>
        <v>0.00050000000000000001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231</v>
      </c>
      <c r="AT209" s="231" t="s">
        <v>161</v>
      </c>
      <c r="AU209" s="231" t="s">
        <v>89</v>
      </c>
      <c r="AY209" s="17" t="s">
        <v>159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87</v>
      </c>
      <c r="BK209" s="232">
        <f>ROUND(I209*H209,1)</f>
        <v>0</v>
      </c>
      <c r="BL209" s="17" t="s">
        <v>231</v>
      </c>
      <c r="BM209" s="231" t="s">
        <v>784</v>
      </c>
    </row>
    <row r="210" s="2" customFormat="1" ht="21.75" customHeight="1">
      <c r="A210" s="38"/>
      <c r="B210" s="39"/>
      <c r="C210" s="219" t="s">
        <v>498</v>
      </c>
      <c r="D210" s="219" t="s">
        <v>161</v>
      </c>
      <c r="E210" s="220" t="s">
        <v>1600</v>
      </c>
      <c r="F210" s="221" t="s">
        <v>1601</v>
      </c>
      <c r="G210" s="222" t="s">
        <v>1416</v>
      </c>
      <c r="H210" s="223">
        <v>20</v>
      </c>
      <c r="I210" s="224"/>
      <c r="J210" s="225">
        <f>ROUND(I210*H210,1)</f>
        <v>0</v>
      </c>
      <c r="K210" s="226"/>
      <c r="L210" s="44"/>
      <c r="M210" s="227" t="s">
        <v>1</v>
      </c>
      <c r="N210" s="228" t="s">
        <v>44</v>
      </c>
      <c r="O210" s="91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1" t="s">
        <v>231</v>
      </c>
      <c r="AT210" s="231" t="s">
        <v>161</v>
      </c>
      <c r="AU210" s="231" t="s">
        <v>89</v>
      </c>
      <c r="AY210" s="17" t="s">
        <v>159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7" t="s">
        <v>87</v>
      </c>
      <c r="BK210" s="232">
        <f>ROUND(I210*H210,1)</f>
        <v>0</v>
      </c>
      <c r="BL210" s="17" t="s">
        <v>231</v>
      </c>
      <c r="BM210" s="231" t="s">
        <v>793</v>
      </c>
    </row>
    <row r="211" s="2" customFormat="1" ht="24.15" customHeight="1">
      <c r="A211" s="38"/>
      <c r="B211" s="39"/>
      <c r="C211" s="219" t="s">
        <v>508</v>
      </c>
      <c r="D211" s="219" t="s">
        <v>161</v>
      </c>
      <c r="E211" s="220" t="s">
        <v>1602</v>
      </c>
      <c r="F211" s="221" t="s">
        <v>1603</v>
      </c>
      <c r="G211" s="222" t="s">
        <v>427</v>
      </c>
      <c r="H211" s="223">
        <v>215</v>
      </c>
      <c r="I211" s="224"/>
      <c r="J211" s="225">
        <f>ROUND(I211*H211,1)</f>
        <v>0</v>
      </c>
      <c r="K211" s="226"/>
      <c r="L211" s="44"/>
      <c r="M211" s="227" t="s">
        <v>1</v>
      </c>
      <c r="N211" s="228" t="s">
        <v>44</v>
      </c>
      <c r="O211" s="91"/>
      <c r="P211" s="229">
        <f>O211*H211</f>
        <v>0</v>
      </c>
      <c r="Q211" s="229">
        <v>1.8816499999999998E-05</v>
      </c>
      <c r="R211" s="229">
        <f>Q211*H211</f>
        <v>0.0040455474999999998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231</v>
      </c>
      <c r="AT211" s="231" t="s">
        <v>161</v>
      </c>
      <c r="AU211" s="231" t="s">
        <v>89</v>
      </c>
      <c r="AY211" s="17" t="s">
        <v>159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7" t="s">
        <v>87</v>
      </c>
      <c r="BK211" s="232">
        <f>ROUND(I211*H211,1)</f>
        <v>0</v>
      </c>
      <c r="BL211" s="17" t="s">
        <v>231</v>
      </c>
      <c r="BM211" s="231" t="s">
        <v>801</v>
      </c>
    </row>
    <row r="212" s="2" customFormat="1" ht="16.5" customHeight="1">
      <c r="A212" s="38"/>
      <c r="B212" s="39"/>
      <c r="C212" s="266" t="s">
        <v>513</v>
      </c>
      <c r="D212" s="266" t="s">
        <v>572</v>
      </c>
      <c r="E212" s="267" t="s">
        <v>1604</v>
      </c>
      <c r="F212" s="268" t="s">
        <v>1605</v>
      </c>
      <c r="G212" s="269" t="s">
        <v>1258</v>
      </c>
      <c r="H212" s="270">
        <v>1</v>
      </c>
      <c r="I212" s="271"/>
      <c r="J212" s="272">
        <f>ROUND(I212*H212,1)</f>
        <v>0</v>
      </c>
      <c r="K212" s="273"/>
      <c r="L212" s="274"/>
      <c r="M212" s="275" t="s">
        <v>1</v>
      </c>
      <c r="N212" s="276" t="s">
        <v>44</v>
      </c>
      <c r="O212" s="91"/>
      <c r="P212" s="229">
        <f>O212*H212</f>
        <v>0</v>
      </c>
      <c r="Q212" s="229">
        <v>0.001</v>
      </c>
      <c r="R212" s="229">
        <f>Q212*H212</f>
        <v>0.001</v>
      </c>
      <c r="S212" s="229">
        <v>0</v>
      </c>
      <c r="T212" s="23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1" t="s">
        <v>311</v>
      </c>
      <c r="AT212" s="231" t="s">
        <v>572</v>
      </c>
      <c r="AU212" s="231" t="s">
        <v>89</v>
      </c>
      <c r="AY212" s="17" t="s">
        <v>159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7" t="s">
        <v>87</v>
      </c>
      <c r="BK212" s="232">
        <f>ROUND(I212*H212,1)</f>
        <v>0</v>
      </c>
      <c r="BL212" s="17" t="s">
        <v>231</v>
      </c>
      <c r="BM212" s="231" t="s">
        <v>809</v>
      </c>
    </row>
    <row r="213" s="2" customFormat="1" ht="24.15" customHeight="1">
      <c r="A213" s="38"/>
      <c r="B213" s="39"/>
      <c r="C213" s="219" t="s">
        <v>518</v>
      </c>
      <c r="D213" s="219" t="s">
        <v>161</v>
      </c>
      <c r="E213" s="220" t="s">
        <v>1606</v>
      </c>
      <c r="F213" s="221" t="s">
        <v>1607</v>
      </c>
      <c r="G213" s="222" t="s">
        <v>286</v>
      </c>
      <c r="H213" s="223">
        <v>0.25700000000000001</v>
      </c>
      <c r="I213" s="224"/>
      <c r="J213" s="225">
        <f>ROUND(I213*H213,1)</f>
        <v>0</v>
      </c>
      <c r="K213" s="226"/>
      <c r="L213" s="44"/>
      <c r="M213" s="227" t="s">
        <v>1</v>
      </c>
      <c r="N213" s="228" t="s">
        <v>44</v>
      </c>
      <c r="O213" s="91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1" t="s">
        <v>231</v>
      </c>
      <c r="AT213" s="231" t="s">
        <v>161</v>
      </c>
      <c r="AU213" s="231" t="s">
        <v>89</v>
      </c>
      <c r="AY213" s="17" t="s">
        <v>159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7" t="s">
        <v>87</v>
      </c>
      <c r="BK213" s="232">
        <f>ROUND(I213*H213,1)</f>
        <v>0</v>
      </c>
      <c r="BL213" s="17" t="s">
        <v>231</v>
      </c>
      <c r="BM213" s="231" t="s">
        <v>1608</v>
      </c>
    </row>
    <row r="214" s="12" customFormat="1" ht="22.8" customHeight="1">
      <c r="A214" s="12"/>
      <c r="B214" s="203"/>
      <c r="C214" s="204"/>
      <c r="D214" s="205" t="s">
        <v>78</v>
      </c>
      <c r="E214" s="217" t="s">
        <v>1609</v>
      </c>
      <c r="F214" s="217" t="s">
        <v>1610</v>
      </c>
      <c r="G214" s="204"/>
      <c r="H214" s="204"/>
      <c r="I214" s="207"/>
      <c r="J214" s="218">
        <f>BK214</f>
        <v>0</v>
      </c>
      <c r="K214" s="204"/>
      <c r="L214" s="209"/>
      <c r="M214" s="210"/>
      <c r="N214" s="211"/>
      <c r="O214" s="211"/>
      <c r="P214" s="212">
        <f>SUM(P215:P226)</f>
        <v>0</v>
      </c>
      <c r="Q214" s="211"/>
      <c r="R214" s="212">
        <f>SUM(R215:R226)</f>
        <v>0.098837440599999979</v>
      </c>
      <c r="S214" s="211"/>
      <c r="T214" s="213">
        <f>SUM(T215:T226)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4" t="s">
        <v>89</v>
      </c>
      <c r="AT214" s="215" t="s">
        <v>78</v>
      </c>
      <c r="AU214" s="215" t="s">
        <v>87</v>
      </c>
      <c r="AY214" s="214" t="s">
        <v>159</v>
      </c>
      <c r="BK214" s="216">
        <f>SUM(BK215:BK226)</f>
        <v>0</v>
      </c>
    </row>
    <row r="215" s="2" customFormat="1" ht="24.15" customHeight="1">
      <c r="A215" s="38"/>
      <c r="B215" s="39"/>
      <c r="C215" s="219" t="s">
        <v>523</v>
      </c>
      <c r="D215" s="219" t="s">
        <v>161</v>
      </c>
      <c r="E215" s="220" t="s">
        <v>1611</v>
      </c>
      <c r="F215" s="221" t="s">
        <v>1612</v>
      </c>
      <c r="G215" s="222" t="s">
        <v>1416</v>
      </c>
      <c r="H215" s="223">
        <v>3</v>
      </c>
      <c r="I215" s="224"/>
      <c r="J215" s="225">
        <f>ROUND(I215*H215,1)</f>
        <v>0</v>
      </c>
      <c r="K215" s="226"/>
      <c r="L215" s="44"/>
      <c r="M215" s="227" t="s">
        <v>1</v>
      </c>
      <c r="N215" s="228" t="s">
        <v>44</v>
      </c>
      <c r="O215" s="91"/>
      <c r="P215" s="229">
        <f>O215*H215</f>
        <v>0</v>
      </c>
      <c r="Q215" s="229">
        <v>0.0169705302</v>
      </c>
      <c r="R215" s="229">
        <f>Q215*H215</f>
        <v>0.050911590600000001</v>
      </c>
      <c r="S215" s="229">
        <v>0</v>
      </c>
      <c r="T215" s="23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1" t="s">
        <v>231</v>
      </c>
      <c r="AT215" s="231" t="s">
        <v>161</v>
      </c>
      <c r="AU215" s="231" t="s">
        <v>89</v>
      </c>
      <c r="AY215" s="17" t="s">
        <v>159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7" t="s">
        <v>87</v>
      </c>
      <c r="BK215" s="232">
        <f>ROUND(I215*H215,1)</f>
        <v>0</v>
      </c>
      <c r="BL215" s="17" t="s">
        <v>231</v>
      </c>
      <c r="BM215" s="231" t="s">
        <v>829</v>
      </c>
    </row>
    <row r="216" s="2" customFormat="1" ht="33" customHeight="1">
      <c r="A216" s="38"/>
      <c r="B216" s="39"/>
      <c r="C216" s="219" t="s">
        <v>531</v>
      </c>
      <c r="D216" s="219" t="s">
        <v>161</v>
      </c>
      <c r="E216" s="220" t="s">
        <v>1613</v>
      </c>
      <c r="F216" s="221" t="s">
        <v>1614</v>
      </c>
      <c r="G216" s="222" t="s">
        <v>1416</v>
      </c>
      <c r="H216" s="223">
        <v>3</v>
      </c>
      <c r="I216" s="224"/>
      <c r="J216" s="225">
        <f>ROUND(I216*H216,1)</f>
        <v>0</v>
      </c>
      <c r="K216" s="226"/>
      <c r="L216" s="44"/>
      <c r="M216" s="227" t="s">
        <v>1</v>
      </c>
      <c r="N216" s="228" t="s">
        <v>44</v>
      </c>
      <c r="O216" s="91"/>
      <c r="P216" s="229">
        <f>O216*H216</f>
        <v>0</v>
      </c>
      <c r="Q216" s="229">
        <v>0.0017191400000000001</v>
      </c>
      <c r="R216" s="229">
        <f>Q216*H216</f>
        <v>0.0051574200000000002</v>
      </c>
      <c r="S216" s="229">
        <v>0</v>
      </c>
      <c r="T216" s="23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1" t="s">
        <v>231</v>
      </c>
      <c r="AT216" s="231" t="s">
        <v>161</v>
      </c>
      <c r="AU216" s="231" t="s">
        <v>89</v>
      </c>
      <c r="AY216" s="17" t="s">
        <v>159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7" t="s">
        <v>87</v>
      </c>
      <c r="BK216" s="232">
        <f>ROUND(I216*H216,1)</f>
        <v>0</v>
      </c>
      <c r="BL216" s="17" t="s">
        <v>231</v>
      </c>
      <c r="BM216" s="231" t="s">
        <v>838</v>
      </c>
    </row>
    <row r="217" s="2" customFormat="1" ht="16.5" customHeight="1">
      <c r="A217" s="38"/>
      <c r="B217" s="39"/>
      <c r="C217" s="219" t="s">
        <v>538</v>
      </c>
      <c r="D217" s="219" t="s">
        <v>161</v>
      </c>
      <c r="E217" s="220" t="s">
        <v>1615</v>
      </c>
      <c r="F217" s="221" t="s">
        <v>1616</v>
      </c>
      <c r="G217" s="222" t="s">
        <v>164</v>
      </c>
      <c r="H217" s="223">
        <v>1</v>
      </c>
      <c r="I217" s="224"/>
      <c r="J217" s="225">
        <f>ROUND(I217*H217,1)</f>
        <v>0</v>
      </c>
      <c r="K217" s="226"/>
      <c r="L217" s="44"/>
      <c r="M217" s="227" t="s">
        <v>1</v>
      </c>
      <c r="N217" s="228" t="s">
        <v>44</v>
      </c>
      <c r="O217" s="91"/>
      <c r="P217" s="229">
        <f>O217*H217</f>
        <v>0</v>
      </c>
      <c r="Q217" s="229">
        <v>0.0010891399999999999</v>
      </c>
      <c r="R217" s="229">
        <f>Q217*H217</f>
        <v>0.0010891399999999999</v>
      </c>
      <c r="S217" s="229">
        <v>0</v>
      </c>
      <c r="T217" s="23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1" t="s">
        <v>231</v>
      </c>
      <c r="AT217" s="231" t="s">
        <v>161</v>
      </c>
      <c r="AU217" s="231" t="s">
        <v>89</v>
      </c>
      <c r="AY217" s="17" t="s">
        <v>159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7" t="s">
        <v>87</v>
      </c>
      <c r="BK217" s="232">
        <f>ROUND(I217*H217,1)</f>
        <v>0</v>
      </c>
      <c r="BL217" s="17" t="s">
        <v>231</v>
      </c>
      <c r="BM217" s="231" t="s">
        <v>849</v>
      </c>
    </row>
    <row r="218" s="2" customFormat="1" ht="16.5" customHeight="1">
      <c r="A218" s="38"/>
      <c r="B218" s="39"/>
      <c r="C218" s="219" t="s">
        <v>545</v>
      </c>
      <c r="D218" s="219" t="s">
        <v>161</v>
      </c>
      <c r="E218" s="220" t="s">
        <v>1617</v>
      </c>
      <c r="F218" s="221" t="s">
        <v>1618</v>
      </c>
      <c r="G218" s="222" t="s">
        <v>1416</v>
      </c>
      <c r="H218" s="223">
        <v>5</v>
      </c>
      <c r="I218" s="224"/>
      <c r="J218" s="225">
        <f>ROUND(I218*H218,1)</f>
        <v>0</v>
      </c>
      <c r="K218" s="226"/>
      <c r="L218" s="44"/>
      <c r="M218" s="227" t="s">
        <v>1</v>
      </c>
      <c r="N218" s="228" t="s">
        <v>44</v>
      </c>
      <c r="O218" s="91"/>
      <c r="P218" s="229">
        <f>O218*H218</f>
        <v>0</v>
      </c>
      <c r="Q218" s="229">
        <v>0.00056002999999999999</v>
      </c>
      <c r="R218" s="229">
        <f>Q218*H218</f>
        <v>0.0028001499999999999</v>
      </c>
      <c r="S218" s="229">
        <v>0</v>
      </c>
      <c r="T218" s="23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1" t="s">
        <v>231</v>
      </c>
      <c r="AT218" s="231" t="s">
        <v>161</v>
      </c>
      <c r="AU218" s="231" t="s">
        <v>89</v>
      </c>
      <c r="AY218" s="17" t="s">
        <v>159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7" t="s">
        <v>87</v>
      </c>
      <c r="BK218" s="232">
        <f>ROUND(I218*H218,1)</f>
        <v>0</v>
      </c>
      <c r="BL218" s="17" t="s">
        <v>231</v>
      </c>
      <c r="BM218" s="231" t="s">
        <v>870</v>
      </c>
    </row>
    <row r="219" s="2" customFormat="1" ht="24.15" customHeight="1">
      <c r="A219" s="38"/>
      <c r="B219" s="39"/>
      <c r="C219" s="266" t="s">
        <v>549</v>
      </c>
      <c r="D219" s="266" t="s">
        <v>572</v>
      </c>
      <c r="E219" s="267" t="s">
        <v>1619</v>
      </c>
      <c r="F219" s="268" t="s">
        <v>1620</v>
      </c>
      <c r="G219" s="269" t="s">
        <v>164</v>
      </c>
      <c r="H219" s="270">
        <v>5</v>
      </c>
      <c r="I219" s="271"/>
      <c r="J219" s="272">
        <f>ROUND(I219*H219,1)</f>
        <v>0</v>
      </c>
      <c r="K219" s="273"/>
      <c r="L219" s="274"/>
      <c r="M219" s="275" t="s">
        <v>1</v>
      </c>
      <c r="N219" s="276" t="s">
        <v>44</v>
      </c>
      <c r="O219" s="91"/>
      <c r="P219" s="229">
        <f>O219*H219</f>
        <v>0</v>
      </c>
      <c r="Q219" s="229">
        <v>0.0044999999999999997</v>
      </c>
      <c r="R219" s="229">
        <f>Q219*H219</f>
        <v>0.022499999999999999</v>
      </c>
      <c r="S219" s="229">
        <v>0</v>
      </c>
      <c r="T219" s="23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1" t="s">
        <v>311</v>
      </c>
      <c r="AT219" s="231" t="s">
        <v>572</v>
      </c>
      <c r="AU219" s="231" t="s">
        <v>89</v>
      </c>
      <c r="AY219" s="17" t="s">
        <v>159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7" t="s">
        <v>87</v>
      </c>
      <c r="BK219" s="232">
        <f>ROUND(I219*H219,1)</f>
        <v>0</v>
      </c>
      <c r="BL219" s="17" t="s">
        <v>231</v>
      </c>
      <c r="BM219" s="231" t="s">
        <v>878</v>
      </c>
    </row>
    <row r="220" s="2" customFormat="1" ht="24.15" customHeight="1">
      <c r="A220" s="38"/>
      <c r="B220" s="39"/>
      <c r="C220" s="219" t="s">
        <v>553</v>
      </c>
      <c r="D220" s="219" t="s">
        <v>161</v>
      </c>
      <c r="E220" s="220" t="s">
        <v>1621</v>
      </c>
      <c r="F220" s="221" t="s">
        <v>1622</v>
      </c>
      <c r="G220" s="222" t="s">
        <v>1416</v>
      </c>
      <c r="H220" s="223">
        <v>5</v>
      </c>
      <c r="I220" s="224"/>
      <c r="J220" s="225">
        <f>ROUND(I220*H220,1)</f>
        <v>0</v>
      </c>
      <c r="K220" s="226"/>
      <c r="L220" s="44"/>
      <c r="M220" s="227" t="s">
        <v>1</v>
      </c>
      <c r="N220" s="228" t="s">
        <v>44</v>
      </c>
      <c r="O220" s="91"/>
      <c r="P220" s="229">
        <f>O220*H220</f>
        <v>0</v>
      </c>
      <c r="Q220" s="229">
        <v>0.0018</v>
      </c>
      <c r="R220" s="229">
        <f>Q220*H220</f>
        <v>0.0089999999999999993</v>
      </c>
      <c r="S220" s="229">
        <v>0</v>
      </c>
      <c r="T220" s="23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1" t="s">
        <v>231</v>
      </c>
      <c r="AT220" s="231" t="s">
        <v>161</v>
      </c>
      <c r="AU220" s="231" t="s">
        <v>89</v>
      </c>
      <c r="AY220" s="17" t="s">
        <v>159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7" t="s">
        <v>87</v>
      </c>
      <c r="BK220" s="232">
        <f>ROUND(I220*H220,1)</f>
        <v>0</v>
      </c>
      <c r="BL220" s="17" t="s">
        <v>231</v>
      </c>
      <c r="BM220" s="231" t="s">
        <v>887</v>
      </c>
    </row>
    <row r="221" s="2" customFormat="1" ht="24.15" customHeight="1">
      <c r="A221" s="38"/>
      <c r="B221" s="39"/>
      <c r="C221" s="219" t="s">
        <v>557</v>
      </c>
      <c r="D221" s="219" t="s">
        <v>161</v>
      </c>
      <c r="E221" s="220" t="s">
        <v>1623</v>
      </c>
      <c r="F221" s="221" t="s">
        <v>1624</v>
      </c>
      <c r="G221" s="222" t="s">
        <v>164</v>
      </c>
      <c r="H221" s="223">
        <v>1</v>
      </c>
      <c r="I221" s="224"/>
      <c r="J221" s="225">
        <f>ROUND(I221*H221,1)</f>
        <v>0</v>
      </c>
      <c r="K221" s="226"/>
      <c r="L221" s="44"/>
      <c r="M221" s="227" t="s">
        <v>1</v>
      </c>
      <c r="N221" s="228" t="s">
        <v>44</v>
      </c>
      <c r="O221" s="91"/>
      <c r="P221" s="229">
        <f>O221*H221</f>
        <v>0</v>
      </c>
      <c r="Q221" s="229">
        <v>0.00034000000000000002</v>
      </c>
      <c r="R221" s="229">
        <f>Q221*H221</f>
        <v>0.00034000000000000002</v>
      </c>
      <c r="S221" s="229">
        <v>0</v>
      </c>
      <c r="T221" s="23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1" t="s">
        <v>231</v>
      </c>
      <c r="AT221" s="231" t="s">
        <v>161</v>
      </c>
      <c r="AU221" s="231" t="s">
        <v>89</v>
      </c>
      <c r="AY221" s="17" t="s">
        <v>159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7" t="s">
        <v>87</v>
      </c>
      <c r="BK221" s="232">
        <f>ROUND(I221*H221,1)</f>
        <v>0</v>
      </c>
      <c r="BL221" s="17" t="s">
        <v>231</v>
      </c>
      <c r="BM221" s="231" t="s">
        <v>910</v>
      </c>
    </row>
    <row r="222" s="2" customFormat="1" ht="16.5" customHeight="1">
      <c r="A222" s="38"/>
      <c r="B222" s="39"/>
      <c r="C222" s="219" t="s">
        <v>562</v>
      </c>
      <c r="D222" s="219" t="s">
        <v>161</v>
      </c>
      <c r="E222" s="220" t="s">
        <v>1625</v>
      </c>
      <c r="F222" s="221" t="s">
        <v>1626</v>
      </c>
      <c r="G222" s="222" t="s">
        <v>1416</v>
      </c>
      <c r="H222" s="223">
        <v>10</v>
      </c>
      <c r="I222" s="224"/>
      <c r="J222" s="225">
        <f>ROUND(I222*H222,1)</f>
        <v>0</v>
      </c>
      <c r="K222" s="226"/>
      <c r="L222" s="44"/>
      <c r="M222" s="227" t="s">
        <v>1</v>
      </c>
      <c r="N222" s="228" t="s">
        <v>44</v>
      </c>
      <c r="O222" s="91"/>
      <c r="P222" s="229">
        <f>O222*H222</f>
        <v>0</v>
      </c>
      <c r="Q222" s="229">
        <v>0.00056999999999999998</v>
      </c>
      <c r="R222" s="229">
        <f>Q222*H222</f>
        <v>0.0057000000000000002</v>
      </c>
      <c r="S222" s="229">
        <v>0</v>
      </c>
      <c r="T222" s="23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1" t="s">
        <v>231</v>
      </c>
      <c r="AT222" s="231" t="s">
        <v>161</v>
      </c>
      <c r="AU222" s="231" t="s">
        <v>89</v>
      </c>
      <c r="AY222" s="17" t="s">
        <v>159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7" t="s">
        <v>87</v>
      </c>
      <c r="BK222" s="232">
        <f>ROUND(I222*H222,1)</f>
        <v>0</v>
      </c>
      <c r="BL222" s="17" t="s">
        <v>231</v>
      </c>
      <c r="BM222" s="231" t="s">
        <v>920</v>
      </c>
    </row>
    <row r="223" s="2" customFormat="1" ht="16.5" customHeight="1">
      <c r="A223" s="38"/>
      <c r="B223" s="39"/>
      <c r="C223" s="219" t="s">
        <v>566</v>
      </c>
      <c r="D223" s="219" t="s">
        <v>161</v>
      </c>
      <c r="E223" s="220" t="s">
        <v>1627</v>
      </c>
      <c r="F223" s="221" t="s">
        <v>1628</v>
      </c>
      <c r="G223" s="222" t="s">
        <v>1416</v>
      </c>
      <c r="H223" s="223">
        <v>2</v>
      </c>
      <c r="I223" s="224"/>
      <c r="J223" s="225">
        <f>ROUND(I223*H223,1)</f>
        <v>0</v>
      </c>
      <c r="K223" s="226"/>
      <c r="L223" s="44"/>
      <c r="M223" s="227" t="s">
        <v>1</v>
      </c>
      <c r="N223" s="228" t="s">
        <v>44</v>
      </c>
      <c r="O223" s="91"/>
      <c r="P223" s="229">
        <f>O223*H223</f>
        <v>0</v>
      </c>
      <c r="Q223" s="229">
        <v>0.00024000000000000001</v>
      </c>
      <c r="R223" s="229">
        <f>Q223*H223</f>
        <v>0.00048000000000000001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231</v>
      </c>
      <c r="AT223" s="231" t="s">
        <v>161</v>
      </c>
      <c r="AU223" s="231" t="s">
        <v>89</v>
      </c>
      <c r="AY223" s="17" t="s">
        <v>159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7" t="s">
        <v>87</v>
      </c>
      <c r="BK223" s="232">
        <f>ROUND(I223*H223,1)</f>
        <v>0</v>
      </c>
      <c r="BL223" s="17" t="s">
        <v>231</v>
      </c>
      <c r="BM223" s="231" t="s">
        <v>930</v>
      </c>
    </row>
    <row r="224" s="2" customFormat="1" ht="24.15" customHeight="1">
      <c r="A224" s="38"/>
      <c r="B224" s="39"/>
      <c r="C224" s="219" t="s">
        <v>571</v>
      </c>
      <c r="D224" s="219" t="s">
        <v>161</v>
      </c>
      <c r="E224" s="220" t="s">
        <v>1629</v>
      </c>
      <c r="F224" s="221" t="s">
        <v>1630</v>
      </c>
      <c r="G224" s="222" t="s">
        <v>1416</v>
      </c>
      <c r="H224" s="223">
        <v>1</v>
      </c>
      <c r="I224" s="224"/>
      <c r="J224" s="225">
        <f>ROUND(I224*H224,1)</f>
        <v>0</v>
      </c>
      <c r="K224" s="226"/>
      <c r="L224" s="44"/>
      <c r="M224" s="227" t="s">
        <v>1</v>
      </c>
      <c r="N224" s="228" t="s">
        <v>44</v>
      </c>
      <c r="O224" s="91"/>
      <c r="P224" s="229">
        <f>O224*H224</f>
        <v>0</v>
      </c>
      <c r="Q224" s="229">
        <v>0.00023913999999999999</v>
      </c>
      <c r="R224" s="229">
        <f>Q224*H224</f>
        <v>0.00023913999999999999</v>
      </c>
      <c r="S224" s="229">
        <v>0</v>
      </c>
      <c r="T224" s="23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1" t="s">
        <v>231</v>
      </c>
      <c r="AT224" s="231" t="s">
        <v>161</v>
      </c>
      <c r="AU224" s="231" t="s">
        <v>89</v>
      </c>
      <c r="AY224" s="17" t="s">
        <v>159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7" t="s">
        <v>87</v>
      </c>
      <c r="BK224" s="232">
        <f>ROUND(I224*H224,1)</f>
        <v>0</v>
      </c>
      <c r="BL224" s="17" t="s">
        <v>231</v>
      </c>
      <c r="BM224" s="231" t="s">
        <v>940</v>
      </c>
    </row>
    <row r="225" s="2" customFormat="1" ht="16.5" customHeight="1">
      <c r="A225" s="38"/>
      <c r="B225" s="39"/>
      <c r="C225" s="219" t="s">
        <v>577</v>
      </c>
      <c r="D225" s="219" t="s">
        <v>161</v>
      </c>
      <c r="E225" s="220" t="s">
        <v>1631</v>
      </c>
      <c r="F225" s="221" t="s">
        <v>1632</v>
      </c>
      <c r="G225" s="222" t="s">
        <v>164</v>
      </c>
      <c r="H225" s="223">
        <v>2</v>
      </c>
      <c r="I225" s="224"/>
      <c r="J225" s="225">
        <f>ROUND(I225*H225,1)</f>
        <v>0</v>
      </c>
      <c r="K225" s="226"/>
      <c r="L225" s="44"/>
      <c r="M225" s="227" t="s">
        <v>1</v>
      </c>
      <c r="N225" s="228" t="s">
        <v>44</v>
      </c>
      <c r="O225" s="91"/>
      <c r="P225" s="229">
        <f>O225*H225</f>
        <v>0</v>
      </c>
      <c r="Q225" s="229">
        <v>0.00031</v>
      </c>
      <c r="R225" s="229">
        <f>Q225*H225</f>
        <v>0.00062</v>
      </c>
      <c r="S225" s="229">
        <v>0</v>
      </c>
      <c r="T225" s="23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1" t="s">
        <v>231</v>
      </c>
      <c r="AT225" s="231" t="s">
        <v>161</v>
      </c>
      <c r="AU225" s="231" t="s">
        <v>89</v>
      </c>
      <c r="AY225" s="17" t="s">
        <v>159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7" t="s">
        <v>87</v>
      </c>
      <c r="BK225" s="232">
        <f>ROUND(I225*H225,1)</f>
        <v>0</v>
      </c>
      <c r="BL225" s="17" t="s">
        <v>231</v>
      </c>
      <c r="BM225" s="231" t="s">
        <v>951</v>
      </c>
    </row>
    <row r="226" s="2" customFormat="1" ht="24.15" customHeight="1">
      <c r="A226" s="38"/>
      <c r="B226" s="39"/>
      <c r="C226" s="219" t="s">
        <v>582</v>
      </c>
      <c r="D226" s="219" t="s">
        <v>161</v>
      </c>
      <c r="E226" s="220" t="s">
        <v>1633</v>
      </c>
      <c r="F226" s="221" t="s">
        <v>1634</v>
      </c>
      <c r="G226" s="222" t="s">
        <v>286</v>
      </c>
      <c r="H226" s="223">
        <v>0.095000000000000001</v>
      </c>
      <c r="I226" s="224"/>
      <c r="J226" s="225">
        <f>ROUND(I226*H226,1)</f>
        <v>0</v>
      </c>
      <c r="K226" s="226"/>
      <c r="L226" s="44"/>
      <c r="M226" s="227" t="s">
        <v>1</v>
      </c>
      <c r="N226" s="228" t="s">
        <v>44</v>
      </c>
      <c r="O226" s="91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1" t="s">
        <v>231</v>
      </c>
      <c r="AT226" s="231" t="s">
        <v>161</v>
      </c>
      <c r="AU226" s="231" t="s">
        <v>89</v>
      </c>
      <c r="AY226" s="17" t="s">
        <v>159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7" t="s">
        <v>87</v>
      </c>
      <c r="BK226" s="232">
        <f>ROUND(I226*H226,1)</f>
        <v>0</v>
      </c>
      <c r="BL226" s="17" t="s">
        <v>231</v>
      </c>
      <c r="BM226" s="231" t="s">
        <v>964</v>
      </c>
    </row>
    <row r="227" s="12" customFormat="1" ht="25.92" customHeight="1">
      <c r="A227" s="12"/>
      <c r="B227" s="203"/>
      <c r="C227" s="204"/>
      <c r="D227" s="205" t="s">
        <v>78</v>
      </c>
      <c r="E227" s="206" t="s">
        <v>1635</v>
      </c>
      <c r="F227" s="206" t="s">
        <v>1636</v>
      </c>
      <c r="G227" s="204"/>
      <c r="H227" s="204"/>
      <c r="I227" s="207"/>
      <c r="J227" s="208">
        <f>BK227</f>
        <v>0</v>
      </c>
      <c r="K227" s="204"/>
      <c r="L227" s="209"/>
      <c r="M227" s="210"/>
      <c r="N227" s="211"/>
      <c r="O227" s="211"/>
      <c r="P227" s="212">
        <f>P228</f>
        <v>0</v>
      </c>
      <c r="Q227" s="211"/>
      <c r="R227" s="212">
        <f>R228</f>
        <v>0</v>
      </c>
      <c r="S227" s="211"/>
      <c r="T227" s="213">
        <f>T228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4" t="s">
        <v>87</v>
      </c>
      <c r="AT227" s="215" t="s">
        <v>78</v>
      </c>
      <c r="AU227" s="215" t="s">
        <v>79</v>
      </c>
      <c r="AY227" s="214" t="s">
        <v>159</v>
      </c>
      <c r="BK227" s="216">
        <f>BK228</f>
        <v>0</v>
      </c>
    </row>
    <row r="228" s="2" customFormat="1" ht="16.5" customHeight="1">
      <c r="A228" s="38"/>
      <c r="B228" s="39"/>
      <c r="C228" s="219" t="s">
        <v>587</v>
      </c>
      <c r="D228" s="219" t="s">
        <v>161</v>
      </c>
      <c r="E228" s="220" t="s">
        <v>1637</v>
      </c>
      <c r="F228" s="221" t="s">
        <v>1638</v>
      </c>
      <c r="G228" s="222" t="s">
        <v>1164</v>
      </c>
      <c r="H228" s="223">
        <v>5</v>
      </c>
      <c r="I228" s="224"/>
      <c r="J228" s="225">
        <f>ROUND(I228*H228,1)</f>
        <v>0</v>
      </c>
      <c r="K228" s="226"/>
      <c r="L228" s="44"/>
      <c r="M228" s="227" t="s">
        <v>1</v>
      </c>
      <c r="N228" s="228" t="s">
        <v>44</v>
      </c>
      <c r="O228" s="91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165</v>
      </c>
      <c r="AT228" s="231" t="s">
        <v>161</v>
      </c>
      <c r="AU228" s="231" t="s">
        <v>87</v>
      </c>
      <c r="AY228" s="17" t="s">
        <v>159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7" t="s">
        <v>87</v>
      </c>
      <c r="BK228" s="232">
        <f>ROUND(I228*H228,1)</f>
        <v>0</v>
      </c>
      <c r="BL228" s="17" t="s">
        <v>165</v>
      </c>
      <c r="BM228" s="231" t="s">
        <v>973</v>
      </c>
    </row>
    <row r="229" s="12" customFormat="1" ht="25.92" customHeight="1">
      <c r="A229" s="12"/>
      <c r="B229" s="203"/>
      <c r="C229" s="204"/>
      <c r="D229" s="205" t="s">
        <v>78</v>
      </c>
      <c r="E229" s="206" t="s">
        <v>1410</v>
      </c>
      <c r="F229" s="206" t="s">
        <v>1411</v>
      </c>
      <c r="G229" s="204"/>
      <c r="H229" s="204"/>
      <c r="I229" s="207"/>
      <c r="J229" s="208">
        <f>BK229</f>
        <v>0</v>
      </c>
      <c r="K229" s="204"/>
      <c r="L229" s="209"/>
      <c r="M229" s="210"/>
      <c r="N229" s="211"/>
      <c r="O229" s="211"/>
      <c r="P229" s="212">
        <f>P230</f>
        <v>0</v>
      </c>
      <c r="Q229" s="211"/>
      <c r="R229" s="212">
        <f>R230</f>
        <v>0</v>
      </c>
      <c r="S229" s="211"/>
      <c r="T229" s="213">
        <f>T230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4" t="s">
        <v>181</v>
      </c>
      <c r="AT229" s="215" t="s">
        <v>78</v>
      </c>
      <c r="AU229" s="215" t="s">
        <v>79</v>
      </c>
      <c r="AY229" s="214" t="s">
        <v>159</v>
      </c>
      <c r="BK229" s="216">
        <f>BK230</f>
        <v>0</v>
      </c>
    </row>
    <row r="230" s="12" customFormat="1" ht="22.8" customHeight="1">
      <c r="A230" s="12"/>
      <c r="B230" s="203"/>
      <c r="C230" s="204"/>
      <c r="D230" s="205" t="s">
        <v>78</v>
      </c>
      <c r="E230" s="217" t="s">
        <v>1412</v>
      </c>
      <c r="F230" s="217" t="s">
        <v>1413</v>
      </c>
      <c r="G230" s="204"/>
      <c r="H230" s="204"/>
      <c r="I230" s="207"/>
      <c r="J230" s="218">
        <f>BK230</f>
        <v>0</v>
      </c>
      <c r="K230" s="204"/>
      <c r="L230" s="209"/>
      <c r="M230" s="210"/>
      <c r="N230" s="211"/>
      <c r="O230" s="211"/>
      <c r="P230" s="212">
        <f>P231</f>
        <v>0</v>
      </c>
      <c r="Q230" s="211"/>
      <c r="R230" s="212">
        <f>R231</f>
        <v>0</v>
      </c>
      <c r="S230" s="211"/>
      <c r="T230" s="213">
        <f>T231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4" t="s">
        <v>181</v>
      </c>
      <c r="AT230" s="215" t="s">
        <v>78</v>
      </c>
      <c r="AU230" s="215" t="s">
        <v>87</v>
      </c>
      <c r="AY230" s="214" t="s">
        <v>159</v>
      </c>
      <c r="BK230" s="216">
        <f>BK231</f>
        <v>0</v>
      </c>
    </row>
    <row r="231" s="2" customFormat="1" ht="16.5" customHeight="1">
      <c r="A231" s="38"/>
      <c r="B231" s="39"/>
      <c r="C231" s="219" t="s">
        <v>591</v>
      </c>
      <c r="D231" s="219" t="s">
        <v>161</v>
      </c>
      <c r="E231" s="220" t="s">
        <v>1415</v>
      </c>
      <c r="F231" s="221" t="s">
        <v>1413</v>
      </c>
      <c r="G231" s="222" t="s">
        <v>1416</v>
      </c>
      <c r="H231" s="223">
        <v>1</v>
      </c>
      <c r="I231" s="224"/>
      <c r="J231" s="225">
        <f>ROUND(I231*H231,1)</f>
        <v>0</v>
      </c>
      <c r="K231" s="226"/>
      <c r="L231" s="44"/>
      <c r="M231" s="277" t="s">
        <v>1</v>
      </c>
      <c r="N231" s="278" t="s">
        <v>44</v>
      </c>
      <c r="O231" s="279"/>
      <c r="P231" s="280">
        <f>O231*H231</f>
        <v>0</v>
      </c>
      <c r="Q231" s="280">
        <v>0</v>
      </c>
      <c r="R231" s="280">
        <f>Q231*H231</f>
        <v>0</v>
      </c>
      <c r="S231" s="280">
        <v>0</v>
      </c>
      <c r="T231" s="281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1" t="s">
        <v>1417</v>
      </c>
      <c r="AT231" s="231" t="s">
        <v>161</v>
      </c>
      <c r="AU231" s="231" t="s">
        <v>89</v>
      </c>
      <c r="AY231" s="17" t="s">
        <v>159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7" t="s">
        <v>87</v>
      </c>
      <c r="BK231" s="232">
        <f>ROUND(I231*H231,1)</f>
        <v>0</v>
      </c>
      <c r="BL231" s="17" t="s">
        <v>1417</v>
      </c>
      <c r="BM231" s="231" t="s">
        <v>1639</v>
      </c>
    </row>
    <row r="232" s="2" customFormat="1" ht="6.96" customHeight="1">
      <c r="A232" s="38"/>
      <c r="B232" s="66"/>
      <c r="C232" s="67"/>
      <c r="D232" s="67"/>
      <c r="E232" s="67"/>
      <c r="F232" s="67"/>
      <c r="G232" s="67"/>
      <c r="H232" s="67"/>
      <c r="I232" s="67"/>
      <c r="J232" s="67"/>
      <c r="K232" s="67"/>
      <c r="L232" s="44"/>
      <c r="M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</row>
  </sheetData>
  <sheetProtection sheet="1" autoFilter="0" formatColumns="0" formatRows="0" objects="1" scenarios="1" spinCount="100000" saltValue="CKltaav0NEGYaM/vh9stNDwY9rXtZxte2hkrrR8N7HQCdm8BEMOece//eougyYH9HbeKSxHAKPHN5cDxvDNE1A==" hashValue="ZjvOT3Q1srt2vy9NDavN35GrxMjEfaove64HAJGO+Ehfut2W2pcJBcgtZWBa2t1DZ7mh2qMpAFEAGJS7536XNw==" algorithmName="SHA-512" password="CC35"/>
  <autoFilter ref="C126:K231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Zázemí pro ŠPP, rozšíření ŠJ a ŠD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1640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32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1420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3.25" customHeight="1">
      <c r="A27" s="145"/>
      <c r="B27" s="146"/>
      <c r="C27" s="145"/>
      <c r="D27" s="145"/>
      <c r="E27" s="147" t="s">
        <v>108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ROUND(J124, 1)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ROUND((SUM(BE124:BE183)),  1)</f>
        <v>0</v>
      </c>
      <c r="G33" s="38"/>
      <c r="H33" s="38"/>
      <c r="I33" s="155">
        <v>0.20999999999999999</v>
      </c>
      <c r="J33" s="154">
        <f>ROUND(((SUM(BE124:BE183))*I33),  1)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ROUND((SUM(BF124:BF183)),  1)</f>
        <v>0</v>
      </c>
      <c r="G34" s="38"/>
      <c r="H34" s="38"/>
      <c r="I34" s="155">
        <v>0.12</v>
      </c>
      <c r="J34" s="154">
        <f>ROUND(((SUM(BF124:BF183))*I34),  1)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ROUND((SUM(BG124:BG183)),  1)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ROUND((SUM(BH124:BH183)),  1)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ROUND((SUM(BI124:BI183)),  1)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Zázemí pro ŠPP, rozšíření ŠJ a ŠD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609-03 - Vytápění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p.č.st. 3068, p.č. 1753/2, p.č. 1753/1</v>
      </c>
      <c r="G89" s="40"/>
      <c r="H89" s="40"/>
      <c r="I89" s="32" t="s">
        <v>22</v>
      </c>
      <c r="J89" s="79" t="str">
        <f>IF(J12="","",J12)</f>
        <v>3. 10. 2025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Město Písek, Velké náměstí 114/3, 397 01 Písek</v>
      </c>
      <c r="G91" s="40"/>
      <c r="H91" s="40"/>
      <c r="I91" s="32" t="s">
        <v>31</v>
      </c>
      <c r="J91" s="36" t="str">
        <f>E21</f>
        <v>Atelier Písek s.r.o., Ing. arch. Eva Svinteková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Ing. Michal Albrecht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110</v>
      </c>
      <c r="D94" s="176"/>
      <c r="E94" s="176"/>
      <c r="F94" s="176"/>
      <c r="G94" s="176"/>
      <c r="H94" s="176"/>
      <c r="I94" s="176"/>
      <c r="J94" s="177" t="s">
        <v>111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112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113</v>
      </c>
    </row>
    <row r="97" s="9" customFormat="1" ht="24.96" customHeight="1">
      <c r="A97" s="9"/>
      <c r="B97" s="179"/>
      <c r="C97" s="180"/>
      <c r="D97" s="181" t="s">
        <v>1641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1642</v>
      </c>
      <c r="E98" s="182"/>
      <c r="F98" s="182"/>
      <c r="G98" s="182"/>
      <c r="H98" s="182"/>
      <c r="I98" s="182"/>
      <c r="J98" s="183">
        <f>J136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1643</v>
      </c>
      <c r="E99" s="182"/>
      <c r="F99" s="182"/>
      <c r="G99" s="182"/>
      <c r="H99" s="182"/>
      <c r="I99" s="182"/>
      <c r="J99" s="183">
        <f>J149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1644</v>
      </c>
      <c r="E100" s="182"/>
      <c r="F100" s="182"/>
      <c r="G100" s="182"/>
      <c r="H100" s="182"/>
      <c r="I100" s="182"/>
      <c r="J100" s="183">
        <f>J159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1645</v>
      </c>
      <c r="E101" s="182"/>
      <c r="F101" s="182"/>
      <c r="G101" s="182"/>
      <c r="H101" s="182"/>
      <c r="I101" s="182"/>
      <c r="J101" s="183">
        <f>J173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1426</v>
      </c>
      <c r="E102" s="182"/>
      <c r="F102" s="182"/>
      <c r="G102" s="182"/>
      <c r="H102" s="182"/>
      <c r="I102" s="182"/>
      <c r="J102" s="183">
        <f>J175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9"/>
      <c r="C103" s="180"/>
      <c r="D103" s="181" t="s">
        <v>142</v>
      </c>
      <c r="E103" s="182"/>
      <c r="F103" s="182"/>
      <c r="G103" s="182"/>
      <c r="H103" s="182"/>
      <c r="I103" s="182"/>
      <c r="J103" s="183">
        <f>J181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143</v>
      </c>
      <c r="E104" s="188"/>
      <c r="F104" s="188"/>
      <c r="G104" s="188"/>
      <c r="H104" s="188"/>
      <c r="I104" s="188"/>
      <c r="J104" s="189">
        <f>J182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144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74" t="str">
        <f>E7</f>
        <v>Zázemí pro ŠPP, rozšíření ŠJ a ŠD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106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609-03 - Vytápění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p.č.st. 3068, p.č. 1753/2, p.č. 1753/1</v>
      </c>
      <c r="G118" s="40"/>
      <c r="H118" s="40"/>
      <c r="I118" s="32" t="s">
        <v>22</v>
      </c>
      <c r="J118" s="79" t="str">
        <f>IF(J12="","",J12)</f>
        <v>3. 10. 2025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40.05" customHeight="1">
      <c r="A120" s="38"/>
      <c r="B120" s="39"/>
      <c r="C120" s="32" t="s">
        <v>24</v>
      </c>
      <c r="D120" s="40"/>
      <c r="E120" s="40"/>
      <c r="F120" s="27" t="str">
        <f>E15</f>
        <v>Město Písek, Velké náměstí 114/3, 397 01 Písek</v>
      </c>
      <c r="G120" s="40"/>
      <c r="H120" s="40"/>
      <c r="I120" s="32" t="s">
        <v>31</v>
      </c>
      <c r="J120" s="36" t="str">
        <f>E21</f>
        <v>Atelier Písek s.r.o., Ing. arch. Eva Svinteková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29</v>
      </c>
      <c r="D121" s="40"/>
      <c r="E121" s="40"/>
      <c r="F121" s="27" t="str">
        <f>IF(E18="","",E18)</f>
        <v>Vyplň údaj</v>
      </c>
      <c r="G121" s="40"/>
      <c r="H121" s="40"/>
      <c r="I121" s="32" t="s">
        <v>34</v>
      </c>
      <c r="J121" s="36" t="str">
        <f>E24</f>
        <v>Ing. Michal Albrecht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145</v>
      </c>
      <c r="D123" s="194" t="s">
        <v>64</v>
      </c>
      <c r="E123" s="194" t="s">
        <v>60</v>
      </c>
      <c r="F123" s="194" t="s">
        <v>61</v>
      </c>
      <c r="G123" s="194" t="s">
        <v>146</v>
      </c>
      <c r="H123" s="194" t="s">
        <v>147</v>
      </c>
      <c r="I123" s="194" t="s">
        <v>148</v>
      </c>
      <c r="J123" s="195" t="s">
        <v>111</v>
      </c>
      <c r="K123" s="196" t="s">
        <v>149</v>
      </c>
      <c r="L123" s="197"/>
      <c r="M123" s="100" t="s">
        <v>1</v>
      </c>
      <c r="N123" s="101" t="s">
        <v>43</v>
      </c>
      <c r="O123" s="101" t="s">
        <v>150</v>
      </c>
      <c r="P123" s="101" t="s">
        <v>151</v>
      </c>
      <c r="Q123" s="101" t="s">
        <v>152</v>
      </c>
      <c r="R123" s="101" t="s">
        <v>153</v>
      </c>
      <c r="S123" s="101" t="s">
        <v>154</v>
      </c>
      <c r="T123" s="102" t="s">
        <v>155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156</v>
      </c>
      <c r="D124" s="40"/>
      <c r="E124" s="40"/>
      <c r="F124" s="40"/>
      <c r="G124" s="40"/>
      <c r="H124" s="40"/>
      <c r="I124" s="40"/>
      <c r="J124" s="198">
        <f>BK124</f>
        <v>0</v>
      </c>
      <c r="K124" s="40"/>
      <c r="L124" s="44"/>
      <c r="M124" s="103"/>
      <c r="N124" s="199"/>
      <c r="O124" s="104"/>
      <c r="P124" s="200">
        <f>P125+P136+P149+P159+P173+P175+P181</f>
        <v>0</v>
      </c>
      <c r="Q124" s="104"/>
      <c r="R124" s="200">
        <f>R125+R136+R149+R159+R173+R175+R181</f>
        <v>0.80086381080000002</v>
      </c>
      <c r="S124" s="104"/>
      <c r="T124" s="201">
        <f>T125+T136+T149+T159+T173+T175+T181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78</v>
      </c>
      <c r="AU124" s="17" t="s">
        <v>113</v>
      </c>
      <c r="BK124" s="202">
        <f>BK125+BK136+BK149+BK159+BK173+BK175+BK181</f>
        <v>0</v>
      </c>
    </row>
    <row r="125" s="12" customFormat="1" ht="25.92" customHeight="1">
      <c r="A125" s="12"/>
      <c r="B125" s="203"/>
      <c r="C125" s="204"/>
      <c r="D125" s="205" t="s">
        <v>78</v>
      </c>
      <c r="E125" s="206" t="s">
        <v>1031</v>
      </c>
      <c r="F125" s="206" t="s">
        <v>1032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SUM(P126:P135)</f>
        <v>0</v>
      </c>
      <c r="Q125" s="211"/>
      <c r="R125" s="212">
        <f>SUM(R126:R135)</f>
        <v>0.073798260000000004</v>
      </c>
      <c r="S125" s="211"/>
      <c r="T125" s="213">
        <f>SUM(T126:T135)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89</v>
      </c>
      <c r="AT125" s="215" t="s">
        <v>78</v>
      </c>
      <c r="AU125" s="215" t="s">
        <v>79</v>
      </c>
      <c r="AY125" s="214" t="s">
        <v>159</v>
      </c>
      <c r="BK125" s="216">
        <f>SUM(BK126:BK135)</f>
        <v>0</v>
      </c>
    </row>
    <row r="126" s="2" customFormat="1" ht="16.5" customHeight="1">
      <c r="A126" s="38"/>
      <c r="B126" s="39"/>
      <c r="C126" s="219" t="s">
        <v>87</v>
      </c>
      <c r="D126" s="219" t="s">
        <v>161</v>
      </c>
      <c r="E126" s="220" t="s">
        <v>1646</v>
      </c>
      <c r="F126" s="221" t="s">
        <v>1647</v>
      </c>
      <c r="G126" s="222" t="s">
        <v>173</v>
      </c>
      <c r="H126" s="223">
        <v>2</v>
      </c>
      <c r="I126" s="224"/>
      <c r="J126" s="225">
        <f>ROUND(I126*H126,1)</f>
        <v>0</v>
      </c>
      <c r="K126" s="226"/>
      <c r="L126" s="44"/>
      <c r="M126" s="227" t="s">
        <v>1</v>
      </c>
      <c r="N126" s="228" t="s">
        <v>44</v>
      </c>
      <c r="O126" s="91"/>
      <c r="P126" s="229">
        <f>O126*H126</f>
        <v>0</v>
      </c>
      <c r="Q126" s="229">
        <v>0.0020999999999999999</v>
      </c>
      <c r="R126" s="229">
        <f>Q126*H126</f>
        <v>0.0041999999999999997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231</v>
      </c>
      <c r="AT126" s="231" t="s">
        <v>161</v>
      </c>
      <c r="AU126" s="231" t="s">
        <v>87</v>
      </c>
      <c r="AY126" s="17" t="s">
        <v>159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87</v>
      </c>
      <c r="BK126" s="232">
        <f>ROUND(I126*H126,1)</f>
        <v>0</v>
      </c>
      <c r="BL126" s="17" t="s">
        <v>231</v>
      </c>
      <c r="BM126" s="231" t="s">
        <v>89</v>
      </c>
    </row>
    <row r="127" s="2" customFormat="1" ht="37.8" customHeight="1">
      <c r="A127" s="38"/>
      <c r="B127" s="39"/>
      <c r="C127" s="219" t="s">
        <v>89</v>
      </c>
      <c r="D127" s="219" t="s">
        <v>161</v>
      </c>
      <c r="E127" s="220" t="s">
        <v>1648</v>
      </c>
      <c r="F127" s="221" t="s">
        <v>1649</v>
      </c>
      <c r="G127" s="222" t="s">
        <v>427</v>
      </c>
      <c r="H127" s="223">
        <v>145</v>
      </c>
      <c r="I127" s="224"/>
      <c r="J127" s="225">
        <f>ROUND(I127*H127,1)</f>
        <v>0</v>
      </c>
      <c r="K127" s="226"/>
      <c r="L127" s="44"/>
      <c r="M127" s="227" t="s">
        <v>1</v>
      </c>
      <c r="N127" s="228" t="s">
        <v>44</v>
      </c>
      <c r="O127" s="91"/>
      <c r="P127" s="229">
        <f>O127*H127</f>
        <v>0</v>
      </c>
      <c r="Q127" s="229">
        <v>0.00019656</v>
      </c>
      <c r="R127" s="229">
        <f>Q127*H127</f>
        <v>0.028501200000000001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231</v>
      </c>
      <c r="AT127" s="231" t="s">
        <v>161</v>
      </c>
      <c r="AU127" s="231" t="s">
        <v>87</v>
      </c>
      <c r="AY127" s="17" t="s">
        <v>159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87</v>
      </c>
      <c r="BK127" s="232">
        <f>ROUND(I127*H127,1)</f>
        <v>0</v>
      </c>
      <c r="BL127" s="17" t="s">
        <v>231</v>
      </c>
      <c r="BM127" s="231" t="s">
        <v>1650</v>
      </c>
    </row>
    <row r="128" s="13" customFormat="1">
      <c r="A128" s="13"/>
      <c r="B128" s="233"/>
      <c r="C128" s="234"/>
      <c r="D128" s="235" t="s">
        <v>175</v>
      </c>
      <c r="E128" s="236" t="s">
        <v>1</v>
      </c>
      <c r="F128" s="237" t="s">
        <v>1651</v>
      </c>
      <c r="G128" s="234"/>
      <c r="H128" s="238">
        <v>145</v>
      </c>
      <c r="I128" s="239"/>
      <c r="J128" s="234"/>
      <c r="K128" s="234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175</v>
      </c>
      <c r="AU128" s="244" t="s">
        <v>87</v>
      </c>
      <c r="AV128" s="13" t="s">
        <v>89</v>
      </c>
      <c r="AW128" s="13" t="s">
        <v>33</v>
      </c>
      <c r="AX128" s="13" t="s">
        <v>87</v>
      </c>
      <c r="AY128" s="244" t="s">
        <v>159</v>
      </c>
    </row>
    <row r="129" s="2" customFormat="1" ht="37.8" customHeight="1">
      <c r="A129" s="38"/>
      <c r="B129" s="39"/>
      <c r="C129" s="219" t="s">
        <v>170</v>
      </c>
      <c r="D129" s="219" t="s">
        <v>161</v>
      </c>
      <c r="E129" s="220" t="s">
        <v>1652</v>
      </c>
      <c r="F129" s="221" t="s">
        <v>1653</v>
      </c>
      <c r="G129" s="222" t="s">
        <v>427</v>
      </c>
      <c r="H129" s="223">
        <v>65</v>
      </c>
      <c r="I129" s="224"/>
      <c r="J129" s="225">
        <f>ROUND(I129*H129,1)</f>
        <v>0</v>
      </c>
      <c r="K129" s="226"/>
      <c r="L129" s="44"/>
      <c r="M129" s="227" t="s">
        <v>1</v>
      </c>
      <c r="N129" s="228" t="s">
        <v>44</v>
      </c>
      <c r="O129" s="91"/>
      <c r="P129" s="229">
        <f>O129*H129</f>
        <v>0</v>
      </c>
      <c r="Q129" s="229">
        <v>0.00024078000000000001</v>
      </c>
      <c r="R129" s="229">
        <f>Q129*H129</f>
        <v>0.0156507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231</v>
      </c>
      <c r="AT129" s="231" t="s">
        <v>161</v>
      </c>
      <c r="AU129" s="231" t="s">
        <v>87</v>
      </c>
      <c r="AY129" s="17" t="s">
        <v>159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87</v>
      </c>
      <c r="BK129" s="232">
        <f>ROUND(I129*H129,1)</f>
        <v>0</v>
      </c>
      <c r="BL129" s="17" t="s">
        <v>231</v>
      </c>
      <c r="BM129" s="231" t="s">
        <v>1654</v>
      </c>
    </row>
    <row r="130" s="13" customFormat="1">
      <c r="A130" s="13"/>
      <c r="B130" s="233"/>
      <c r="C130" s="234"/>
      <c r="D130" s="235" t="s">
        <v>175</v>
      </c>
      <c r="E130" s="236" t="s">
        <v>1</v>
      </c>
      <c r="F130" s="237" t="s">
        <v>498</v>
      </c>
      <c r="G130" s="234"/>
      <c r="H130" s="238">
        <v>65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175</v>
      </c>
      <c r="AU130" s="244" t="s">
        <v>87</v>
      </c>
      <c r="AV130" s="13" t="s">
        <v>89</v>
      </c>
      <c r="AW130" s="13" t="s">
        <v>33</v>
      </c>
      <c r="AX130" s="13" t="s">
        <v>87</v>
      </c>
      <c r="AY130" s="244" t="s">
        <v>159</v>
      </c>
    </row>
    <row r="131" s="2" customFormat="1" ht="37.8" customHeight="1">
      <c r="A131" s="38"/>
      <c r="B131" s="39"/>
      <c r="C131" s="219" t="s">
        <v>165</v>
      </c>
      <c r="D131" s="219" t="s">
        <v>161</v>
      </c>
      <c r="E131" s="220" t="s">
        <v>1655</v>
      </c>
      <c r="F131" s="221" t="s">
        <v>1656</v>
      </c>
      <c r="G131" s="222" t="s">
        <v>427</v>
      </c>
      <c r="H131" s="223">
        <v>37</v>
      </c>
      <c r="I131" s="224"/>
      <c r="J131" s="225">
        <f>ROUND(I131*H131,1)</f>
        <v>0</v>
      </c>
      <c r="K131" s="226"/>
      <c r="L131" s="44"/>
      <c r="M131" s="227" t="s">
        <v>1</v>
      </c>
      <c r="N131" s="228" t="s">
        <v>44</v>
      </c>
      <c r="O131" s="91"/>
      <c r="P131" s="229">
        <f>O131*H131</f>
        <v>0</v>
      </c>
      <c r="Q131" s="229">
        <v>0.00033827999999999999</v>
      </c>
      <c r="R131" s="229">
        <f>Q131*H131</f>
        <v>0.012516359999999999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231</v>
      </c>
      <c r="AT131" s="231" t="s">
        <v>161</v>
      </c>
      <c r="AU131" s="231" t="s">
        <v>87</v>
      </c>
      <c r="AY131" s="17" t="s">
        <v>159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87</v>
      </c>
      <c r="BK131" s="232">
        <f>ROUND(I131*H131,1)</f>
        <v>0</v>
      </c>
      <c r="BL131" s="17" t="s">
        <v>231</v>
      </c>
      <c r="BM131" s="231" t="s">
        <v>1657</v>
      </c>
    </row>
    <row r="132" s="2" customFormat="1" ht="16.5" customHeight="1">
      <c r="A132" s="38"/>
      <c r="B132" s="39"/>
      <c r="C132" s="219" t="s">
        <v>181</v>
      </c>
      <c r="D132" s="219" t="s">
        <v>161</v>
      </c>
      <c r="E132" s="220" t="s">
        <v>1658</v>
      </c>
      <c r="F132" s="221" t="s">
        <v>1659</v>
      </c>
      <c r="G132" s="222" t="s">
        <v>427</v>
      </c>
      <c r="H132" s="223">
        <v>37</v>
      </c>
      <c r="I132" s="224"/>
      <c r="J132" s="225">
        <f>ROUND(I132*H132,1)</f>
        <v>0</v>
      </c>
      <c r="K132" s="226"/>
      <c r="L132" s="44"/>
      <c r="M132" s="227" t="s">
        <v>1</v>
      </c>
      <c r="N132" s="228" t="s">
        <v>44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231</v>
      </c>
      <c r="AT132" s="231" t="s">
        <v>161</v>
      </c>
      <c r="AU132" s="231" t="s">
        <v>87</v>
      </c>
      <c r="AY132" s="17" t="s">
        <v>159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87</v>
      </c>
      <c r="BK132" s="232">
        <f>ROUND(I132*H132,1)</f>
        <v>0</v>
      </c>
      <c r="BL132" s="17" t="s">
        <v>231</v>
      </c>
      <c r="BM132" s="231" t="s">
        <v>8</v>
      </c>
    </row>
    <row r="133" s="2" customFormat="1" ht="24.15" customHeight="1">
      <c r="A133" s="38"/>
      <c r="B133" s="39"/>
      <c r="C133" s="266" t="s">
        <v>186</v>
      </c>
      <c r="D133" s="266" t="s">
        <v>572</v>
      </c>
      <c r="E133" s="267" t="s">
        <v>1660</v>
      </c>
      <c r="F133" s="268" t="s">
        <v>1661</v>
      </c>
      <c r="G133" s="269" t="s">
        <v>427</v>
      </c>
      <c r="H133" s="270">
        <v>35</v>
      </c>
      <c r="I133" s="271"/>
      <c r="J133" s="272">
        <f>ROUND(I133*H133,1)</f>
        <v>0</v>
      </c>
      <c r="K133" s="273"/>
      <c r="L133" s="274"/>
      <c r="M133" s="275" t="s">
        <v>1</v>
      </c>
      <c r="N133" s="276" t="s">
        <v>44</v>
      </c>
      <c r="O133" s="91"/>
      <c r="P133" s="229">
        <f>O133*H133</f>
        <v>0</v>
      </c>
      <c r="Q133" s="229">
        <v>0.00031</v>
      </c>
      <c r="R133" s="229">
        <f>Q133*H133</f>
        <v>0.01085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311</v>
      </c>
      <c r="AT133" s="231" t="s">
        <v>572</v>
      </c>
      <c r="AU133" s="231" t="s">
        <v>87</v>
      </c>
      <c r="AY133" s="17" t="s">
        <v>159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87</v>
      </c>
      <c r="BK133" s="232">
        <f>ROUND(I133*H133,1)</f>
        <v>0</v>
      </c>
      <c r="BL133" s="17" t="s">
        <v>231</v>
      </c>
      <c r="BM133" s="231" t="s">
        <v>221</v>
      </c>
    </row>
    <row r="134" s="2" customFormat="1" ht="24.15" customHeight="1">
      <c r="A134" s="38"/>
      <c r="B134" s="39"/>
      <c r="C134" s="266" t="s">
        <v>190</v>
      </c>
      <c r="D134" s="266" t="s">
        <v>572</v>
      </c>
      <c r="E134" s="267" t="s">
        <v>1662</v>
      </c>
      <c r="F134" s="268" t="s">
        <v>1663</v>
      </c>
      <c r="G134" s="269" t="s">
        <v>427</v>
      </c>
      <c r="H134" s="270">
        <v>2</v>
      </c>
      <c r="I134" s="271"/>
      <c r="J134" s="272">
        <f>ROUND(I134*H134,1)</f>
        <v>0</v>
      </c>
      <c r="K134" s="273"/>
      <c r="L134" s="274"/>
      <c r="M134" s="275" t="s">
        <v>1</v>
      </c>
      <c r="N134" s="276" t="s">
        <v>44</v>
      </c>
      <c r="O134" s="91"/>
      <c r="P134" s="229">
        <f>O134*H134</f>
        <v>0</v>
      </c>
      <c r="Q134" s="229">
        <v>0.0010399999999999999</v>
      </c>
      <c r="R134" s="229">
        <f>Q134*H134</f>
        <v>0.0020799999999999998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311</v>
      </c>
      <c r="AT134" s="231" t="s">
        <v>572</v>
      </c>
      <c r="AU134" s="231" t="s">
        <v>87</v>
      </c>
      <c r="AY134" s="17" t="s">
        <v>159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87</v>
      </c>
      <c r="BK134" s="232">
        <f>ROUND(I134*H134,1)</f>
        <v>0</v>
      </c>
      <c r="BL134" s="17" t="s">
        <v>231</v>
      </c>
      <c r="BM134" s="231" t="s">
        <v>231</v>
      </c>
    </row>
    <row r="135" s="2" customFormat="1" ht="21.75" customHeight="1">
      <c r="A135" s="38"/>
      <c r="B135" s="39"/>
      <c r="C135" s="219" t="s">
        <v>194</v>
      </c>
      <c r="D135" s="219" t="s">
        <v>161</v>
      </c>
      <c r="E135" s="220" t="s">
        <v>1057</v>
      </c>
      <c r="F135" s="221" t="s">
        <v>1664</v>
      </c>
      <c r="G135" s="222" t="s">
        <v>286</v>
      </c>
      <c r="H135" s="223">
        <v>0.029000000000000001</v>
      </c>
      <c r="I135" s="224"/>
      <c r="J135" s="225">
        <f>ROUND(I135*H135,1)</f>
        <v>0</v>
      </c>
      <c r="K135" s="226"/>
      <c r="L135" s="44"/>
      <c r="M135" s="227" t="s">
        <v>1</v>
      </c>
      <c r="N135" s="228" t="s">
        <v>44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231</v>
      </c>
      <c r="AT135" s="231" t="s">
        <v>161</v>
      </c>
      <c r="AU135" s="231" t="s">
        <v>87</v>
      </c>
      <c r="AY135" s="17" t="s">
        <v>159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87</v>
      </c>
      <c r="BK135" s="232">
        <f>ROUND(I135*H135,1)</f>
        <v>0</v>
      </c>
      <c r="BL135" s="17" t="s">
        <v>231</v>
      </c>
      <c r="BM135" s="231" t="s">
        <v>241</v>
      </c>
    </row>
    <row r="136" s="12" customFormat="1" ht="25.92" customHeight="1">
      <c r="A136" s="12"/>
      <c r="B136" s="203"/>
      <c r="C136" s="204"/>
      <c r="D136" s="205" t="s">
        <v>78</v>
      </c>
      <c r="E136" s="206" t="s">
        <v>1665</v>
      </c>
      <c r="F136" s="206" t="s">
        <v>1666</v>
      </c>
      <c r="G136" s="204"/>
      <c r="H136" s="204"/>
      <c r="I136" s="207"/>
      <c r="J136" s="208">
        <f>BK136</f>
        <v>0</v>
      </c>
      <c r="K136" s="204"/>
      <c r="L136" s="209"/>
      <c r="M136" s="210"/>
      <c r="N136" s="211"/>
      <c r="O136" s="211"/>
      <c r="P136" s="212">
        <f>SUM(P137:P148)</f>
        <v>0</v>
      </c>
      <c r="Q136" s="211"/>
      <c r="R136" s="212">
        <f>SUM(R137:R148)</f>
        <v>0.2048353</v>
      </c>
      <c r="S136" s="211"/>
      <c r="T136" s="213">
        <f>SUM(T137:T148)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4" t="s">
        <v>89</v>
      </c>
      <c r="AT136" s="215" t="s">
        <v>78</v>
      </c>
      <c r="AU136" s="215" t="s">
        <v>79</v>
      </c>
      <c r="AY136" s="214" t="s">
        <v>159</v>
      </c>
      <c r="BK136" s="216">
        <f>SUM(BK137:BK148)</f>
        <v>0</v>
      </c>
    </row>
    <row r="137" s="2" customFormat="1" ht="21.75" customHeight="1">
      <c r="A137" s="38"/>
      <c r="B137" s="39"/>
      <c r="C137" s="219" t="s">
        <v>198</v>
      </c>
      <c r="D137" s="219" t="s">
        <v>161</v>
      </c>
      <c r="E137" s="220" t="s">
        <v>1667</v>
      </c>
      <c r="F137" s="221" t="s">
        <v>1668</v>
      </c>
      <c r="G137" s="222" t="s">
        <v>427</v>
      </c>
      <c r="H137" s="223">
        <v>10</v>
      </c>
      <c r="I137" s="224"/>
      <c r="J137" s="225">
        <f>ROUND(I137*H137,1)</f>
        <v>0</v>
      </c>
      <c r="K137" s="226"/>
      <c r="L137" s="44"/>
      <c r="M137" s="227" t="s">
        <v>1</v>
      </c>
      <c r="N137" s="228" t="s">
        <v>44</v>
      </c>
      <c r="O137" s="91"/>
      <c r="P137" s="229">
        <f>O137*H137</f>
        <v>0</v>
      </c>
      <c r="Q137" s="229">
        <v>1.995E-05</v>
      </c>
      <c r="R137" s="229">
        <f>Q137*H137</f>
        <v>0.0001995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231</v>
      </c>
      <c r="AT137" s="231" t="s">
        <v>161</v>
      </c>
      <c r="AU137" s="231" t="s">
        <v>87</v>
      </c>
      <c r="AY137" s="17" t="s">
        <v>159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87</v>
      </c>
      <c r="BK137" s="232">
        <f>ROUND(I137*H137,1)</f>
        <v>0</v>
      </c>
      <c r="BL137" s="17" t="s">
        <v>231</v>
      </c>
      <c r="BM137" s="231" t="s">
        <v>252</v>
      </c>
    </row>
    <row r="138" s="2" customFormat="1" ht="16.5" customHeight="1">
      <c r="A138" s="38"/>
      <c r="B138" s="39"/>
      <c r="C138" s="219" t="s">
        <v>203</v>
      </c>
      <c r="D138" s="219" t="s">
        <v>161</v>
      </c>
      <c r="E138" s="220" t="s">
        <v>1669</v>
      </c>
      <c r="F138" s="221" t="s">
        <v>1670</v>
      </c>
      <c r="G138" s="222" t="s">
        <v>164</v>
      </c>
      <c r="H138" s="223">
        <v>2</v>
      </c>
      <c r="I138" s="224"/>
      <c r="J138" s="225">
        <f>ROUND(I138*H138,1)</f>
        <v>0</v>
      </c>
      <c r="K138" s="226"/>
      <c r="L138" s="44"/>
      <c r="M138" s="227" t="s">
        <v>1</v>
      </c>
      <c r="N138" s="228" t="s">
        <v>44</v>
      </c>
      <c r="O138" s="91"/>
      <c r="P138" s="229">
        <f>O138*H138</f>
        <v>0</v>
      </c>
      <c r="Q138" s="229">
        <v>0.00029639999999999999</v>
      </c>
      <c r="R138" s="229">
        <f>Q138*H138</f>
        <v>0.00059279999999999999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231</v>
      </c>
      <c r="AT138" s="231" t="s">
        <v>161</v>
      </c>
      <c r="AU138" s="231" t="s">
        <v>87</v>
      </c>
      <c r="AY138" s="17" t="s">
        <v>159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87</v>
      </c>
      <c r="BK138" s="232">
        <f>ROUND(I138*H138,1)</f>
        <v>0</v>
      </c>
      <c r="BL138" s="17" t="s">
        <v>231</v>
      </c>
      <c r="BM138" s="231" t="s">
        <v>259</v>
      </c>
    </row>
    <row r="139" s="2" customFormat="1" ht="24.15" customHeight="1">
      <c r="A139" s="38"/>
      <c r="B139" s="39"/>
      <c r="C139" s="219" t="s">
        <v>207</v>
      </c>
      <c r="D139" s="219" t="s">
        <v>161</v>
      </c>
      <c r="E139" s="220" t="s">
        <v>1671</v>
      </c>
      <c r="F139" s="221" t="s">
        <v>1672</v>
      </c>
      <c r="G139" s="222" t="s">
        <v>427</v>
      </c>
      <c r="H139" s="223">
        <v>110</v>
      </c>
      <c r="I139" s="224"/>
      <c r="J139" s="225">
        <f>ROUND(I139*H139,1)</f>
        <v>0</v>
      </c>
      <c r="K139" s="226"/>
      <c r="L139" s="44"/>
      <c r="M139" s="227" t="s">
        <v>1</v>
      </c>
      <c r="N139" s="228" t="s">
        <v>44</v>
      </c>
      <c r="O139" s="91"/>
      <c r="P139" s="229">
        <f>O139*H139</f>
        <v>0</v>
      </c>
      <c r="Q139" s="229">
        <v>0.00048000000000000001</v>
      </c>
      <c r="R139" s="229">
        <f>Q139*H139</f>
        <v>0.0528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231</v>
      </c>
      <c r="AT139" s="231" t="s">
        <v>161</v>
      </c>
      <c r="AU139" s="231" t="s">
        <v>87</v>
      </c>
      <c r="AY139" s="17" t="s">
        <v>159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87</v>
      </c>
      <c r="BK139" s="232">
        <f>ROUND(I139*H139,1)</f>
        <v>0</v>
      </c>
      <c r="BL139" s="17" t="s">
        <v>231</v>
      </c>
      <c r="BM139" s="231" t="s">
        <v>1673</v>
      </c>
    </row>
    <row r="140" s="2" customFormat="1" ht="24.15" customHeight="1">
      <c r="A140" s="38"/>
      <c r="B140" s="39"/>
      <c r="C140" s="219" t="s">
        <v>8</v>
      </c>
      <c r="D140" s="219" t="s">
        <v>161</v>
      </c>
      <c r="E140" s="220" t="s">
        <v>1674</v>
      </c>
      <c r="F140" s="221" t="s">
        <v>1675</v>
      </c>
      <c r="G140" s="222" t="s">
        <v>427</v>
      </c>
      <c r="H140" s="223">
        <v>25</v>
      </c>
      <c r="I140" s="224"/>
      <c r="J140" s="225">
        <f>ROUND(I140*H140,1)</f>
        <v>0</v>
      </c>
      <c r="K140" s="226"/>
      <c r="L140" s="44"/>
      <c r="M140" s="227" t="s">
        <v>1</v>
      </c>
      <c r="N140" s="228" t="s">
        <v>44</v>
      </c>
      <c r="O140" s="91"/>
      <c r="P140" s="229">
        <f>O140*H140</f>
        <v>0</v>
      </c>
      <c r="Q140" s="229">
        <v>0.00060999999999999997</v>
      </c>
      <c r="R140" s="229">
        <f>Q140*H140</f>
        <v>0.01525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231</v>
      </c>
      <c r="AT140" s="231" t="s">
        <v>161</v>
      </c>
      <c r="AU140" s="231" t="s">
        <v>87</v>
      </c>
      <c r="AY140" s="17" t="s">
        <v>159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87</v>
      </c>
      <c r="BK140" s="232">
        <f>ROUND(I140*H140,1)</f>
        <v>0</v>
      </c>
      <c r="BL140" s="17" t="s">
        <v>231</v>
      </c>
      <c r="BM140" s="231" t="s">
        <v>1676</v>
      </c>
    </row>
    <row r="141" s="2" customFormat="1" ht="24.15" customHeight="1">
      <c r="A141" s="38"/>
      <c r="B141" s="39"/>
      <c r="C141" s="219" t="s">
        <v>216</v>
      </c>
      <c r="D141" s="219" t="s">
        <v>161</v>
      </c>
      <c r="E141" s="220" t="s">
        <v>1677</v>
      </c>
      <c r="F141" s="221" t="s">
        <v>1678</v>
      </c>
      <c r="G141" s="222" t="s">
        <v>427</v>
      </c>
      <c r="H141" s="223">
        <v>10</v>
      </c>
      <c r="I141" s="224"/>
      <c r="J141" s="225">
        <f>ROUND(I141*H141,1)</f>
        <v>0</v>
      </c>
      <c r="K141" s="226"/>
      <c r="L141" s="44"/>
      <c r="M141" s="227" t="s">
        <v>1</v>
      </c>
      <c r="N141" s="228" t="s">
        <v>44</v>
      </c>
      <c r="O141" s="91"/>
      <c r="P141" s="229">
        <f>O141*H141</f>
        <v>0</v>
      </c>
      <c r="Q141" s="229">
        <v>0.00069999999999999999</v>
      </c>
      <c r="R141" s="229">
        <f>Q141*H141</f>
        <v>0.0070000000000000001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231</v>
      </c>
      <c r="AT141" s="231" t="s">
        <v>161</v>
      </c>
      <c r="AU141" s="231" t="s">
        <v>87</v>
      </c>
      <c r="AY141" s="17" t="s">
        <v>159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87</v>
      </c>
      <c r="BK141" s="232">
        <f>ROUND(I141*H141,1)</f>
        <v>0</v>
      </c>
      <c r="BL141" s="17" t="s">
        <v>231</v>
      </c>
      <c r="BM141" s="231" t="s">
        <v>1679</v>
      </c>
    </row>
    <row r="142" s="13" customFormat="1">
      <c r="A142" s="13"/>
      <c r="B142" s="233"/>
      <c r="C142" s="234"/>
      <c r="D142" s="235" t="s">
        <v>175</v>
      </c>
      <c r="E142" s="236" t="s">
        <v>1</v>
      </c>
      <c r="F142" s="237" t="s">
        <v>203</v>
      </c>
      <c r="G142" s="234"/>
      <c r="H142" s="238">
        <v>10</v>
      </c>
      <c r="I142" s="239"/>
      <c r="J142" s="234"/>
      <c r="K142" s="234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175</v>
      </c>
      <c r="AU142" s="244" t="s">
        <v>87</v>
      </c>
      <c r="AV142" s="13" t="s">
        <v>89</v>
      </c>
      <c r="AW142" s="13" t="s">
        <v>33</v>
      </c>
      <c r="AX142" s="13" t="s">
        <v>87</v>
      </c>
      <c r="AY142" s="244" t="s">
        <v>159</v>
      </c>
    </row>
    <row r="143" s="2" customFormat="1" ht="24.15" customHeight="1">
      <c r="A143" s="38"/>
      <c r="B143" s="39"/>
      <c r="C143" s="219" t="s">
        <v>221</v>
      </c>
      <c r="D143" s="219" t="s">
        <v>161</v>
      </c>
      <c r="E143" s="220" t="s">
        <v>1680</v>
      </c>
      <c r="F143" s="221" t="s">
        <v>1681</v>
      </c>
      <c r="G143" s="222" t="s">
        <v>427</v>
      </c>
      <c r="H143" s="223">
        <v>100</v>
      </c>
      <c r="I143" s="224"/>
      <c r="J143" s="225">
        <f>ROUND(I143*H143,1)</f>
        <v>0</v>
      </c>
      <c r="K143" s="226"/>
      <c r="L143" s="44"/>
      <c r="M143" s="227" t="s">
        <v>1</v>
      </c>
      <c r="N143" s="228" t="s">
        <v>44</v>
      </c>
      <c r="O143" s="91"/>
      <c r="P143" s="229">
        <f>O143*H143</f>
        <v>0</v>
      </c>
      <c r="Q143" s="229">
        <v>0.0012799300000000001</v>
      </c>
      <c r="R143" s="229">
        <f>Q143*H143</f>
        <v>0.127993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231</v>
      </c>
      <c r="AT143" s="231" t="s">
        <v>161</v>
      </c>
      <c r="AU143" s="231" t="s">
        <v>87</v>
      </c>
      <c r="AY143" s="17" t="s">
        <v>159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87</v>
      </c>
      <c r="BK143" s="232">
        <f>ROUND(I143*H143,1)</f>
        <v>0</v>
      </c>
      <c r="BL143" s="17" t="s">
        <v>231</v>
      </c>
      <c r="BM143" s="231" t="s">
        <v>1682</v>
      </c>
    </row>
    <row r="144" s="2" customFormat="1" ht="16.5" customHeight="1">
      <c r="A144" s="38"/>
      <c r="B144" s="39"/>
      <c r="C144" s="219" t="s">
        <v>226</v>
      </c>
      <c r="D144" s="219" t="s">
        <v>161</v>
      </c>
      <c r="E144" s="220" t="s">
        <v>1683</v>
      </c>
      <c r="F144" s="221" t="s">
        <v>1684</v>
      </c>
      <c r="G144" s="222" t="s">
        <v>427</v>
      </c>
      <c r="H144" s="223">
        <v>245</v>
      </c>
      <c r="I144" s="224"/>
      <c r="J144" s="225">
        <f>ROUND(I144*H144,1)</f>
        <v>0</v>
      </c>
      <c r="K144" s="226"/>
      <c r="L144" s="44"/>
      <c r="M144" s="227" t="s">
        <v>1</v>
      </c>
      <c r="N144" s="228" t="s">
        <v>44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231</v>
      </c>
      <c r="AT144" s="231" t="s">
        <v>161</v>
      </c>
      <c r="AU144" s="231" t="s">
        <v>87</v>
      </c>
      <c r="AY144" s="17" t="s">
        <v>159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87</v>
      </c>
      <c r="BK144" s="232">
        <f>ROUND(I144*H144,1)</f>
        <v>0</v>
      </c>
      <c r="BL144" s="17" t="s">
        <v>231</v>
      </c>
      <c r="BM144" s="231" t="s">
        <v>1685</v>
      </c>
    </row>
    <row r="145" s="2" customFormat="1" ht="16.5" customHeight="1">
      <c r="A145" s="38"/>
      <c r="B145" s="39"/>
      <c r="C145" s="219" t="s">
        <v>231</v>
      </c>
      <c r="D145" s="219" t="s">
        <v>161</v>
      </c>
      <c r="E145" s="220" t="s">
        <v>1686</v>
      </c>
      <c r="F145" s="221" t="s">
        <v>1687</v>
      </c>
      <c r="G145" s="222" t="s">
        <v>164</v>
      </c>
      <c r="H145" s="223">
        <v>32</v>
      </c>
      <c r="I145" s="224"/>
      <c r="J145" s="225">
        <f>ROUND(I145*H145,1)</f>
        <v>0</v>
      </c>
      <c r="K145" s="226"/>
      <c r="L145" s="44"/>
      <c r="M145" s="227" t="s">
        <v>1</v>
      </c>
      <c r="N145" s="228" t="s">
        <v>44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231</v>
      </c>
      <c r="AT145" s="231" t="s">
        <v>161</v>
      </c>
      <c r="AU145" s="231" t="s">
        <v>87</v>
      </c>
      <c r="AY145" s="17" t="s">
        <v>159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87</v>
      </c>
      <c r="BK145" s="232">
        <f>ROUND(I145*H145,1)</f>
        <v>0</v>
      </c>
      <c r="BL145" s="17" t="s">
        <v>231</v>
      </c>
      <c r="BM145" s="231" t="s">
        <v>321</v>
      </c>
    </row>
    <row r="146" s="2" customFormat="1" ht="16.5" customHeight="1">
      <c r="A146" s="38"/>
      <c r="B146" s="39"/>
      <c r="C146" s="219" t="s">
        <v>236</v>
      </c>
      <c r="D146" s="219" t="s">
        <v>161</v>
      </c>
      <c r="E146" s="220" t="s">
        <v>1688</v>
      </c>
      <c r="F146" s="221" t="s">
        <v>1689</v>
      </c>
      <c r="G146" s="222" t="s">
        <v>164</v>
      </c>
      <c r="H146" s="223">
        <v>2</v>
      </c>
      <c r="I146" s="224"/>
      <c r="J146" s="225">
        <f>ROUND(I146*H146,1)</f>
        <v>0</v>
      </c>
      <c r="K146" s="226"/>
      <c r="L146" s="44"/>
      <c r="M146" s="227" t="s">
        <v>1</v>
      </c>
      <c r="N146" s="228" t="s">
        <v>44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231</v>
      </c>
      <c r="AT146" s="231" t="s">
        <v>161</v>
      </c>
      <c r="AU146" s="231" t="s">
        <v>87</v>
      </c>
      <c r="AY146" s="17" t="s">
        <v>159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87</v>
      </c>
      <c r="BK146" s="232">
        <f>ROUND(I146*H146,1)</f>
        <v>0</v>
      </c>
      <c r="BL146" s="17" t="s">
        <v>231</v>
      </c>
      <c r="BM146" s="231" t="s">
        <v>333</v>
      </c>
    </row>
    <row r="147" s="2" customFormat="1" ht="16.5" customHeight="1">
      <c r="A147" s="38"/>
      <c r="B147" s="39"/>
      <c r="C147" s="266" t="s">
        <v>241</v>
      </c>
      <c r="D147" s="266" t="s">
        <v>572</v>
      </c>
      <c r="E147" s="267" t="s">
        <v>1604</v>
      </c>
      <c r="F147" s="268" t="s">
        <v>1605</v>
      </c>
      <c r="G147" s="269" t="s">
        <v>1258</v>
      </c>
      <c r="H147" s="270">
        <v>1</v>
      </c>
      <c r="I147" s="271"/>
      <c r="J147" s="272">
        <f>ROUND(I147*H147,1)</f>
        <v>0</v>
      </c>
      <c r="K147" s="273"/>
      <c r="L147" s="274"/>
      <c r="M147" s="275" t="s">
        <v>1</v>
      </c>
      <c r="N147" s="276" t="s">
        <v>44</v>
      </c>
      <c r="O147" s="91"/>
      <c r="P147" s="229">
        <f>O147*H147</f>
        <v>0</v>
      </c>
      <c r="Q147" s="229">
        <v>0.001</v>
      </c>
      <c r="R147" s="229">
        <f>Q147*H147</f>
        <v>0.001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311</v>
      </c>
      <c r="AT147" s="231" t="s">
        <v>572</v>
      </c>
      <c r="AU147" s="231" t="s">
        <v>87</v>
      </c>
      <c r="AY147" s="17" t="s">
        <v>159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87</v>
      </c>
      <c r="BK147" s="232">
        <f>ROUND(I147*H147,1)</f>
        <v>0</v>
      </c>
      <c r="BL147" s="17" t="s">
        <v>231</v>
      </c>
      <c r="BM147" s="231" t="s">
        <v>346</v>
      </c>
    </row>
    <row r="148" s="2" customFormat="1" ht="21.75" customHeight="1">
      <c r="A148" s="38"/>
      <c r="B148" s="39"/>
      <c r="C148" s="219" t="s">
        <v>248</v>
      </c>
      <c r="D148" s="219" t="s">
        <v>161</v>
      </c>
      <c r="E148" s="220" t="s">
        <v>1690</v>
      </c>
      <c r="F148" s="221" t="s">
        <v>1691</v>
      </c>
      <c r="G148" s="222" t="s">
        <v>286</v>
      </c>
      <c r="H148" s="223">
        <v>0.31</v>
      </c>
      <c r="I148" s="224"/>
      <c r="J148" s="225">
        <f>ROUND(I148*H148,1)</f>
        <v>0</v>
      </c>
      <c r="K148" s="226"/>
      <c r="L148" s="44"/>
      <c r="M148" s="227" t="s">
        <v>1</v>
      </c>
      <c r="N148" s="228" t="s">
        <v>44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231</v>
      </c>
      <c r="AT148" s="231" t="s">
        <v>161</v>
      </c>
      <c r="AU148" s="231" t="s">
        <v>87</v>
      </c>
      <c r="AY148" s="17" t="s">
        <v>159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87</v>
      </c>
      <c r="BK148" s="232">
        <f>ROUND(I148*H148,1)</f>
        <v>0</v>
      </c>
      <c r="BL148" s="17" t="s">
        <v>231</v>
      </c>
      <c r="BM148" s="231" t="s">
        <v>355</v>
      </c>
    </row>
    <row r="149" s="12" customFormat="1" ht="25.92" customHeight="1">
      <c r="A149" s="12"/>
      <c r="B149" s="203"/>
      <c r="C149" s="204"/>
      <c r="D149" s="205" t="s">
        <v>78</v>
      </c>
      <c r="E149" s="206" t="s">
        <v>1692</v>
      </c>
      <c r="F149" s="206" t="s">
        <v>1693</v>
      </c>
      <c r="G149" s="204"/>
      <c r="H149" s="204"/>
      <c r="I149" s="207"/>
      <c r="J149" s="208">
        <f>BK149</f>
        <v>0</v>
      </c>
      <c r="K149" s="204"/>
      <c r="L149" s="209"/>
      <c r="M149" s="210"/>
      <c r="N149" s="211"/>
      <c r="O149" s="211"/>
      <c r="P149" s="212">
        <f>SUM(P150:P158)</f>
        <v>0</v>
      </c>
      <c r="Q149" s="211"/>
      <c r="R149" s="212">
        <f>SUM(R150:R158)</f>
        <v>0.0121110508</v>
      </c>
      <c r="S149" s="211"/>
      <c r="T149" s="213">
        <f>SUM(T150:T158)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4" t="s">
        <v>89</v>
      </c>
      <c r="AT149" s="215" t="s">
        <v>78</v>
      </c>
      <c r="AU149" s="215" t="s">
        <v>79</v>
      </c>
      <c r="AY149" s="214" t="s">
        <v>159</v>
      </c>
      <c r="BK149" s="216">
        <f>SUM(BK150:BK158)</f>
        <v>0</v>
      </c>
    </row>
    <row r="150" s="2" customFormat="1" ht="16.5" customHeight="1">
      <c r="A150" s="38"/>
      <c r="B150" s="39"/>
      <c r="C150" s="219" t="s">
        <v>252</v>
      </c>
      <c r="D150" s="219" t="s">
        <v>161</v>
      </c>
      <c r="E150" s="220" t="s">
        <v>1694</v>
      </c>
      <c r="F150" s="221" t="s">
        <v>1695</v>
      </c>
      <c r="G150" s="222" t="s">
        <v>164</v>
      </c>
      <c r="H150" s="223">
        <v>1</v>
      </c>
      <c r="I150" s="224"/>
      <c r="J150" s="225">
        <f>ROUND(I150*H150,1)</f>
        <v>0</v>
      </c>
      <c r="K150" s="226"/>
      <c r="L150" s="44"/>
      <c r="M150" s="227" t="s">
        <v>1</v>
      </c>
      <c r="N150" s="228" t="s">
        <v>44</v>
      </c>
      <c r="O150" s="91"/>
      <c r="P150" s="229">
        <f>O150*H150</f>
        <v>0</v>
      </c>
      <c r="Q150" s="229">
        <v>9.1199999999999994E-05</v>
      </c>
      <c r="R150" s="229">
        <f>Q150*H150</f>
        <v>9.1199999999999994E-05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231</v>
      </c>
      <c r="AT150" s="231" t="s">
        <v>161</v>
      </c>
      <c r="AU150" s="231" t="s">
        <v>87</v>
      </c>
      <c r="AY150" s="17" t="s">
        <v>159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87</v>
      </c>
      <c r="BK150" s="232">
        <f>ROUND(I150*H150,1)</f>
        <v>0</v>
      </c>
      <c r="BL150" s="17" t="s">
        <v>231</v>
      </c>
      <c r="BM150" s="231" t="s">
        <v>366</v>
      </c>
    </row>
    <row r="151" s="2" customFormat="1" ht="21.75" customHeight="1">
      <c r="A151" s="38"/>
      <c r="B151" s="39"/>
      <c r="C151" s="219" t="s">
        <v>7</v>
      </c>
      <c r="D151" s="219" t="s">
        <v>161</v>
      </c>
      <c r="E151" s="220" t="s">
        <v>1696</v>
      </c>
      <c r="F151" s="221" t="s">
        <v>1697</v>
      </c>
      <c r="G151" s="222" t="s">
        <v>164</v>
      </c>
      <c r="H151" s="223">
        <v>16</v>
      </c>
      <c r="I151" s="224"/>
      <c r="J151" s="225">
        <f>ROUND(I151*H151,1)</f>
        <v>0</v>
      </c>
      <c r="K151" s="226"/>
      <c r="L151" s="44"/>
      <c r="M151" s="227" t="s">
        <v>1</v>
      </c>
      <c r="N151" s="228" t="s">
        <v>44</v>
      </c>
      <c r="O151" s="91"/>
      <c r="P151" s="229">
        <f>O151*H151</f>
        <v>0</v>
      </c>
      <c r="Q151" s="229">
        <v>0.00069999999999999999</v>
      </c>
      <c r="R151" s="229">
        <f>Q151*H151</f>
        <v>0.0112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231</v>
      </c>
      <c r="AT151" s="231" t="s">
        <v>161</v>
      </c>
      <c r="AU151" s="231" t="s">
        <v>87</v>
      </c>
      <c r="AY151" s="17" t="s">
        <v>159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87</v>
      </c>
      <c r="BK151" s="232">
        <f>ROUND(I151*H151,1)</f>
        <v>0</v>
      </c>
      <c r="BL151" s="17" t="s">
        <v>231</v>
      </c>
      <c r="BM151" s="231" t="s">
        <v>377</v>
      </c>
    </row>
    <row r="152" s="2" customFormat="1" ht="21.75" customHeight="1">
      <c r="A152" s="38"/>
      <c r="B152" s="39"/>
      <c r="C152" s="219" t="s">
        <v>259</v>
      </c>
      <c r="D152" s="219" t="s">
        <v>161</v>
      </c>
      <c r="E152" s="220" t="s">
        <v>1698</v>
      </c>
      <c r="F152" s="221" t="s">
        <v>1699</v>
      </c>
      <c r="G152" s="222" t="s">
        <v>164</v>
      </c>
      <c r="H152" s="223">
        <v>32</v>
      </c>
      <c r="I152" s="224"/>
      <c r="J152" s="225">
        <f>ROUND(I152*H152,1)</f>
        <v>0</v>
      </c>
      <c r="K152" s="226"/>
      <c r="L152" s="44"/>
      <c r="M152" s="227" t="s">
        <v>1</v>
      </c>
      <c r="N152" s="228" t="s">
        <v>44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231</v>
      </c>
      <c r="AT152" s="231" t="s">
        <v>161</v>
      </c>
      <c r="AU152" s="231" t="s">
        <v>87</v>
      </c>
      <c r="AY152" s="17" t="s">
        <v>159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87</v>
      </c>
      <c r="BK152" s="232">
        <f>ROUND(I152*H152,1)</f>
        <v>0</v>
      </c>
      <c r="BL152" s="17" t="s">
        <v>231</v>
      </c>
      <c r="BM152" s="231" t="s">
        <v>386</v>
      </c>
    </row>
    <row r="153" s="2" customFormat="1" ht="24.15" customHeight="1">
      <c r="A153" s="38"/>
      <c r="B153" s="39"/>
      <c r="C153" s="219" t="s">
        <v>264</v>
      </c>
      <c r="D153" s="219" t="s">
        <v>161</v>
      </c>
      <c r="E153" s="220" t="s">
        <v>1596</v>
      </c>
      <c r="F153" s="221" t="s">
        <v>1597</v>
      </c>
      <c r="G153" s="222" t="s">
        <v>164</v>
      </c>
      <c r="H153" s="223">
        <v>1</v>
      </c>
      <c r="I153" s="224"/>
      <c r="J153" s="225">
        <f>ROUND(I153*H153,1)</f>
        <v>0</v>
      </c>
      <c r="K153" s="226"/>
      <c r="L153" s="44"/>
      <c r="M153" s="227" t="s">
        <v>1</v>
      </c>
      <c r="N153" s="228" t="s">
        <v>44</v>
      </c>
      <c r="O153" s="91"/>
      <c r="P153" s="229">
        <f>O153*H153</f>
        <v>0</v>
      </c>
      <c r="Q153" s="229">
        <v>0.00022000000000000001</v>
      </c>
      <c r="R153" s="229">
        <f>Q153*H153</f>
        <v>0.00022000000000000001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231</v>
      </c>
      <c r="AT153" s="231" t="s">
        <v>161</v>
      </c>
      <c r="AU153" s="231" t="s">
        <v>87</v>
      </c>
      <c r="AY153" s="17" t="s">
        <v>159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87</v>
      </c>
      <c r="BK153" s="232">
        <f>ROUND(I153*H153,1)</f>
        <v>0</v>
      </c>
      <c r="BL153" s="17" t="s">
        <v>231</v>
      </c>
      <c r="BM153" s="231" t="s">
        <v>396</v>
      </c>
    </row>
    <row r="154" s="2" customFormat="1" ht="21.75" customHeight="1">
      <c r="A154" s="38"/>
      <c r="B154" s="39"/>
      <c r="C154" s="219" t="s">
        <v>269</v>
      </c>
      <c r="D154" s="219" t="s">
        <v>161</v>
      </c>
      <c r="E154" s="220" t="s">
        <v>1592</v>
      </c>
      <c r="F154" s="221" t="s">
        <v>1593</v>
      </c>
      <c r="G154" s="222" t="s">
        <v>164</v>
      </c>
      <c r="H154" s="223">
        <v>1</v>
      </c>
      <c r="I154" s="224"/>
      <c r="J154" s="225">
        <f>ROUND(I154*H154,1)</f>
        <v>0</v>
      </c>
      <c r="K154" s="226"/>
      <c r="L154" s="44"/>
      <c r="M154" s="227" t="s">
        <v>1</v>
      </c>
      <c r="N154" s="228" t="s">
        <v>44</v>
      </c>
      <c r="O154" s="91"/>
      <c r="P154" s="229">
        <f>O154*H154</f>
        <v>0</v>
      </c>
      <c r="Q154" s="229">
        <v>0.00050000000000000001</v>
      </c>
      <c r="R154" s="229">
        <f>Q154*H154</f>
        <v>0.00050000000000000001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231</v>
      </c>
      <c r="AT154" s="231" t="s">
        <v>161</v>
      </c>
      <c r="AU154" s="231" t="s">
        <v>87</v>
      </c>
      <c r="AY154" s="17" t="s">
        <v>159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87</v>
      </c>
      <c r="BK154" s="232">
        <f>ROUND(I154*H154,1)</f>
        <v>0</v>
      </c>
      <c r="BL154" s="17" t="s">
        <v>231</v>
      </c>
      <c r="BM154" s="231" t="s">
        <v>409</v>
      </c>
    </row>
    <row r="155" s="2" customFormat="1" ht="16.5" customHeight="1">
      <c r="A155" s="38"/>
      <c r="B155" s="39"/>
      <c r="C155" s="219" t="s">
        <v>273</v>
      </c>
      <c r="D155" s="219" t="s">
        <v>161</v>
      </c>
      <c r="E155" s="220" t="s">
        <v>1700</v>
      </c>
      <c r="F155" s="221" t="s">
        <v>1701</v>
      </c>
      <c r="G155" s="222" t="s">
        <v>164</v>
      </c>
      <c r="H155" s="223">
        <v>1</v>
      </c>
      <c r="I155" s="224"/>
      <c r="J155" s="225">
        <f>ROUND(I155*H155,1)</f>
        <v>0</v>
      </c>
      <c r="K155" s="226"/>
      <c r="L155" s="44"/>
      <c r="M155" s="227" t="s">
        <v>1</v>
      </c>
      <c r="N155" s="228" t="s">
        <v>44</v>
      </c>
      <c r="O155" s="91"/>
      <c r="P155" s="229">
        <f>O155*H155</f>
        <v>0</v>
      </c>
      <c r="Q155" s="229">
        <v>9.9850800000000003E-05</v>
      </c>
      <c r="R155" s="229">
        <f>Q155*H155</f>
        <v>9.9850800000000003E-05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231</v>
      </c>
      <c r="AT155" s="231" t="s">
        <v>161</v>
      </c>
      <c r="AU155" s="231" t="s">
        <v>87</v>
      </c>
      <c r="AY155" s="17" t="s">
        <v>159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87</v>
      </c>
      <c r="BK155" s="232">
        <f>ROUND(I155*H155,1)</f>
        <v>0</v>
      </c>
      <c r="BL155" s="17" t="s">
        <v>231</v>
      </c>
      <c r="BM155" s="231" t="s">
        <v>419</v>
      </c>
    </row>
    <row r="156" s="2" customFormat="1" ht="24.15" customHeight="1">
      <c r="A156" s="38"/>
      <c r="B156" s="39"/>
      <c r="C156" s="266" t="s">
        <v>278</v>
      </c>
      <c r="D156" s="266" t="s">
        <v>572</v>
      </c>
      <c r="E156" s="267" t="s">
        <v>1702</v>
      </c>
      <c r="F156" s="268" t="s">
        <v>1703</v>
      </c>
      <c r="G156" s="269" t="s">
        <v>1704</v>
      </c>
      <c r="H156" s="270">
        <v>1</v>
      </c>
      <c r="I156" s="271"/>
      <c r="J156" s="272">
        <f>ROUND(I156*H156,1)</f>
        <v>0</v>
      </c>
      <c r="K156" s="273"/>
      <c r="L156" s="274"/>
      <c r="M156" s="275" t="s">
        <v>1</v>
      </c>
      <c r="N156" s="276" t="s">
        <v>44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311</v>
      </c>
      <c r="AT156" s="231" t="s">
        <v>572</v>
      </c>
      <c r="AU156" s="231" t="s">
        <v>87</v>
      </c>
      <c r="AY156" s="17" t="s">
        <v>159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87</v>
      </c>
      <c r="BK156" s="232">
        <f>ROUND(I156*H156,1)</f>
        <v>0</v>
      </c>
      <c r="BL156" s="17" t="s">
        <v>231</v>
      </c>
      <c r="BM156" s="231" t="s">
        <v>431</v>
      </c>
    </row>
    <row r="157" s="2" customFormat="1" ht="16.5" customHeight="1">
      <c r="A157" s="38"/>
      <c r="B157" s="39"/>
      <c r="C157" s="219" t="s">
        <v>283</v>
      </c>
      <c r="D157" s="219" t="s">
        <v>161</v>
      </c>
      <c r="E157" s="220" t="s">
        <v>1705</v>
      </c>
      <c r="F157" s="221" t="s">
        <v>1706</v>
      </c>
      <c r="G157" s="222" t="s">
        <v>164</v>
      </c>
      <c r="H157" s="223">
        <v>1</v>
      </c>
      <c r="I157" s="224"/>
      <c r="J157" s="225">
        <f>ROUND(I157*H157,1)</f>
        <v>0</v>
      </c>
      <c r="K157" s="226"/>
      <c r="L157" s="44"/>
      <c r="M157" s="227" t="s">
        <v>1</v>
      </c>
      <c r="N157" s="228" t="s">
        <v>44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231</v>
      </c>
      <c r="AT157" s="231" t="s">
        <v>161</v>
      </c>
      <c r="AU157" s="231" t="s">
        <v>87</v>
      </c>
      <c r="AY157" s="17" t="s">
        <v>159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87</v>
      </c>
      <c r="BK157" s="232">
        <f>ROUND(I157*H157,1)</f>
        <v>0</v>
      </c>
      <c r="BL157" s="17" t="s">
        <v>231</v>
      </c>
      <c r="BM157" s="231" t="s">
        <v>443</v>
      </c>
    </row>
    <row r="158" s="2" customFormat="1" ht="16.5" customHeight="1">
      <c r="A158" s="38"/>
      <c r="B158" s="39"/>
      <c r="C158" s="219" t="s">
        <v>290</v>
      </c>
      <c r="D158" s="219" t="s">
        <v>161</v>
      </c>
      <c r="E158" s="220" t="s">
        <v>1707</v>
      </c>
      <c r="F158" s="221" t="s">
        <v>1708</v>
      </c>
      <c r="G158" s="222" t="s">
        <v>286</v>
      </c>
      <c r="H158" s="223">
        <v>0.012999999999999999</v>
      </c>
      <c r="I158" s="224"/>
      <c r="J158" s="225">
        <f>ROUND(I158*H158,1)</f>
        <v>0</v>
      </c>
      <c r="K158" s="226"/>
      <c r="L158" s="44"/>
      <c r="M158" s="227" t="s">
        <v>1</v>
      </c>
      <c r="N158" s="228" t="s">
        <v>44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231</v>
      </c>
      <c r="AT158" s="231" t="s">
        <v>161</v>
      </c>
      <c r="AU158" s="231" t="s">
        <v>87</v>
      </c>
      <c r="AY158" s="17" t="s">
        <v>159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87</v>
      </c>
      <c r="BK158" s="232">
        <f>ROUND(I158*H158,1)</f>
        <v>0</v>
      </c>
      <c r="BL158" s="17" t="s">
        <v>231</v>
      </c>
      <c r="BM158" s="231" t="s">
        <v>454</v>
      </c>
    </row>
    <row r="159" s="12" customFormat="1" ht="25.92" customHeight="1">
      <c r="A159" s="12"/>
      <c r="B159" s="203"/>
      <c r="C159" s="204"/>
      <c r="D159" s="205" t="s">
        <v>78</v>
      </c>
      <c r="E159" s="206" t="s">
        <v>1709</v>
      </c>
      <c r="F159" s="206" t="s">
        <v>1710</v>
      </c>
      <c r="G159" s="204"/>
      <c r="H159" s="204"/>
      <c r="I159" s="207"/>
      <c r="J159" s="208">
        <f>BK159</f>
        <v>0</v>
      </c>
      <c r="K159" s="204"/>
      <c r="L159" s="209"/>
      <c r="M159" s="210"/>
      <c r="N159" s="211"/>
      <c r="O159" s="211"/>
      <c r="P159" s="212">
        <f>SUM(P160:P172)</f>
        <v>0</v>
      </c>
      <c r="Q159" s="211"/>
      <c r="R159" s="212">
        <f>SUM(R160:R172)</f>
        <v>0.50995919999999995</v>
      </c>
      <c r="S159" s="211"/>
      <c r="T159" s="213">
        <f>SUM(T160:T172)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4" t="s">
        <v>89</v>
      </c>
      <c r="AT159" s="215" t="s">
        <v>78</v>
      </c>
      <c r="AU159" s="215" t="s">
        <v>79</v>
      </c>
      <c r="AY159" s="214" t="s">
        <v>159</v>
      </c>
      <c r="BK159" s="216">
        <f>SUM(BK160:BK172)</f>
        <v>0</v>
      </c>
    </row>
    <row r="160" s="2" customFormat="1" ht="24.15" customHeight="1">
      <c r="A160" s="38"/>
      <c r="B160" s="39"/>
      <c r="C160" s="219" t="s">
        <v>295</v>
      </c>
      <c r="D160" s="219" t="s">
        <v>161</v>
      </c>
      <c r="E160" s="220" t="s">
        <v>1711</v>
      </c>
      <c r="F160" s="221" t="s">
        <v>1712</v>
      </c>
      <c r="G160" s="222" t="s">
        <v>164</v>
      </c>
      <c r="H160" s="223">
        <v>1</v>
      </c>
      <c r="I160" s="224"/>
      <c r="J160" s="225">
        <f>ROUND(I160*H160,1)</f>
        <v>0</v>
      </c>
      <c r="K160" s="226"/>
      <c r="L160" s="44"/>
      <c r="M160" s="227" t="s">
        <v>1</v>
      </c>
      <c r="N160" s="228" t="s">
        <v>44</v>
      </c>
      <c r="O160" s="91"/>
      <c r="P160" s="229">
        <f>O160*H160</f>
        <v>0</v>
      </c>
      <c r="Q160" s="229">
        <v>7.6000000000000004E-05</v>
      </c>
      <c r="R160" s="229">
        <f>Q160*H160</f>
        <v>7.6000000000000004E-05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231</v>
      </c>
      <c r="AT160" s="231" t="s">
        <v>161</v>
      </c>
      <c r="AU160" s="231" t="s">
        <v>87</v>
      </c>
      <c r="AY160" s="17" t="s">
        <v>159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87</v>
      </c>
      <c r="BK160" s="232">
        <f>ROUND(I160*H160,1)</f>
        <v>0</v>
      </c>
      <c r="BL160" s="17" t="s">
        <v>231</v>
      </c>
      <c r="BM160" s="231" t="s">
        <v>469</v>
      </c>
    </row>
    <row r="161" s="2" customFormat="1" ht="16.5" customHeight="1">
      <c r="A161" s="38"/>
      <c r="B161" s="39"/>
      <c r="C161" s="219" t="s">
        <v>300</v>
      </c>
      <c r="D161" s="219" t="s">
        <v>161</v>
      </c>
      <c r="E161" s="220" t="s">
        <v>1713</v>
      </c>
      <c r="F161" s="221" t="s">
        <v>1714</v>
      </c>
      <c r="G161" s="222" t="s">
        <v>164</v>
      </c>
      <c r="H161" s="223">
        <v>4</v>
      </c>
      <c r="I161" s="224"/>
      <c r="J161" s="225">
        <f>ROUND(I161*H161,1)</f>
        <v>0</v>
      </c>
      <c r="K161" s="226"/>
      <c r="L161" s="44"/>
      <c r="M161" s="227" t="s">
        <v>1</v>
      </c>
      <c r="N161" s="228" t="s">
        <v>44</v>
      </c>
      <c r="O161" s="91"/>
      <c r="P161" s="229">
        <f>O161*H161</f>
        <v>0</v>
      </c>
      <c r="Q161" s="229">
        <v>5.8000000000000004E-06</v>
      </c>
      <c r="R161" s="229">
        <f>Q161*H161</f>
        <v>2.3200000000000001E-05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231</v>
      </c>
      <c r="AT161" s="231" t="s">
        <v>161</v>
      </c>
      <c r="AU161" s="231" t="s">
        <v>87</v>
      </c>
      <c r="AY161" s="17" t="s">
        <v>159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87</v>
      </c>
      <c r="BK161" s="232">
        <f>ROUND(I161*H161,1)</f>
        <v>0</v>
      </c>
      <c r="BL161" s="17" t="s">
        <v>231</v>
      </c>
      <c r="BM161" s="231" t="s">
        <v>482</v>
      </c>
    </row>
    <row r="162" s="2" customFormat="1" ht="37.8" customHeight="1">
      <c r="A162" s="38"/>
      <c r="B162" s="39"/>
      <c r="C162" s="219" t="s">
        <v>305</v>
      </c>
      <c r="D162" s="219" t="s">
        <v>161</v>
      </c>
      <c r="E162" s="220" t="s">
        <v>1715</v>
      </c>
      <c r="F162" s="221" t="s">
        <v>1716</v>
      </c>
      <c r="G162" s="222" t="s">
        <v>164</v>
      </c>
      <c r="H162" s="223">
        <v>1</v>
      </c>
      <c r="I162" s="224"/>
      <c r="J162" s="225">
        <f>ROUND(I162*H162,1)</f>
        <v>0</v>
      </c>
      <c r="K162" s="226"/>
      <c r="L162" s="44"/>
      <c r="M162" s="227" t="s">
        <v>1</v>
      </c>
      <c r="N162" s="228" t="s">
        <v>44</v>
      </c>
      <c r="O162" s="91"/>
      <c r="P162" s="229">
        <f>O162*H162</f>
        <v>0</v>
      </c>
      <c r="Q162" s="229">
        <v>0.016549999999999999</v>
      </c>
      <c r="R162" s="229">
        <f>Q162*H162</f>
        <v>0.016549999999999999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231</v>
      </c>
      <c r="AT162" s="231" t="s">
        <v>161</v>
      </c>
      <c r="AU162" s="231" t="s">
        <v>87</v>
      </c>
      <c r="AY162" s="17" t="s">
        <v>159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87</v>
      </c>
      <c r="BK162" s="232">
        <f>ROUND(I162*H162,1)</f>
        <v>0</v>
      </c>
      <c r="BL162" s="17" t="s">
        <v>231</v>
      </c>
      <c r="BM162" s="231" t="s">
        <v>1717</v>
      </c>
    </row>
    <row r="163" s="2" customFormat="1" ht="37.8" customHeight="1">
      <c r="A163" s="38"/>
      <c r="B163" s="39"/>
      <c r="C163" s="219" t="s">
        <v>311</v>
      </c>
      <c r="D163" s="219" t="s">
        <v>161</v>
      </c>
      <c r="E163" s="220" t="s">
        <v>1718</v>
      </c>
      <c r="F163" s="221" t="s">
        <v>1719</v>
      </c>
      <c r="G163" s="222" t="s">
        <v>164</v>
      </c>
      <c r="H163" s="223">
        <v>1</v>
      </c>
      <c r="I163" s="224"/>
      <c r="J163" s="225">
        <f>ROUND(I163*H163,1)</f>
        <v>0</v>
      </c>
      <c r="K163" s="226"/>
      <c r="L163" s="44"/>
      <c r="M163" s="227" t="s">
        <v>1</v>
      </c>
      <c r="N163" s="228" t="s">
        <v>44</v>
      </c>
      <c r="O163" s="91"/>
      <c r="P163" s="229">
        <f>O163*H163</f>
        <v>0</v>
      </c>
      <c r="Q163" s="229">
        <v>0.022290000000000001</v>
      </c>
      <c r="R163" s="229">
        <f>Q163*H163</f>
        <v>0.022290000000000001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231</v>
      </c>
      <c r="AT163" s="231" t="s">
        <v>161</v>
      </c>
      <c r="AU163" s="231" t="s">
        <v>87</v>
      </c>
      <c r="AY163" s="17" t="s">
        <v>159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87</v>
      </c>
      <c r="BK163" s="232">
        <f>ROUND(I163*H163,1)</f>
        <v>0</v>
      </c>
      <c r="BL163" s="17" t="s">
        <v>231</v>
      </c>
      <c r="BM163" s="231" t="s">
        <v>1720</v>
      </c>
    </row>
    <row r="164" s="2" customFormat="1" ht="37.8" customHeight="1">
      <c r="A164" s="38"/>
      <c r="B164" s="39"/>
      <c r="C164" s="219" t="s">
        <v>316</v>
      </c>
      <c r="D164" s="219" t="s">
        <v>161</v>
      </c>
      <c r="E164" s="220" t="s">
        <v>1721</v>
      </c>
      <c r="F164" s="221" t="s">
        <v>1722</v>
      </c>
      <c r="G164" s="222" t="s">
        <v>164</v>
      </c>
      <c r="H164" s="223">
        <v>1</v>
      </c>
      <c r="I164" s="224"/>
      <c r="J164" s="225">
        <f>ROUND(I164*H164,1)</f>
        <v>0</v>
      </c>
      <c r="K164" s="226"/>
      <c r="L164" s="44"/>
      <c r="M164" s="227" t="s">
        <v>1</v>
      </c>
      <c r="N164" s="228" t="s">
        <v>44</v>
      </c>
      <c r="O164" s="91"/>
      <c r="P164" s="229">
        <f>O164*H164</f>
        <v>0</v>
      </c>
      <c r="Q164" s="229">
        <v>0.025159999999999998</v>
      </c>
      <c r="R164" s="229">
        <f>Q164*H164</f>
        <v>0.025159999999999998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231</v>
      </c>
      <c r="AT164" s="231" t="s">
        <v>161</v>
      </c>
      <c r="AU164" s="231" t="s">
        <v>87</v>
      </c>
      <c r="AY164" s="17" t="s">
        <v>159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87</v>
      </c>
      <c r="BK164" s="232">
        <f>ROUND(I164*H164,1)</f>
        <v>0</v>
      </c>
      <c r="BL164" s="17" t="s">
        <v>231</v>
      </c>
      <c r="BM164" s="231" t="s">
        <v>1723</v>
      </c>
    </row>
    <row r="165" s="2" customFormat="1" ht="37.8" customHeight="1">
      <c r="A165" s="38"/>
      <c r="B165" s="39"/>
      <c r="C165" s="219" t="s">
        <v>321</v>
      </c>
      <c r="D165" s="219" t="s">
        <v>161</v>
      </c>
      <c r="E165" s="220" t="s">
        <v>1724</v>
      </c>
      <c r="F165" s="221" t="s">
        <v>1725</v>
      </c>
      <c r="G165" s="222" t="s">
        <v>164</v>
      </c>
      <c r="H165" s="223">
        <v>4</v>
      </c>
      <c r="I165" s="224"/>
      <c r="J165" s="225">
        <f>ROUND(I165*H165,1)</f>
        <v>0</v>
      </c>
      <c r="K165" s="226"/>
      <c r="L165" s="44"/>
      <c r="M165" s="227" t="s">
        <v>1</v>
      </c>
      <c r="N165" s="228" t="s">
        <v>44</v>
      </c>
      <c r="O165" s="91"/>
      <c r="P165" s="229">
        <f>O165*H165</f>
        <v>0</v>
      </c>
      <c r="Q165" s="229">
        <v>0.0309</v>
      </c>
      <c r="R165" s="229">
        <f>Q165*H165</f>
        <v>0.1236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231</v>
      </c>
      <c r="AT165" s="231" t="s">
        <v>161</v>
      </c>
      <c r="AU165" s="231" t="s">
        <v>87</v>
      </c>
      <c r="AY165" s="17" t="s">
        <v>159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87</v>
      </c>
      <c r="BK165" s="232">
        <f>ROUND(I165*H165,1)</f>
        <v>0</v>
      </c>
      <c r="BL165" s="17" t="s">
        <v>231</v>
      </c>
      <c r="BM165" s="231" t="s">
        <v>1726</v>
      </c>
    </row>
    <row r="166" s="2" customFormat="1" ht="37.8" customHeight="1">
      <c r="A166" s="38"/>
      <c r="B166" s="39"/>
      <c r="C166" s="219" t="s">
        <v>326</v>
      </c>
      <c r="D166" s="219" t="s">
        <v>161</v>
      </c>
      <c r="E166" s="220" t="s">
        <v>1727</v>
      </c>
      <c r="F166" s="221" t="s">
        <v>1728</v>
      </c>
      <c r="G166" s="222" t="s">
        <v>164</v>
      </c>
      <c r="H166" s="223">
        <v>2</v>
      </c>
      <c r="I166" s="224"/>
      <c r="J166" s="225">
        <f>ROUND(I166*H166,1)</f>
        <v>0</v>
      </c>
      <c r="K166" s="226"/>
      <c r="L166" s="44"/>
      <c r="M166" s="227" t="s">
        <v>1</v>
      </c>
      <c r="N166" s="228" t="s">
        <v>44</v>
      </c>
      <c r="O166" s="91"/>
      <c r="P166" s="229">
        <f>O166*H166</f>
        <v>0</v>
      </c>
      <c r="Q166" s="229">
        <v>0.0332</v>
      </c>
      <c r="R166" s="229">
        <f>Q166*H166</f>
        <v>0.066400000000000001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231</v>
      </c>
      <c r="AT166" s="231" t="s">
        <v>161</v>
      </c>
      <c r="AU166" s="231" t="s">
        <v>87</v>
      </c>
      <c r="AY166" s="17" t="s">
        <v>159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87</v>
      </c>
      <c r="BK166" s="232">
        <f>ROUND(I166*H166,1)</f>
        <v>0</v>
      </c>
      <c r="BL166" s="17" t="s">
        <v>231</v>
      </c>
      <c r="BM166" s="231" t="s">
        <v>1729</v>
      </c>
    </row>
    <row r="167" s="2" customFormat="1" ht="37.8" customHeight="1">
      <c r="A167" s="38"/>
      <c r="B167" s="39"/>
      <c r="C167" s="219" t="s">
        <v>333</v>
      </c>
      <c r="D167" s="219" t="s">
        <v>161</v>
      </c>
      <c r="E167" s="220" t="s">
        <v>1730</v>
      </c>
      <c r="F167" s="221" t="s">
        <v>1731</v>
      </c>
      <c r="G167" s="222" t="s">
        <v>164</v>
      </c>
      <c r="H167" s="223">
        <v>4</v>
      </c>
      <c r="I167" s="224"/>
      <c r="J167" s="225">
        <f>ROUND(I167*H167,1)</f>
        <v>0</v>
      </c>
      <c r="K167" s="226"/>
      <c r="L167" s="44"/>
      <c r="M167" s="227" t="s">
        <v>1</v>
      </c>
      <c r="N167" s="228" t="s">
        <v>44</v>
      </c>
      <c r="O167" s="91"/>
      <c r="P167" s="229">
        <f>O167*H167</f>
        <v>0</v>
      </c>
      <c r="Q167" s="229">
        <v>0.036639999999999999</v>
      </c>
      <c r="R167" s="229">
        <f>Q167*H167</f>
        <v>0.14656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231</v>
      </c>
      <c r="AT167" s="231" t="s">
        <v>161</v>
      </c>
      <c r="AU167" s="231" t="s">
        <v>87</v>
      </c>
      <c r="AY167" s="17" t="s">
        <v>159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87</v>
      </c>
      <c r="BK167" s="232">
        <f>ROUND(I167*H167,1)</f>
        <v>0</v>
      </c>
      <c r="BL167" s="17" t="s">
        <v>231</v>
      </c>
      <c r="BM167" s="231" t="s">
        <v>1732</v>
      </c>
    </row>
    <row r="168" s="2" customFormat="1" ht="37.8" customHeight="1">
      <c r="A168" s="38"/>
      <c r="B168" s="39"/>
      <c r="C168" s="219" t="s">
        <v>339</v>
      </c>
      <c r="D168" s="219" t="s">
        <v>161</v>
      </c>
      <c r="E168" s="220" t="s">
        <v>1733</v>
      </c>
      <c r="F168" s="221" t="s">
        <v>1734</v>
      </c>
      <c r="G168" s="222" t="s">
        <v>164</v>
      </c>
      <c r="H168" s="223">
        <v>1</v>
      </c>
      <c r="I168" s="224"/>
      <c r="J168" s="225">
        <f>ROUND(I168*H168,1)</f>
        <v>0</v>
      </c>
      <c r="K168" s="226"/>
      <c r="L168" s="44"/>
      <c r="M168" s="227" t="s">
        <v>1</v>
      </c>
      <c r="N168" s="228" t="s">
        <v>44</v>
      </c>
      <c r="O168" s="91"/>
      <c r="P168" s="229">
        <f>O168*H168</f>
        <v>0</v>
      </c>
      <c r="Q168" s="229">
        <v>0.042380000000000001</v>
      </c>
      <c r="R168" s="229">
        <f>Q168*H168</f>
        <v>0.042380000000000001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231</v>
      </c>
      <c r="AT168" s="231" t="s">
        <v>161</v>
      </c>
      <c r="AU168" s="231" t="s">
        <v>87</v>
      </c>
      <c r="AY168" s="17" t="s">
        <v>159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87</v>
      </c>
      <c r="BK168" s="232">
        <f>ROUND(I168*H168,1)</f>
        <v>0</v>
      </c>
      <c r="BL168" s="17" t="s">
        <v>231</v>
      </c>
      <c r="BM168" s="231" t="s">
        <v>1735</v>
      </c>
    </row>
    <row r="169" s="2" customFormat="1" ht="37.8" customHeight="1">
      <c r="A169" s="38"/>
      <c r="B169" s="39"/>
      <c r="C169" s="219" t="s">
        <v>346</v>
      </c>
      <c r="D169" s="219" t="s">
        <v>161</v>
      </c>
      <c r="E169" s="220" t="s">
        <v>1736</v>
      </c>
      <c r="F169" s="221" t="s">
        <v>1737</v>
      </c>
      <c r="G169" s="222" t="s">
        <v>164</v>
      </c>
      <c r="H169" s="223">
        <v>1</v>
      </c>
      <c r="I169" s="224"/>
      <c r="J169" s="225">
        <f>ROUND(I169*H169,1)</f>
        <v>0</v>
      </c>
      <c r="K169" s="226"/>
      <c r="L169" s="44"/>
      <c r="M169" s="227" t="s">
        <v>1</v>
      </c>
      <c r="N169" s="228" t="s">
        <v>44</v>
      </c>
      <c r="O169" s="91"/>
      <c r="P169" s="229">
        <f>O169*H169</f>
        <v>0</v>
      </c>
      <c r="Q169" s="229">
        <v>0.025020000000000001</v>
      </c>
      <c r="R169" s="229">
        <f>Q169*H169</f>
        <v>0.025020000000000001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231</v>
      </c>
      <c r="AT169" s="231" t="s">
        <v>161</v>
      </c>
      <c r="AU169" s="231" t="s">
        <v>87</v>
      </c>
      <c r="AY169" s="17" t="s">
        <v>159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87</v>
      </c>
      <c r="BK169" s="232">
        <f>ROUND(I169*H169,1)</f>
        <v>0</v>
      </c>
      <c r="BL169" s="17" t="s">
        <v>231</v>
      </c>
      <c r="BM169" s="231" t="s">
        <v>1738</v>
      </c>
    </row>
    <row r="170" s="2" customFormat="1" ht="37.8" customHeight="1">
      <c r="A170" s="38"/>
      <c r="B170" s="39"/>
      <c r="C170" s="219" t="s">
        <v>350</v>
      </c>
      <c r="D170" s="219" t="s">
        <v>161</v>
      </c>
      <c r="E170" s="220" t="s">
        <v>1739</v>
      </c>
      <c r="F170" s="221" t="s">
        <v>1740</v>
      </c>
      <c r="G170" s="222" t="s">
        <v>164</v>
      </c>
      <c r="H170" s="223">
        <v>1</v>
      </c>
      <c r="I170" s="224"/>
      <c r="J170" s="225">
        <f>ROUND(I170*H170,1)</f>
        <v>0</v>
      </c>
      <c r="K170" s="226"/>
      <c r="L170" s="44"/>
      <c r="M170" s="227" t="s">
        <v>1</v>
      </c>
      <c r="N170" s="228" t="s">
        <v>44</v>
      </c>
      <c r="O170" s="91"/>
      <c r="P170" s="229">
        <f>O170*H170</f>
        <v>0</v>
      </c>
      <c r="Q170" s="229">
        <v>0.041259999999999998</v>
      </c>
      <c r="R170" s="229">
        <f>Q170*H170</f>
        <v>0.041259999999999998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231</v>
      </c>
      <c r="AT170" s="231" t="s">
        <v>161</v>
      </c>
      <c r="AU170" s="231" t="s">
        <v>87</v>
      </c>
      <c r="AY170" s="17" t="s">
        <v>159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87</v>
      </c>
      <c r="BK170" s="232">
        <f>ROUND(I170*H170,1)</f>
        <v>0</v>
      </c>
      <c r="BL170" s="17" t="s">
        <v>231</v>
      </c>
      <c r="BM170" s="231" t="s">
        <v>1741</v>
      </c>
    </row>
    <row r="171" s="2" customFormat="1" ht="16.5" customHeight="1">
      <c r="A171" s="38"/>
      <c r="B171" s="39"/>
      <c r="C171" s="219" t="s">
        <v>355</v>
      </c>
      <c r="D171" s="219" t="s">
        <v>161</v>
      </c>
      <c r="E171" s="220" t="s">
        <v>1742</v>
      </c>
      <c r="F171" s="221" t="s">
        <v>1743</v>
      </c>
      <c r="G171" s="222" t="s">
        <v>164</v>
      </c>
      <c r="H171" s="223">
        <v>16</v>
      </c>
      <c r="I171" s="224"/>
      <c r="J171" s="225">
        <f>ROUND(I171*H171,1)</f>
        <v>0</v>
      </c>
      <c r="K171" s="226"/>
      <c r="L171" s="44"/>
      <c r="M171" s="227" t="s">
        <v>1</v>
      </c>
      <c r="N171" s="228" t="s">
        <v>44</v>
      </c>
      <c r="O171" s="91"/>
      <c r="P171" s="229">
        <f>O171*H171</f>
        <v>0</v>
      </c>
      <c r="Q171" s="229">
        <v>4.0000000000000003E-05</v>
      </c>
      <c r="R171" s="229">
        <f>Q171*H171</f>
        <v>0.00064000000000000005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231</v>
      </c>
      <c r="AT171" s="231" t="s">
        <v>161</v>
      </c>
      <c r="AU171" s="231" t="s">
        <v>87</v>
      </c>
      <c r="AY171" s="17" t="s">
        <v>159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87</v>
      </c>
      <c r="BK171" s="232">
        <f>ROUND(I171*H171,1)</f>
        <v>0</v>
      </c>
      <c r="BL171" s="17" t="s">
        <v>231</v>
      </c>
      <c r="BM171" s="231" t="s">
        <v>591</v>
      </c>
    </row>
    <row r="172" s="2" customFormat="1" ht="16.5" customHeight="1">
      <c r="A172" s="38"/>
      <c r="B172" s="39"/>
      <c r="C172" s="219" t="s">
        <v>360</v>
      </c>
      <c r="D172" s="219" t="s">
        <v>161</v>
      </c>
      <c r="E172" s="220" t="s">
        <v>1744</v>
      </c>
      <c r="F172" s="221" t="s">
        <v>1745</v>
      </c>
      <c r="G172" s="222" t="s">
        <v>286</v>
      </c>
      <c r="H172" s="223">
        <v>0.55400000000000005</v>
      </c>
      <c r="I172" s="224"/>
      <c r="J172" s="225">
        <f>ROUND(I172*H172,1)</f>
        <v>0</v>
      </c>
      <c r="K172" s="226"/>
      <c r="L172" s="44"/>
      <c r="M172" s="227" t="s">
        <v>1</v>
      </c>
      <c r="N172" s="228" t="s">
        <v>44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231</v>
      </c>
      <c r="AT172" s="231" t="s">
        <v>161</v>
      </c>
      <c r="AU172" s="231" t="s">
        <v>87</v>
      </c>
      <c r="AY172" s="17" t="s">
        <v>159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87</v>
      </c>
      <c r="BK172" s="232">
        <f>ROUND(I172*H172,1)</f>
        <v>0</v>
      </c>
      <c r="BL172" s="17" t="s">
        <v>231</v>
      </c>
      <c r="BM172" s="231" t="s">
        <v>599</v>
      </c>
    </row>
    <row r="173" s="12" customFormat="1" ht="25.92" customHeight="1">
      <c r="A173" s="12"/>
      <c r="B173" s="203"/>
      <c r="C173" s="204"/>
      <c r="D173" s="205" t="s">
        <v>78</v>
      </c>
      <c r="E173" s="206" t="s">
        <v>1374</v>
      </c>
      <c r="F173" s="206" t="s">
        <v>1746</v>
      </c>
      <c r="G173" s="204"/>
      <c r="H173" s="204"/>
      <c r="I173" s="207"/>
      <c r="J173" s="208">
        <f>BK173</f>
        <v>0</v>
      </c>
      <c r="K173" s="204"/>
      <c r="L173" s="209"/>
      <c r="M173" s="210"/>
      <c r="N173" s="211"/>
      <c r="O173" s="211"/>
      <c r="P173" s="212">
        <f>P174</f>
        <v>0</v>
      </c>
      <c r="Q173" s="211"/>
      <c r="R173" s="212">
        <f>R174</f>
        <v>0.00016000000000000001</v>
      </c>
      <c r="S173" s="211"/>
      <c r="T173" s="213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4" t="s">
        <v>89</v>
      </c>
      <c r="AT173" s="215" t="s">
        <v>78</v>
      </c>
      <c r="AU173" s="215" t="s">
        <v>79</v>
      </c>
      <c r="AY173" s="214" t="s">
        <v>159</v>
      </c>
      <c r="BK173" s="216">
        <f>BK174</f>
        <v>0</v>
      </c>
    </row>
    <row r="174" s="2" customFormat="1" ht="24.15" customHeight="1">
      <c r="A174" s="38"/>
      <c r="B174" s="39"/>
      <c r="C174" s="219" t="s">
        <v>366</v>
      </c>
      <c r="D174" s="219" t="s">
        <v>161</v>
      </c>
      <c r="E174" s="220" t="s">
        <v>1747</v>
      </c>
      <c r="F174" s="221" t="s">
        <v>1748</v>
      </c>
      <c r="G174" s="222" t="s">
        <v>427</v>
      </c>
      <c r="H174" s="223">
        <v>4</v>
      </c>
      <c r="I174" s="224"/>
      <c r="J174" s="225">
        <f>ROUND(I174*H174,1)</f>
        <v>0</v>
      </c>
      <c r="K174" s="226"/>
      <c r="L174" s="44"/>
      <c r="M174" s="227" t="s">
        <v>1</v>
      </c>
      <c r="N174" s="228" t="s">
        <v>44</v>
      </c>
      <c r="O174" s="91"/>
      <c r="P174" s="229">
        <f>O174*H174</f>
        <v>0</v>
      </c>
      <c r="Q174" s="229">
        <v>4.0000000000000003E-05</v>
      </c>
      <c r="R174" s="229">
        <f>Q174*H174</f>
        <v>0.00016000000000000001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231</v>
      </c>
      <c r="AT174" s="231" t="s">
        <v>161</v>
      </c>
      <c r="AU174" s="231" t="s">
        <v>87</v>
      </c>
      <c r="AY174" s="17" t="s">
        <v>159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87</v>
      </c>
      <c r="BK174" s="232">
        <f>ROUND(I174*H174,1)</f>
        <v>0</v>
      </c>
      <c r="BL174" s="17" t="s">
        <v>231</v>
      </c>
      <c r="BM174" s="231" t="s">
        <v>608</v>
      </c>
    </row>
    <row r="175" s="12" customFormat="1" ht="25.92" customHeight="1">
      <c r="A175" s="12"/>
      <c r="B175" s="203"/>
      <c r="C175" s="204"/>
      <c r="D175" s="205" t="s">
        <v>78</v>
      </c>
      <c r="E175" s="206" t="s">
        <v>1635</v>
      </c>
      <c r="F175" s="206" t="s">
        <v>1636</v>
      </c>
      <c r="G175" s="204"/>
      <c r="H175" s="204"/>
      <c r="I175" s="207"/>
      <c r="J175" s="208">
        <f>BK175</f>
        <v>0</v>
      </c>
      <c r="K175" s="204"/>
      <c r="L175" s="209"/>
      <c r="M175" s="210"/>
      <c r="N175" s="211"/>
      <c r="O175" s="211"/>
      <c r="P175" s="212">
        <f>SUM(P176:P180)</f>
        <v>0</v>
      </c>
      <c r="Q175" s="211"/>
      <c r="R175" s="212">
        <f>SUM(R176:R180)</f>
        <v>0</v>
      </c>
      <c r="S175" s="211"/>
      <c r="T175" s="213">
        <f>SUM(T176:T180)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4" t="s">
        <v>87</v>
      </c>
      <c r="AT175" s="215" t="s">
        <v>78</v>
      </c>
      <c r="AU175" s="215" t="s">
        <v>79</v>
      </c>
      <c r="AY175" s="214" t="s">
        <v>159</v>
      </c>
      <c r="BK175" s="216">
        <f>SUM(BK176:BK180)</f>
        <v>0</v>
      </c>
    </row>
    <row r="176" s="2" customFormat="1" ht="16.5" customHeight="1">
      <c r="A176" s="38"/>
      <c r="B176" s="39"/>
      <c r="C176" s="219" t="s">
        <v>370</v>
      </c>
      <c r="D176" s="219" t="s">
        <v>161</v>
      </c>
      <c r="E176" s="220" t="s">
        <v>1749</v>
      </c>
      <c r="F176" s="221" t="s">
        <v>1750</v>
      </c>
      <c r="G176" s="222" t="s">
        <v>1164</v>
      </c>
      <c r="H176" s="223">
        <v>1</v>
      </c>
      <c r="I176" s="224"/>
      <c r="J176" s="225">
        <f>ROUND(I176*H176,1)</f>
        <v>0</v>
      </c>
      <c r="K176" s="226"/>
      <c r="L176" s="44"/>
      <c r="M176" s="227" t="s">
        <v>1</v>
      </c>
      <c r="N176" s="228" t="s">
        <v>44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231</v>
      </c>
      <c r="AT176" s="231" t="s">
        <v>161</v>
      </c>
      <c r="AU176" s="231" t="s">
        <v>87</v>
      </c>
      <c r="AY176" s="17" t="s">
        <v>159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87</v>
      </c>
      <c r="BK176" s="232">
        <f>ROUND(I176*H176,1)</f>
        <v>0</v>
      </c>
      <c r="BL176" s="17" t="s">
        <v>231</v>
      </c>
      <c r="BM176" s="231" t="s">
        <v>618</v>
      </c>
    </row>
    <row r="177" s="2" customFormat="1" ht="16.5" customHeight="1">
      <c r="A177" s="38"/>
      <c r="B177" s="39"/>
      <c r="C177" s="219" t="s">
        <v>377</v>
      </c>
      <c r="D177" s="219" t="s">
        <v>161</v>
      </c>
      <c r="E177" s="220" t="s">
        <v>1751</v>
      </c>
      <c r="F177" s="221" t="s">
        <v>1752</v>
      </c>
      <c r="G177" s="222" t="s">
        <v>1164</v>
      </c>
      <c r="H177" s="223">
        <v>1</v>
      </c>
      <c r="I177" s="224"/>
      <c r="J177" s="225">
        <f>ROUND(I177*H177,1)</f>
        <v>0</v>
      </c>
      <c r="K177" s="226"/>
      <c r="L177" s="44"/>
      <c r="M177" s="227" t="s">
        <v>1</v>
      </c>
      <c r="N177" s="228" t="s">
        <v>44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231</v>
      </c>
      <c r="AT177" s="231" t="s">
        <v>161</v>
      </c>
      <c r="AU177" s="231" t="s">
        <v>87</v>
      </c>
      <c r="AY177" s="17" t="s">
        <v>159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87</v>
      </c>
      <c r="BK177" s="232">
        <f>ROUND(I177*H177,1)</f>
        <v>0</v>
      </c>
      <c r="BL177" s="17" t="s">
        <v>231</v>
      </c>
      <c r="BM177" s="231" t="s">
        <v>631</v>
      </c>
    </row>
    <row r="178" s="2" customFormat="1" ht="16.5" customHeight="1">
      <c r="A178" s="38"/>
      <c r="B178" s="39"/>
      <c r="C178" s="219" t="s">
        <v>381</v>
      </c>
      <c r="D178" s="219" t="s">
        <v>161</v>
      </c>
      <c r="E178" s="220" t="s">
        <v>1753</v>
      </c>
      <c r="F178" s="221" t="s">
        <v>1754</v>
      </c>
      <c r="G178" s="222" t="s">
        <v>1164</v>
      </c>
      <c r="H178" s="223">
        <v>1</v>
      </c>
      <c r="I178" s="224"/>
      <c r="J178" s="225">
        <f>ROUND(I178*H178,1)</f>
        <v>0</v>
      </c>
      <c r="K178" s="226"/>
      <c r="L178" s="44"/>
      <c r="M178" s="227" t="s">
        <v>1</v>
      </c>
      <c r="N178" s="228" t="s">
        <v>44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231</v>
      </c>
      <c r="AT178" s="231" t="s">
        <v>161</v>
      </c>
      <c r="AU178" s="231" t="s">
        <v>87</v>
      </c>
      <c r="AY178" s="17" t="s">
        <v>159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87</v>
      </c>
      <c r="BK178" s="232">
        <f>ROUND(I178*H178,1)</f>
        <v>0</v>
      </c>
      <c r="BL178" s="17" t="s">
        <v>231</v>
      </c>
      <c r="BM178" s="231" t="s">
        <v>645</v>
      </c>
    </row>
    <row r="179" s="2" customFormat="1" ht="44.25" customHeight="1">
      <c r="A179" s="38"/>
      <c r="B179" s="39"/>
      <c r="C179" s="219" t="s">
        <v>386</v>
      </c>
      <c r="D179" s="219" t="s">
        <v>161</v>
      </c>
      <c r="E179" s="220" t="s">
        <v>1755</v>
      </c>
      <c r="F179" s="221" t="s">
        <v>1756</v>
      </c>
      <c r="G179" s="222" t="s">
        <v>1164</v>
      </c>
      <c r="H179" s="223">
        <v>16</v>
      </c>
      <c r="I179" s="224"/>
      <c r="J179" s="225">
        <f>ROUND(I179*H179,1)</f>
        <v>0</v>
      </c>
      <c r="K179" s="226"/>
      <c r="L179" s="44"/>
      <c r="M179" s="227" t="s">
        <v>1</v>
      </c>
      <c r="N179" s="228" t="s">
        <v>44</v>
      </c>
      <c r="O179" s="91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231</v>
      </c>
      <c r="AT179" s="231" t="s">
        <v>161</v>
      </c>
      <c r="AU179" s="231" t="s">
        <v>87</v>
      </c>
      <c r="AY179" s="17" t="s">
        <v>159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87</v>
      </c>
      <c r="BK179" s="232">
        <f>ROUND(I179*H179,1)</f>
        <v>0</v>
      </c>
      <c r="BL179" s="17" t="s">
        <v>231</v>
      </c>
      <c r="BM179" s="231" t="s">
        <v>655</v>
      </c>
    </row>
    <row r="180" s="2" customFormat="1" ht="16.5" customHeight="1">
      <c r="A180" s="38"/>
      <c r="B180" s="39"/>
      <c r="C180" s="219" t="s">
        <v>392</v>
      </c>
      <c r="D180" s="219" t="s">
        <v>161</v>
      </c>
      <c r="E180" s="220" t="s">
        <v>1637</v>
      </c>
      <c r="F180" s="221" t="s">
        <v>1757</v>
      </c>
      <c r="G180" s="222" t="s">
        <v>1164</v>
      </c>
      <c r="H180" s="223">
        <v>3</v>
      </c>
      <c r="I180" s="224"/>
      <c r="J180" s="225">
        <f>ROUND(I180*H180,1)</f>
        <v>0</v>
      </c>
      <c r="K180" s="226"/>
      <c r="L180" s="44"/>
      <c r="M180" s="227" t="s">
        <v>1</v>
      </c>
      <c r="N180" s="228" t="s">
        <v>44</v>
      </c>
      <c r="O180" s="91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165</v>
      </c>
      <c r="AT180" s="231" t="s">
        <v>161</v>
      </c>
      <c r="AU180" s="231" t="s">
        <v>87</v>
      </c>
      <c r="AY180" s="17" t="s">
        <v>159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87</v>
      </c>
      <c r="BK180" s="232">
        <f>ROUND(I180*H180,1)</f>
        <v>0</v>
      </c>
      <c r="BL180" s="17" t="s">
        <v>165</v>
      </c>
      <c r="BM180" s="231" t="s">
        <v>666</v>
      </c>
    </row>
    <row r="181" s="12" customFormat="1" ht="25.92" customHeight="1">
      <c r="A181" s="12"/>
      <c r="B181" s="203"/>
      <c r="C181" s="204"/>
      <c r="D181" s="205" t="s">
        <v>78</v>
      </c>
      <c r="E181" s="206" t="s">
        <v>1410</v>
      </c>
      <c r="F181" s="206" t="s">
        <v>1411</v>
      </c>
      <c r="G181" s="204"/>
      <c r="H181" s="204"/>
      <c r="I181" s="207"/>
      <c r="J181" s="208">
        <f>BK181</f>
        <v>0</v>
      </c>
      <c r="K181" s="204"/>
      <c r="L181" s="209"/>
      <c r="M181" s="210"/>
      <c r="N181" s="211"/>
      <c r="O181" s="211"/>
      <c r="P181" s="212">
        <f>P182</f>
        <v>0</v>
      </c>
      <c r="Q181" s="211"/>
      <c r="R181" s="212">
        <f>R182</f>
        <v>0</v>
      </c>
      <c r="S181" s="211"/>
      <c r="T181" s="213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4" t="s">
        <v>181</v>
      </c>
      <c r="AT181" s="215" t="s">
        <v>78</v>
      </c>
      <c r="AU181" s="215" t="s">
        <v>79</v>
      </c>
      <c r="AY181" s="214" t="s">
        <v>159</v>
      </c>
      <c r="BK181" s="216">
        <f>BK182</f>
        <v>0</v>
      </c>
    </row>
    <row r="182" s="12" customFormat="1" ht="22.8" customHeight="1">
      <c r="A182" s="12"/>
      <c r="B182" s="203"/>
      <c r="C182" s="204"/>
      <c r="D182" s="205" t="s">
        <v>78</v>
      </c>
      <c r="E182" s="217" t="s">
        <v>1412</v>
      </c>
      <c r="F182" s="217" t="s">
        <v>1413</v>
      </c>
      <c r="G182" s="204"/>
      <c r="H182" s="204"/>
      <c r="I182" s="207"/>
      <c r="J182" s="218">
        <f>BK182</f>
        <v>0</v>
      </c>
      <c r="K182" s="204"/>
      <c r="L182" s="209"/>
      <c r="M182" s="210"/>
      <c r="N182" s="211"/>
      <c r="O182" s="211"/>
      <c r="P182" s="212">
        <f>P183</f>
        <v>0</v>
      </c>
      <c r="Q182" s="211"/>
      <c r="R182" s="212">
        <f>R183</f>
        <v>0</v>
      </c>
      <c r="S182" s="211"/>
      <c r="T182" s="213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4" t="s">
        <v>181</v>
      </c>
      <c r="AT182" s="215" t="s">
        <v>78</v>
      </c>
      <c r="AU182" s="215" t="s">
        <v>87</v>
      </c>
      <c r="AY182" s="214" t="s">
        <v>159</v>
      </c>
      <c r="BK182" s="216">
        <f>BK183</f>
        <v>0</v>
      </c>
    </row>
    <row r="183" s="2" customFormat="1" ht="16.5" customHeight="1">
      <c r="A183" s="38"/>
      <c r="B183" s="39"/>
      <c r="C183" s="219" t="s">
        <v>396</v>
      </c>
      <c r="D183" s="219" t="s">
        <v>161</v>
      </c>
      <c r="E183" s="220" t="s">
        <v>1415</v>
      </c>
      <c r="F183" s="221" t="s">
        <v>1413</v>
      </c>
      <c r="G183" s="222" t="s">
        <v>1416</v>
      </c>
      <c r="H183" s="223">
        <v>1</v>
      </c>
      <c r="I183" s="224"/>
      <c r="J183" s="225">
        <f>ROUND(I183*H183,1)</f>
        <v>0</v>
      </c>
      <c r="K183" s="226"/>
      <c r="L183" s="44"/>
      <c r="M183" s="277" t="s">
        <v>1</v>
      </c>
      <c r="N183" s="278" t="s">
        <v>44</v>
      </c>
      <c r="O183" s="279"/>
      <c r="P183" s="280">
        <f>O183*H183</f>
        <v>0</v>
      </c>
      <c r="Q183" s="280">
        <v>0</v>
      </c>
      <c r="R183" s="280">
        <f>Q183*H183</f>
        <v>0</v>
      </c>
      <c r="S183" s="280">
        <v>0</v>
      </c>
      <c r="T183" s="281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1417</v>
      </c>
      <c r="AT183" s="231" t="s">
        <v>161</v>
      </c>
      <c r="AU183" s="231" t="s">
        <v>89</v>
      </c>
      <c r="AY183" s="17" t="s">
        <v>159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87</v>
      </c>
      <c r="BK183" s="232">
        <f>ROUND(I183*H183,1)</f>
        <v>0</v>
      </c>
      <c r="BL183" s="17" t="s">
        <v>1417</v>
      </c>
      <c r="BM183" s="231" t="s">
        <v>1758</v>
      </c>
    </row>
    <row r="184" s="2" customFormat="1" ht="6.96" customHeight="1">
      <c r="A184" s="38"/>
      <c r="B184" s="66"/>
      <c r="C184" s="67"/>
      <c r="D184" s="67"/>
      <c r="E184" s="67"/>
      <c r="F184" s="67"/>
      <c r="G184" s="67"/>
      <c r="H184" s="67"/>
      <c r="I184" s="67"/>
      <c r="J184" s="67"/>
      <c r="K184" s="67"/>
      <c r="L184" s="44"/>
      <c r="M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</row>
  </sheetData>
  <sheetProtection sheet="1" autoFilter="0" formatColumns="0" formatRows="0" objects="1" scenarios="1" spinCount="100000" saltValue="HGu40vxyKR6yEnKkLuXdnOC/v1p47mUXQTOGrSI8ibq6lfKcy+ado/JpOZzetdYuEq9DTp423qSPxmLuO2KPuA==" hashValue="Y/mTeHs2UC17062vK1pLlSp9VDMF77b5e4o6ocZt1wVwZ0INw5fC7PCfww+muZYC99fJguu0Hmr6Crj+9v6gvg==" algorithmName="SHA-512" password="CC35"/>
  <autoFilter ref="C123:K18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Zázemí pro ŠPP, rozšíření ŠJ a ŠD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1759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32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1420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3.25" customHeight="1">
      <c r="A27" s="145"/>
      <c r="B27" s="146"/>
      <c r="C27" s="145"/>
      <c r="D27" s="145"/>
      <c r="E27" s="147" t="s">
        <v>108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ROUND(J121, 1)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ROUND((SUM(BE121:BE156)),  1)</f>
        <v>0</v>
      </c>
      <c r="G33" s="38"/>
      <c r="H33" s="38"/>
      <c r="I33" s="155">
        <v>0.20999999999999999</v>
      </c>
      <c r="J33" s="154">
        <f>ROUND(((SUM(BE121:BE156))*I33),  1)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ROUND((SUM(BF121:BF156)),  1)</f>
        <v>0</v>
      </c>
      <c r="G34" s="38"/>
      <c r="H34" s="38"/>
      <c r="I34" s="155">
        <v>0.12</v>
      </c>
      <c r="J34" s="154">
        <f>ROUND(((SUM(BF121:BF156))*I34),  1)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ROUND((SUM(BG121:BG156)),  1)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ROUND((SUM(BH121:BH156)),  1)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ROUND((SUM(BI121:BI156)),  1)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Zázemí pro ŠPP, rozšíření ŠJ a ŠD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609-04 - Vzduchotechnika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p.č.st. 3068, p.č. 1753/2, p.č. 1753/1</v>
      </c>
      <c r="G89" s="40"/>
      <c r="H89" s="40"/>
      <c r="I89" s="32" t="s">
        <v>22</v>
      </c>
      <c r="J89" s="79" t="str">
        <f>IF(J12="","",J12)</f>
        <v>3. 10. 2025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Město Písek, Velké náměstí 114/3, 397 01 Písek</v>
      </c>
      <c r="G91" s="40"/>
      <c r="H91" s="40"/>
      <c r="I91" s="32" t="s">
        <v>31</v>
      </c>
      <c r="J91" s="36" t="str">
        <f>E21</f>
        <v>Atelier Písek s.r.o., Ing. arch. Eva Svinteková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Ing. Michal Albrecht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110</v>
      </c>
      <c r="D94" s="176"/>
      <c r="E94" s="176"/>
      <c r="F94" s="176"/>
      <c r="G94" s="176"/>
      <c r="H94" s="176"/>
      <c r="I94" s="176"/>
      <c r="J94" s="177" t="s">
        <v>111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112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113</v>
      </c>
    </row>
    <row r="97" s="9" customFormat="1" ht="24.96" customHeight="1">
      <c r="A97" s="9"/>
      <c r="B97" s="179"/>
      <c r="C97" s="180"/>
      <c r="D97" s="181" t="s">
        <v>129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1760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1761</v>
      </c>
      <c r="E99" s="182"/>
      <c r="F99" s="182"/>
      <c r="G99" s="182"/>
      <c r="H99" s="182"/>
      <c r="I99" s="182"/>
      <c r="J99" s="183">
        <f>J151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142</v>
      </c>
      <c r="E100" s="182"/>
      <c r="F100" s="182"/>
      <c r="G100" s="182"/>
      <c r="H100" s="182"/>
      <c r="I100" s="182"/>
      <c r="J100" s="183">
        <f>J154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5"/>
      <c r="C101" s="186"/>
      <c r="D101" s="187" t="s">
        <v>143</v>
      </c>
      <c r="E101" s="188"/>
      <c r="F101" s="188"/>
      <c r="G101" s="188"/>
      <c r="H101" s="188"/>
      <c r="I101" s="188"/>
      <c r="J101" s="189">
        <f>J155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144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Zázemí pro ŠPP, rozšíření ŠJ a ŠD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609-04 - Vzduchotechnika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p.č.st. 3068, p.č. 1753/2, p.č. 1753/1</v>
      </c>
      <c r="G115" s="40"/>
      <c r="H115" s="40"/>
      <c r="I115" s="32" t="s">
        <v>22</v>
      </c>
      <c r="J115" s="79" t="str">
        <f>IF(J12="","",J12)</f>
        <v>3. 10. 2025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40.05" customHeight="1">
      <c r="A117" s="38"/>
      <c r="B117" s="39"/>
      <c r="C117" s="32" t="s">
        <v>24</v>
      </c>
      <c r="D117" s="40"/>
      <c r="E117" s="40"/>
      <c r="F117" s="27" t="str">
        <f>E15</f>
        <v>Město Písek, Velké náměstí 114/3, 397 01 Písek</v>
      </c>
      <c r="G117" s="40"/>
      <c r="H117" s="40"/>
      <c r="I117" s="32" t="s">
        <v>31</v>
      </c>
      <c r="J117" s="36" t="str">
        <f>E21</f>
        <v>Atelier Písek s.r.o., Ing. arch. Eva Svinteková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29</v>
      </c>
      <c r="D118" s="40"/>
      <c r="E118" s="40"/>
      <c r="F118" s="27" t="str">
        <f>IF(E18="","",E18)</f>
        <v>Vyplň údaj</v>
      </c>
      <c r="G118" s="40"/>
      <c r="H118" s="40"/>
      <c r="I118" s="32" t="s">
        <v>34</v>
      </c>
      <c r="J118" s="36" t="str">
        <f>E24</f>
        <v>Ing. Michal Albrecht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145</v>
      </c>
      <c r="D120" s="194" t="s">
        <v>64</v>
      </c>
      <c r="E120" s="194" t="s">
        <v>60</v>
      </c>
      <c r="F120" s="194" t="s">
        <v>61</v>
      </c>
      <c r="G120" s="194" t="s">
        <v>146</v>
      </c>
      <c r="H120" s="194" t="s">
        <v>147</v>
      </c>
      <c r="I120" s="194" t="s">
        <v>148</v>
      </c>
      <c r="J120" s="195" t="s">
        <v>111</v>
      </c>
      <c r="K120" s="196" t="s">
        <v>149</v>
      </c>
      <c r="L120" s="197"/>
      <c r="M120" s="100" t="s">
        <v>1</v>
      </c>
      <c r="N120" s="101" t="s">
        <v>43</v>
      </c>
      <c r="O120" s="101" t="s">
        <v>150</v>
      </c>
      <c r="P120" s="101" t="s">
        <v>151</v>
      </c>
      <c r="Q120" s="101" t="s">
        <v>152</v>
      </c>
      <c r="R120" s="101" t="s">
        <v>153</v>
      </c>
      <c r="S120" s="101" t="s">
        <v>154</v>
      </c>
      <c r="T120" s="102" t="s">
        <v>155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156</v>
      </c>
      <c r="D121" s="40"/>
      <c r="E121" s="40"/>
      <c r="F121" s="40"/>
      <c r="G121" s="40"/>
      <c r="H121" s="40"/>
      <c r="I121" s="40"/>
      <c r="J121" s="198">
        <f>BK121</f>
        <v>0</v>
      </c>
      <c r="K121" s="40"/>
      <c r="L121" s="44"/>
      <c r="M121" s="103"/>
      <c r="N121" s="199"/>
      <c r="O121" s="104"/>
      <c r="P121" s="200">
        <f>P122+P151+P154</f>
        <v>0</v>
      </c>
      <c r="Q121" s="104"/>
      <c r="R121" s="200">
        <f>R122+R151+R154</f>
        <v>0.33239999999999997</v>
      </c>
      <c r="S121" s="104"/>
      <c r="T121" s="201">
        <f>T122+T151+T154</f>
        <v>0.074999999999999997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78</v>
      </c>
      <c r="AU121" s="17" t="s">
        <v>113</v>
      </c>
      <c r="BK121" s="202">
        <f>BK122+BK151+BK154</f>
        <v>0</v>
      </c>
    </row>
    <row r="122" s="12" customFormat="1" ht="25.92" customHeight="1">
      <c r="A122" s="12"/>
      <c r="B122" s="203"/>
      <c r="C122" s="204"/>
      <c r="D122" s="205" t="s">
        <v>78</v>
      </c>
      <c r="E122" s="206" t="s">
        <v>955</v>
      </c>
      <c r="F122" s="206" t="s">
        <v>956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</f>
        <v>0</v>
      </c>
      <c r="Q122" s="211"/>
      <c r="R122" s="212">
        <f>R123</f>
        <v>0.33239999999999997</v>
      </c>
      <c r="S122" s="211"/>
      <c r="T122" s="213">
        <f>T123</f>
        <v>0.074999999999999997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89</v>
      </c>
      <c r="AT122" s="215" t="s">
        <v>78</v>
      </c>
      <c r="AU122" s="215" t="s">
        <v>79</v>
      </c>
      <c r="AY122" s="214" t="s">
        <v>159</v>
      </c>
      <c r="BK122" s="216">
        <f>BK123</f>
        <v>0</v>
      </c>
    </row>
    <row r="123" s="12" customFormat="1" ht="22.8" customHeight="1">
      <c r="A123" s="12"/>
      <c r="B123" s="203"/>
      <c r="C123" s="204"/>
      <c r="D123" s="205" t="s">
        <v>78</v>
      </c>
      <c r="E123" s="217" t="s">
        <v>1762</v>
      </c>
      <c r="F123" s="217" t="s">
        <v>97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SUM(P124:P150)</f>
        <v>0</v>
      </c>
      <c r="Q123" s="211"/>
      <c r="R123" s="212">
        <f>SUM(R124:R150)</f>
        <v>0.33239999999999997</v>
      </c>
      <c r="S123" s="211"/>
      <c r="T123" s="213">
        <f>SUM(T124:T150)</f>
        <v>0.074999999999999997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87</v>
      </c>
      <c r="AT123" s="215" t="s">
        <v>78</v>
      </c>
      <c r="AU123" s="215" t="s">
        <v>87</v>
      </c>
      <c r="AY123" s="214" t="s">
        <v>159</v>
      </c>
      <c r="BK123" s="216">
        <f>SUM(BK124:BK150)</f>
        <v>0</v>
      </c>
    </row>
    <row r="124" s="2" customFormat="1" ht="33" customHeight="1">
      <c r="A124" s="38"/>
      <c r="B124" s="39"/>
      <c r="C124" s="219" t="s">
        <v>87</v>
      </c>
      <c r="D124" s="219" t="s">
        <v>161</v>
      </c>
      <c r="E124" s="220" t="s">
        <v>1763</v>
      </c>
      <c r="F124" s="221" t="s">
        <v>1764</v>
      </c>
      <c r="G124" s="222" t="s">
        <v>164</v>
      </c>
      <c r="H124" s="223">
        <v>2</v>
      </c>
      <c r="I124" s="224"/>
      <c r="J124" s="225">
        <f>ROUND(I124*H124,1)</f>
        <v>0</v>
      </c>
      <c r="K124" s="226"/>
      <c r="L124" s="44"/>
      <c r="M124" s="227" t="s">
        <v>1</v>
      </c>
      <c r="N124" s="228" t="s">
        <v>44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0.030499999999999999</v>
      </c>
      <c r="T124" s="230">
        <f>S124*H124</f>
        <v>0.060999999999999999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231</v>
      </c>
      <c r="AT124" s="231" t="s">
        <v>161</v>
      </c>
      <c r="AU124" s="231" t="s">
        <v>89</v>
      </c>
      <c r="AY124" s="17" t="s">
        <v>159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87</v>
      </c>
      <c r="BK124" s="232">
        <f>ROUND(I124*H124,1)</f>
        <v>0</v>
      </c>
      <c r="BL124" s="17" t="s">
        <v>231</v>
      </c>
      <c r="BM124" s="231" t="s">
        <v>89</v>
      </c>
    </row>
    <row r="125" s="2" customFormat="1" ht="24.15" customHeight="1">
      <c r="A125" s="38"/>
      <c r="B125" s="39"/>
      <c r="C125" s="219" t="s">
        <v>89</v>
      </c>
      <c r="D125" s="219" t="s">
        <v>161</v>
      </c>
      <c r="E125" s="220" t="s">
        <v>1765</v>
      </c>
      <c r="F125" s="221" t="s">
        <v>1766</v>
      </c>
      <c r="G125" s="222" t="s">
        <v>164</v>
      </c>
      <c r="H125" s="223">
        <v>1</v>
      </c>
      <c r="I125" s="224"/>
      <c r="J125" s="225">
        <f>ROUND(I125*H125,1)</f>
        <v>0</v>
      </c>
      <c r="K125" s="226"/>
      <c r="L125" s="44"/>
      <c r="M125" s="227" t="s">
        <v>1</v>
      </c>
      <c r="N125" s="228" t="s">
        <v>44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231</v>
      </c>
      <c r="AT125" s="231" t="s">
        <v>161</v>
      </c>
      <c r="AU125" s="231" t="s">
        <v>89</v>
      </c>
      <c r="AY125" s="17" t="s">
        <v>159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87</v>
      </c>
      <c r="BK125" s="232">
        <f>ROUND(I125*H125,1)</f>
        <v>0</v>
      </c>
      <c r="BL125" s="17" t="s">
        <v>231</v>
      </c>
      <c r="BM125" s="231" t="s">
        <v>165</v>
      </c>
    </row>
    <row r="126" s="2" customFormat="1" ht="24.15" customHeight="1">
      <c r="A126" s="38"/>
      <c r="B126" s="39"/>
      <c r="C126" s="219" t="s">
        <v>170</v>
      </c>
      <c r="D126" s="219" t="s">
        <v>161</v>
      </c>
      <c r="E126" s="220" t="s">
        <v>1767</v>
      </c>
      <c r="F126" s="221" t="s">
        <v>1768</v>
      </c>
      <c r="G126" s="222" t="s">
        <v>164</v>
      </c>
      <c r="H126" s="223">
        <v>2</v>
      </c>
      <c r="I126" s="224"/>
      <c r="J126" s="225">
        <f>ROUND(I126*H126,1)</f>
        <v>0</v>
      </c>
      <c r="K126" s="226"/>
      <c r="L126" s="44"/>
      <c r="M126" s="227" t="s">
        <v>1</v>
      </c>
      <c r="N126" s="228" t="s">
        <v>44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231</v>
      </c>
      <c r="AT126" s="231" t="s">
        <v>161</v>
      </c>
      <c r="AU126" s="231" t="s">
        <v>89</v>
      </c>
      <c r="AY126" s="17" t="s">
        <v>159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87</v>
      </c>
      <c r="BK126" s="232">
        <f>ROUND(I126*H126,1)</f>
        <v>0</v>
      </c>
      <c r="BL126" s="17" t="s">
        <v>231</v>
      </c>
      <c r="BM126" s="231" t="s">
        <v>186</v>
      </c>
    </row>
    <row r="127" s="2" customFormat="1" ht="44.25" customHeight="1">
      <c r="A127" s="38"/>
      <c r="B127" s="39"/>
      <c r="C127" s="266" t="s">
        <v>165</v>
      </c>
      <c r="D127" s="266" t="s">
        <v>572</v>
      </c>
      <c r="E127" s="267" t="s">
        <v>1769</v>
      </c>
      <c r="F127" s="268" t="s">
        <v>1770</v>
      </c>
      <c r="G127" s="269" t="s">
        <v>164</v>
      </c>
      <c r="H127" s="270">
        <v>1</v>
      </c>
      <c r="I127" s="271"/>
      <c r="J127" s="272">
        <f>ROUND(I127*H127,1)</f>
        <v>0</v>
      </c>
      <c r="K127" s="273"/>
      <c r="L127" s="274"/>
      <c r="M127" s="275" t="s">
        <v>1</v>
      </c>
      <c r="N127" s="276" t="s">
        <v>44</v>
      </c>
      <c r="O127" s="91"/>
      <c r="P127" s="229">
        <f>O127*H127</f>
        <v>0</v>
      </c>
      <c r="Q127" s="229">
        <v>0.043999999999999997</v>
      </c>
      <c r="R127" s="229">
        <f>Q127*H127</f>
        <v>0.043999999999999997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311</v>
      </c>
      <c r="AT127" s="231" t="s">
        <v>572</v>
      </c>
      <c r="AU127" s="231" t="s">
        <v>89</v>
      </c>
      <c r="AY127" s="17" t="s">
        <v>159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87</v>
      </c>
      <c r="BK127" s="232">
        <f>ROUND(I127*H127,1)</f>
        <v>0</v>
      </c>
      <c r="BL127" s="17" t="s">
        <v>231</v>
      </c>
      <c r="BM127" s="231" t="s">
        <v>194</v>
      </c>
    </row>
    <row r="128" s="2" customFormat="1" ht="44.25" customHeight="1">
      <c r="A128" s="38"/>
      <c r="B128" s="39"/>
      <c r="C128" s="266" t="s">
        <v>181</v>
      </c>
      <c r="D128" s="266" t="s">
        <v>572</v>
      </c>
      <c r="E128" s="267" t="s">
        <v>1771</v>
      </c>
      <c r="F128" s="268" t="s">
        <v>1772</v>
      </c>
      <c r="G128" s="269" t="s">
        <v>164</v>
      </c>
      <c r="H128" s="270">
        <v>1</v>
      </c>
      <c r="I128" s="271"/>
      <c r="J128" s="272">
        <f>ROUND(I128*H128,1)</f>
        <v>0</v>
      </c>
      <c r="K128" s="273"/>
      <c r="L128" s="274"/>
      <c r="M128" s="275" t="s">
        <v>1</v>
      </c>
      <c r="N128" s="276" t="s">
        <v>44</v>
      </c>
      <c r="O128" s="91"/>
      <c r="P128" s="229">
        <f>O128*H128</f>
        <v>0</v>
      </c>
      <c r="Q128" s="229">
        <v>0.048000000000000001</v>
      </c>
      <c r="R128" s="229">
        <f>Q128*H128</f>
        <v>0.048000000000000001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311</v>
      </c>
      <c r="AT128" s="231" t="s">
        <v>572</v>
      </c>
      <c r="AU128" s="231" t="s">
        <v>89</v>
      </c>
      <c r="AY128" s="17" t="s">
        <v>159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87</v>
      </c>
      <c r="BK128" s="232">
        <f>ROUND(I128*H128,1)</f>
        <v>0</v>
      </c>
      <c r="BL128" s="17" t="s">
        <v>231</v>
      </c>
      <c r="BM128" s="231" t="s">
        <v>203</v>
      </c>
    </row>
    <row r="129" s="2" customFormat="1" ht="16.5" customHeight="1">
      <c r="A129" s="38"/>
      <c r="B129" s="39"/>
      <c r="C129" s="219" t="s">
        <v>186</v>
      </c>
      <c r="D129" s="219" t="s">
        <v>161</v>
      </c>
      <c r="E129" s="220" t="s">
        <v>1773</v>
      </c>
      <c r="F129" s="221" t="s">
        <v>1774</v>
      </c>
      <c r="G129" s="222" t="s">
        <v>164</v>
      </c>
      <c r="H129" s="223">
        <v>4</v>
      </c>
      <c r="I129" s="224"/>
      <c r="J129" s="225">
        <f>ROUND(I129*H129,1)</f>
        <v>0</v>
      </c>
      <c r="K129" s="226"/>
      <c r="L129" s="44"/>
      <c r="M129" s="227" t="s">
        <v>1</v>
      </c>
      <c r="N129" s="228" t="s">
        <v>44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231</v>
      </c>
      <c r="AT129" s="231" t="s">
        <v>161</v>
      </c>
      <c r="AU129" s="231" t="s">
        <v>89</v>
      </c>
      <c r="AY129" s="17" t="s">
        <v>159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87</v>
      </c>
      <c r="BK129" s="232">
        <f>ROUND(I129*H129,1)</f>
        <v>0</v>
      </c>
      <c r="BL129" s="17" t="s">
        <v>231</v>
      </c>
      <c r="BM129" s="231" t="s">
        <v>8</v>
      </c>
    </row>
    <row r="130" s="2" customFormat="1" ht="24.15" customHeight="1">
      <c r="A130" s="38"/>
      <c r="B130" s="39"/>
      <c r="C130" s="266" t="s">
        <v>190</v>
      </c>
      <c r="D130" s="266" t="s">
        <v>572</v>
      </c>
      <c r="E130" s="267" t="s">
        <v>1775</v>
      </c>
      <c r="F130" s="268" t="s">
        <v>1776</v>
      </c>
      <c r="G130" s="269" t="s">
        <v>1704</v>
      </c>
      <c r="H130" s="270">
        <v>4</v>
      </c>
      <c r="I130" s="271"/>
      <c r="J130" s="272">
        <f>ROUND(I130*H130,1)</f>
        <v>0</v>
      </c>
      <c r="K130" s="273"/>
      <c r="L130" s="274"/>
      <c r="M130" s="275" t="s">
        <v>1</v>
      </c>
      <c r="N130" s="276" t="s">
        <v>44</v>
      </c>
      <c r="O130" s="91"/>
      <c r="P130" s="229">
        <f>O130*H130</f>
        <v>0</v>
      </c>
      <c r="Q130" s="229">
        <v>0.025399999999999999</v>
      </c>
      <c r="R130" s="229">
        <f>Q130*H130</f>
        <v>0.1016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311</v>
      </c>
      <c r="AT130" s="231" t="s">
        <v>572</v>
      </c>
      <c r="AU130" s="231" t="s">
        <v>89</v>
      </c>
      <c r="AY130" s="17" t="s">
        <v>159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87</v>
      </c>
      <c r="BK130" s="232">
        <f>ROUND(I130*H130,1)</f>
        <v>0</v>
      </c>
      <c r="BL130" s="17" t="s">
        <v>231</v>
      </c>
      <c r="BM130" s="231" t="s">
        <v>221</v>
      </c>
    </row>
    <row r="131" s="2" customFormat="1" ht="24.15" customHeight="1">
      <c r="A131" s="38"/>
      <c r="B131" s="39"/>
      <c r="C131" s="219" t="s">
        <v>194</v>
      </c>
      <c r="D131" s="219" t="s">
        <v>161</v>
      </c>
      <c r="E131" s="220" t="s">
        <v>1777</v>
      </c>
      <c r="F131" s="221" t="s">
        <v>1778</v>
      </c>
      <c r="G131" s="222" t="s">
        <v>164</v>
      </c>
      <c r="H131" s="223">
        <v>2</v>
      </c>
      <c r="I131" s="224"/>
      <c r="J131" s="225">
        <f>ROUND(I131*H131,1)</f>
        <v>0</v>
      </c>
      <c r="K131" s="226"/>
      <c r="L131" s="44"/>
      <c r="M131" s="227" t="s">
        <v>1</v>
      </c>
      <c r="N131" s="228" t="s">
        <v>44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231</v>
      </c>
      <c r="AT131" s="231" t="s">
        <v>161</v>
      </c>
      <c r="AU131" s="231" t="s">
        <v>89</v>
      </c>
      <c r="AY131" s="17" t="s">
        <v>159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87</v>
      </c>
      <c r="BK131" s="232">
        <f>ROUND(I131*H131,1)</f>
        <v>0</v>
      </c>
      <c r="BL131" s="17" t="s">
        <v>231</v>
      </c>
      <c r="BM131" s="231" t="s">
        <v>231</v>
      </c>
    </row>
    <row r="132" s="2" customFormat="1" ht="24.15" customHeight="1">
      <c r="A132" s="38"/>
      <c r="B132" s="39"/>
      <c r="C132" s="266" t="s">
        <v>198</v>
      </c>
      <c r="D132" s="266" t="s">
        <v>572</v>
      </c>
      <c r="E132" s="267" t="s">
        <v>1779</v>
      </c>
      <c r="F132" s="268" t="s">
        <v>1780</v>
      </c>
      <c r="G132" s="269" t="s">
        <v>164</v>
      </c>
      <c r="H132" s="270">
        <v>2</v>
      </c>
      <c r="I132" s="271"/>
      <c r="J132" s="272">
        <f>ROUND(I132*H132,1)</f>
        <v>0</v>
      </c>
      <c r="K132" s="273"/>
      <c r="L132" s="274"/>
      <c r="M132" s="275" t="s">
        <v>1</v>
      </c>
      <c r="N132" s="276" t="s">
        <v>44</v>
      </c>
      <c r="O132" s="91"/>
      <c r="P132" s="229">
        <f>O132*H132</f>
        <v>0</v>
      </c>
      <c r="Q132" s="229">
        <v>0.0033</v>
      </c>
      <c r="R132" s="229">
        <f>Q132*H132</f>
        <v>0.0066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311</v>
      </c>
      <c r="AT132" s="231" t="s">
        <v>572</v>
      </c>
      <c r="AU132" s="231" t="s">
        <v>89</v>
      </c>
      <c r="AY132" s="17" t="s">
        <v>159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87</v>
      </c>
      <c r="BK132" s="232">
        <f>ROUND(I132*H132,1)</f>
        <v>0</v>
      </c>
      <c r="BL132" s="17" t="s">
        <v>231</v>
      </c>
      <c r="BM132" s="231" t="s">
        <v>241</v>
      </c>
    </row>
    <row r="133" s="2" customFormat="1" ht="24.15" customHeight="1">
      <c r="A133" s="38"/>
      <c r="B133" s="39"/>
      <c r="C133" s="219" t="s">
        <v>203</v>
      </c>
      <c r="D133" s="219" t="s">
        <v>161</v>
      </c>
      <c r="E133" s="220" t="s">
        <v>1781</v>
      </c>
      <c r="F133" s="221" t="s">
        <v>1782</v>
      </c>
      <c r="G133" s="222" t="s">
        <v>164</v>
      </c>
      <c r="H133" s="223">
        <v>1</v>
      </c>
      <c r="I133" s="224"/>
      <c r="J133" s="225">
        <f>ROUND(I133*H133,1)</f>
        <v>0</v>
      </c>
      <c r="K133" s="226"/>
      <c r="L133" s="44"/>
      <c r="M133" s="227" t="s">
        <v>1</v>
      </c>
      <c r="N133" s="228" t="s">
        <v>44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231</v>
      </c>
      <c r="AT133" s="231" t="s">
        <v>161</v>
      </c>
      <c r="AU133" s="231" t="s">
        <v>89</v>
      </c>
      <c r="AY133" s="17" t="s">
        <v>159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87</v>
      </c>
      <c r="BK133" s="232">
        <f>ROUND(I133*H133,1)</f>
        <v>0</v>
      </c>
      <c r="BL133" s="17" t="s">
        <v>231</v>
      </c>
      <c r="BM133" s="231" t="s">
        <v>252</v>
      </c>
    </row>
    <row r="134" s="2" customFormat="1" ht="24.15" customHeight="1">
      <c r="A134" s="38"/>
      <c r="B134" s="39"/>
      <c r="C134" s="266" t="s">
        <v>207</v>
      </c>
      <c r="D134" s="266" t="s">
        <v>572</v>
      </c>
      <c r="E134" s="267" t="s">
        <v>1783</v>
      </c>
      <c r="F134" s="268" t="s">
        <v>1784</v>
      </c>
      <c r="G134" s="269" t="s">
        <v>164</v>
      </c>
      <c r="H134" s="270">
        <v>1</v>
      </c>
      <c r="I134" s="271"/>
      <c r="J134" s="272">
        <f>ROUND(I134*H134,1)</f>
        <v>0</v>
      </c>
      <c r="K134" s="273"/>
      <c r="L134" s="274"/>
      <c r="M134" s="275" t="s">
        <v>1</v>
      </c>
      <c r="N134" s="276" t="s">
        <v>44</v>
      </c>
      <c r="O134" s="91"/>
      <c r="P134" s="229">
        <f>O134*H134</f>
        <v>0</v>
      </c>
      <c r="Q134" s="229">
        <v>0.0147</v>
      </c>
      <c r="R134" s="229">
        <f>Q134*H134</f>
        <v>0.0147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311</v>
      </c>
      <c r="AT134" s="231" t="s">
        <v>572</v>
      </c>
      <c r="AU134" s="231" t="s">
        <v>89</v>
      </c>
      <c r="AY134" s="17" t="s">
        <v>159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87</v>
      </c>
      <c r="BK134" s="232">
        <f>ROUND(I134*H134,1)</f>
        <v>0</v>
      </c>
      <c r="BL134" s="17" t="s">
        <v>231</v>
      </c>
      <c r="BM134" s="231" t="s">
        <v>259</v>
      </c>
    </row>
    <row r="135" s="2" customFormat="1" ht="24.15" customHeight="1">
      <c r="A135" s="38"/>
      <c r="B135" s="39"/>
      <c r="C135" s="219" t="s">
        <v>8</v>
      </c>
      <c r="D135" s="219" t="s">
        <v>161</v>
      </c>
      <c r="E135" s="220" t="s">
        <v>1785</v>
      </c>
      <c r="F135" s="221" t="s">
        <v>1786</v>
      </c>
      <c r="G135" s="222" t="s">
        <v>164</v>
      </c>
      <c r="H135" s="223">
        <v>2</v>
      </c>
      <c r="I135" s="224"/>
      <c r="J135" s="225">
        <f>ROUND(I135*H135,1)</f>
        <v>0</v>
      </c>
      <c r="K135" s="226"/>
      <c r="L135" s="44"/>
      <c r="M135" s="227" t="s">
        <v>1</v>
      </c>
      <c r="N135" s="228" t="s">
        <v>44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0.0070000000000000001</v>
      </c>
      <c r="T135" s="230">
        <f>S135*H135</f>
        <v>0.014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231</v>
      </c>
      <c r="AT135" s="231" t="s">
        <v>161</v>
      </c>
      <c r="AU135" s="231" t="s">
        <v>89</v>
      </c>
      <c r="AY135" s="17" t="s">
        <v>159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87</v>
      </c>
      <c r="BK135" s="232">
        <f>ROUND(I135*H135,1)</f>
        <v>0</v>
      </c>
      <c r="BL135" s="17" t="s">
        <v>231</v>
      </c>
      <c r="BM135" s="231" t="s">
        <v>269</v>
      </c>
    </row>
    <row r="136" s="2" customFormat="1" ht="24.15" customHeight="1">
      <c r="A136" s="38"/>
      <c r="B136" s="39"/>
      <c r="C136" s="219" t="s">
        <v>216</v>
      </c>
      <c r="D136" s="219" t="s">
        <v>161</v>
      </c>
      <c r="E136" s="220" t="s">
        <v>1787</v>
      </c>
      <c r="F136" s="221" t="s">
        <v>1788</v>
      </c>
      <c r="G136" s="222" t="s">
        <v>164</v>
      </c>
      <c r="H136" s="223">
        <v>2</v>
      </c>
      <c r="I136" s="224"/>
      <c r="J136" s="225">
        <f>ROUND(I136*H136,1)</f>
        <v>0</v>
      </c>
      <c r="K136" s="226"/>
      <c r="L136" s="44"/>
      <c r="M136" s="227" t="s">
        <v>1</v>
      </c>
      <c r="N136" s="228" t="s">
        <v>44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231</v>
      </c>
      <c r="AT136" s="231" t="s">
        <v>161</v>
      </c>
      <c r="AU136" s="231" t="s">
        <v>89</v>
      </c>
      <c r="AY136" s="17" t="s">
        <v>159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87</v>
      </c>
      <c r="BK136" s="232">
        <f>ROUND(I136*H136,1)</f>
        <v>0</v>
      </c>
      <c r="BL136" s="17" t="s">
        <v>231</v>
      </c>
      <c r="BM136" s="231" t="s">
        <v>278</v>
      </c>
    </row>
    <row r="137" s="2" customFormat="1" ht="33" customHeight="1">
      <c r="A137" s="38"/>
      <c r="B137" s="39"/>
      <c r="C137" s="219" t="s">
        <v>221</v>
      </c>
      <c r="D137" s="219" t="s">
        <v>161</v>
      </c>
      <c r="E137" s="220" t="s">
        <v>1789</v>
      </c>
      <c r="F137" s="221" t="s">
        <v>1790</v>
      </c>
      <c r="G137" s="222" t="s">
        <v>164</v>
      </c>
      <c r="H137" s="223">
        <v>4</v>
      </c>
      <c r="I137" s="224"/>
      <c r="J137" s="225">
        <f>ROUND(I137*H137,1)</f>
        <v>0</v>
      </c>
      <c r="K137" s="226"/>
      <c r="L137" s="44"/>
      <c r="M137" s="227" t="s">
        <v>1</v>
      </c>
      <c r="N137" s="228" t="s">
        <v>44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231</v>
      </c>
      <c r="AT137" s="231" t="s">
        <v>161</v>
      </c>
      <c r="AU137" s="231" t="s">
        <v>89</v>
      </c>
      <c r="AY137" s="17" t="s">
        <v>159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87</v>
      </c>
      <c r="BK137" s="232">
        <f>ROUND(I137*H137,1)</f>
        <v>0</v>
      </c>
      <c r="BL137" s="17" t="s">
        <v>231</v>
      </c>
      <c r="BM137" s="231" t="s">
        <v>290</v>
      </c>
    </row>
    <row r="138" s="2" customFormat="1" ht="16.5" customHeight="1">
      <c r="A138" s="38"/>
      <c r="B138" s="39"/>
      <c r="C138" s="266" t="s">
        <v>226</v>
      </c>
      <c r="D138" s="266" t="s">
        <v>572</v>
      </c>
      <c r="E138" s="267" t="s">
        <v>1791</v>
      </c>
      <c r="F138" s="268" t="s">
        <v>1792</v>
      </c>
      <c r="G138" s="269" t="s">
        <v>164</v>
      </c>
      <c r="H138" s="270">
        <v>4</v>
      </c>
      <c r="I138" s="271"/>
      <c r="J138" s="272">
        <f>ROUND(I138*H138,1)</f>
        <v>0</v>
      </c>
      <c r="K138" s="273"/>
      <c r="L138" s="274"/>
      <c r="M138" s="275" t="s">
        <v>1</v>
      </c>
      <c r="N138" s="276" t="s">
        <v>44</v>
      </c>
      <c r="O138" s="91"/>
      <c r="P138" s="229">
        <f>O138*H138</f>
        <v>0</v>
      </c>
      <c r="Q138" s="229">
        <v>0.0038</v>
      </c>
      <c r="R138" s="229">
        <f>Q138*H138</f>
        <v>0.0152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311</v>
      </c>
      <c r="AT138" s="231" t="s">
        <v>572</v>
      </c>
      <c r="AU138" s="231" t="s">
        <v>89</v>
      </c>
      <c r="AY138" s="17" t="s">
        <v>159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87</v>
      </c>
      <c r="BK138" s="232">
        <f>ROUND(I138*H138,1)</f>
        <v>0</v>
      </c>
      <c r="BL138" s="17" t="s">
        <v>231</v>
      </c>
      <c r="BM138" s="231" t="s">
        <v>300</v>
      </c>
    </row>
    <row r="139" s="2" customFormat="1" ht="33" customHeight="1">
      <c r="A139" s="38"/>
      <c r="B139" s="39"/>
      <c r="C139" s="219" t="s">
        <v>231</v>
      </c>
      <c r="D139" s="219" t="s">
        <v>161</v>
      </c>
      <c r="E139" s="220" t="s">
        <v>1793</v>
      </c>
      <c r="F139" s="221" t="s">
        <v>1794</v>
      </c>
      <c r="G139" s="222" t="s">
        <v>164</v>
      </c>
      <c r="H139" s="223">
        <v>3</v>
      </c>
      <c r="I139" s="224"/>
      <c r="J139" s="225">
        <f>ROUND(I139*H139,1)</f>
        <v>0</v>
      </c>
      <c r="K139" s="226"/>
      <c r="L139" s="44"/>
      <c r="M139" s="227" t="s">
        <v>1</v>
      </c>
      <c r="N139" s="228" t="s">
        <v>44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231</v>
      </c>
      <c r="AT139" s="231" t="s">
        <v>161</v>
      </c>
      <c r="AU139" s="231" t="s">
        <v>89</v>
      </c>
      <c r="AY139" s="17" t="s">
        <v>159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87</v>
      </c>
      <c r="BK139" s="232">
        <f>ROUND(I139*H139,1)</f>
        <v>0</v>
      </c>
      <c r="BL139" s="17" t="s">
        <v>231</v>
      </c>
      <c r="BM139" s="231" t="s">
        <v>311</v>
      </c>
    </row>
    <row r="140" s="2" customFormat="1" ht="16.5" customHeight="1">
      <c r="A140" s="38"/>
      <c r="B140" s="39"/>
      <c r="C140" s="266" t="s">
        <v>236</v>
      </c>
      <c r="D140" s="266" t="s">
        <v>572</v>
      </c>
      <c r="E140" s="267" t="s">
        <v>1795</v>
      </c>
      <c r="F140" s="268" t="s">
        <v>1796</v>
      </c>
      <c r="G140" s="269" t="s">
        <v>164</v>
      </c>
      <c r="H140" s="270">
        <v>1</v>
      </c>
      <c r="I140" s="271"/>
      <c r="J140" s="272">
        <f>ROUND(I140*H140,1)</f>
        <v>0</v>
      </c>
      <c r="K140" s="273"/>
      <c r="L140" s="274"/>
      <c r="M140" s="275" t="s">
        <v>1</v>
      </c>
      <c r="N140" s="276" t="s">
        <v>44</v>
      </c>
      <c r="O140" s="91"/>
      <c r="P140" s="229">
        <f>O140*H140</f>
        <v>0</v>
      </c>
      <c r="Q140" s="229">
        <v>0.0067999999999999996</v>
      </c>
      <c r="R140" s="229">
        <f>Q140*H140</f>
        <v>0.0067999999999999996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311</v>
      </c>
      <c r="AT140" s="231" t="s">
        <v>572</v>
      </c>
      <c r="AU140" s="231" t="s">
        <v>89</v>
      </c>
      <c r="AY140" s="17" t="s">
        <v>159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87</v>
      </c>
      <c r="BK140" s="232">
        <f>ROUND(I140*H140,1)</f>
        <v>0</v>
      </c>
      <c r="BL140" s="17" t="s">
        <v>231</v>
      </c>
      <c r="BM140" s="231" t="s">
        <v>321</v>
      </c>
    </row>
    <row r="141" s="2" customFormat="1" ht="16.5" customHeight="1">
      <c r="A141" s="38"/>
      <c r="B141" s="39"/>
      <c r="C141" s="266" t="s">
        <v>241</v>
      </c>
      <c r="D141" s="266" t="s">
        <v>572</v>
      </c>
      <c r="E141" s="267" t="s">
        <v>1797</v>
      </c>
      <c r="F141" s="268" t="s">
        <v>1798</v>
      </c>
      <c r="G141" s="269" t="s">
        <v>164</v>
      </c>
      <c r="H141" s="270">
        <v>1</v>
      </c>
      <c r="I141" s="271"/>
      <c r="J141" s="272">
        <f>ROUND(I141*H141,1)</f>
        <v>0</v>
      </c>
      <c r="K141" s="273"/>
      <c r="L141" s="274"/>
      <c r="M141" s="275" t="s">
        <v>1</v>
      </c>
      <c r="N141" s="276" t="s">
        <v>44</v>
      </c>
      <c r="O141" s="91"/>
      <c r="P141" s="229">
        <f>O141*H141</f>
        <v>0</v>
      </c>
      <c r="Q141" s="229">
        <v>0.012500000000000001</v>
      </c>
      <c r="R141" s="229">
        <f>Q141*H141</f>
        <v>0.012500000000000001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311</v>
      </c>
      <c r="AT141" s="231" t="s">
        <v>572</v>
      </c>
      <c r="AU141" s="231" t="s">
        <v>89</v>
      </c>
      <c r="AY141" s="17" t="s">
        <v>159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87</v>
      </c>
      <c r="BK141" s="232">
        <f>ROUND(I141*H141,1)</f>
        <v>0</v>
      </c>
      <c r="BL141" s="17" t="s">
        <v>231</v>
      </c>
      <c r="BM141" s="231" t="s">
        <v>1799</v>
      </c>
    </row>
    <row r="142" s="2" customFormat="1" ht="16.5" customHeight="1">
      <c r="A142" s="38"/>
      <c r="B142" s="39"/>
      <c r="C142" s="266" t="s">
        <v>248</v>
      </c>
      <c r="D142" s="266" t="s">
        <v>572</v>
      </c>
      <c r="E142" s="267" t="s">
        <v>1800</v>
      </c>
      <c r="F142" s="268" t="s">
        <v>1801</v>
      </c>
      <c r="G142" s="269" t="s">
        <v>164</v>
      </c>
      <c r="H142" s="270">
        <v>1</v>
      </c>
      <c r="I142" s="271"/>
      <c r="J142" s="272">
        <f>ROUND(I142*H142,1)</f>
        <v>0</v>
      </c>
      <c r="K142" s="273"/>
      <c r="L142" s="274"/>
      <c r="M142" s="275" t="s">
        <v>1</v>
      </c>
      <c r="N142" s="276" t="s">
        <v>44</v>
      </c>
      <c r="O142" s="91"/>
      <c r="P142" s="229">
        <f>O142*H142</f>
        <v>0</v>
      </c>
      <c r="Q142" s="229">
        <v>0.0149</v>
      </c>
      <c r="R142" s="229">
        <f>Q142*H142</f>
        <v>0.0149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311</v>
      </c>
      <c r="AT142" s="231" t="s">
        <v>572</v>
      </c>
      <c r="AU142" s="231" t="s">
        <v>89</v>
      </c>
      <c r="AY142" s="17" t="s">
        <v>159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87</v>
      </c>
      <c r="BK142" s="232">
        <f>ROUND(I142*H142,1)</f>
        <v>0</v>
      </c>
      <c r="BL142" s="17" t="s">
        <v>231</v>
      </c>
      <c r="BM142" s="231" t="s">
        <v>1802</v>
      </c>
    </row>
    <row r="143" s="2" customFormat="1" ht="37.8" customHeight="1">
      <c r="A143" s="38"/>
      <c r="B143" s="39"/>
      <c r="C143" s="219" t="s">
        <v>252</v>
      </c>
      <c r="D143" s="219" t="s">
        <v>161</v>
      </c>
      <c r="E143" s="220" t="s">
        <v>1803</v>
      </c>
      <c r="F143" s="221" t="s">
        <v>1804</v>
      </c>
      <c r="G143" s="222" t="s">
        <v>427</v>
      </c>
      <c r="H143" s="223">
        <v>27</v>
      </c>
      <c r="I143" s="224"/>
      <c r="J143" s="225">
        <f>ROUND(I143*H143,1)</f>
        <v>0</v>
      </c>
      <c r="K143" s="226"/>
      <c r="L143" s="44"/>
      <c r="M143" s="227" t="s">
        <v>1</v>
      </c>
      <c r="N143" s="228" t="s">
        <v>44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231</v>
      </c>
      <c r="AT143" s="231" t="s">
        <v>161</v>
      </c>
      <c r="AU143" s="231" t="s">
        <v>89</v>
      </c>
      <c r="AY143" s="17" t="s">
        <v>159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87</v>
      </c>
      <c r="BK143" s="232">
        <f>ROUND(I143*H143,1)</f>
        <v>0</v>
      </c>
      <c r="BL143" s="17" t="s">
        <v>231</v>
      </c>
      <c r="BM143" s="231" t="s">
        <v>355</v>
      </c>
    </row>
    <row r="144" s="2" customFormat="1" ht="24.15" customHeight="1">
      <c r="A144" s="38"/>
      <c r="B144" s="39"/>
      <c r="C144" s="266" t="s">
        <v>7</v>
      </c>
      <c r="D144" s="266" t="s">
        <v>572</v>
      </c>
      <c r="E144" s="267" t="s">
        <v>1805</v>
      </c>
      <c r="F144" s="268" t="s">
        <v>1806</v>
      </c>
      <c r="G144" s="269" t="s">
        <v>427</v>
      </c>
      <c r="H144" s="270">
        <v>20</v>
      </c>
      <c r="I144" s="271"/>
      <c r="J144" s="272">
        <f>ROUND(I144*H144,1)</f>
        <v>0</v>
      </c>
      <c r="K144" s="273"/>
      <c r="L144" s="274"/>
      <c r="M144" s="275" t="s">
        <v>1</v>
      </c>
      <c r="N144" s="276" t="s">
        <v>44</v>
      </c>
      <c r="O144" s="91"/>
      <c r="P144" s="229">
        <f>O144*H144</f>
        <v>0</v>
      </c>
      <c r="Q144" s="229">
        <v>0.0019</v>
      </c>
      <c r="R144" s="229">
        <f>Q144*H144</f>
        <v>0.037999999999999999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311</v>
      </c>
      <c r="AT144" s="231" t="s">
        <v>572</v>
      </c>
      <c r="AU144" s="231" t="s">
        <v>89</v>
      </c>
      <c r="AY144" s="17" t="s">
        <v>159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87</v>
      </c>
      <c r="BK144" s="232">
        <f>ROUND(I144*H144,1)</f>
        <v>0</v>
      </c>
      <c r="BL144" s="17" t="s">
        <v>231</v>
      </c>
      <c r="BM144" s="231" t="s">
        <v>366</v>
      </c>
    </row>
    <row r="145" s="2" customFormat="1" ht="24.15" customHeight="1">
      <c r="A145" s="38"/>
      <c r="B145" s="39"/>
      <c r="C145" s="266" t="s">
        <v>259</v>
      </c>
      <c r="D145" s="266" t="s">
        <v>572</v>
      </c>
      <c r="E145" s="267" t="s">
        <v>1807</v>
      </c>
      <c r="F145" s="268" t="s">
        <v>1808</v>
      </c>
      <c r="G145" s="269" t="s">
        <v>427</v>
      </c>
      <c r="H145" s="270">
        <v>7</v>
      </c>
      <c r="I145" s="271"/>
      <c r="J145" s="272">
        <f>ROUND(I145*H145,1)</f>
        <v>0</v>
      </c>
      <c r="K145" s="273"/>
      <c r="L145" s="274"/>
      <c r="M145" s="275" t="s">
        <v>1</v>
      </c>
      <c r="N145" s="276" t="s">
        <v>44</v>
      </c>
      <c r="O145" s="91"/>
      <c r="P145" s="229">
        <f>O145*H145</f>
        <v>0</v>
      </c>
      <c r="Q145" s="229">
        <v>0.0028</v>
      </c>
      <c r="R145" s="229">
        <f>Q145*H145</f>
        <v>0.019599999999999999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311</v>
      </c>
      <c r="AT145" s="231" t="s">
        <v>572</v>
      </c>
      <c r="AU145" s="231" t="s">
        <v>89</v>
      </c>
      <c r="AY145" s="17" t="s">
        <v>159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87</v>
      </c>
      <c r="BK145" s="232">
        <f>ROUND(I145*H145,1)</f>
        <v>0</v>
      </c>
      <c r="BL145" s="17" t="s">
        <v>231</v>
      </c>
      <c r="BM145" s="231" t="s">
        <v>1809</v>
      </c>
    </row>
    <row r="146" s="2" customFormat="1" ht="37.8" customHeight="1">
      <c r="A146" s="38"/>
      <c r="B146" s="39"/>
      <c r="C146" s="219" t="s">
        <v>264</v>
      </c>
      <c r="D146" s="219" t="s">
        <v>161</v>
      </c>
      <c r="E146" s="220" t="s">
        <v>1810</v>
      </c>
      <c r="F146" s="221" t="s">
        <v>1811</v>
      </c>
      <c r="G146" s="222" t="s">
        <v>427</v>
      </c>
      <c r="H146" s="223">
        <v>10</v>
      </c>
      <c r="I146" s="224"/>
      <c r="J146" s="225">
        <f>ROUND(I146*H146,1)</f>
        <v>0</v>
      </c>
      <c r="K146" s="226"/>
      <c r="L146" s="44"/>
      <c r="M146" s="227" t="s">
        <v>1</v>
      </c>
      <c r="N146" s="228" t="s">
        <v>44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231</v>
      </c>
      <c r="AT146" s="231" t="s">
        <v>161</v>
      </c>
      <c r="AU146" s="231" t="s">
        <v>89</v>
      </c>
      <c r="AY146" s="17" t="s">
        <v>159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87</v>
      </c>
      <c r="BK146" s="232">
        <f>ROUND(I146*H146,1)</f>
        <v>0</v>
      </c>
      <c r="BL146" s="17" t="s">
        <v>231</v>
      </c>
      <c r="BM146" s="231" t="s">
        <v>377</v>
      </c>
    </row>
    <row r="147" s="2" customFormat="1" ht="24.15" customHeight="1">
      <c r="A147" s="38"/>
      <c r="B147" s="39"/>
      <c r="C147" s="266" t="s">
        <v>269</v>
      </c>
      <c r="D147" s="266" t="s">
        <v>572</v>
      </c>
      <c r="E147" s="267" t="s">
        <v>1812</v>
      </c>
      <c r="F147" s="268" t="s">
        <v>1813</v>
      </c>
      <c r="G147" s="269" t="s">
        <v>427</v>
      </c>
      <c r="H147" s="270">
        <v>3</v>
      </c>
      <c r="I147" s="271"/>
      <c r="J147" s="272">
        <f>ROUND(I147*H147,1)</f>
        <v>0</v>
      </c>
      <c r="K147" s="273"/>
      <c r="L147" s="274"/>
      <c r="M147" s="275" t="s">
        <v>1</v>
      </c>
      <c r="N147" s="276" t="s">
        <v>44</v>
      </c>
      <c r="O147" s="91"/>
      <c r="P147" s="229">
        <f>O147*H147</f>
        <v>0</v>
      </c>
      <c r="Q147" s="229">
        <v>0.0035000000000000001</v>
      </c>
      <c r="R147" s="229">
        <f>Q147*H147</f>
        <v>0.010500000000000001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311</v>
      </c>
      <c r="AT147" s="231" t="s">
        <v>572</v>
      </c>
      <c r="AU147" s="231" t="s">
        <v>89</v>
      </c>
      <c r="AY147" s="17" t="s">
        <v>159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87</v>
      </c>
      <c r="BK147" s="232">
        <f>ROUND(I147*H147,1)</f>
        <v>0</v>
      </c>
      <c r="BL147" s="17" t="s">
        <v>231</v>
      </c>
      <c r="BM147" s="231" t="s">
        <v>1814</v>
      </c>
    </row>
    <row r="148" s="2" customFormat="1" ht="16.5" customHeight="1">
      <c r="A148" s="38"/>
      <c r="B148" s="39"/>
      <c r="C148" s="219" t="s">
        <v>273</v>
      </c>
      <c r="D148" s="219" t="s">
        <v>161</v>
      </c>
      <c r="E148" s="220" t="s">
        <v>1815</v>
      </c>
      <c r="F148" s="221" t="s">
        <v>1816</v>
      </c>
      <c r="G148" s="222" t="s">
        <v>173</v>
      </c>
      <c r="H148" s="223">
        <v>55</v>
      </c>
      <c r="I148" s="224"/>
      <c r="J148" s="225">
        <f>ROUND(I148*H148,1)</f>
        <v>0</v>
      </c>
      <c r="K148" s="226"/>
      <c r="L148" s="44"/>
      <c r="M148" s="227" t="s">
        <v>1</v>
      </c>
      <c r="N148" s="228" t="s">
        <v>44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231</v>
      </c>
      <c r="AT148" s="231" t="s">
        <v>161</v>
      </c>
      <c r="AU148" s="231" t="s">
        <v>89</v>
      </c>
      <c r="AY148" s="17" t="s">
        <v>159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87</v>
      </c>
      <c r="BK148" s="232">
        <f>ROUND(I148*H148,1)</f>
        <v>0</v>
      </c>
      <c r="BL148" s="17" t="s">
        <v>231</v>
      </c>
      <c r="BM148" s="231" t="s">
        <v>1817</v>
      </c>
    </row>
    <row r="149" s="2" customFormat="1" ht="24.15" customHeight="1">
      <c r="A149" s="38"/>
      <c r="B149" s="39"/>
      <c r="C149" s="219" t="s">
        <v>278</v>
      </c>
      <c r="D149" s="219" t="s">
        <v>161</v>
      </c>
      <c r="E149" s="220" t="s">
        <v>1818</v>
      </c>
      <c r="F149" s="221" t="s">
        <v>1819</v>
      </c>
      <c r="G149" s="222" t="s">
        <v>173</v>
      </c>
      <c r="H149" s="223">
        <v>65</v>
      </c>
      <c r="I149" s="224"/>
      <c r="J149" s="225">
        <f>ROUND(I149*H149,1)</f>
        <v>0</v>
      </c>
      <c r="K149" s="226"/>
      <c r="L149" s="44"/>
      <c r="M149" s="227" t="s">
        <v>1</v>
      </c>
      <c r="N149" s="228" t="s">
        <v>44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231</v>
      </c>
      <c r="AT149" s="231" t="s">
        <v>161</v>
      </c>
      <c r="AU149" s="231" t="s">
        <v>89</v>
      </c>
      <c r="AY149" s="17" t="s">
        <v>159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87</v>
      </c>
      <c r="BK149" s="232">
        <f>ROUND(I149*H149,1)</f>
        <v>0</v>
      </c>
      <c r="BL149" s="17" t="s">
        <v>231</v>
      </c>
      <c r="BM149" s="231" t="s">
        <v>1820</v>
      </c>
    </row>
    <row r="150" s="2" customFormat="1" ht="24.15" customHeight="1">
      <c r="A150" s="38"/>
      <c r="B150" s="39"/>
      <c r="C150" s="219" t="s">
        <v>283</v>
      </c>
      <c r="D150" s="219" t="s">
        <v>161</v>
      </c>
      <c r="E150" s="220" t="s">
        <v>1821</v>
      </c>
      <c r="F150" s="221" t="s">
        <v>1822</v>
      </c>
      <c r="G150" s="222" t="s">
        <v>1823</v>
      </c>
      <c r="H150" s="282"/>
      <c r="I150" s="224"/>
      <c r="J150" s="225">
        <f>ROUND(I150*H150,1)</f>
        <v>0</v>
      </c>
      <c r="K150" s="226"/>
      <c r="L150" s="44"/>
      <c r="M150" s="227" t="s">
        <v>1</v>
      </c>
      <c r="N150" s="228" t="s">
        <v>44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231</v>
      </c>
      <c r="AT150" s="231" t="s">
        <v>161</v>
      </c>
      <c r="AU150" s="231" t="s">
        <v>89</v>
      </c>
      <c r="AY150" s="17" t="s">
        <v>159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87</v>
      </c>
      <c r="BK150" s="232">
        <f>ROUND(I150*H150,1)</f>
        <v>0</v>
      </c>
      <c r="BL150" s="17" t="s">
        <v>231</v>
      </c>
      <c r="BM150" s="231" t="s">
        <v>1824</v>
      </c>
    </row>
    <row r="151" s="12" customFormat="1" ht="25.92" customHeight="1">
      <c r="A151" s="12"/>
      <c r="B151" s="203"/>
      <c r="C151" s="204"/>
      <c r="D151" s="205" t="s">
        <v>78</v>
      </c>
      <c r="E151" s="206" t="s">
        <v>1825</v>
      </c>
      <c r="F151" s="206" t="s">
        <v>1636</v>
      </c>
      <c r="G151" s="204"/>
      <c r="H151" s="204"/>
      <c r="I151" s="207"/>
      <c r="J151" s="208">
        <f>BK151</f>
        <v>0</v>
      </c>
      <c r="K151" s="204"/>
      <c r="L151" s="209"/>
      <c r="M151" s="210"/>
      <c r="N151" s="211"/>
      <c r="O151" s="211"/>
      <c r="P151" s="212">
        <f>SUM(P152:P153)</f>
        <v>0</v>
      </c>
      <c r="Q151" s="211"/>
      <c r="R151" s="212">
        <f>SUM(R152:R153)</f>
        <v>0</v>
      </c>
      <c r="S151" s="211"/>
      <c r="T151" s="213">
        <f>SUM(T152:T153)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4" t="s">
        <v>87</v>
      </c>
      <c r="AT151" s="215" t="s">
        <v>78</v>
      </c>
      <c r="AU151" s="215" t="s">
        <v>79</v>
      </c>
      <c r="AY151" s="214" t="s">
        <v>159</v>
      </c>
      <c r="BK151" s="216">
        <f>SUM(BK152:BK153)</f>
        <v>0</v>
      </c>
    </row>
    <row r="152" s="2" customFormat="1" ht="24.15" customHeight="1">
      <c r="A152" s="38"/>
      <c r="B152" s="39"/>
      <c r="C152" s="219" t="s">
        <v>290</v>
      </c>
      <c r="D152" s="219" t="s">
        <v>161</v>
      </c>
      <c r="E152" s="220" t="s">
        <v>1637</v>
      </c>
      <c r="F152" s="221" t="s">
        <v>1826</v>
      </c>
      <c r="G152" s="222" t="s">
        <v>1164</v>
      </c>
      <c r="H152" s="223">
        <v>1</v>
      </c>
      <c r="I152" s="224"/>
      <c r="J152" s="225">
        <f>ROUND(I152*H152,1)</f>
        <v>0</v>
      </c>
      <c r="K152" s="226"/>
      <c r="L152" s="44"/>
      <c r="M152" s="227" t="s">
        <v>1</v>
      </c>
      <c r="N152" s="228" t="s">
        <v>44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165</v>
      </c>
      <c r="AT152" s="231" t="s">
        <v>161</v>
      </c>
      <c r="AU152" s="231" t="s">
        <v>87</v>
      </c>
      <c r="AY152" s="17" t="s">
        <v>159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87</v>
      </c>
      <c r="BK152" s="232">
        <f>ROUND(I152*H152,1)</f>
        <v>0</v>
      </c>
      <c r="BL152" s="17" t="s">
        <v>165</v>
      </c>
      <c r="BM152" s="231" t="s">
        <v>431</v>
      </c>
    </row>
    <row r="153" s="2" customFormat="1" ht="21.75" customHeight="1">
      <c r="A153" s="38"/>
      <c r="B153" s="39"/>
      <c r="C153" s="219" t="s">
        <v>295</v>
      </c>
      <c r="D153" s="219" t="s">
        <v>161</v>
      </c>
      <c r="E153" s="220" t="s">
        <v>1827</v>
      </c>
      <c r="F153" s="221" t="s">
        <v>1828</v>
      </c>
      <c r="G153" s="222" t="s">
        <v>1164</v>
      </c>
      <c r="H153" s="223">
        <v>1</v>
      </c>
      <c r="I153" s="224"/>
      <c r="J153" s="225">
        <f>ROUND(I153*H153,1)</f>
        <v>0</v>
      </c>
      <c r="K153" s="226"/>
      <c r="L153" s="44"/>
      <c r="M153" s="227" t="s">
        <v>1</v>
      </c>
      <c r="N153" s="228" t="s">
        <v>44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165</v>
      </c>
      <c r="AT153" s="231" t="s">
        <v>161</v>
      </c>
      <c r="AU153" s="231" t="s">
        <v>87</v>
      </c>
      <c r="AY153" s="17" t="s">
        <v>159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87</v>
      </c>
      <c r="BK153" s="232">
        <f>ROUND(I153*H153,1)</f>
        <v>0</v>
      </c>
      <c r="BL153" s="17" t="s">
        <v>165</v>
      </c>
      <c r="BM153" s="231" t="s">
        <v>443</v>
      </c>
    </row>
    <row r="154" s="12" customFormat="1" ht="25.92" customHeight="1">
      <c r="A154" s="12"/>
      <c r="B154" s="203"/>
      <c r="C154" s="204"/>
      <c r="D154" s="205" t="s">
        <v>78</v>
      </c>
      <c r="E154" s="206" t="s">
        <v>1410</v>
      </c>
      <c r="F154" s="206" t="s">
        <v>1411</v>
      </c>
      <c r="G154" s="204"/>
      <c r="H154" s="204"/>
      <c r="I154" s="207"/>
      <c r="J154" s="208">
        <f>BK154</f>
        <v>0</v>
      </c>
      <c r="K154" s="204"/>
      <c r="L154" s="209"/>
      <c r="M154" s="210"/>
      <c r="N154" s="211"/>
      <c r="O154" s="211"/>
      <c r="P154" s="212">
        <f>P155</f>
        <v>0</v>
      </c>
      <c r="Q154" s="211"/>
      <c r="R154" s="212">
        <f>R155</f>
        <v>0</v>
      </c>
      <c r="S154" s="211"/>
      <c r="T154" s="213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4" t="s">
        <v>181</v>
      </c>
      <c r="AT154" s="215" t="s">
        <v>78</v>
      </c>
      <c r="AU154" s="215" t="s">
        <v>79</v>
      </c>
      <c r="AY154" s="214" t="s">
        <v>159</v>
      </c>
      <c r="BK154" s="216">
        <f>BK155</f>
        <v>0</v>
      </c>
    </row>
    <row r="155" s="12" customFormat="1" ht="22.8" customHeight="1">
      <c r="A155" s="12"/>
      <c r="B155" s="203"/>
      <c r="C155" s="204"/>
      <c r="D155" s="205" t="s">
        <v>78</v>
      </c>
      <c r="E155" s="217" t="s">
        <v>1412</v>
      </c>
      <c r="F155" s="217" t="s">
        <v>1413</v>
      </c>
      <c r="G155" s="204"/>
      <c r="H155" s="204"/>
      <c r="I155" s="207"/>
      <c r="J155" s="218">
        <f>BK155</f>
        <v>0</v>
      </c>
      <c r="K155" s="204"/>
      <c r="L155" s="209"/>
      <c r="M155" s="210"/>
      <c r="N155" s="211"/>
      <c r="O155" s="211"/>
      <c r="P155" s="212">
        <f>P156</f>
        <v>0</v>
      </c>
      <c r="Q155" s="211"/>
      <c r="R155" s="212">
        <f>R156</f>
        <v>0</v>
      </c>
      <c r="S155" s="211"/>
      <c r="T155" s="213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4" t="s">
        <v>181</v>
      </c>
      <c r="AT155" s="215" t="s">
        <v>78</v>
      </c>
      <c r="AU155" s="215" t="s">
        <v>87</v>
      </c>
      <c r="AY155" s="214" t="s">
        <v>159</v>
      </c>
      <c r="BK155" s="216">
        <f>BK156</f>
        <v>0</v>
      </c>
    </row>
    <row r="156" s="2" customFormat="1" ht="16.5" customHeight="1">
      <c r="A156" s="38"/>
      <c r="B156" s="39"/>
      <c r="C156" s="219" t="s">
        <v>300</v>
      </c>
      <c r="D156" s="219" t="s">
        <v>161</v>
      </c>
      <c r="E156" s="220" t="s">
        <v>1415</v>
      </c>
      <c r="F156" s="221" t="s">
        <v>1413</v>
      </c>
      <c r="G156" s="222" t="s">
        <v>1416</v>
      </c>
      <c r="H156" s="223">
        <v>1</v>
      </c>
      <c r="I156" s="224"/>
      <c r="J156" s="225">
        <f>ROUND(I156*H156,1)</f>
        <v>0</v>
      </c>
      <c r="K156" s="226"/>
      <c r="L156" s="44"/>
      <c r="M156" s="277" t="s">
        <v>1</v>
      </c>
      <c r="N156" s="278" t="s">
        <v>44</v>
      </c>
      <c r="O156" s="279"/>
      <c r="P156" s="280">
        <f>O156*H156</f>
        <v>0</v>
      </c>
      <c r="Q156" s="280">
        <v>0</v>
      </c>
      <c r="R156" s="280">
        <f>Q156*H156</f>
        <v>0</v>
      </c>
      <c r="S156" s="280">
        <v>0</v>
      </c>
      <c r="T156" s="281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1417</v>
      </c>
      <c r="AT156" s="231" t="s">
        <v>161</v>
      </c>
      <c r="AU156" s="231" t="s">
        <v>89</v>
      </c>
      <c r="AY156" s="17" t="s">
        <v>159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87</v>
      </c>
      <c r="BK156" s="232">
        <f>ROUND(I156*H156,1)</f>
        <v>0</v>
      </c>
      <c r="BL156" s="17" t="s">
        <v>1417</v>
      </c>
      <c r="BM156" s="231" t="s">
        <v>1829</v>
      </c>
    </row>
    <row r="157" s="2" customFormat="1" ht="6.96" customHeight="1">
      <c r="A157" s="38"/>
      <c r="B157" s="66"/>
      <c r="C157" s="67"/>
      <c r="D157" s="67"/>
      <c r="E157" s="67"/>
      <c r="F157" s="67"/>
      <c r="G157" s="67"/>
      <c r="H157" s="67"/>
      <c r="I157" s="67"/>
      <c r="J157" s="67"/>
      <c r="K157" s="67"/>
      <c r="L157" s="44"/>
      <c r="M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</row>
  </sheetData>
  <sheetProtection sheet="1" autoFilter="0" formatColumns="0" formatRows="0" objects="1" scenarios="1" spinCount="100000" saltValue="zO7E98S7Vi2774/wVGTTtHyZkwRMyrFbN69d6iqGiJ7Zjd2KbiWJfJI/qgVyOv/vRaivgEXuIQj8bHzFCqV0wQ==" hashValue="yh+xdwMjmM/RM06NtVb1PvE78BGhhhaxAP3JjxKaB5lUCz0Ojbc6Ojd5kVw3/aFXurlk7cok9lOrWA+/j25AqQ==" algorithmName="SHA-512" password="CC35"/>
  <autoFilter ref="C120:K15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Zázemí pro ŠPP, rozšíření ŠJ a ŠD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1830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32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1831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3.25" customHeight="1">
      <c r="A27" s="145"/>
      <c r="B27" s="146"/>
      <c r="C27" s="145"/>
      <c r="D27" s="145"/>
      <c r="E27" s="147" t="s">
        <v>108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ROUND(J123, 1)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ROUND((SUM(BE123:BE233)),  1)</f>
        <v>0</v>
      </c>
      <c r="G33" s="38"/>
      <c r="H33" s="38"/>
      <c r="I33" s="155">
        <v>0.20999999999999999</v>
      </c>
      <c r="J33" s="154">
        <f>ROUND(((SUM(BE123:BE233))*I33),  1)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ROUND((SUM(BF123:BF233)),  1)</f>
        <v>0</v>
      </c>
      <c r="G34" s="38"/>
      <c r="H34" s="38"/>
      <c r="I34" s="155">
        <v>0.12</v>
      </c>
      <c r="J34" s="154">
        <f>ROUND(((SUM(BF123:BF233))*I34),  1)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ROUND((SUM(BG123:BG233)),  1)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ROUND((SUM(BH123:BH233)),  1)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ROUND((SUM(BI123:BI233)),  1)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Zázemí pro ŠPP, rozšíření ŠJ a ŠD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609-05 - EI silnoproud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p.č.st. 3068, p.č. 1753/2, p.č. 1753/1</v>
      </c>
      <c r="G89" s="40"/>
      <c r="H89" s="40"/>
      <c r="I89" s="32" t="s">
        <v>22</v>
      </c>
      <c r="J89" s="79" t="str">
        <f>IF(J12="","",J12)</f>
        <v>3. 10. 2025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Město Písek, Velké náměstí 114/3, 397 01 Písek</v>
      </c>
      <c r="G91" s="40"/>
      <c r="H91" s="40"/>
      <c r="I91" s="32" t="s">
        <v>31</v>
      </c>
      <c r="J91" s="36" t="str">
        <f>E21</f>
        <v>Atelier Písek s.r.o., Ing. arch. Eva Svinteková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Ing. Václav Friedl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110</v>
      </c>
      <c r="D94" s="176"/>
      <c r="E94" s="176"/>
      <c r="F94" s="176"/>
      <c r="G94" s="176"/>
      <c r="H94" s="176"/>
      <c r="I94" s="176"/>
      <c r="J94" s="177" t="s">
        <v>111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112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113</v>
      </c>
    </row>
    <row r="97" s="9" customFormat="1" ht="24.96" customHeight="1">
      <c r="A97" s="9"/>
      <c r="B97" s="179"/>
      <c r="C97" s="180"/>
      <c r="D97" s="181" t="s">
        <v>114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1832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1833</v>
      </c>
      <c r="E99" s="188"/>
      <c r="F99" s="188"/>
      <c r="G99" s="188"/>
      <c r="H99" s="188"/>
      <c r="I99" s="188"/>
      <c r="J99" s="189">
        <f>J128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9"/>
      <c r="C100" s="180"/>
      <c r="D100" s="181" t="s">
        <v>129</v>
      </c>
      <c r="E100" s="182"/>
      <c r="F100" s="182"/>
      <c r="G100" s="182"/>
      <c r="H100" s="182"/>
      <c r="I100" s="182"/>
      <c r="J100" s="183">
        <f>J132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5"/>
      <c r="C101" s="186"/>
      <c r="D101" s="187" t="s">
        <v>1834</v>
      </c>
      <c r="E101" s="188"/>
      <c r="F101" s="188"/>
      <c r="G101" s="188"/>
      <c r="H101" s="188"/>
      <c r="I101" s="188"/>
      <c r="J101" s="189">
        <f>J133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142</v>
      </c>
      <c r="E102" s="182"/>
      <c r="F102" s="182"/>
      <c r="G102" s="182"/>
      <c r="H102" s="182"/>
      <c r="I102" s="182"/>
      <c r="J102" s="183">
        <f>J231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143</v>
      </c>
      <c r="E103" s="188"/>
      <c r="F103" s="188"/>
      <c r="G103" s="188"/>
      <c r="H103" s="188"/>
      <c r="I103" s="188"/>
      <c r="J103" s="189">
        <f>J232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144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Zázemí pro ŠPP, rozšíření ŠJ a ŠD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106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609-05 - EI silnoproud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p.č.st. 3068, p.č. 1753/2, p.č. 1753/1</v>
      </c>
      <c r="G117" s="40"/>
      <c r="H117" s="40"/>
      <c r="I117" s="32" t="s">
        <v>22</v>
      </c>
      <c r="J117" s="79" t="str">
        <f>IF(J12="","",J12)</f>
        <v>3. 10. 2025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40.05" customHeight="1">
      <c r="A119" s="38"/>
      <c r="B119" s="39"/>
      <c r="C119" s="32" t="s">
        <v>24</v>
      </c>
      <c r="D119" s="40"/>
      <c r="E119" s="40"/>
      <c r="F119" s="27" t="str">
        <f>E15</f>
        <v>Město Písek, Velké náměstí 114/3, 397 01 Písek</v>
      </c>
      <c r="G119" s="40"/>
      <c r="H119" s="40"/>
      <c r="I119" s="32" t="s">
        <v>31</v>
      </c>
      <c r="J119" s="36" t="str">
        <f>E21</f>
        <v>Atelier Písek s.r.o., Ing. arch. Eva Svinteková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29</v>
      </c>
      <c r="D120" s="40"/>
      <c r="E120" s="40"/>
      <c r="F120" s="27" t="str">
        <f>IF(E18="","",E18)</f>
        <v>Vyplň údaj</v>
      </c>
      <c r="G120" s="40"/>
      <c r="H120" s="40"/>
      <c r="I120" s="32" t="s">
        <v>34</v>
      </c>
      <c r="J120" s="36" t="str">
        <f>E24</f>
        <v>Ing. Václav Friedl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145</v>
      </c>
      <c r="D122" s="194" t="s">
        <v>64</v>
      </c>
      <c r="E122" s="194" t="s">
        <v>60</v>
      </c>
      <c r="F122" s="194" t="s">
        <v>61</v>
      </c>
      <c r="G122" s="194" t="s">
        <v>146</v>
      </c>
      <c r="H122" s="194" t="s">
        <v>147</v>
      </c>
      <c r="I122" s="194" t="s">
        <v>148</v>
      </c>
      <c r="J122" s="195" t="s">
        <v>111</v>
      </c>
      <c r="K122" s="196" t="s">
        <v>149</v>
      </c>
      <c r="L122" s="197"/>
      <c r="M122" s="100" t="s">
        <v>1</v>
      </c>
      <c r="N122" s="101" t="s">
        <v>43</v>
      </c>
      <c r="O122" s="101" t="s">
        <v>150</v>
      </c>
      <c r="P122" s="101" t="s">
        <v>151</v>
      </c>
      <c r="Q122" s="101" t="s">
        <v>152</v>
      </c>
      <c r="R122" s="101" t="s">
        <v>153</v>
      </c>
      <c r="S122" s="101" t="s">
        <v>154</v>
      </c>
      <c r="T122" s="102" t="s">
        <v>155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156</v>
      </c>
      <c r="D123" s="40"/>
      <c r="E123" s="40"/>
      <c r="F123" s="40"/>
      <c r="G123" s="40"/>
      <c r="H123" s="40"/>
      <c r="I123" s="40"/>
      <c r="J123" s="198">
        <f>BK123</f>
        <v>0</v>
      </c>
      <c r="K123" s="40"/>
      <c r="L123" s="44"/>
      <c r="M123" s="103"/>
      <c r="N123" s="199"/>
      <c r="O123" s="104"/>
      <c r="P123" s="200">
        <f>P124+P132+P231</f>
        <v>0</v>
      </c>
      <c r="Q123" s="104"/>
      <c r="R123" s="200">
        <f>R124+R132+R231</f>
        <v>0.012219999999999998</v>
      </c>
      <c r="S123" s="104"/>
      <c r="T123" s="201">
        <f>T124+T132+T231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78</v>
      </c>
      <c r="AU123" s="17" t="s">
        <v>113</v>
      </c>
      <c r="BK123" s="202">
        <f>BK124+BK132+BK231</f>
        <v>0</v>
      </c>
    </row>
    <row r="124" s="12" customFormat="1" ht="25.92" customHeight="1">
      <c r="A124" s="12"/>
      <c r="B124" s="203"/>
      <c r="C124" s="204"/>
      <c r="D124" s="205" t="s">
        <v>78</v>
      </c>
      <c r="E124" s="206" t="s">
        <v>157</v>
      </c>
      <c r="F124" s="206" t="s">
        <v>158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P125+P128</f>
        <v>0</v>
      </c>
      <c r="Q124" s="211"/>
      <c r="R124" s="212">
        <f>R125+R128</f>
        <v>0.012219999999999998</v>
      </c>
      <c r="S124" s="211"/>
      <c r="T124" s="213">
        <f>T125+T128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87</v>
      </c>
      <c r="AT124" s="215" t="s">
        <v>78</v>
      </c>
      <c r="AU124" s="215" t="s">
        <v>79</v>
      </c>
      <c r="AY124" s="214" t="s">
        <v>159</v>
      </c>
      <c r="BK124" s="216">
        <f>BK125+BK128</f>
        <v>0</v>
      </c>
    </row>
    <row r="125" s="12" customFormat="1" ht="22.8" customHeight="1">
      <c r="A125" s="12"/>
      <c r="B125" s="203"/>
      <c r="C125" s="204"/>
      <c r="D125" s="205" t="s">
        <v>78</v>
      </c>
      <c r="E125" s="217" t="s">
        <v>1835</v>
      </c>
      <c r="F125" s="217" t="s">
        <v>160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SUM(P126:P127)</f>
        <v>0</v>
      </c>
      <c r="Q125" s="211"/>
      <c r="R125" s="212">
        <f>SUM(R126:R127)</f>
        <v>0</v>
      </c>
      <c r="S125" s="211"/>
      <c r="T125" s="213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87</v>
      </c>
      <c r="AT125" s="215" t="s">
        <v>78</v>
      </c>
      <c r="AU125" s="215" t="s">
        <v>87</v>
      </c>
      <c r="AY125" s="214" t="s">
        <v>159</v>
      </c>
      <c r="BK125" s="216">
        <f>SUM(BK126:BK127)</f>
        <v>0</v>
      </c>
    </row>
    <row r="126" s="2" customFormat="1" ht="44.25" customHeight="1">
      <c r="A126" s="38"/>
      <c r="B126" s="39"/>
      <c r="C126" s="219" t="s">
        <v>87</v>
      </c>
      <c r="D126" s="219" t="s">
        <v>161</v>
      </c>
      <c r="E126" s="220" t="s">
        <v>1836</v>
      </c>
      <c r="F126" s="221" t="s">
        <v>1837</v>
      </c>
      <c r="G126" s="222" t="s">
        <v>427</v>
      </c>
      <c r="H126" s="223">
        <v>38</v>
      </c>
      <c r="I126" s="224"/>
      <c r="J126" s="225">
        <f>ROUND(I126*H126,1)</f>
        <v>0</v>
      </c>
      <c r="K126" s="226"/>
      <c r="L126" s="44"/>
      <c r="M126" s="227" t="s">
        <v>1</v>
      </c>
      <c r="N126" s="228" t="s">
        <v>44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165</v>
      </c>
      <c r="AT126" s="231" t="s">
        <v>161</v>
      </c>
      <c r="AU126" s="231" t="s">
        <v>89</v>
      </c>
      <c r="AY126" s="17" t="s">
        <v>159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87</v>
      </c>
      <c r="BK126" s="232">
        <f>ROUND(I126*H126,1)</f>
        <v>0</v>
      </c>
      <c r="BL126" s="17" t="s">
        <v>165</v>
      </c>
      <c r="BM126" s="231" t="s">
        <v>1033</v>
      </c>
    </row>
    <row r="127" s="2" customFormat="1" ht="24.15" customHeight="1">
      <c r="A127" s="38"/>
      <c r="B127" s="39"/>
      <c r="C127" s="219" t="s">
        <v>89</v>
      </c>
      <c r="D127" s="219" t="s">
        <v>161</v>
      </c>
      <c r="E127" s="220" t="s">
        <v>1838</v>
      </c>
      <c r="F127" s="221" t="s">
        <v>1839</v>
      </c>
      <c r="G127" s="222" t="s">
        <v>427</v>
      </c>
      <c r="H127" s="223">
        <v>38</v>
      </c>
      <c r="I127" s="224"/>
      <c r="J127" s="225">
        <f>ROUND(I127*H127,1)</f>
        <v>0</v>
      </c>
      <c r="K127" s="226"/>
      <c r="L127" s="44"/>
      <c r="M127" s="227" t="s">
        <v>1</v>
      </c>
      <c r="N127" s="228" t="s">
        <v>44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165</v>
      </c>
      <c r="AT127" s="231" t="s">
        <v>161</v>
      </c>
      <c r="AU127" s="231" t="s">
        <v>89</v>
      </c>
      <c r="AY127" s="17" t="s">
        <v>159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87</v>
      </c>
      <c r="BK127" s="232">
        <f>ROUND(I127*H127,1)</f>
        <v>0</v>
      </c>
      <c r="BL127" s="17" t="s">
        <v>165</v>
      </c>
      <c r="BM127" s="231" t="s">
        <v>1043</v>
      </c>
    </row>
    <row r="128" s="12" customFormat="1" ht="22.8" customHeight="1">
      <c r="A128" s="12"/>
      <c r="B128" s="203"/>
      <c r="C128" s="204"/>
      <c r="D128" s="205" t="s">
        <v>78</v>
      </c>
      <c r="E128" s="217" t="s">
        <v>198</v>
      </c>
      <c r="F128" s="217" t="s">
        <v>1840</v>
      </c>
      <c r="G128" s="204"/>
      <c r="H128" s="204"/>
      <c r="I128" s="207"/>
      <c r="J128" s="218">
        <f>BK128</f>
        <v>0</v>
      </c>
      <c r="K128" s="204"/>
      <c r="L128" s="209"/>
      <c r="M128" s="210"/>
      <c r="N128" s="211"/>
      <c r="O128" s="211"/>
      <c r="P128" s="212">
        <f>SUM(P129:P131)</f>
        <v>0</v>
      </c>
      <c r="Q128" s="211"/>
      <c r="R128" s="212">
        <f>SUM(R129:R131)</f>
        <v>0.012219999999999998</v>
      </c>
      <c r="S128" s="211"/>
      <c r="T128" s="213">
        <f>SUM(T129:T131)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87</v>
      </c>
      <c r="AT128" s="215" t="s">
        <v>78</v>
      </c>
      <c r="AU128" s="215" t="s">
        <v>87</v>
      </c>
      <c r="AY128" s="214" t="s">
        <v>159</v>
      </c>
      <c r="BK128" s="216">
        <f>SUM(BK129:BK131)</f>
        <v>0</v>
      </c>
    </row>
    <row r="129" s="2" customFormat="1" ht="33" customHeight="1">
      <c r="A129" s="38"/>
      <c r="B129" s="39"/>
      <c r="C129" s="219" t="s">
        <v>170</v>
      </c>
      <c r="D129" s="219" t="s">
        <v>161</v>
      </c>
      <c r="E129" s="220" t="s">
        <v>888</v>
      </c>
      <c r="F129" s="221" t="s">
        <v>889</v>
      </c>
      <c r="G129" s="222" t="s">
        <v>173</v>
      </c>
      <c r="H129" s="223">
        <v>94</v>
      </c>
      <c r="I129" s="224"/>
      <c r="J129" s="225">
        <f>ROUND(I129*H129,1)</f>
        <v>0</v>
      </c>
      <c r="K129" s="226"/>
      <c r="L129" s="44"/>
      <c r="M129" s="227" t="s">
        <v>1</v>
      </c>
      <c r="N129" s="228" t="s">
        <v>44</v>
      </c>
      <c r="O129" s="91"/>
      <c r="P129" s="229">
        <f>O129*H129</f>
        <v>0</v>
      </c>
      <c r="Q129" s="229">
        <v>0.00012999999999999999</v>
      </c>
      <c r="R129" s="229">
        <f>Q129*H129</f>
        <v>0.012219999999999998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165</v>
      </c>
      <c r="AT129" s="231" t="s">
        <v>161</v>
      </c>
      <c r="AU129" s="231" t="s">
        <v>89</v>
      </c>
      <c r="AY129" s="17" t="s">
        <v>159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87</v>
      </c>
      <c r="BK129" s="232">
        <f>ROUND(I129*H129,1)</f>
        <v>0</v>
      </c>
      <c r="BL129" s="17" t="s">
        <v>165</v>
      </c>
      <c r="BM129" s="231" t="s">
        <v>1841</v>
      </c>
    </row>
    <row r="130" s="2" customFormat="1" ht="16.5" customHeight="1">
      <c r="A130" s="38"/>
      <c r="B130" s="39"/>
      <c r="C130" s="219" t="s">
        <v>165</v>
      </c>
      <c r="D130" s="219" t="s">
        <v>161</v>
      </c>
      <c r="E130" s="220" t="s">
        <v>1842</v>
      </c>
      <c r="F130" s="221" t="s">
        <v>1843</v>
      </c>
      <c r="G130" s="222" t="s">
        <v>1844</v>
      </c>
      <c r="H130" s="223">
        <v>123</v>
      </c>
      <c r="I130" s="224"/>
      <c r="J130" s="225">
        <f>ROUND(I130*H130,1)</f>
        <v>0</v>
      </c>
      <c r="K130" s="226"/>
      <c r="L130" s="44"/>
      <c r="M130" s="227" t="s">
        <v>1</v>
      </c>
      <c r="N130" s="228" t="s">
        <v>44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165</v>
      </c>
      <c r="AT130" s="231" t="s">
        <v>161</v>
      </c>
      <c r="AU130" s="231" t="s">
        <v>89</v>
      </c>
      <c r="AY130" s="17" t="s">
        <v>159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87</v>
      </c>
      <c r="BK130" s="232">
        <f>ROUND(I130*H130,1)</f>
        <v>0</v>
      </c>
      <c r="BL130" s="17" t="s">
        <v>165</v>
      </c>
      <c r="BM130" s="231" t="s">
        <v>1845</v>
      </c>
    </row>
    <row r="131" s="2" customFormat="1" ht="16.5" customHeight="1">
      <c r="A131" s="38"/>
      <c r="B131" s="39"/>
      <c r="C131" s="219" t="s">
        <v>181</v>
      </c>
      <c r="D131" s="219" t="s">
        <v>161</v>
      </c>
      <c r="E131" s="220" t="s">
        <v>1846</v>
      </c>
      <c r="F131" s="221" t="s">
        <v>1847</v>
      </c>
      <c r="G131" s="222" t="s">
        <v>1416</v>
      </c>
      <c r="H131" s="223">
        <v>1</v>
      </c>
      <c r="I131" s="224"/>
      <c r="J131" s="225">
        <f>ROUND(I131*H131,1)</f>
        <v>0</v>
      </c>
      <c r="K131" s="226"/>
      <c r="L131" s="44"/>
      <c r="M131" s="227" t="s">
        <v>1</v>
      </c>
      <c r="N131" s="228" t="s">
        <v>44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165</v>
      </c>
      <c r="AT131" s="231" t="s">
        <v>161</v>
      </c>
      <c r="AU131" s="231" t="s">
        <v>89</v>
      </c>
      <c r="AY131" s="17" t="s">
        <v>159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87</v>
      </c>
      <c r="BK131" s="232">
        <f>ROUND(I131*H131,1)</f>
        <v>0</v>
      </c>
      <c r="BL131" s="17" t="s">
        <v>165</v>
      </c>
      <c r="BM131" s="231" t="s">
        <v>1848</v>
      </c>
    </row>
    <row r="132" s="12" customFormat="1" ht="25.92" customHeight="1">
      <c r="A132" s="12"/>
      <c r="B132" s="203"/>
      <c r="C132" s="204"/>
      <c r="D132" s="205" t="s">
        <v>78</v>
      </c>
      <c r="E132" s="206" t="s">
        <v>955</v>
      </c>
      <c r="F132" s="206" t="s">
        <v>956</v>
      </c>
      <c r="G132" s="204"/>
      <c r="H132" s="204"/>
      <c r="I132" s="207"/>
      <c r="J132" s="208">
        <f>BK132</f>
        <v>0</v>
      </c>
      <c r="K132" s="204"/>
      <c r="L132" s="209"/>
      <c r="M132" s="210"/>
      <c r="N132" s="211"/>
      <c r="O132" s="211"/>
      <c r="P132" s="212">
        <f>P133</f>
        <v>0</v>
      </c>
      <c r="Q132" s="211"/>
      <c r="R132" s="212">
        <f>R133</f>
        <v>0</v>
      </c>
      <c r="S132" s="211"/>
      <c r="T132" s="213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89</v>
      </c>
      <c r="AT132" s="215" t="s">
        <v>78</v>
      </c>
      <c r="AU132" s="215" t="s">
        <v>79</v>
      </c>
      <c r="AY132" s="214" t="s">
        <v>159</v>
      </c>
      <c r="BK132" s="216">
        <f>BK133</f>
        <v>0</v>
      </c>
    </row>
    <row r="133" s="12" customFormat="1" ht="22.8" customHeight="1">
      <c r="A133" s="12"/>
      <c r="B133" s="203"/>
      <c r="C133" s="204"/>
      <c r="D133" s="205" t="s">
        <v>78</v>
      </c>
      <c r="E133" s="217" t="s">
        <v>1849</v>
      </c>
      <c r="F133" s="217" t="s">
        <v>1850</v>
      </c>
      <c r="G133" s="204"/>
      <c r="H133" s="204"/>
      <c r="I133" s="207"/>
      <c r="J133" s="218">
        <f>BK133</f>
        <v>0</v>
      </c>
      <c r="K133" s="204"/>
      <c r="L133" s="209"/>
      <c r="M133" s="210"/>
      <c r="N133" s="211"/>
      <c r="O133" s="211"/>
      <c r="P133" s="212">
        <f>SUM(P134:P230)</f>
        <v>0</v>
      </c>
      <c r="Q133" s="211"/>
      <c r="R133" s="212">
        <f>SUM(R134:R230)</f>
        <v>0</v>
      </c>
      <c r="S133" s="211"/>
      <c r="T133" s="213">
        <f>SUM(T134:T230)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89</v>
      </c>
      <c r="AT133" s="215" t="s">
        <v>78</v>
      </c>
      <c r="AU133" s="215" t="s">
        <v>87</v>
      </c>
      <c r="AY133" s="214" t="s">
        <v>159</v>
      </c>
      <c r="BK133" s="216">
        <f>SUM(BK134:BK230)</f>
        <v>0</v>
      </c>
    </row>
    <row r="134" s="2" customFormat="1" ht="16.5" customHeight="1">
      <c r="A134" s="38"/>
      <c r="B134" s="39"/>
      <c r="C134" s="219" t="s">
        <v>186</v>
      </c>
      <c r="D134" s="219" t="s">
        <v>161</v>
      </c>
      <c r="E134" s="220" t="s">
        <v>1851</v>
      </c>
      <c r="F134" s="221" t="s">
        <v>1852</v>
      </c>
      <c r="G134" s="222" t="s">
        <v>1704</v>
      </c>
      <c r="H134" s="223">
        <v>3</v>
      </c>
      <c r="I134" s="224"/>
      <c r="J134" s="225">
        <f>ROUND(I134*H134,1)</f>
        <v>0</v>
      </c>
      <c r="K134" s="226"/>
      <c r="L134" s="44"/>
      <c r="M134" s="227" t="s">
        <v>1</v>
      </c>
      <c r="N134" s="228" t="s">
        <v>44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231</v>
      </c>
      <c r="AT134" s="231" t="s">
        <v>161</v>
      </c>
      <c r="AU134" s="231" t="s">
        <v>89</v>
      </c>
      <c r="AY134" s="17" t="s">
        <v>159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87</v>
      </c>
      <c r="BK134" s="232">
        <f>ROUND(I134*H134,1)</f>
        <v>0</v>
      </c>
      <c r="BL134" s="17" t="s">
        <v>231</v>
      </c>
      <c r="BM134" s="231" t="s">
        <v>89</v>
      </c>
    </row>
    <row r="135" s="2" customFormat="1" ht="16.5" customHeight="1">
      <c r="A135" s="38"/>
      <c r="B135" s="39"/>
      <c r="C135" s="266" t="s">
        <v>190</v>
      </c>
      <c r="D135" s="266" t="s">
        <v>572</v>
      </c>
      <c r="E135" s="267" t="s">
        <v>1853</v>
      </c>
      <c r="F135" s="268" t="s">
        <v>1854</v>
      </c>
      <c r="G135" s="269" t="s">
        <v>164</v>
      </c>
      <c r="H135" s="270">
        <v>1</v>
      </c>
      <c r="I135" s="271"/>
      <c r="J135" s="272">
        <f>ROUND(I135*H135,1)</f>
        <v>0</v>
      </c>
      <c r="K135" s="273"/>
      <c r="L135" s="274"/>
      <c r="M135" s="275" t="s">
        <v>1</v>
      </c>
      <c r="N135" s="276" t="s">
        <v>44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311</v>
      </c>
      <c r="AT135" s="231" t="s">
        <v>572</v>
      </c>
      <c r="AU135" s="231" t="s">
        <v>89</v>
      </c>
      <c r="AY135" s="17" t="s">
        <v>159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87</v>
      </c>
      <c r="BK135" s="232">
        <f>ROUND(I135*H135,1)</f>
        <v>0</v>
      </c>
      <c r="BL135" s="17" t="s">
        <v>231</v>
      </c>
      <c r="BM135" s="231" t="s">
        <v>1855</v>
      </c>
    </row>
    <row r="136" s="2" customFormat="1" ht="16.5" customHeight="1">
      <c r="A136" s="38"/>
      <c r="B136" s="39"/>
      <c r="C136" s="266" t="s">
        <v>194</v>
      </c>
      <c r="D136" s="266" t="s">
        <v>572</v>
      </c>
      <c r="E136" s="267" t="s">
        <v>1856</v>
      </c>
      <c r="F136" s="268" t="s">
        <v>1857</v>
      </c>
      <c r="G136" s="269" t="s">
        <v>164</v>
      </c>
      <c r="H136" s="270">
        <v>1</v>
      </c>
      <c r="I136" s="271"/>
      <c r="J136" s="272">
        <f>ROUND(I136*H136,1)</f>
        <v>0</v>
      </c>
      <c r="K136" s="273"/>
      <c r="L136" s="274"/>
      <c r="M136" s="275" t="s">
        <v>1</v>
      </c>
      <c r="N136" s="276" t="s">
        <v>44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311</v>
      </c>
      <c r="AT136" s="231" t="s">
        <v>572</v>
      </c>
      <c r="AU136" s="231" t="s">
        <v>89</v>
      </c>
      <c r="AY136" s="17" t="s">
        <v>159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87</v>
      </c>
      <c r="BK136" s="232">
        <f>ROUND(I136*H136,1)</f>
        <v>0</v>
      </c>
      <c r="BL136" s="17" t="s">
        <v>231</v>
      </c>
      <c r="BM136" s="231" t="s">
        <v>1858</v>
      </c>
    </row>
    <row r="137" s="2" customFormat="1" ht="16.5" customHeight="1">
      <c r="A137" s="38"/>
      <c r="B137" s="39"/>
      <c r="C137" s="266" t="s">
        <v>198</v>
      </c>
      <c r="D137" s="266" t="s">
        <v>572</v>
      </c>
      <c r="E137" s="267" t="s">
        <v>1859</v>
      </c>
      <c r="F137" s="268" t="s">
        <v>1860</v>
      </c>
      <c r="G137" s="269" t="s">
        <v>164</v>
      </c>
      <c r="H137" s="270">
        <v>1</v>
      </c>
      <c r="I137" s="271"/>
      <c r="J137" s="272">
        <f>ROUND(I137*H137,1)</f>
        <v>0</v>
      </c>
      <c r="K137" s="273"/>
      <c r="L137" s="274"/>
      <c r="M137" s="275" t="s">
        <v>1</v>
      </c>
      <c r="N137" s="276" t="s">
        <v>44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311</v>
      </c>
      <c r="AT137" s="231" t="s">
        <v>572</v>
      </c>
      <c r="AU137" s="231" t="s">
        <v>89</v>
      </c>
      <c r="AY137" s="17" t="s">
        <v>159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87</v>
      </c>
      <c r="BK137" s="232">
        <f>ROUND(I137*H137,1)</f>
        <v>0</v>
      </c>
      <c r="BL137" s="17" t="s">
        <v>231</v>
      </c>
      <c r="BM137" s="231" t="s">
        <v>1861</v>
      </c>
    </row>
    <row r="138" s="2" customFormat="1" ht="16.5" customHeight="1">
      <c r="A138" s="38"/>
      <c r="B138" s="39"/>
      <c r="C138" s="266" t="s">
        <v>203</v>
      </c>
      <c r="D138" s="266" t="s">
        <v>572</v>
      </c>
      <c r="E138" s="267" t="s">
        <v>1862</v>
      </c>
      <c r="F138" s="268" t="s">
        <v>1863</v>
      </c>
      <c r="G138" s="269" t="s">
        <v>164</v>
      </c>
      <c r="H138" s="270">
        <v>1</v>
      </c>
      <c r="I138" s="271"/>
      <c r="J138" s="272">
        <f>ROUND(I138*H138,1)</f>
        <v>0</v>
      </c>
      <c r="K138" s="273"/>
      <c r="L138" s="274"/>
      <c r="M138" s="275" t="s">
        <v>1</v>
      </c>
      <c r="N138" s="276" t="s">
        <v>44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311</v>
      </c>
      <c r="AT138" s="231" t="s">
        <v>572</v>
      </c>
      <c r="AU138" s="231" t="s">
        <v>89</v>
      </c>
      <c r="AY138" s="17" t="s">
        <v>159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87</v>
      </c>
      <c r="BK138" s="232">
        <f>ROUND(I138*H138,1)</f>
        <v>0</v>
      </c>
      <c r="BL138" s="17" t="s">
        <v>231</v>
      </c>
      <c r="BM138" s="231" t="s">
        <v>1864</v>
      </c>
    </row>
    <row r="139" s="2" customFormat="1" ht="16.5" customHeight="1">
      <c r="A139" s="38"/>
      <c r="B139" s="39"/>
      <c r="C139" s="219" t="s">
        <v>207</v>
      </c>
      <c r="D139" s="219" t="s">
        <v>161</v>
      </c>
      <c r="E139" s="220" t="s">
        <v>1865</v>
      </c>
      <c r="F139" s="221" t="s">
        <v>1866</v>
      </c>
      <c r="G139" s="222" t="s">
        <v>1704</v>
      </c>
      <c r="H139" s="223">
        <v>2</v>
      </c>
      <c r="I139" s="224"/>
      <c r="J139" s="225">
        <f>ROUND(I139*H139,1)</f>
        <v>0</v>
      </c>
      <c r="K139" s="226"/>
      <c r="L139" s="44"/>
      <c r="M139" s="227" t="s">
        <v>1</v>
      </c>
      <c r="N139" s="228" t="s">
        <v>44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231</v>
      </c>
      <c r="AT139" s="231" t="s">
        <v>161</v>
      </c>
      <c r="AU139" s="231" t="s">
        <v>89</v>
      </c>
      <c r="AY139" s="17" t="s">
        <v>159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87</v>
      </c>
      <c r="BK139" s="232">
        <f>ROUND(I139*H139,1)</f>
        <v>0</v>
      </c>
      <c r="BL139" s="17" t="s">
        <v>231</v>
      </c>
      <c r="BM139" s="231" t="s">
        <v>1867</v>
      </c>
    </row>
    <row r="140" s="2" customFormat="1" ht="16.5" customHeight="1">
      <c r="A140" s="38"/>
      <c r="B140" s="39"/>
      <c r="C140" s="219" t="s">
        <v>8</v>
      </c>
      <c r="D140" s="219" t="s">
        <v>161</v>
      </c>
      <c r="E140" s="220" t="s">
        <v>1868</v>
      </c>
      <c r="F140" s="221" t="s">
        <v>1869</v>
      </c>
      <c r="G140" s="222" t="s">
        <v>1704</v>
      </c>
      <c r="H140" s="223">
        <v>1</v>
      </c>
      <c r="I140" s="224"/>
      <c r="J140" s="225">
        <f>ROUND(I140*H140,1)</f>
        <v>0</v>
      </c>
      <c r="K140" s="226"/>
      <c r="L140" s="44"/>
      <c r="M140" s="227" t="s">
        <v>1</v>
      </c>
      <c r="N140" s="228" t="s">
        <v>44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231</v>
      </c>
      <c r="AT140" s="231" t="s">
        <v>161</v>
      </c>
      <c r="AU140" s="231" t="s">
        <v>89</v>
      </c>
      <c r="AY140" s="17" t="s">
        <v>159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87</v>
      </c>
      <c r="BK140" s="232">
        <f>ROUND(I140*H140,1)</f>
        <v>0</v>
      </c>
      <c r="BL140" s="17" t="s">
        <v>231</v>
      </c>
      <c r="BM140" s="231" t="s">
        <v>165</v>
      </c>
    </row>
    <row r="141" s="2" customFormat="1" ht="16.5" customHeight="1">
      <c r="A141" s="38"/>
      <c r="B141" s="39"/>
      <c r="C141" s="219" t="s">
        <v>216</v>
      </c>
      <c r="D141" s="219" t="s">
        <v>161</v>
      </c>
      <c r="E141" s="220" t="s">
        <v>1870</v>
      </c>
      <c r="F141" s="221" t="s">
        <v>1871</v>
      </c>
      <c r="G141" s="222" t="s">
        <v>1704</v>
      </c>
      <c r="H141" s="223">
        <v>1</v>
      </c>
      <c r="I141" s="224"/>
      <c r="J141" s="225">
        <f>ROUND(I141*H141,1)</f>
        <v>0</v>
      </c>
      <c r="K141" s="226"/>
      <c r="L141" s="44"/>
      <c r="M141" s="227" t="s">
        <v>1</v>
      </c>
      <c r="N141" s="228" t="s">
        <v>44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231</v>
      </c>
      <c r="AT141" s="231" t="s">
        <v>161</v>
      </c>
      <c r="AU141" s="231" t="s">
        <v>89</v>
      </c>
      <c r="AY141" s="17" t="s">
        <v>159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87</v>
      </c>
      <c r="BK141" s="232">
        <f>ROUND(I141*H141,1)</f>
        <v>0</v>
      </c>
      <c r="BL141" s="17" t="s">
        <v>231</v>
      </c>
      <c r="BM141" s="231" t="s">
        <v>186</v>
      </c>
    </row>
    <row r="142" s="2" customFormat="1" ht="16.5" customHeight="1">
      <c r="A142" s="38"/>
      <c r="B142" s="39"/>
      <c r="C142" s="219" t="s">
        <v>221</v>
      </c>
      <c r="D142" s="219" t="s">
        <v>161</v>
      </c>
      <c r="E142" s="220" t="s">
        <v>1872</v>
      </c>
      <c r="F142" s="221" t="s">
        <v>1873</v>
      </c>
      <c r="G142" s="222" t="s">
        <v>1704</v>
      </c>
      <c r="H142" s="223">
        <v>1</v>
      </c>
      <c r="I142" s="224"/>
      <c r="J142" s="225">
        <f>ROUND(I142*H142,1)</f>
        <v>0</v>
      </c>
      <c r="K142" s="226"/>
      <c r="L142" s="44"/>
      <c r="M142" s="227" t="s">
        <v>1</v>
      </c>
      <c r="N142" s="228" t="s">
        <v>44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231</v>
      </c>
      <c r="AT142" s="231" t="s">
        <v>161</v>
      </c>
      <c r="AU142" s="231" t="s">
        <v>89</v>
      </c>
      <c r="AY142" s="17" t="s">
        <v>159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87</v>
      </c>
      <c r="BK142" s="232">
        <f>ROUND(I142*H142,1)</f>
        <v>0</v>
      </c>
      <c r="BL142" s="17" t="s">
        <v>231</v>
      </c>
      <c r="BM142" s="231" t="s">
        <v>194</v>
      </c>
    </row>
    <row r="143" s="2" customFormat="1" ht="16.5" customHeight="1">
      <c r="A143" s="38"/>
      <c r="B143" s="39"/>
      <c r="C143" s="219" t="s">
        <v>226</v>
      </c>
      <c r="D143" s="219" t="s">
        <v>161</v>
      </c>
      <c r="E143" s="220" t="s">
        <v>1874</v>
      </c>
      <c r="F143" s="221" t="s">
        <v>1875</v>
      </c>
      <c r="G143" s="222" t="s">
        <v>1704</v>
      </c>
      <c r="H143" s="223">
        <v>2</v>
      </c>
      <c r="I143" s="224"/>
      <c r="J143" s="225">
        <f>ROUND(I143*H143,1)</f>
        <v>0</v>
      </c>
      <c r="K143" s="226"/>
      <c r="L143" s="44"/>
      <c r="M143" s="227" t="s">
        <v>1</v>
      </c>
      <c r="N143" s="228" t="s">
        <v>44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231</v>
      </c>
      <c r="AT143" s="231" t="s">
        <v>161</v>
      </c>
      <c r="AU143" s="231" t="s">
        <v>89</v>
      </c>
      <c r="AY143" s="17" t="s">
        <v>159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87</v>
      </c>
      <c r="BK143" s="232">
        <f>ROUND(I143*H143,1)</f>
        <v>0</v>
      </c>
      <c r="BL143" s="17" t="s">
        <v>231</v>
      </c>
      <c r="BM143" s="231" t="s">
        <v>203</v>
      </c>
    </row>
    <row r="144" s="2" customFormat="1" ht="16.5" customHeight="1">
      <c r="A144" s="38"/>
      <c r="B144" s="39"/>
      <c r="C144" s="219" t="s">
        <v>231</v>
      </c>
      <c r="D144" s="219" t="s">
        <v>161</v>
      </c>
      <c r="E144" s="220" t="s">
        <v>1876</v>
      </c>
      <c r="F144" s="221" t="s">
        <v>1877</v>
      </c>
      <c r="G144" s="222" t="s">
        <v>1704</v>
      </c>
      <c r="H144" s="223">
        <v>4</v>
      </c>
      <c r="I144" s="224"/>
      <c r="J144" s="225">
        <f>ROUND(I144*H144,1)</f>
        <v>0</v>
      </c>
      <c r="K144" s="226"/>
      <c r="L144" s="44"/>
      <c r="M144" s="227" t="s">
        <v>1</v>
      </c>
      <c r="N144" s="228" t="s">
        <v>44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231</v>
      </c>
      <c r="AT144" s="231" t="s">
        <v>161</v>
      </c>
      <c r="AU144" s="231" t="s">
        <v>89</v>
      </c>
      <c r="AY144" s="17" t="s">
        <v>159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87</v>
      </c>
      <c r="BK144" s="232">
        <f>ROUND(I144*H144,1)</f>
        <v>0</v>
      </c>
      <c r="BL144" s="17" t="s">
        <v>231</v>
      </c>
      <c r="BM144" s="231" t="s">
        <v>8</v>
      </c>
    </row>
    <row r="145" s="2" customFormat="1" ht="16.5" customHeight="1">
      <c r="A145" s="38"/>
      <c r="B145" s="39"/>
      <c r="C145" s="219" t="s">
        <v>236</v>
      </c>
      <c r="D145" s="219" t="s">
        <v>161</v>
      </c>
      <c r="E145" s="220" t="s">
        <v>1878</v>
      </c>
      <c r="F145" s="221" t="s">
        <v>1879</v>
      </c>
      <c r="G145" s="222" t="s">
        <v>1704</v>
      </c>
      <c r="H145" s="223">
        <v>4</v>
      </c>
      <c r="I145" s="224"/>
      <c r="J145" s="225">
        <f>ROUND(I145*H145,1)</f>
        <v>0</v>
      </c>
      <c r="K145" s="226"/>
      <c r="L145" s="44"/>
      <c r="M145" s="227" t="s">
        <v>1</v>
      </c>
      <c r="N145" s="228" t="s">
        <v>44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231</v>
      </c>
      <c r="AT145" s="231" t="s">
        <v>161</v>
      </c>
      <c r="AU145" s="231" t="s">
        <v>89</v>
      </c>
      <c r="AY145" s="17" t="s">
        <v>159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87</v>
      </c>
      <c r="BK145" s="232">
        <f>ROUND(I145*H145,1)</f>
        <v>0</v>
      </c>
      <c r="BL145" s="17" t="s">
        <v>231</v>
      </c>
      <c r="BM145" s="231" t="s">
        <v>221</v>
      </c>
    </row>
    <row r="146" s="2" customFormat="1" ht="16.5" customHeight="1">
      <c r="A146" s="38"/>
      <c r="B146" s="39"/>
      <c r="C146" s="219" t="s">
        <v>241</v>
      </c>
      <c r="D146" s="219" t="s">
        <v>161</v>
      </c>
      <c r="E146" s="220" t="s">
        <v>1880</v>
      </c>
      <c r="F146" s="221" t="s">
        <v>1881</v>
      </c>
      <c r="G146" s="222" t="s">
        <v>1844</v>
      </c>
      <c r="H146" s="223">
        <v>69</v>
      </c>
      <c r="I146" s="224"/>
      <c r="J146" s="225">
        <f>ROUND(I146*H146,1)</f>
        <v>0</v>
      </c>
      <c r="K146" s="226"/>
      <c r="L146" s="44"/>
      <c r="M146" s="227" t="s">
        <v>1</v>
      </c>
      <c r="N146" s="228" t="s">
        <v>44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231</v>
      </c>
      <c r="AT146" s="231" t="s">
        <v>161</v>
      </c>
      <c r="AU146" s="231" t="s">
        <v>89</v>
      </c>
      <c r="AY146" s="17" t="s">
        <v>159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87</v>
      </c>
      <c r="BK146" s="232">
        <f>ROUND(I146*H146,1)</f>
        <v>0</v>
      </c>
      <c r="BL146" s="17" t="s">
        <v>231</v>
      </c>
      <c r="BM146" s="231" t="s">
        <v>1882</v>
      </c>
    </row>
    <row r="147" s="2" customFormat="1" ht="16.5" customHeight="1">
      <c r="A147" s="38"/>
      <c r="B147" s="39"/>
      <c r="C147" s="219" t="s">
        <v>248</v>
      </c>
      <c r="D147" s="219" t="s">
        <v>161</v>
      </c>
      <c r="E147" s="220" t="s">
        <v>1883</v>
      </c>
      <c r="F147" s="221" t="s">
        <v>1884</v>
      </c>
      <c r="G147" s="222" t="s">
        <v>173</v>
      </c>
      <c r="H147" s="223">
        <v>3</v>
      </c>
      <c r="I147" s="224"/>
      <c r="J147" s="225">
        <f>ROUND(I147*H147,1)</f>
        <v>0</v>
      </c>
      <c r="K147" s="226"/>
      <c r="L147" s="44"/>
      <c r="M147" s="227" t="s">
        <v>1</v>
      </c>
      <c r="N147" s="228" t="s">
        <v>44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231</v>
      </c>
      <c r="AT147" s="231" t="s">
        <v>161</v>
      </c>
      <c r="AU147" s="231" t="s">
        <v>89</v>
      </c>
      <c r="AY147" s="17" t="s">
        <v>159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87</v>
      </c>
      <c r="BK147" s="232">
        <f>ROUND(I147*H147,1)</f>
        <v>0</v>
      </c>
      <c r="BL147" s="17" t="s">
        <v>231</v>
      </c>
      <c r="BM147" s="231" t="s">
        <v>1885</v>
      </c>
    </row>
    <row r="148" s="2" customFormat="1" ht="37.8" customHeight="1">
      <c r="A148" s="38"/>
      <c r="B148" s="39"/>
      <c r="C148" s="219" t="s">
        <v>252</v>
      </c>
      <c r="D148" s="219" t="s">
        <v>161</v>
      </c>
      <c r="E148" s="220" t="s">
        <v>1886</v>
      </c>
      <c r="F148" s="221" t="s">
        <v>1887</v>
      </c>
      <c r="G148" s="222" t="s">
        <v>1704</v>
      </c>
      <c r="H148" s="223">
        <v>10</v>
      </c>
      <c r="I148" s="224"/>
      <c r="J148" s="225">
        <f>ROUND(I148*H148,1)</f>
        <v>0</v>
      </c>
      <c r="K148" s="226"/>
      <c r="L148" s="44"/>
      <c r="M148" s="227" t="s">
        <v>1</v>
      </c>
      <c r="N148" s="228" t="s">
        <v>44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231</v>
      </c>
      <c r="AT148" s="231" t="s">
        <v>161</v>
      </c>
      <c r="AU148" s="231" t="s">
        <v>89</v>
      </c>
      <c r="AY148" s="17" t="s">
        <v>159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87</v>
      </c>
      <c r="BK148" s="232">
        <f>ROUND(I148*H148,1)</f>
        <v>0</v>
      </c>
      <c r="BL148" s="17" t="s">
        <v>231</v>
      </c>
      <c r="BM148" s="231" t="s">
        <v>241</v>
      </c>
    </row>
    <row r="149" s="2" customFormat="1" ht="37.8" customHeight="1">
      <c r="A149" s="38"/>
      <c r="B149" s="39"/>
      <c r="C149" s="219" t="s">
        <v>7</v>
      </c>
      <c r="D149" s="219" t="s">
        <v>161</v>
      </c>
      <c r="E149" s="220" t="s">
        <v>1888</v>
      </c>
      <c r="F149" s="221" t="s">
        <v>1889</v>
      </c>
      <c r="G149" s="222" t="s">
        <v>1704</v>
      </c>
      <c r="H149" s="223">
        <v>29</v>
      </c>
      <c r="I149" s="224"/>
      <c r="J149" s="225">
        <f>ROUND(I149*H149,1)</f>
        <v>0</v>
      </c>
      <c r="K149" s="226"/>
      <c r="L149" s="44"/>
      <c r="M149" s="227" t="s">
        <v>1</v>
      </c>
      <c r="N149" s="228" t="s">
        <v>44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231</v>
      </c>
      <c r="AT149" s="231" t="s">
        <v>161</v>
      </c>
      <c r="AU149" s="231" t="s">
        <v>89</v>
      </c>
      <c r="AY149" s="17" t="s">
        <v>159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87</v>
      </c>
      <c r="BK149" s="232">
        <f>ROUND(I149*H149,1)</f>
        <v>0</v>
      </c>
      <c r="BL149" s="17" t="s">
        <v>231</v>
      </c>
      <c r="BM149" s="231" t="s">
        <v>252</v>
      </c>
    </row>
    <row r="150" s="2" customFormat="1" ht="37.8" customHeight="1">
      <c r="A150" s="38"/>
      <c r="B150" s="39"/>
      <c r="C150" s="219" t="s">
        <v>259</v>
      </c>
      <c r="D150" s="219" t="s">
        <v>161</v>
      </c>
      <c r="E150" s="220" t="s">
        <v>1853</v>
      </c>
      <c r="F150" s="221" t="s">
        <v>1890</v>
      </c>
      <c r="G150" s="222" t="s">
        <v>1704</v>
      </c>
      <c r="H150" s="223">
        <v>12</v>
      </c>
      <c r="I150" s="224"/>
      <c r="J150" s="225">
        <f>ROUND(I150*H150,1)</f>
        <v>0</v>
      </c>
      <c r="K150" s="226"/>
      <c r="L150" s="44"/>
      <c r="M150" s="227" t="s">
        <v>1</v>
      </c>
      <c r="N150" s="228" t="s">
        <v>44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231</v>
      </c>
      <c r="AT150" s="231" t="s">
        <v>161</v>
      </c>
      <c r="AU150" s="231" t="s">
        <v>89</v>
      </c>
      <c r="AY150" s="17" t="s">
        <v>159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87</v>
      </c>
      <c r="BK150" s="232">
        <f>ROUND(I150*H150,1)</f>
        <v>0</v>
      </c>
      <c r="BL150" s="17" t="s">
        <v>231</v>
      </c>
      <c r="BM150" s="231" t="s">
        <v>1891</v>
      </c>
    </row>
    <row r="151" s="2" customFormat="1" ht="37.8" customHeight="1">
      <c r="A151" s="38"/>
      <c r="B151" s="39"/>
      <c r="C151" s="219" t="s">
        <v>264</v>
      </c>
      <c r="D151" s="219" t="s">
        <v>161</v>
      </c>
      <c r="E151" s="220" t="s">
        <v>1892</v>
      </c>
      <c r="F151" s="221" t="s">
        <v>1893</v>
      </c>
      <c r="G151" s="222" t="s">
        <v>1704</v>
      </c>
      <c r="H151" s="223">
        <v>11</v>
      </c>
      <c r="I151" s="224"/>
      <c r="J151" s="225">
        <f>ROUND(I151*H151,1)</f>
        <v>0</v>
      </c>
      <c r="K151" s="226"/>
      <c r="L151" s="44"/>
      <c r="M151" s="227" t="s">
        <v>1</v>
      </c>
      <c r="N151" s="228" t="s">
        <v>44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231</v>
      </c>
      <c r="AT151" s="231" t="s">
        <v>161</v>
      </c>
      <c r="AU151" s="231" t="s">
        <v>89</v>
      </c>
      <c r="AY151" s="17" t="s">
        <v>159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87</v>
      </c>
      <c r="BK151" s="232">
        <f>ROUND(I151*H151,1)</f>
        <v>0</v>
      </c>
      <c r="BL151" s="17" t="s">
        <v>231</v>
      </c>
      <c r="BM151" s="231" t="s">
        <v>259</v>
      </c>
    </row>
    <row r="152" s="2" customFormat="1" ht="37.8" customHeight="1">
      <c r="A152" s="38"/>
      <c r="B152" s="39"/>
      <c r="C152" s="219" t="s">
        <v>269</v>
      </c>
      <c r="D152" s="219" t="s">
        <v>161</v>
      </c>
      <c r="E152" s="220" t="s">
        <v>1894</v>
      </c>
      <c r="F152" s="221" t="s">
        <v>1895</v>
      </c>
      <c r="G152" s="222" t="s">
        <v>1704</v>
      </c>
      <c r="H152" s="223">
        <v>6</v>
      </c>
      <c r="I152" s="224"/>
      <c r="J152" s="225">
        <f>ROUND(I152*H152,1)</f>
        <v>0</v>
      </c>
      <c r="K152" s="226"/>
      <c r="L152" s="44"/>
      <c r="M152" s="227" t="s">
        <v>1</v>
      </c>
      <c r="N152" s="228" t="s">
        <v>44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231</v>
      </c>
      <c r="AT152" s="231" t="s">
        <v>161</v>
      </c>
      <c r="AU152" s="231" t="s">
        <v>89</v>
      </c>
      <c r="AY152" s="17" t="s">
        <v>159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87</v>
      </c>
      <c r="BK152" s="232">
        <f>ROUND(I152*H152,1)</f>
        <v>0</v>
      </c>
      <c r="BL152" s="17" t="s">
        <v>231</v>
      </c>
      <c r="BM152" s="231" t="s">
        <v>269</v>
      </c>
    </row>
    <row r="153" s="2" customFormat="1" ht="37.8" customHeight="1">
      <c r="A153" s="38"/>
      <c r="B153" s="39"/>
      <c r="C153" s="219" t="s">
        <v>273</v>
      </c>
      <c r="D153" s="219" t="s">
        <v>161</v>
      </c>
      <c r="E153" s="220" t="s">
        <v>1896</v>
      </c>
      <c r="F153" s="221" t="s">
        <v>1897</v>
      </c>
      <c r="G153" s="222" t="s">
        <v>1704</v>
      </c>
      <c r="H153" s="223">
        <v>3</v>
      </c>
      <c r="I153" s="224"/>
      <c r="J153" s="225">
        <f>ROUND(I153*H153,1)</f>
        <v>0</v>
      </c>
      <c r="K153" s="226"/>
      <c r="L153" s="44"/>
      <c r="M153" s="227" t="s">
        <v>1</v>
      </c>
      <c r="N153" s="228" t="s">
        <v>44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231</v>
      </c>
      <c r="AT153" s="231" t="s">
        <v>161</v>
      </c>
      <c r="AU153" s="231" t="s">
        <v>89</v>
      </c>
      <c r="AY153" s="17" t="s">
        <v>159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87</v>
      </c>
      <c r="BK153" s="232">
        <f>ROUND(I153*H153,1)</f>
        <v>0</v>
      </c>
      <c r="BL153" s="17" t="s">
        <v>231</v>
      </c>
      <c r="BM153" s="231" t="s">
        <v>278</v>
      </c>
    </row>
    <row r="154" s="2" customFormat="1" ht="37.8" customHeight="1">
      <c r="A154" s="38"/>
      <c r="B154" s="39"/>
      <c r="C154" s="219" t="s">
        <v>278</v>
      </c>
      <c r="D154" s="219" t="s">
        <v>161</v>
      </c>
      <c r="E154" s="220" t="s">
        <v>1898</v>
      </c>
      <c r="F154" s="221" t="s">
        <v>1899</v>
      </c>
      <c r="G154" s="222" t="s">
        <v>1704</v>
      </c>
      <c r="H154" s="223">
        <v>2</v>
      </c>
      <c r="I154" s="224"/>
      <c r="J154" s="225">
        <f>ROUND(I154*H154,1)</f>
        <v>0</v>
      </c>
      <c r="K154" s="226"/>
      <c r="L154" s="44"/>
      <c r="M154" s="227" t="s">
        <v>1</v>
      </c>
      <c r="N154" s="228" t="s">
        <v>44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231</v>
      </c>
      <c r="AT154" s="231" t="s">
        <v>161</v>
      </c>
      <c r="AU154" s="231" t="s">
        <v>89</v>
      </c>
      <c r="AY154" s="17" t="s">
        <v>159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87</v>
      </c>
      <c r="BK154" s="232">
        <f>ROUND(I154*H154,1)</f>
        <v>0</v>
      </c>
      <c r="BL154" s="17" t="s">
        <v>231</v>
      </c>
      <c r="BM154" s="231" t="s">
        <v>290</v>
      </c>
    </row>
    <row r="155" s="2" customFormat="1" ht="37.8" customHeight="1">
      <c r="A155" s="38"/>
      <c r="B155" s="39"/>
      <c r="C155" s="219" t="s">
        <v>283</v>
      </c>
      <c r="D155" s="219" t="s">
        <v>161</v>
      </c>
      <c r="E155" s="220" t="s">
        <v>1900</v>
      </c>
      <c r="F155" s="221" t="s">
        <v>1901</v>
      </c>
      <c r="G155" s="222" t="s">
        <v>1704</v>
      </c>
      <c r="H155" s="223">
        <v>4</v>
      </c>
      <c r="I155" s="224"/>
      <c r="J155" s="225">
        <f>ROUND(I155*H155,1)</f>
        <v>0</v>
      </c>
      <c r="K155" s="226"/>
      <c r="L155" s="44"/>
      <c r="M155" s="227" t="s">
        <v>1</v>
      </c>
      <c r="N155" s="228" t="s">
        <v>44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231</v>
      </c>
      <c r="AT155" s="231" t="s">
        <v>161</v>
      </c>
      <c r="AU155" s="231" t="s">
        <v>89</v>
      </c>
      <c r="AY155" s="17" t="s">
        <v>159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87</v>
      </c>
      <c r="BK155" s="232">
        <f>ROUND(I155*H155,1)</f>
        <v>0</v>
      </c>
      <c r="BL155" s="17" t="s">
        <v>231</v>
      </c>
      <c r="BM155" s="231" t="s">
        <v>300</v>
      </c>
    </row>
    <row r="156" s="2" customFormat="1" ht="16.5" customHeight="1">
      <c r="A156" s="38"/>
      <c r="B156" s="39"/>
      <c r="C156" s="266" t="s">
        <v>290</v>
      </c>
      <c r="D156" s="266" t="s">
        <v>572</v>
      </c>
      <c r="E156" s="267" t="s">
        <v>1902</v>
      </c>
      <c r="F156" s="268" t="s">
        <v>1903</v>
      </c>
      <c r="G156" s="269" t="s">
        <v>1704</v>
      </c>
      <c r="H156" s="270">
        <v>1</v>
      </c>
      <c r="I156" s="271"/>
      <c r="J156" s="272">
        <f>ROUND(I156*H156,1)</f>
        <v>0</v>
      </c>
      <c r="K156" s="273"/>
      <c r="L156" s="274"/>
      <c r="M156" s="275" t="s">
        <v>1</v>
      </c>
      <c r="N156" s="276" t="s">
        <v>44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311</v>
      </c>
      <c r="AT156" s="231" t="s">
        <v>572</v>
      </c>
      <c r="AU156" s="231" t="s">
        <v>89</v>
      </c>
      <c r="AY156" s="17" t="s">
        <v>159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87</v>
      </c>
      <c r="BK156" s="232">
        <f>ROUND(I156*H156,1)</f>
        <v>0</v>
      </c>
      <c r="BL156" s="17" t="s">
        <v>231</v>
      </c>
      <c r="BM156" s="231" t="s">
        <v>311</v>
      </c>
    </row>
    <row r="157" s="2" customFormat="1" ht="16.5" customHeight="1">
      <c r="A157" s="38"/>
      <c r="B157" s="39"/>
      <c r="C157" s="219" t="s">
        <v>295</v>
      </c>
      <c r="D157" s="219" t="s">
        <v>161</v>
      </c>
      <c r="E157" s="220" t="s">
        <v>1904</v>
      </c>
      <c r="F157" s="221" t="s">
        <v>1905</v>
      </c>
      <c r="G157" s="222" t="s">
        <v>1704</v>
      </c>
      <c r="H157" s="223">
        <v>5</v>
      </c>
      <c r="I157" s="224"/>
      <c r="J157" s="225">
        <f>ROUND(I157*H157,1)</f>
        <v>0</v>
      </c>
      <c r="K157" s="226"/>
      <c r="L157" s="44"/>
      <c r="M157" s="227" t="s">
        <v>1</v>
      </c>
      <c r="N157" s="228" t="s">
        <v>44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231</v>
      </c>
      <c r="AT157" s="231" t="s">
        <v>161</v>
      </c>
      <c r="AU157" s="231" t="s">
        <v>89</v>
      </c>
      <c r="AY157" s="17" t="s">
        <v>159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87</v>
      </c>
      <c r="BK157" s="232">
        <f>ROUND(I157*H157,1)</f>
        <v>0</v>
      </c>
      <c r="BL157" s="17" t="s">
        <v>231</v>
      </c>
      <c r="BM157" s="231" t="s">
        <v>321</v>
      </c>
    </row>
    <row r="158" s="2" customFormat="1" ht="16.5" customHeight="1">
      <c r="A158" s="38"/>
      <c r="B158" s="39"/>
      <c r="C158" s="219" t="s">
        <v>300</v>
      </c>
      <c r="D158" s="219" t="s">
        <v>161</v>
      </c>
      <c r="E158" s="220" t="s">
        <v>1906</v>
      </c>
      <c r="F158" s="221" t="s">
        <v>1907</v>
      </c>
      <c r="G158" s="222" t="s">
        <v>1704</v>
      </c>
      <c r="H158" s="223">
        <v>5</v>
      </c>
      <c r="I158" s="224"/>
      <c r="J158" s="225">
        <f>ROUND(I158*H158,1)</f>
        <v>0</v>
      </c>
      <c r="K158" s="226"/>
      <c r="L158" s="44"/>
      <c r="M158" s="227" t="s">
        <v>1</v>
      </c>
      <c r="N158" s="228" t="s">
        <v>44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231</v>
      </c>
      <c r="AT158" s="231" t="s">
        <v>161</v>
      </c>
      <c r="AU158" s="231" t="s">
        <v>89</v>
      </c>
      <c r="AY158" s="17" t="s">
        <v>159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87</v>
      </c>
      <c r="BK158" s="232">
        <f>ROUND(I158*H158,1)</f>
        <v>0</v>
      </c>
      <c r="BL158" s="17" t="s">
        <v>231</v>
      </c>
      <c r="BM158" s="231" t="s">
        <v>333</v>
      </c>
    </row>
    <row r="159" s="2" customFormat="1" ht="16.5" customHeight="1">
      <c r="A159" s="38"/>
      <c r="B159" s="39"/>
      <c r="C159" s="219" t="s">
        <v>305</v>
      </c>
      <c r="D159" s="219" t="s">
        <v>161</v>
      </c>
      <c r="E159" s="220" t="s">
        <v>1908</v>
      </c>
      <c r="F159" s="221" t="s">
        <v>1909</v>
      </c>
      <c r="G159" s="222" t="s">
        <v>1704</v>
      </c>
      <c r="H159" s="223">
        <v>4</v>
      </c>
      <c r="I159" s="224"/>
      <c r="J159" s="225">
        <f>ROUND(I159*H159,1)</f>
        <v>0</v>
      </c>
      <c r="K159" s="226"/>
      <c r="L159" s="44"/>
      <c r="M159" s="227" t="s">
        <v>1</v>
      </c>
      <c r="N159" s="228" t="s">
        <v>44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231</v>
      </c>
      <c r="AT159" s="231" t="s">
        <v>161</v>
      </c>
      <c r="AU159" s="231" t="s">
        <v>89</v>
      </c>
      <c r="AY159" s="17" t="s">
        <v>159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87</v>
      </c>
      <c r="BK159" s="232">
        <f>ROUND(I159*H159,1)</f>
        <v>0</v>
      </c>
      <c r="BL159" s="17" t="s">
        <v>231</v>
      </c>
      <c r="BM159" s="231" t="s">
        <v>346</v>
      </c>
    </row>
    <row r="160" s="2" customFormat="1" ht="16.5" customHeight="1">
      <c r="A160" s="38"/>
      <c r="B160" s="39"/>
      <c r="C160" s="219" t="s">
        <v>311</v>
      </c>
      <c r="D160" s="219" t="s">
        <v>161</v>
      </c>
      <c r="E160" s="220" t="s">
        <v>1910</v>
      </c>
      <c r="F160" s="221" t="s">
        <v>1911</v>
      </c>
      <c r="G160" s="222" t="s">
        <v>1704</v>
      </c>
      <c r="H160" s="223">
        <v>1</v>
      </c>
      <c r="I160" s="224"/>
      <c r="J160" s="225">
        <f>ROUND(I160*H160,1)</f>
        <v>0</v>
      </c>
      <c r="K160" s="226"/>
      <c r="L160" s="44"/>
      <c r="M160" s="227" t="s">
        <v>1</v>
      </c>
      <c r="N160" s="228" t="s">
        <v>44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231</v>
      </c>
      <c r="AT160" s="231" t="s">
        <v>161</v>
      </c>
      <c r="AU160" s="231" t="s">
        <v>89</v>
      </c>
      <c r="AY160" s="17" t="s">
        <v>159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87</v>
      </c>
      <c r="BK160" s="232">
        <f>ROUND(I160*H160,1)</f>
        <v>0</v>
      </c>
      <c r="BL160" s="17" t="s">
        <v>231</v>
      </c>
      <c r="BM160" s="231" t="s">
        <v>355</v>
      </c>
    </row>
    <row r="161" s="2" customFormat="1" ht="16.5" customHeight="1">
      <c r="A161" s="38"/>
      <c r="B161" s="39"/>
      <c r="C161" s="219" t="s">
        <v>316</v>
      </c>
      <c r="D161" s="219" t="s">
        <v>161</v>
      </c>
      <c r="E161" s="220" t="s">
        <v>1912</v>
      </c>
      <c r="F161" s="221" t="s">
        <v>1913</v>
      </c>
      <c r="G161" s="222" t="s">
        <v>1704</v>
      </c>
      <c r="H161" s="223">
        <v>4</v>
      </c>
      <c r="I161" s="224"/>
      <c r="J161" s="225">
        <f>ROUND(I161*H161,1)</f>
        <v>0</v>
      </c>
      <c r="K161" s="226"/>
      <c r="L161" s="44"/>
      <c r="M161" s="227" t="s">
        <v>1</v>
      </c>
      <c r="N161" s="228" t="s">
        <v>44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231</v>
      </c>
      <c r="AT161" s="231" t="s">
        <v>161</v>
      </c>
      <c r="AU161" s="231" t="s">
        <v>89</v>
      </c>
      <c r="AY161" s="17" t="s">
        <v>159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87</v>
      </c>
      <c r="BK161" s="232">
        <f>ROUND(I161*H161,1)</f>
        <v>0</v>
      </c>
      <c r="BL161" s="17" t="s">
        <v>231</v>
      </c>
      <c r="BM161" s="231" t="s">
        <v>366</v>
      </c>
    </row>
    <row r="162" s="2" customFormat="1" ht="16.5" customHeight="1">
      <c r="A162" s="38"/>
      <c r="B162" s="39"/>
      <c r="C162" s="219" t="s">
        <v>321</v>
      </c>
      <c r="D162" s="219" t="s">
        <v>161</v>
      </c>
      <c r="E162" s="220" t="s">
        <v>1914</v>
      </c>
      <c r="F162" s="221" t="s">
        <v>1915</v>
      </c>
      <c r="G162" s="222" t="s">
        <v>1704</v>
      </c>
      <c r="H162" s="223">
        <v>1</v>
      </c>
      <c r="I162" s="224"/>
      <c r="J162" s="225">
        <f>ROUND(I162*H162,1)</f>
        <v>0</v>
      </c>
      <c r="K162" s="226"/>
      <c r="L162" s="44"/>
      <c r="M162" s="227" t="s">
        <v>1</v>
      </c>
      <c r="N162" s="228" t="s">
        <v>44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231</v>
      </c>
      <c r="AT162" s="231" t="s">
        <v>161</v>
      </c>
      <c r="AU162" s="231" t="s">
        <v>89</v>
      </c>
      <c r="AY162" s="17" t="s">
        <v>159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87</v>
      </c>
      <c r="BK162" s="232">
        <f>ROUND(I162*H162,1)</f>
        <v>0</v>
      </c>
      <c r="BL162" s="17" t="s">
        <v>231</v>
      </c>
      <c r="BM162" s="231" t="s">
        <v>377</v>
      </c>
    </row>
    <row r="163" s="2" customFormat="1" ht="16.5" customHeight="1">
      <c r="A163" s="38"/>
      <c r="B163" s="39"/>
      <c r="C163" s="219" t="s">
        <v>326</v>
      </c>
      <c r="D163" s="219" t="s">
        <v>161</v>
      </c>
      <c r="E163" s="220" t="s">
        <v>1916</v>
      </c>
      <c r="F163" s="221" t="s">
        <v>1917</v>
      </c>
      <c r="G163" s="222" t="s">
        <v>1704</v>
      </c>
      <c r="H163" s="223">
        <v>4</v>
      </c>
      <c r="I163" s="224"/>
      <c r="J163" s="225">
        <f>ROUND(I163*H163,1)</f>
        <v>0</v>
      </c>
      <c r="K163" s="226"/>
      <c r="L163" s="44"/>
      <c r="M163" s="227" t="s">
        <v>1</v>
      </c>
      <c r="N163" s="228" t="s">
        <v>44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231</v>
      </c>
      <c r="AT163" s="231" t="s">
        <v>161</v>
      </c>
      <c r="AU163" s="231" t="s">
        <v>89</v>
      </c>
      <c r="AY163" s="17" t="s">
        <v>159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87</v>
      </c>
      <c r="BK163" s="232">
        <f>ROUND(I163*H163,1)</f>
        <v>0</v>
      </c>
      <c r="BL163" s="17" t="s">
        <v>231</v>
      </c>
      <c r="BM163" s="231" t="s">
        <v>386</v>
      </c>
    </row>
    <row r="164" s="2" customFormat="1" ht="16.5" customHeight="1">
      <c r="A164" s="38"/>
      <c r="B164" s="39"/>
      <c r="C164" s="219" t="s">
        <v>333</v>
      </c>
      <c r="D164" s="219" t="s">
        <v>161</v>
      </c>
      <c r="E164" s="220" t="s">
        <v>1918</v>
      </c>
      <c r="F164" s="221" t="s">
        <v>1919</v>
      </c>
      <c r="G164" s="222" t="s">
        <v>1704</v>
      </c>
      <c r="H164" s="223">
        <v>4</v>
      </c>
      <c r="I164" s="224"/>
      <c r="J164" s="225">
        <f>ROUND(I164*H164,1)</f>
        <v>0</v>
      </c>
      <c r="K164" s="226"/>
      <c r="L164" s="44"/>
      <c r="M164" s="227" t="s">
        <v>1</v>
      </c>
      <c r="N164" s="228" t="s">
        <v>44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231</v>
      </c>
      <c r="AT164" s="231" t="s">
        <v>161</v>
      </c>
      <c r="AU164" s="231" t="s">
        <v>89</v>
      </c>
      <c r="AY164" s="17" t="s">
        <v>159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87</v>
      </c>
      <c r="BK164" s="232">
        <f>ROUND(I164*H164,1)</f>
        <v>0</v>
      </c>
      <c r="BL164" s="17" t="s">
        <v>231</v>
      </c>
      <c r="BM164" s="231" t="s">
        <v>396</v>
      </c>
    </row>
    <row r="165" s="2" customFormat="1" ht="24.15" customHeight="1">
      <c r="A165" s="38"/>
      <c r="B165" s="39"/>
      <c r="C165" s="219" t="s">
        <v>339</v>
      </c>
      <c r="D165" s="219" t="s">
        <v>161</v>
      </c>
      <c r="E165" s="220" t="s">
        <v>1920</v>
      </c>
      <c r="F165" s="221" t="s">
        <v>1921</v>
      </c>
      <c r="G165" s="222" t="s">
        <v>1704</v>
      </c>
      <c r="H165" s="223">
        <v>5</v>
      </c>
      <c r="I165" s="224"/>
      <c r="J165" s="225">
        <f>ROUND(I165*H165,1)</f>
        <v>0</v>
      </c>
      <c r="K165" s="226"/>
      <c r="L165" s="44"/>
      <c r="M165" s="227" t="s">
        <v>1</v>
      </c>
      <c r="N165" s="228" t="s">
        <v>44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231</v>
      </c>
      <c r="AT165" s="231" t="s">
        <v>161</v>
      </c>
      <c r="AU165" s="231" t="s">
        <v>89</v>
      </c>
      <c r="AY165" s="17" t="s">
        <v>159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87</v>
      </c>
      <c r="BK165" s="232">
        <f>ROUND(I165*H165,1)</f>
        <v>0</v>
      </c>
      <c r="BL165" s="17" t="s">
        <v>231</v>
      </c>
      <c r="BM165" s="231" t="s">
        <v>409</v>
      </c>
    </row>
    <row r="166" s="2" customFormat="1" ht="16.5" customHeight="1">
      <c r="A166" s="38"/>
      <c r="B166" s="39"/>
      <c r="C166" s="219" t="s">
        <v>346</v>
      </c>
      <c r="D166" s="219" t="s">
        <v>161</v>
      </c>
      <c r="E166" s="220" t="s">
        <v>1922</v>
      </c>
      <c r="F166" s="221" t="s">
        <v>1923</v>
      </c>
      <c r="G166" s="222" t="s">
        <v>1704</v>
      </c>
      <c r="H166" s="223">
        <v>1</v>
      </c>
      <c r="I166" s="224"/>
      <c r="J166" s="225">
        <f>ROUND(I166*H166,1)</f>
        <v>0</v>
      </c>
      <c r="K166" s="226"/>
      <c r="L166" s="44"/>
      <c r="M166" s="227" t="s">
        <v>1</v>
      </c>
      <c r="N166" s="228" t="s">
        <v>44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231</v>
      </c>
      <c r="AT166" s="231" t="s">
        <v>161</v>
      </c>
      <c r="AU166" s="231" t="s">
        <v>89</v>
      </c>
      <c r="AY166" s="17" t="s">
        <v>159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87</v>
      </c>
      <c r="BK166" s="232">
        <f>ROUND(I166*H166,1)</f>
        <v>0</v>
      </c>
      <c r="BL166" s="17" t="s">
        <v>231</v>
      </c>
      <c r="BM166" s="231" t="s">
        <v>419</v>
      </c>
    </row>
    <row r="167" s="2" customFormat="1" ht="16.5" customHeight="1">
      <c r="A167" s="38"/>
      <c r="B167" s="39"/>
      <c r="C167" s="219" t="s">
        <v>350</v>
      </c>
      <c r="D167" s="219" t="s">
        <v>161</v>
      </c>
      <c r="E167" s="220" t="s">
        <v>1924</v>
      </c>
      <c r="F167" s="221" t="s">
        <v>1925</v>
      </c>
      <c r="G167" s="222" t="s">
        <v>1704</v>
      </c>
      <c r="H167" s="223">
        <v>1</v>
      </c>
      <c r="I167" s="224"/>
      <c r="J167" s="225">
        <f>ROUND(I167*H167,1)</f>
        <v>0</v>
      </c>
      <c r="K167" s="226"/>
      <c r="L167" s="44"/>
      <c r="M167" s="227" t="s">
        <v>1</v>
      </c>
      <c r="N167" s="228" t="s">
        <v>44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231</v>
      </c>
      <c r="AT167" s="231" t="s">
        <v>161</v>
      </c>
      <c r="AU167" s="231" t="s">
        <v>89</v>
      </c>
      <c r="AY167" s="17" t="s">
        <v>159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87</v>
      </c>
      <c r="BK167" s="232">
        <f>ROUND(I167*H167,1)</f>
        <v>0</v>
      </c>
      <c r="BL167" s="17" t="s">
        <v>231</v>
      </c>
      <c r="BM167" s="231" t="s">
        <v>431</v>
      </c>
    </row>
    <row r="168" s="2" customFormat="1" ht="16.5" customHeight="1">
      <c r="A168" s="38"/>
      <c r="B168" s="39"/>
      <c r="C168" s="219" t="s">
        <v>355</v>
      </c>
      <c r="D168" s="219" t="s">
        <v>161</v>
      </c>
      <c r="E168" s="220" t="s">
        <v>1926</v>
      </c>
      <c r="F168" s="221" t="s">
        <v>1927</v>
      </c>
      <c r="G168" s="222" t="s">
        <v>1704</v>
      </c>
      <c r="H168" s="223">
        <v>6</v>
      </c>
      <c r="I168" s="224"/>
      <c r="J168" s="225">
        <f>ROUND(I168*H168,1)</f>
        <v>0</v>
      </c>
      <c r="K168" s="226"/>
      <c r="L168" s="44"/>
      <c r="M168" s="227" t="s">
        <v>1</v>
      </c>
      <c r="N168" s="228" t="s">
        <v>44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231</v>
      </c>
      <c r="AT168" s="231" t="s">
        <v>161</v>
      </c>
      <c r="AU168" s="231" t="s">
        <v>89</v>
      </c>
      <c r="AY168" s="17" t="s">
        <v>159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87</v>
      </c>
      <c r="BK168" s="232">
        <f>ROUND(I168*H168,1)</f>
        <v>0</v>
      </c>
      <c r="BL168" s="17" t="s">
        <v>231</v>
      </c>
      <c r="BM168" s="231" t="s">
        <v>1928</v>
      </c>
    </row>
    <row r="169" s="2" customFormat="1" ht="16.5" customHeight="1">
      <c r="A169" s="38"/>
      <c r="B169" s="39"/>
      <c r="C169" s="219" t="s">
        <v>360</v>
      </c>
      <c r="D169" s="219" t="s">
        <v>161</v>
      </c>
      <c r="E169" s="220" t="s">
        <v>1929</v>
      </c>
      <c r="F169" s="221" t="s">
        <v>1930</v>
      </c>
      <c r="G169" s="222" t="s">
        <v>1704</v>
      </c>
      <c r="H169" s="223">
        <v>6</v>
      </c>
      <c r="I169" s="224"/>
      <c r="J169" s="225">
        <f>ROUND(I169*H169,1)</f>
        <v>0</v>
      </c>
      <c r="K169" s="226"/>
      <c r="L169" s="44"/>
      <c r="M169" s="227" t="s">
        <v>1</v>
      </c>
      <c r="N169" s="228" t="s">
        <v>44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231</v>
      </c>
      <c r="AT169" s="231" t="s">
        <v>161</v>
      </c>
      <c r="AU169" s="231" t="s">
        <v>89</v>
      </c>
      <c r="AY169" s="17" t="s">
        <v>159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87</v>
      </c>
      <c r="BK169" s="232">
        <f>ROUND(I169*H169,1)</f>
        <v>0</v>
      </c>
      <c r="BL169" s="17" t="s">
        <v>231</v>
      </c>
      <c r="BM169" s="231" t="s">
        <v>1931</v>
      </c>
    </row>
    <row r="170" s="2" customFormat="1" ht="16.5" customHeight="1">
      <c r="A170" s="38"/>
      <c r="B170" s="39"/>
      <c r="C170" s="219" t="s">
        <v>366</v>
      </c>
      <c r="D170" s="219" t="s">
        <v>161</v>
      </c>
      <c r="E170" s="220" t="s">
        <v>1932</v>
      </c>
      <c r="F170" s="221" t="s">
        <v>1933</v>
      </c>
      <c r="G170" s="222" t="s">
        <v>1704</v>
      </c>
      <c r="H170" s="223">
        <v>26</v>
      </c>
      <c r="I170" s="224"/>
      <c r="J170" s="225">
        <f>ROUND(I170*H170,1)</f>
        <v>0</v>
      </c>
      <c r="K170" s="226"/>
      <c r="L170" s="44"/>
      <c r="M170" s="227" t="s">
        <v>1</v>
      </c>
      <c r="N170" s="228" t="s">
        <v>44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231</v>
      </c>
      <c r="AT170" s="231" t="s">
        <v>161</v>
      </c>
      <c r="AU170" s="231" t="s">
        <v>89</v>
      </c>
      <c r="AY170" s="17" t="s">
        <v>159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87</v>
      </c>
      <c r="BK170" s="232">
        <f>ROUND(I170*H170,1)</f>
        <v>0</v>
      </c>
      <c r="BL170" s="17" t="s">
        <v>231</v>
      </c>
      <c r="BM170" s="231" t="s">
        <v>443</v>
      </c>
    </row>
    <row r="171" s="2" customFormat="1" ht="24.15" customHeight="1">
      <c r="A171" s="38"/>
      <c r="B171" s="39"/>
      <c r="C171" s="219" t="s">
        <v>370</v>
      </c>
      <c r="D171" s="219" t="s">
        <v>161</v>
      </c>
      <c r="E171" s="220" t="s">
        <v>1934</v>
      </c>
      <c r="F171" s="221" t="s">
        <v>1935</v>
      </c>
      <c r="G171" s="222" t="s">
        <v>1704</v>
      </c>
      <c r="H171" s="223">
        <v>6</v>
      </c>
      <c r="I171" s="224"/>
      <c r="J171" s="225">
        <f>ROUND(I171*H171,1)</f>
        <v>0</v>
      </c>
      <c r="K171" s="226"/>
      <c r="L171" s="44"/>
      <c r="M171" s="227" t="s">
        <v>1</v>
      </c>
      <c r="N171" s="228" t="s">
        <v>44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231</v>
      </c>
      <c r="AT171" s="231" t="s">
        <v>161</v>
      </c>
      <c r="AU171" s="231" t="s">
        <v>89</v>
      </c>
      <c r="AY171" s="17" t="s">
        <v>159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87</v>
      </c>
      <c r="BK171" s="232">
        <f>ROUND(I171*H171,1)</f>
        <v>0</v>
      </c>
      <c r="BL171" s="17" t="s">
        <v>231</v>
      </c>
      <c r="BM171" s="231" t="s">
        <v>454</v>
      </c>
    </row>
    <row r="172" s="2" customFormat="1" ht="16.5" customHeight="1">
      <c r="A172" s="38"/>
      <c r="B172" s="39"/>
      <c r="C172" s="219" t="s">
        <v>377</v>
      </c>
      <c r="D172" s="219" t="s">
        <v>161</v>
      </c>
      <c r="E172" s="220" t="s">
        <v>1936</v>
      </c>
      <c r="F172" s="221" t="s">
        <v>1937</v>
      </c>
      <c r="G172" s="222" t="s">
        <v>1704</v>
      </c>
      <c r="H172" s="223">
        <v>32</v>
      </c>
      <c r="I172" s="224"/>
      <c r="J172" s="225">
        <f>ROUND(I172*H172,1)</f>
        <v>0</v>
      </c>
      <c r="K172" s="226"/>
      <c r="L172" s="44"/>
      <c r="M172" s="227" t="s">
        <v>1</v>
      </c>
      <c r="N172" s="228" t="s">
        <v>44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231</v>
      </c>
      <c r="AT172" s="231" t="s">
        <v>161</v>
      </c>
      <c r="AU172" s="231" t="s">
        <v>89</v>
      </c>
      <c r="AY172" s="17" t="s">
        <v>159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87</v>
      </c>
      <c r="BK172" s="232">
        <f>ROUND(I172*H172,1)</f>
        <v>0</v>
      </c>
      <c r="BL172" s="17" t="s">
        <v>231</v>
      </c>
      <c r="BM172" s="231" t="s">
        <v>469</v>
      </c>
    </row>
    <row r="173" s="2" customFormat="1" ht="24.15" customHeight="1">
      <c r="A173" s="38"/>
      <c r="B173" s="39"/>
      <c r="C173" s="219" t="s">
        <v>381</v>
      </c>
      <c r="D173" s="219" t="s">
        <v>161</v>
      </c>
      <c r="E173" s="220" t="s">
        <v>1938</v>
      </c>
      <c r="F173" s="221" t="s">
        <v>1939</v>
      </c>
      <c r="G173" s="222" t="s">
        <v>1704</v>
      </c>
      <c r="H173" s="223">
        <v>10</v>
      </c>
      <c r="I173" s="224"/>
      <c r="J173" s="225">
        <f>ROUND(I173*H173,1)</f>
        <v>0</v>
      </c>
      <c r="K173" s="226"/>
      <c r="L173" s="44"/>
      <c r="M173" s="227" t="s">
        <v>1</v>
      </c>
      <c r="N173" s="228" t="s">
        <v>44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231</v>
      </c>
      <c r="AT173" s="231" t="s">
        <v>161</v>
      </c>
      <c r="AU173" s="231" t="s">
        <v>89</v>
      </c>
      <c r="AY173" s="17" t="s">
        <v>159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87</v>
      </c>
      <c r="BK173" s="232">
        <f>ROUND(I173*H173,1)</f>
        <v>0</v>
      </c>
      <c r="BL173" s="17" t="s">
        <v>231</v>
      </c>
      <c r="BM173" s="231" t="s">
        <v>482</v>
      </c>
    </row>
    <row r="174" s="2" customFormat="1" ht="21.75" customHeight="1">
      <c r="A174" s="38"/>
      <c r="B174" s="39"/>
      <c r="C174" s="219" t="s">
        <v>386</v>
      </c>
      <c r="D174" s="219" t="s">
        <v>161</v>
      </c>
      <c r="E174" s="220" t="s">
        <v>1940</v>
      </c>
      <c r="F174" s="221" t="s">
        <v>1941</v>
      </c>
      <c r="G174" s="222" t="s">
        <v>1704</v>
      </c>
      <c r="H174" s="223">
        <v>7</v>
      </c>
      <c r="I174" s="224"/>
      <c r="J174" s="225">
        <f>ROUND(I174*H174,1)</f>
        <v>0</v>
      </c>
      <c r="K174" s="226"/>
      <c r="L174" s="44"/>
      <c r="M174" s="227" t="s">
        <v>1</v>
      </c>
      <c r="N174" s="228" t="s">
        <v>44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231</v>
      </c>
      <c r="AT174" s="231" t="s">
        <v>161</v>
      </c>
      <c r="AU174" s="231" t="s">
        <v>89</v>
      </c>
      <c r="AY174" s="17" t="s">
        <v>159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87</v>
      </c>
      <c r="BK174" s="232">
        <f>ROUND(I174*H174,1)</f>
        <v>0</v>
      </c>
      <c r="BL174" s="17" t="s">
        <v>231</v>
      </c>
      <c r="BM174" s="231" t="s">
        <v>492</v>
      </c>
    </row>
    <row r="175" s="2" customFormat="1" ht="16.5" customHeight="1">
      <c r="A175" s="38"/>
      <c r="B175" s="39"/>
      <c r="C175" s="219" t="s">
        <v>392</v>
      </c>
      <c r="D175" s="219" t="s">
        <v>161</v>
      </c>
      <c r="E175" s="220" t="s">
        <v>1942</v>
      </c>
      <c r="F175" s="221" t="s">
        <v>1943</v>
      </c>
      <c r="G175" s="222" t="s">
        <v>1704</v>
      </c>
      <c r="H175" s="223">
        <v>4</v>
      </c>
      <c r="I175" s="224"/>
      <c r="J175" s="225">
        <f>ROUND(I175*H175,1)</f>
        <v>0</v>
      </c>
      <c r="K175" s="226"/>
      <c r="L175" s="44"/>
      <c r="M175" s="227" t="s">
        <v>1</v>
      </c>
      <c r="N175" s="228" t="s">
        <v>44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231</v>
      </c>
      <c r="AT175" s="231" t="s">
        <v>161</v>
      </c>
      <c r="AU175" s="231" t="s">
        <v>89</v>
      </c>
      <c r="AY175" s="17" t="s">
        <v>159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87</v>
      </c>
      <c r="BK175" s="232">
        <f>ROUND(I175*H175,1)</f>
        <v>0</v>
      </c>
      <c r="BL175" s="17" t="s">
        <v>231</v>
      </c>
      <c r="BM175" s="231" t="s">
        <v>508</v>
      </c>
    </row>
    <row r="176" s="2" customFormat="1" ht="21.75" customHeight="1">
      <c r="A176" s="38"/>
      <c r="B176" s="39"/>
      <c r="C176" s="219" t="s">
        <v>396</v>
      </c>
      <c r="D176" s="219" t="s">
        <v>161</v>
      </c>
      <c r="E176" s="220" t="s">
        <v>1944</v>
      </c>
      <c r="F176" s="221" t="s">
        <v>1945</v>
      </c>
      <c r="G176" s="222" t="s">
        <v>1704</v>
      </c>
      <c r="H176" s="223">
        <v>4</v>
      </c>
      <c r="I176" s="224"/>
      <c r="J176" s="225">
        <f>ROUND(I176*H176,1)</f>
        <v>0</v>
      </c>
      <c r="K176" s="226"/>
      <c r="L176" s="44"/>
      <c r="M176" s="227" t="s">
        <v>1</v>
      </c>
      <c r="N176" s="228" t="s">
        <v>44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231</v>
      </c>
      <c r="AT176" s="231" t="s">
        <v>161</v>
      </c>
      <c r="AU176" s="231" t="s">
        <v>89</v>
      </c>
      <c r="AY176" s="17" t="s">
        <v>159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87</v>
      </c>
      <c r="BK176" s="232">
        <f>ROUND(I176*H176,1)</f>
        <v>0</v>
      </c>
      <c r="BL176" s="17" t="s">
        <v>231</v>
      </c>
      <c r="BM176" s="231" t="s">
        <v>518</v>
      </c>
    </row>
    <row r="177" s="2" customFormat="1" ht="16.5" customHeight="1">
      <c r="A177" s="38"/>
      <c r="B177" s="39"/>
      <c r="C177" s="219" t="s">
        <v>402</v>
      </c>
      <c r="D177" s="219" t="s">
        <v>161</v>
      </c>
      <c r="E177" s="220" t="s">
        <v>1946</v>
      </c>
      <c r="F177" s="221" t="s">
        <v>1947</v>
      </c>
      <c r="G177" s="222" t="s">
        <v>1704</v>
      </c>
      <c r="H177" s="223">
        <v>4</v>
      </c>
      <c r="I177" s="224"/>
      <c r="J177" s="225">
        <f>ROUND(I177*H177,1)</f>
        <v>0</v>
      </c>
      <c r="K177" s="226"/>
      <c r="L177" s="44"/>
      <c r="M177" s="227" t="s">
        <v>1</v>
      </c>
      <c r="N177" s="228" t="s">
        <v>44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231</v>
      </c>
      <c r="AT177" s="231" t="s">
        <v>161</v>
      </c>
      <c r="AU177" s="231" t="s">
        <v>89</v>
      </c>
      <c r="AY177" s="17" t="s">
        <v>159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87</v>
      </c>
      <c r="BK177" s="232">
        <f>ROUND(I177*H177,1)</f>
        <v>0</v>
      </c>
      <c r="BL177" s="17" t="s">
        <v>231</v>
      </c>
      <c r="BM177" s="231" t="s">
        <v>531</v>
      </c>
    </row>
    <row r="178" s="2" customFormat="1" ht="16.5" customHeight="1">
      <c r="A178" s="38"/>
      <c r="B178" s="39"/>
      <c r="C178" s="219" t="s">
        <v>409</v>
      </c>
      <c r="D178" s="219" t="s">
        <v>161</v>
      </c>
      <c r="E178" s="220" t="s">
        <v>1948</v>
      </c>
      <c r="F178" s="221" t="s">
        <v>1949</v>
      </c>
      <c r="G178" s="222" t="s">
        <v>1704</v>
      </c>
      <c r="H178" s="223">
        <v>118</v>
      </c>
      <c r="I178" s="224"/>
      <c r="J178" s="225">
        <f>ROUND(I178*H178,1)</f>
        <v>0</v>
      </c>
      <c r="K178" s="226"/>
      <c r="L178" s="44"/>
      <c r="M178" s="227" t="s">
        <v>1</v>
      </c>
      <c r="N178" s="228" t="s">
        <v>44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231</v>
      </c>
      <c r="AT178" s="231" t="s">
        <v>161</v>
      </c>
      <c r="AU178" s="231" t="s">
        <v>89</v>
      </c>
      <c r="AY178" s="17" t="s">
        <v>159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87</v>
      </c>
      <c r="BK178" s="232">
        <f>ROUND(I178*H178,1)</f>
        <v>0</v>
      </c>
      <c r="BL178" s="17" t="s">
        <v>231</v>
      </c>
      <c r="BM178" s="231" t="s">
        <v>545</v>
      </c>
    </row>
    <row r="179" s="2" customFormat="1" ht="16.5" customHeight="1">
      <c r="A179" s="38"/>
      <c r="B179" s="39"/>
      <c r="C179" s="219" t="s">
        <v>414</v>
      </c>
      <c r="D179" s="219" t="s">
        <v>161</v>
      </c>
      <c r="E179" s="220" t="s">
        <v>1950</v>
      </c>
      <c r="F179" s="221" t="s">
        <v>1951</v>
      </c>
      <c r="G179" s="222" t="s">
        <v>1704</v>
      </c>
      <c r="H179" s="223">
        <v>12</v>
      </c>
      <c r="I179" s="224"/>
      <c r="J179" s="225">
        <f>ROUND(I179*H179,1)</f>
        <v>0</v>
      </c>
      <c r="K179" s="226"/>
      <c r="L179" s="44"/>
      <c r="M179" s="227" t="s">
        <v>1</v>
      </c>
      <c r="N179" s="228" t="s">
        <v>44</v>
      </c>
      <c r="O179" s="91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231</v>
      </c>
      <c r="AT179" s="231" t="s">
        <v>161</v>
      </c>
      <c r="AU179" s="231" t="s">
        <v>89</v>
      </c>
      <c r="AY179" s="17" t="s">
        <v>159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87</v>
      </c>
      <c r="BK179" s="232">
        <f>ROUND(I179*H179,1)</f>
        <v>0</v>
      </c>
      <c r="BL179" s="17" t="s">
        <v>231</v>
      </c>
      <c r="BM179" s="231" t="s">
        <v>553</v>
      </c>
    </row>
    <row r="180" s="2" customFormat="1" ht="16.5" customHeight="1">
      <c r="A180" s="38"/>
      <c r="B180" s="39"/>
      <c r="C180" s="219" t="s">
        <v>419</v>
      </c>
      <c r="D180" s="219" t="s">
        <v>161</v>
      </c>
      <c r="E180" s="220" t="s">
        <v>1952</v>
      </c>
      <c r="F180" s="221" t="s">
        <v>1953</v>
      </c>
      <c r="G180" s="222" t="s">
        <v>1704</v>
      </c>
      <c r="H180" s="223">
        <v>34</v>
      </c>
      <c r="I180" s="224"/>
      <c r="J180" s="225">
        <f>ROUND(I180*H180,1)</f>
        <v>0</v>
      </c>
      <c r="K180" s="226"/>
      <c r="L180" s="44"/>
      <c r="M180" s="227" t="s">
        <v>1</v>
      </c>
      <c r="N180" s="228" t="s">
        <v>44</v>
      </c>
      <c r="O180" s="91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231</v>
      </c>
      <c r="AT180" s="231" t="s">
        <v>161</v>
      </c>
      <c r="AU180" s="231" t="s">
        <v>89</v>
      </c>
      <c r="AY180" s="17" t="s">
        <v>159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87</v>
      </c>
      <c r="BK180" s="232">
        <f>ROUND(I180*H180,1)</f>
        <v>0</v>
      </c>
      <c r="BL180" s="17" t="s">
        <v>231</v>
      </c>
      <c r="BM180" s="231" t="s">
        <v>562</v>
      </c>
    </row>
    <row r="181" s="2" customFormat="1" ht="16.5" customHeight="1">
      <c r="A181" s="38"/>
      <c r="B181" s="39"/>
      <c r="C181" s="219" t="s">
        <v>424</v>
      </c>
      <c r="D181" s="219" t="s">
        <v>161</v>
      </c>
      <c r="E181" s="220" t="s">
        <v>1954</v>
      </c>
      <c r="F181" s="221" t="s">
        <v>1955</v>
      </c>
      <c r="G181" s="222" t="s">
        <v>1704</v>
      </c>
      <c r="H181" s="223">
        <v>18</v>
      </c>
      <c r="I181" s="224"/>
      <c r="J181" s="225">
        <f>ROUND(I181*H181,1)</f>
        <v>0</v>
      </c>
      <c r="K181" s="226"/>
      <c r="L181" s="44"/>
      <c r="M181" s="227" t="s">
        <v>1</v>
      </c>
      <c r="N181" s="228" t="s">
        <v>44</v>
      </c>
      <c r="O181" s="91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231</v>
      </c>
      <c r="AT181" s="231" t="s">
        <v>161</v>
      </c>
      <c r="AU181" s="231" t="s">
        <v>89</v>
      </c>
      <c r="AY181" s="17" t="s">
        <v>159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87</v>
      </c>
      <c r="BK181" s="232">
        <f>ROUND(I181*H181,1)</f>
        <v>0</v>
      </c>
      <c r="BL181" s="17" t="s">
        <v>231</v>
      </c>
      <c r="BM181" s="231" t="s">
        <v>571</v>
      </c>
    </row>
    <row r="182" s="2" customFormat="1" ht="16.5" customHeight="1">
      <c r="A182" s="38"/>
      <c r="B182" s="39"/>
      <c r="C182" s="219" t="s">
        <v>431</v>
      </c>
      <c r="D182" s="219" t="s">
        <v>161</v>
      </c>
      <c r="E182" s="220" t="s">
        <v>1956</v>
      </c>
      <c r="F182" s="221" t="s">
        <v>1957</v>
      </c>
      <c r="G182" s="222" t="s">
        <v>1704</v>
      </c>
      <c r="H182" s="223">
        <v>4</v>
      </c>
      <c r="I182" s="224"/>
      <c r="J182" s="225">
        <f>ROUND(I182*H182,1)</f>
        <v>0</v>
      </c>
      <c r="K182" s="226"/>
      <c r="L182" s="44"/>
      <c r="M182" s="227" t="s">
        <v>1</v>
      </c>
      <c r="N182" s="228" t="s">
        <v>44</v>
      </c>
      <c r="O182" s="91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1" t="s">
        <v>231</v>
      </c>
      <c r="AT182" s="231" t="s">
        <v>161</v>
      </c>
      <c r="AU182" s="231" t="s">
        <v>89</v>
      </c>
      <c r="AY182" s="17" t="s">
        <v>159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7" t="s">
        <v>87</v>
      </c>
      <c r="BK182" s="232">
        <f>ROUND(I182*H182,1)</f>
        <v>0</v>
      </c>
      <c r="BL182" s="17" t="s">
        <v>231</v>
      </c>
      <c r="BM182" s="231" t="s">
        <v>582</v>
      </c>
    </row>
    <row r="183" s="2" customFormat="1" ht="16.5" customHeight="1">
      <c r="A183" s="38"/>
      <c r="B183" s="39"/>
      <c r="C183" s="219" t="s">
        <v>437</v>
      </c>
      <c r="D183" s="219" t="s">
        <v>161</v>
      </c>
      <c r="E183" s="220" t="s">
        <v>1958</v>
      </c>
      <c r="F183" s="221" t="s">
        <v>1959</v>
      </c>
      <c r="G183" s="222" t="s">
        <v>1704</v>
      </c>
      <c r="H183" s="223">
        <v>14</v>
      </c>
      <c r="I183" s="224"/>
      <c r="J183" s="225">
        <f>ROUND(I183*H183,1)</f>
        <v>0</v>
      </c>
      <c r="K183" s="226"/>
      <c r="L183" s="44"/>
      <c r="M183" s="227" t="s">
        <v>1</v>
      </c>
      <c r="N183" s="228" t="s">
        <v>44</v>
      </c>
      <c r="O183" s="91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231</v>
      </c>
      <c r="AT183" s="231" t="s">
        <v>161</v>
      </c>
      <c r="AU183" s="231" t="s">
        <v>89</v>
      </c>
      <c r="AY183" s="17" t="s">
        <v>159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87</v>
      </c>
      <c r="BK183" s="232">
        <f>ROUND(I183*H183,1)</f>
        <v>0</v>
      </c>
      <c r="BL183" s="17" t="s">
        <v>231</v>
      </c>
      <c r="BM183" s="231" t="s">
        <v>591</v>
      </c>
    </row>
    <row r="184" s="2" customFormat="1" ht="16.5" customHeight="1">
      <c r="A184" s="38"/>
      <c r="B184" s="39"/>
      <c r="C184" s="219" t="s">
        <v>443</v>
      </c>
      <c r="D184" s="219" t="s">
        <v>161</v>
      </c>
      <c r="E184" s="220" t="s">
        <v>1960</v>
      </c>
      <c r="F184" s="221" t="s">
        <v>1961</v>
      </c>
      <c r="G184" s="222" t="s">
        <v>427</v>
      </c>
      <c r="H184" s="223">
        <v>115</v>
      </c>
      <c r="I184" s="224"/>
      <c r="J184" s="225">
        <f>ROUND(I184*H184,1)</f>
        <v>0</v>
      </c>
      <c r="K184" s="226"/>
      <c r="L184" s="44"/>
      <c r="M184" s="227" t="s">
        <v>1</v>
      </c>
      <c r="N184" s="228" t="s">
        <v>44</v>
      </c>
      <c r="O184" s="91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231</v>
      </c>
      <c r="AT184" s="231" t="s">
        <v>161</v>
      </c>
      <c r="AU184" s="231" t="s">
        <v>89</v>
      </c>
      <c r="AY184" s="17" t="s">
        <v>159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87</v>
      </c>
      <c r="BK184" s="232">
        <f>ROUND(I184*H184,1)</f>
        <v>0</v>
      </c>
      <c r="BL184" s="17" t="s">
        <v>231</v>
      </c>
      <c r="BM184" s="231" t="s">
        <v>599</v>
      </c>
    </row>
    <row r="185" s="2" customFormat="1" ht="16.5" customHeight="1">
      <c r="A185" s="38"/>
      <c r="B185" s="39"/>
      <c r="C185" s="219" t="s">
        <v>448</v>
      </c>
      <c r="D185" s="219" t="s">
        <v>161</v>
      </c>
      <c r="E185" s="220" t="s">
        <v>1962</v>
      </c>
      <c r="F185" s="221" t="s">
        <v>1963</v>
      </c>
      <c r="G185" s="222" t="s">
        <v>427</v>
      </c>
      <c r="H185" s="223">
        <v>137</v>
      </c>
      <c r="I185" s="224"/>
      <c r="J185" s="225">
        <f>ROUND(I185*H185,1)</f>
        <v>0</v>
      </c>
      <c r="K185" s="226"/>
      <c r="L185" s="44"/>
      <c r="M185" s="227" t="s">
        <v>1</v>
      </c>
      <c r="N185" s="228" t="s">
        <v>44</v>
      </c>
      <c r="O185" s="91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231</v>
      </c>
      <c r="AT185" s="231" t="s">
        <v>161</v>
      </c>
      <c r="AU185" s="231" t="s">
        <v>89</v>
      </c>
      <c r="AY185" s="17" t="s">
        <v>159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87</v>
      </c>
      <c r="BK185" s="232">
        <f>ROUND(I185*H185,1)</f>
        <v>0</v>
      </c>
      <c r="BL185" s="17" t="s">
        <v>231</v>
      </c>
      <c r="BM185" s="231" t="s">
        <v>608</v>
      </c>
    </row>
    <row r="186" s="2" customFormat="1" ht="16.5" customHeight="1">
      <c r="A186" s="38"/>
      <c r="B186" s="39"/>
      <c r="C186" s="219" t="s">
        <v>454</v>
      </c>
      <c r="D186" s="219" t="s">
        <v>161</v>
      </c>
      <c r="E186" s="220" t="s">
        <v>1964</v>
      </c>
      <c r="F186" s="221" t="s">
        <v>1965</v>
      </c>
      <c r="G186" s="222" t="s">
        <v>1704</v>
      </c>
      <c r="H186" s="223">
        <v>32</v>
      </c>
      <c r="I186" s="224"/>
      <c r="J186" s="225">
        <f>ROUND(I186*H186,1)</f>
        <v>0</v>
      </c>
      <c r="K186" s="226"/>
      <c r="L186" s="44"/>
      <c r="M186" s="227" t="s">
        <v>1</v>
      </c>
      <c r="N186" s="228" t="s">
        <v>44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231</v>
      </c>
      <c r="AT186" s="231" t="s">
        <v>161</v>
      </c>
      <c r="AU186" s="231" t="s">
        <v>89</v>
      </c>
      <c r="AY186" s="17" t="s">
        <v>159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87</v>
      </c>
      <c r="BK186" s="232">
        <f>ROUND(I186*H186,1)</f>
        <v>0</v>
      </c>
      <c r="BL186" s="17" t="s">
        <v>231</v>
      </c>
      <c r="BM186" s="231" t="s">
        <v>618</v>
      </c>
    </row>
    <row r="187" s="2" customFormat="1" ht="16.5" customHeight="1">
      <c r="A187" s="38"/>
      <c r="B187" s="39"/>
      <c r="C187" s="219" t="s">
        <v>463</v>
      </c>
      <c r="D187" s="219" t="s">
        <v>161</v>
      </c>
      <c r="E187" s="220" t="s">
        <v>1966</v>
      </c>
      <c r="F187" s="221" t="s">
        <v>1967</v>
      </c>
      <c r="G187" s="222" t="s">
        <v>427</v>
      </c>
      <c r="H187" s="223">
        <v>38</v>
      </c>
      <c r="I187" s="224"/>
      <c r="J187" s="225">
        <f>ROUND(I187*H187,1)</f>
        <v>0</v>
      </c>
      <c r="K187" s="226"/>
      <c r="L187" s="44"/>
      <c r="M187" s="227" t="s">
        <v>1</v>
      </c>
      <c r="N187" s="228" t="s">
        <v>44</v>
      </c>
      <c r="O187" s="91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1" t="s">
        <v>231</v>
      </c>
      <c r="AT187" s="231" t="s">
        <v>161</v>
      </c>
      <c r="AU187" s="231" t="s">
        <v>89</v>
      </c>
      <c r="AY187" s="17" t="s">
        <v>159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7" t="s">
        <v>87</v>
      </c>
      <c r="BK187" s="232">
        <f>ROUND(I187*H187,1)</f>
        <v>0</v>
      </c>
      <c r="BL187" s="17" t="s">
        <v>231</v>
      </c>
      <c r="BM187" s="231" t="s">
        <v>631</v>
      </c>
    </row>
    <row r="188" s="2" customFormat="1" ht="16.5" customHeight="1">
      <c r="A188" s="38"/>
      <c r="B188" s="39"/>
      <c r="C188" s="219" t="s">
        <v>469</v>
      </c>
      <c r="D188" s="219" t="s">
        <v>161</v>
      </c>
      <c r="E188" s="220" t="s">
        <v>1968</v>
      </c>
      <c r="F188" s="221" t="s">
        <v>1969</v>
      </c>
      <c r="G188" s="222" t="s">
        <v>427</v>
      </c>
      <c r="H188" s="223">
        <v>12</v>
      </c>
      <c r="I188" s="224"/>
      <c r="J188" s="225">
        <f>ROUND(I188*H188,1)</f>
        <v>0</v>
      </c>
      <c r="K188" s="226"/>
      <c r="L188" s="44"/>
      <c r="M188" s="227" t="s">
        <v>1</v>
      </c>
      <c r="N188" s="228" t="s">
        <v>44</v>
      </c>
      <c r="O188" s="91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231</v>
      </c>
      <c r="AT188" s="231" t="s">
        <v>161</v>
      </c>
      <c r="AU188" s="231" t="s">
        <v>89</v>
      </c>
      <c r="AY188" s="17" t="s">
        <v>159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87</v>
      </c>
      <c r="BK188" s="232">
        <f>ROUND(I188*H188,1)</f>
        <v>0</v>
      </c>
      <c r="BL188" s="17" t="s">
        <v>231</v>
      </c>
      <c r="BM188" s="231" t="s">
        <v>645</v>
      </c>
    </row>
    <row r="189" s="2" customFormat="1" ht="16.5" customHeight="1">
      <c r="A189" s="38"/>
      <c r="B189" s="39"/>
      <c r="C189" s="219" t="s">
        <v>478</v>
      </c>
      <c r="D189" s="219" t="s">
        <v>161</v>
      </c>
      <c r="E189" s="220" t="s">
        <v>1970</v>
      </c>
      <c r="F189" s="221" t="s">
        <v>1971</v>
      </c>
      <c r="G189" s="222" t="s">
        <v>427</v>
      </c>
      <c r="H189" s="223">
        <v>45</v>
      </c>
      <c r="I189" s="224"/>
      <c r="J189" s="225">
        <f>ROUND(I189*H189,1)</f>
        <v>0</v>
      </c>
      <c r="K189" s="226"/>
      <c r="L189" s="44"/>
      <c r="M189" s="227" t="s">
        <v>1</v>
      </c>
      <c r="N189" s="228" t="s">
        <v>44</v>
      </c>
      <c r="O189" s="91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231</v>
      </c>
      <c r="AT189" s="231" t="s">
        <v>161</v>
      </c>
      <c r="AU189" s="231" t="s">
        <v>89</v>
      </c>
      <c r="AY189" s="17" t="s">
        <v>159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87</v>
      </c>
      <c r="BK189" s="232">
        <f>ROUND(I189*H189,1)</f>
        <v>0</v>
      </c>
      <c r="BL189" s="17" t="s">
        <v>231</v>
      </c>
      <c r="BM189" s="231" t="s">
        <v>655</v>
      </c>
    </row>
    <row r="190" s="2" customFormat="1" ht="16.5" customHeight="1">
      <c r="A190" s="38"/>
      <c r="B190" s="39"/>
      <c r="C190" s="219" t="s">
        <v>482</v>
      </c>
      <c r="D190" s="219" t="s">
        <v>161</v>
      </c>
      <c r="E190" s="220" t="s">
        <v>1972</v>
      </c>
      <c r="F190" s="221" t="s">
        <v>1973</v>
      </c>
      <c r="G190" s="222" t="s">
        <v>427</v>
      </c>
      <c r="H190" s="223">
        <v>152</v>
      </c>
      <c r="I190" s="224"/>
      <c r="J190" s="225">
        <f>ROUND(I190*H190,1)</f>
        <v>0</v>
      </c>
      <c r="K190" s="226"/>
      <c r="L190" s="44"/>
      <c r="M190" s="227" t="s">
        <v>1</v>
      </c>
      <c r="N190" s="228" t="s">
        <v>44</v>
      </c>
      <c r="O190" s="91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231</v>
      </c>
      <c r="AT190" s="231" t="s">
        <v>161</v>
      </c>
      <c r="AU190" s="231" t="s">
        <v>89</v>
      </c>
      <c r="AY190" s="17" t="s">
        <v>159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87</v>
      </c>
      <c r="BK190" s="232">
        <f>ROUND(I190*H190,1)</f>
        <v>0</v>
      </c>
      <c r="BL190" s="17" t="s">
        <v>231</v>
      </c>
      <c r="BM190" s="231" t="s">
        <v>666</v>
      </c>
    </row>
    <row r="191" s="2" customFormat="1" ht="16.5" customHeight="1">
      <c r="A191" s="38"/>
      <c r="B191" s="39"/>
      <c r="C191" s="219" t="s">
        <v>487</v>
      </c>
      <c r="D191" s="219" t="s">
        <v>161</v>
      </c>
      <c r="E191" s="220" t="s">
        <v>1974</v>
      </c>
      <c r="F191" s="221" t="s">
        <v>1975</v>
      </c>
      <c r="G191" s="222" t="s">
        <v>427</v>
      </c>
      <c r="H191" s="223">
        <v>34</v>
      </c>
      <c r="I191" s="224"/>
      <c r="J191" s="225">
        <f>ROUND(I191*H191,1)</f>
        <v>0</v>
      </c>
      <c r="K191" s="226"/>
      <c r="L191" s="44"/>
      <c r="M191" s="227" t="s">
        <v>1</v>
      </c>
      <c r="N191" s="228" t="s">
        <v>44</v>
      </c>
      <c r="O191" s="91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231</v>
      </c>
      <c r="AT191" s="231" t="s">
        <v>161</v>
      </c>
      <c r="AU191" s="231" t="s">
        <v>89</v>
      </c>
      <c r="AY191" s="17" t="s">
        <v>159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87</v>
      </c>
      <c r="BK191" s="232">
        <f>ROUND(I191*H191,1)</f>
        <v>0</v>
      </c>
      <c r="BL191" s="17" t="s">
        <v>231</v>
      </c>
      <c r="BM191" s="231" t="s">
        <v>677</v>
      </c>
    </row>
    <row r="192" s="2" customFormat="1" ht="16.5" customHeight="1">
      <c r="A192" s="38"/>
      <c r="B192" s="39"/>
      <c r="C192" s="219" t="s">
        <v>492</v>
      </c>
      <c r="D192" s="219" t="s">
        <v>161</v>
      </c>
      <c r="E192" s="220" t="s">
        <v>1976</v>
      </c>
      <c r="F192" s="221" t="s">
        <v>1977</v>
      </c>
      <c r="G192" s="222" t="s">
        <v>427</v>
      </c>
      <c r="H192" s="223">
        <v>126</v>
      </c>
      <c r="I192" s="224"/>
      <c r="J192" s="225">
        <f>ROUND(I192*H192,1)</f>
        <v>0</v>
      </c>
      <c r="K192" s="226"/>
      <c r="L192" s="44"/>
      <c r="M192" s="227" t="s">
        <v>1</v>
      </c>
      <c r="N192" s="228" t="s">
        <v>44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231</v>
      </c>
      <c r="AT192" s="231" t="s">
        <v>161</v>
      </c>
      <c r="AU192" s="231" t="s">
        <v>89</v>
      </c>
      <c r="AY192" s="17" t="s">
        <v>159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87</v>
      </c>
      <c r="BK192" s="232">
        <f>ROUND(I192*H192,1)</f>
        <v>0</v>
      </c>
      <c r="BL192" s="17" t="s">
        <v>231</v>
      </c>
      <c r="BM192" s="231" t="s">
        <v>687</v>
      </c>
    </row>
    <row r="193" s="2" customFormat="1" ht="16.5" customHeight="1">
      <c r="A193" s="38"/>
      <c r="B193" s="39"/>
      <c r="C193" s="219" t="s">
        <v>498</v>
      </c>
      <c r="D193" s="219" t="s">
        <v>161</v>
      </c>
      <c r="E193" s="220" t="s">
        <v>1978</v>
      </c>
      <c r="F193" s="221" t="s">
        <v>1979</v>
      </c>
      <c r="G193" s="222" t="s">
        <v>427</v>
      </c>
      <c r="H193" s="223">
        <v>925</v>
      </c>
      <c r="I193" s="224"/>
      <c r="J193" s="225">
        <f>ROUND(I193*H193,1)</f>
        <v>0</v>
      </c>
      <c r="K193" s="226"/>
      <c r="L193" s="44"/>
      <c r="M193" s="227" t="s">
        <v>1</v>
      </c>
      <c r="N193" s="228" t="s">
        <v>44</v>
      </c>
      <c r="O193" s="91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231</v>
      </c>
      <c r="AT193" s="231" t="s">
        <v>161</v>
      </c>
      <c r="AU193" s="231" t="s">
        <v>89</v>
      </c>
      <c r="AY193" s="17" t="s">
        <v>159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87</v>
      </c>
      <c r="BK193" s="232">
        <f>ROUND(I193*H193,1)</f>
        <v>0</v>
      </c>
      <c r="BL193" s="17" t="s">
        <v>231</v>
      </c>
      <c r="BM193" s="231" t="s">
        <v>697</v>
      </c>
    </row>
    <row r="194" s="2" customFormat="1" ht="16.5" customHeight="1">
      <c r="A194" s="38"/>
      <c r="B194" s="39"/>
      <c r="C194" s="219" t="s">
        <v>508</v>
      </c>
      <c r="D194" s="219" t="s">
        <v>161</v>
      </c>
      <c r="E194" s="220" t="s">
        <v>1980</v>
      </c>
      <c r="F194" s="221" t="s">
        <v>1981</v>
      </c>
      <c r="G194" s="222" t="s">
        <v>427</v>
      </c>
      <c r="H194" s="223">
        <v>786</v>
      </c>
      <c r="I194" s="224"/>
      <c r="J194" s="225">
        <f>ROUND(I194*H194,1)</f>
        <v>0</v>
      </c>
      <c r="K194" s="226"/>
      <c r="L194" s="44"/>
      <c r="M194" s="227" t="s">
        <v>1</v>
      </c>
      <c r="N194" s="228" t="s">
        <v>44</v>
      </c>
      <c r="O194" s="91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231</v>
      </c>
      <c r="AT194" s="231" t="s">
        <v>161</v>
      </c>
      <c r="AU194" s="231" t="s">
        <v>89</v>
      </c>
      <c r="AY194" s="17" t="s">
        <v>159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87</v>
      </c>
      <c r="BK194" s="232">
        <f>ROUND(I194*H194,1)</f>
        <v>0</v>
      </c>
      <c r="BL194" s="17" t="s">
        <v>231</v>
      </c>
      <c r="BM194" s="231" t="s">
        <v>708</v>
      </c>
    </row>
    <row r="195" s="2" customFormat="1" ht="16.5" customHeight="1">
      <c r="A195" s="38"/>
      <c r="B195" s="39"/>
      <c r="C195" s="219" t="s">
        <v>513</v>
      </c>
      <c r="D195" s="219" t="s">
        <v>161</v>
      </c>
      <c r="E195" s="220" t="s">
        <v>1982</v>
      </c>
      <c r="F195" s="221" t="s">
        <v>1983</v>
      </c>
      <c r="G195" s="222" t="s">
        <v>427</v>
      </c>
      <c r="H195" s="223">
        <v>127</v>
      </c>
      <c r="I195" s="224"/>
      <c r="J195" s="225">
        <f>ROUND(I195*H195,1)</f>
        <v>0</v>
      </c>
      <c r="K195" s="226"/>
      <c r="L195" s="44"/>
      <c r="M195" s="227" t="s">
        <v>1</v>
      </c>
      <c r="N195" s="228" t="s">
        <v>44</v>
      </c>
      <c r="O195" s="91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231</v>
      </c>
      <c r="AT195" s="231" t="s">
        <v>161</v>
      </c>
      <c r="AU195" s="231" t="s">
        <v>89</v>
      </c>
      <c r="AY195" s="17" t="s">
        <v>159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87</v>
      </c>
      <c r="BK195" s="232">
        <f>ROUND(I195*H195,1)</f>
        <v>0</v>
      </c>
      <c r="BL195" s="17" t="s">
        <v>231</v>
      </c>
      <c r="BM195" s="231" t="s">
        <v>723</v>
      </c>
    </row>
    <row r="196" s="2" customFormat="1" ht="16.5" customHeight="1">
      <c r="A196" s="38"/>
      <c r="B196" s="39"/>
      <c r="C196" s="219" t="s">
        <v>518</v>
      </c>
      <c r="D196" s="219" t="s">
        <v>161</v>
      </c>
      <c r="E196" s="220" t="s">
        <v>1984</v>
      </c>
      <c r="F196" s="221" t="s">
        <v>1985</v>
      </c>
      <c r="G196" s="222" t="s">
        <v>427</v>
      </c>
      <c r="H196" s="223">
        <v>108</v>
      </c>
      <c r="I196" s="224"/>
      <c r="J196" s="225">
        <f>ROUND(I196*H196,1)</f>
        <v>0</v>
      </c>
      <c r="K196" s="226"/>
      <c r="L196" s="44"/>
      <c r="M196" s="227" t="s">
        <v>1</v>
      </c>
      <c r="N196" s="228" t="s">
        <v>44</v>
      </c>
      <c r="O196" s="91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1" t="s">
        <v>231</v>
      </c>
      <c r="AT196" s="231" t="s">
        <v>161</v>
      </c>
      <c r="AU196" s="231" t="s">
        <v>89</v>
      </c>
      <c r="AY196" s="17" t="s">
        <v>159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7" t="s">
        <v>87</v>
      </c>
      <c r="BK196" s="232">
        <f>ROUND(I196*H196,1)</f>
        <v>0</v>
      </c>
      <c r="BL196" s="17" t="s">
        <v>231</v>
      </c>
      <c r="BM196" s="231" t="s">
        <v>731</v>
      </c>
    </row>
    <row r="197" s="2" customFormat="1" ht="16.5" customHeight="1">
      <c r="A197" s="38"/>
      <c r="B197" s="39"/>
      <c r="C197" s="219" t="s">
        <v>523</v>
      </c>
      <c r="D197" s="219" t="s">
        <v>161</v>
      </c>
      <c r="E197" s="220" t="s">
        <v>1986</v>
      </c>
      <c r="F197" s="221" t="s">
        <v>1987</v>
      </c>
      <c r="G197" s="222" t="s">
        <v>427</v>
      </c>
      <c r="H197" s="223">
        <v>162</v>
      </c>
      <c r="I197" s="224"/>
      <c r="J197" s="225">
        <f>ROUND(I197*H197,1)</f>
        <v>0</v>
      </c>
      <c r="K197" s="226"/>
      <c r="L197" s="44"/>
      <c r="M197" s="227" t="s">
        <v>1</v>
      </c>
      <c r="N197" s="228" t="s">
        <v>44</v>
      </c>
      <c r="O197" s="91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231</v>
      </c>
      <c r="AT197" s="231" t="s">
        <v>161</v>
      </c>
      <c r="AU197" s="231" t="s">
        <v>89</v>
      </c>
      <c r="AY197" s="17" t="s">
        <v>159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87</v>
      </c>
      <c r="BK197" s="232">
        <f>ROUND(I197*H197,1)</f>
        <v>0</v>
      </c>
      <c r="BL197" s="17" t="s">
        <v>231</v>
      </c>
      <c r="BM197" s="231" t="s">
        <v>739</v>
      </c>
    </row>
    <row r="198" s="2" customFormat="1" ht="16.5" customHeight="1">
      <c r="A198" s="38"/>
      <c r="B198" s="39"/>
      <c r="C198" s="219" t="s">
        <v>531</v>
      </c>
      <c r="D198" s="219" t="s">
        <v>161</v>
      </c>
      <c r="E198" s="220" t="s">
        <v>1988</v>
      </c>
      <c r="F198" s="221" t="s">
        <v>1989</v>
      </c>
      <c r="G198" s="222" t="s">
        <v>427</v>
      </c>
      <c r="H198" s="223">
        <v>248</v>
      </c>
      <c r="I198" s="224"/>
      <c r="J198" s="225">
        <f>ROUND(I198*H198,1)</f>
        <v>0</v>
      </c>
      <c r="K198" s="226"/>
      <c r="L198" s="44"/>
      <c r="M198" s="227" t="s">
        <v>1</v>
      </c>
      <c r="N198" s="228" t="s">
        <v>44</v>
      </c>
      <c r="O198" s="91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231</v>
      </c>
      <c r="AT198" s="231" t="s">
        <v>161</v>
      </c>
      <c r="AU198" s="231" t="s">
        <v>89</v>
      </c>
      <c r="AY198" s="17" t="s">
        <v>159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87</v>
      </c>
      <c r="BK198" s="232">
        <f>ROUND(I198*H198,1)</f>
        <v>0</v>
      </c>
      <c r="BL198" s="17" t="s">
        <v>231</v>
      </c>
      <c r="BM198" s="231" t="s">
        <v>748</v>
      </c>
    </row>
    <row r="199" s="2" customFormat="1" ht="16.5" customHeight="1">
      <c r="A199" s="38"/>
      <c r="B199" s="39"/>
      <c r="C199" s="219" t="s">
        <v>538</v>
      </c>
      <c r="D199" s="219" t="s">
        <v>161</v>
      </c>
      <c r="E199" s="220" t="s">
        <v>1990</v>
      </c>
      <c r="F199" s="221" t="s">
        <v>1991</v>
      </c>
      <c r="G199" s="222" t="s">
        <v>427</v>
      </c>
      <c r="H199" s="223">
        <v>9</v>
      </c>
      <c r="I199" s="224"/>
      <c r="J199" s="225">
        <f>ROUND(I199*H199,1)</f>
        <v>0</v>
      </c>
      <c r="K199" s="226"/>
      <c r="L199" s="44"/>
      <c r="M199" s="227" t="s">
        <v>1</v>
      </c>
      <c r="N199" s="228" t="s">
        <v>44</v>
      </c>
      <c r="O199" s="91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1" t="s">
        <v>231</v>
      </c>
      <c r="AT199" s="231" t="s">
        <v>161</v>
      </c>
      <c r="AU199" s="231" t="s">
        <v>89</v>
      </c>
      <c r="AY199" s="17" t="s">
        <v>159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7" t="s">
        <v>87</v>
      </c>
      <c r="BK199" s="232">
        <f>ROUND(I199*H199,1)</f>
        <v>0</v>
      </c>
      <c r="BL199" s="17" t="s">
        <v>231</v>
      </c>
      <c r="BM199" s="231" t="s">
        <v>757</v>
      </c>
    </row>
    <row r="200" s="2" customFormat="1" ht="16.5" customHeight="1">
      <c r="A200" s="38"/>
      <c r="B200" s="39"/>
      <c r="C200" s="219" t="s">
        <v>545</v>
      </c>
      <c r="D200" s="219" t="s">
        <v>161</v>
      </c>
      <c r="E200" s="220" t="s">
        <v>1992</v>
      </c>
      <c r="F200" s="221" t="s">
        <v>1993</v>
      </c>
      <c r="G200" s="222" t="s">
        <v>427</v>
      </c>
      <c r="H200" s="223">
        <v>48</v>
      </c>
      <c r="I200" s="224"/>
      <c r="J200" s="225">
        <f>ROUND(I200*H200,1)</f>
        <v>0</v>
      </c>
      <c r="K200" s="226"/>
      <c r="L200" s="44"/>
      <c r="M200" s="227" t="s">
        <v>1</v>
      </c>
      <c r="N200" s="228" t="s">
        <v>44</v>
      </c>
      <c r="O200" s="91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1" t="s">
        <v>231</v>
      </c>
      <c r="AT200" s="231" t="s">
        <v>161</v>
      </c>
      <c r="AU200" s="231" t="s">
        <v>89</v>
      </c>
      <c r="AY200" s="17" t="s">
        <v>159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7" t="s">
        <v>87</v>
      </c>
      <c r="BK200" s="232">
        <f>ROUND(I200*H200,1)</f>
        <v>0</v>
      </c>
      <c r="BL200" s="17" t="s">
        <v>231</v>
      </c>
      <c r="BM200" s="231" t="s">
        <v>765</v>
      </c>
    </row>
    <row r="201" s="2" customFormat="1" ht="16.5" customHeight="1">
      <c r="A201" s="38"/>
      <c r="B201" s="39"/>
      <c r="C201" s="219" t="s">
        <v>549</v>
      </c>
      <c r="D201" s="219" t="s">
        <v>161</v>
      </c>
      <c r="E201" s="220" t="s">
        <v>1994</v>
      </c>
      <c r="F201" s="221" t="s">
        <v>1995</v>
      </c>
      <c r="G201" s="222" t="s">
        <v>427</v>
      </c>
      <c r="H201" s="223">
        <v>32</v>
      </c>
      <c r="I201" s="224"/>
      <c r="J201" s="225">
        <f>ROUND(I201*H201,1)</f>
        <v>0</v>
      </c>
      <c r="K201" s="226"/>
      <c r="L201" s="44"/>
      <c r="M201" s="227" t="s">
        <v>1</v>
      </c>
      <c r="N201" s="228" t="s">
        <v>44</v>
      </c>
      <c r="O201" s="91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231</v>
      </c>
      <c r="AT201" s="231" t="s">
        <v>161</v>
      </c>
      <c r="AU201" s="231" t="s">
        <v>89</v>
      </c>
      <c r="AY201" s="17" t="s">
        <v>159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87</v>
      </c>
      <c r="BK201" s="232">
        <f>ROUND(I201*H201,1)</f>
        <v>0</v>
      </c>
      <c r="BL201" s="17" t="s">
        <v>231</v>
      </c>
      <c r="BM201" s="231" t="s">
        <v>775</v>
      </c>
    </row>
    <row r="202" s="2" customFormat="1" ht="16.5" customHeight="1">
      <c r="A202" s="38"/>
      <c r="B202" s="39"/>
      <c r="C202" s="219" t="s">
        <v>553</v>
      </c>
      <c r="D202" s="219" t="s">
        <v>161</v>
      </c>
      <c r="E202" s="220" t="s">
        <v>1996</v>
      </c>
      <c r="F202" s="221" t="s">
        <v>1997</v>
      </c>
      <c r="G202" s="222" t="s">
        <v>427</v>
      </c>
      <c r="H202" s="223">
        <v>8</v>
      </c>
      <c r="I202" s="224"/>
      <c r="J202" s="225">
        <f>ROUND(I202*H202,1)</f>
        <v>0</v>
      </c>
      <c r="K202" s="226"/>
      <c r="L202" s="44"/>
      <c r="M202" s="227" t="s">
        <v>1</v>
      </c>
      <c r="N202" s="228" t="s">
        <v>44</v>
      </c>
      <c r="O202" s="91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1" t="s">
        <v>231</v>
      </c>
      <c r="AT202" s="231" t="s">
        <v>161</v>
      </c>
      <c r="AU202" s="231" t="s">
        <v>89</v>
      </c>
      <c r="AY202" s="17" t="s">
        <v>159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7" t="s">
        <v>87</v>
      </c>
      <c r="BK202" s="232">
        <f>ROUND(I202*H202,1)</f>
        <v>0</v>
      </c>
      <c r="BL202" s="17" t="s">
        <v>231</v>
      </c>
      <c r="BM202" s="231" t="s">
        <v>784</v>
      </c>
    </row>
    <row r="203" s="2" customFormat="1" ht="16.5" customHeight="1">
      <c r="A203" s="38"/>
      <c r="B203" s="39"/>
      <c r="C203" s="219" t="s">
        <v>557</v>
      </c>
      <c r="D203" s="219" t="s">
        <v>161</v>
      </c>
      <c r="E203" s="220" t="s">
        <v>1998</v>
      </c>
      <c r="F203" s="221" t="s">
        <v>1999</v>
      </c>
      <c r="G203" s="222" t="s">
        <v>427</v>
      </c>
      <c r="H203" s="223">
        <v>8</v>
      </c>
      <c r="I203" s="224"/>
      <c r="J203" s="225">
        <f>ROUND(I203*H203,1)</f>
        <v>0</v>
      </c>
      <c r="K203" s="226"/>
      <c r="L203" s="44"/>
      <c r="M203" s="227" t="s">
        <v>1</v>
      </c>
      <c r="N203" s="228" t="s">
        <v>44</v>
      </c>
      <c r="O203" s="91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231</v>
      </c>
      <c r="AT203" s="231" t="s">
        <v>161</v>
      </c>
      <c r="AU203" s="231" t="s">
        <v>89</v>
      </c>
      <c r="AY203" s="17" t="s">
        <v>159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87</v>
      </c>
      <c r="BK203" s="232">
        <f>ROUND(I203*H203,1)</f>
        <v>0</v>
      </c>
      <c r="BL203" s="17" t="s">
        <v>231</v>
      </c>
      <c r="BM203" s="231" t="s">
        <v>793</v>
      </c>
    </row>
    <row r="204" s="2" customFormat="1" ht="16.5" customHeight="1">
      <c r="A204" s="38"/>
      <c r="B204" s="39"/>
      <c r="C204" s="219" t="s">
        <v>562</v>
      </c>
      <c r="D204" s="219" t="s">
        <v>161</v>
      </c>
      <c r="E204" s="220" t="s">
        <v>2000</v>
      </c>
      <c r="F204" s="221" t="s">
        <v>2001</v>
      </c>
      <c r="G204" s="222" t="s">
        <v>427</v>
      </c>
      <c r="H204" s="223">
        <v>218</v>
      </c>
      <c r="I204" s="224"/>
      <c r="J204" s="225">
        <f>ROUND(I204*H204,1)</f>
        <v>0</v>
      </c>
      <c r="K204" s="226"/>
      <c r="L204" s="44"/>
      <c r="M204" s="227" t="s">
        <v>1</v>
      </c>
      <c r="N204" s="228" t="s">
        <v>44</v>
      </c>
      <c r="O204" s="91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1" t="s">
        <v>231</v>
      </c>
      <c r="AT204" s="231" t="s">
        <v>161</v>
      </c>
      <c r="AU204" s="231" t="s">
        <v>89</v>
      </c>
      <c r="AY204" s="17" t="s">
        <v>159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7" t="s">
        <v>87</v>
      </c>
      <c r="BK204" s="232">
        <f>ROUND(I204*H204,1)</f>
        <v>0</v>
      </c>
      <c r="BL204" s="17" t="s">
        <v>231</v>
      </c>
      <c r="BM204" s="231" t="s">
        <v>801</v>
      </c>
    </row>
    <row r="205" s="2" customFormat="1" ht="16.5" customHeight="1">
      <c r="A205" s="38"/>
      <c r="B205" s="39"/>
      <c r="C205" s="219" t="s">
        <v>566</v>
      </c>
      <c r="D205" s="219" t="s">
        <v>161</v>
      </c>
      <c r="E205" s="220" t="s">
        <v>2002</v>
      </c>
      <c r="F205" s="221" t="s">
        <v>2003</v>
      </c>
      <c r="G205" s="222" t="s">
        <v>427</v>
      </c>
      <c r="H205" s="223">
        <v>62</v>
      </c>
      <c r="I205" s="224"/>
      <c r="J205" s="225">
        <f>ROUND(I205*H205,1)</f>
        <v>0</v>
      </c>
      <c r="K205" s="226"/>
      <c r="L205" s="44"/>
      <c r="M205" s="227" t="s">
        <v>1</v>
      </c>
      <c r="N205" s="228" t="s">
        <v>44</v>
      </c>
      <c r="O205" s="91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231</v>
      </c>
      <c r="AT205" s="231" t="s">
        <v>161</v>
      </c>
      <c r="AU205" s="231" t="s">
        <v>89</v>
      </c>
      <c r="AY205" s="17" t="s">
        <v>159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87</v>
      </c>
      <c r="BK205" s="232">
        <f>ROUND(I205*H205,1)</f>
        <v>0</v>
      </c>
      <c r="BL205" s="17" t="s">
        <v>231</v>
      </c>
      <c r="BM205" s="231" t="s">
        <v>809</v>
      </c>
    </row>
    <row r="206" s="2" customFormat="1" ht="16.5" customHeight="1">
      <c r="A206" s="38"/>
      <c r="B206" s="39"/>
      <c r="C206" s="219" t="s">
        <v>571</v>
      </c>
      <c r="D206" s="219" t="s">
        <v>161</v>
      </c>
      <c r="E206" s="220" t="s">
        <v>2004</v>
      </c>
      <c r="F206" s="221" t="s">
        <v>2005</v>
      </c>
      <c r="G206" s="222" t="s">
        <v>427</v>
      </c>
      <c r="H206" s="223">
        <v>12</v>
      </c>
      <c r="I206" s="224"/>
      <c r="J206" s="225">
        <f>ROUND(I206*H206,1)</f>
        <v>0</v>
      </c>
      <c r="K206" s="226"/>
      <c r="L206" s="44"/>
      <c r="M206" s="227" t="s">
        <v>1</v>
      </c>
      <c r="N206" s="228" t="s">
        <v>44</v>
      </c>
      <c r="O206" s="91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1" t="s">
        <v>231</v>
      </c>
      <c r="AT206" s="231" t="s">
        <v>161</v>
      </c>
      <c r="AU206" s="231" t="s">
        <v>89</v>
      </c>
      <c r="AY206" s="17" t="s">
        <v>159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7" t="s">
        <v>87</v>
      </c>
      <c r="BK206" s="232">
        <f>ROUND(I206*H206,1)</f>
        <v>0</v>
      </c>
      <c r="BL206" s="17" t="s">
        <v>231</v>
      </c>
      <c r="BM206" s="231" t="s">
        <v>819</v>
      </c>
    </row>
    <row r="207" s="2" customFormat="1" ht="16.5" customHeight="1">
      <c r="A207" s="38"/>
      <c r="B207" s="39"/>
      <c r="C207" s="219" t="s">
        <v>577</v>
      </c>
      <c r="D207" s="219" t="s">
        <v>161</v>
      </c>
      <c r="E207" s="220" t="s">
        <v>2006</v>
      </c>
      <c r="F207" s="221" t="s">
        <v>2007</v>
      </c>
      <c r="G207" s="222" t="s">
        <v>427</v>
      </c>
      <c r="H207" s="223">
        <v>132</v>
      </c>
      <c r="I207" s="224"/>
      <c r="J207" s="225">
        <f>ROUND(I207*H207,1)</f>
        <v>0</v>
      </c>
      <c r="K207" s="226"/>
      <c r="L207" s="44"/>
      <c r="M207" s="227" t="s">
        <v>1</v>
      </c>
      <c r="N207" s="228" t="s">
        <v>44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231</v>
      </c>
      <c r="AT207" s="231" t="s">
        <v>161</v>
      </c>
      <c r="AU207" s="231" t="s">
        <v>89</v>
      </c>
      <c r="AY207" s="17" t="s">
        <v>159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87</v>
      </c>
      <c r="BK207" s="232">
        <f>ROUND(I207*H207,1)</f>
        <v>0</v>
      </c>
      <c r="BL207" s="17" t="s">
        <v>231</v>
      </c>
      <c r="BM207" s="231" t="s">
        <v>829</v>
      </c>
    </row>
    <row r="208" s="2" customFormat="1" ht="16.5" customHeight="1">
      <c r="A208" s="38"/>
      <c r="B208" s="39"/>
      <c r="C208" s="219" t="s">
        <v>582</v>
      </c>
      <c r="D208" s="219" t="s">
        <v>161</v>
      </c>
      <c r="E208" s="220" t="s">
        <v>2008</v>
      </c>
      <c r="F208" s="221" t="s">
        <v>2009</v>
      </c>
      <c r="G208" s="222" t="s">
        <v>1704</v>
      </c>
      <c r="H208" s="223">
        <v>4</v>
      </c>
      <c r="I208" s="224"/>
      <c r="J208" s="225">
        <f>ROUND(I208*H208,1)</f>
        <v>0</v>
      </c>
      <c r="K208" s="226"/>
      <c r="L208" s="44"/>
      <c r="M208" s="227" t="s">
        <v>1</v>
      </c>
      <c r="N208" s="228" t="s">
        <v>44</v>
      </c>
      <c r="O208" s="91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231</v>
      </c>
      <c r="AT208" s="231" t="s">
        <v>161</v>
      </c>
      <c r="AU208" s="231" t="s">
        <v>89</v>
      </c>
      <c r="AY208" s="17" t="s">
        <v>159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87</v>
      </c>
      <c r="BK208" s="232">
        <f>ROUND(I208*H208,1)</f>
        <v>0</v>
      </c>
      <c r="BL208" s="17" t="s">
        <v>231</v>
      </c>
      <c r="BM208" s="231" t="s">
        <v>838</v>
      </c>
    </row>
    <row r="209" s="2" customFormat="1" ht="16.5" customHeight="1">
      <c r="A209" s="38"/>
      <c r="B209" s="39"/>
      <c r="C209" s="219" t="s">
        <v>587</v>
      </c>
      <c r="D209" s="219" t="s">
        <v>161</v>
      </c>
      <c r="E209" s="220" t="s">
        <v>2010</v>
      </c>
      <c r="F209" s="221" t="s">
        <v>2011</v>
      </c>
      <c r="G209" s="222" t="s">
        <v>1704</v>
      </c>
      <c r="H209" s="223">
        <v>12</v>
      </c>
      <c r="I209" s="224"/>
      <c r="J209" s="225">
        <f>ROUND(I209*H209,1)</f>
        <v>0</v>
      </c>
      <c r="K209" s="226"/>
      <c r="L209" s="44"/>
      <c r="M209" s="227" t="s">
        <v>1</v>
      </c>
      <c r="N209" s="228" t="s">
        <v>44</v>
      </c>
      <c r="O209" s="91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231</v>
      </c>
      <c r="AT209" s="231" t="s">
        <v>161</v>
      </c>
      <c r="AU209" s="231" t="s">
        <v>89</v>
      </c>
      <c r="AY209" s="17" t="s">
        <v>159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87</v>
      </c>
      <c r="BK209" s="232">
        <f>ROUND(I209*H209,1)</f>
        <v>0</v>
      </c>
      <c r="BL209" s="17" t="s">
        <v>231</v>
      </c>
      <c r="BM209" s="231" t="s">
        <v>849</v>
      </c>
    </row>
    <row r="210" s="2" customFormat="1" ht="16.5" customHeight="1">
      <c r="A210" s="38"/>
      <c r="B210" s="39"/>
      <c r="C210" s="219" t="s">
        <v>591</v>
      </c>
      <c r="D210" s="219" t="s">
        <v>161</v>
      </c>
      <c r="E210" s="220" t="s">
        <v>2012</v>
      </c>
      <c r="F210" s="221" t="s">
        <v>2013</v>
      </c>
      <c r="G210" s="222" t="s">
        <v>1704</v>
      </c>
      <c r="H210" s="223">
        <v>4</v>
      </c>
      <c r="I210" s="224"/>
      <c r="J210" s="225">
        <f>ROUND(I210*H210,1)</f>
        <v>0</v>
      </c>
      <c r="K210" s="226"/>
      <c r="L210" s="44"/>
      <c r="M210" s="227" t="s">
        <v>1</v>
      </c>
      <c r="N210" s="228" t="s">
        <v>44</v>
      </c>
      <c r="O210" s="91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1" t="s">
        <v>231</v>
      </c>
      <c r="AT210" s="231" t="s">
        <v>161</v>
      </c>
      <c r="AU210" s="231" t="s">
        <v>89</v>
      </c>
      <c r="AY210" s="17" t="s">
        <v>159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7" t="s">
        <v>87</v>
      </c>
      <c r="BK210" s="232">
        <f>ROUND(I210*H210,1)</f>
        <v>0</v>
      </c>
      <c r="BL210" s="17" t="s">
        <v>231</v>
      </c>
      <c r="BM210" s="231" t="s">
        <v>860</v>
      </c>
    </row>
    <row r="211" s="2" customFormat="1" ht="16.5" customHeight="1">
      <c r="A211" s="38"/>
      <c r="B211" s="39"/>
      <c r="C211" s="219" t="s">
        <v>595</v>
      </c>
      <c r="D211" s="219" t="s">
        <v>161</v>
      </c>
      <c r="E211" s="220" t="s">
        <v>2014</v>
      </c>
      <c r="F211" s="221" t="s">
        <v>2015</v>
      </c>
      <c r="G211" s="222" t="s">
        <v>1704</v>
      </c>
      <c r="H211" s="223">
        <v>4</v>
      </c>
      <c r="I211" s="224"/>
      <c r="J211" s="225">
        <f>ROUND(I211*H211,1)</f>
        <v>0</v>
      </c>
      <c r="K211" s="226"/>
      <c r="L211" s="44"/>
      <c r="M211" s="227" t="s">
        <v>1</v>
      </c>
      <c r="N211" s="228" t="s">
        <v>44</v>
      </c>
      <c r="O211" s="91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231</v>
      </c>
      <c r="AT211" s="231" t="s">
        <v>161</v>
      </c>
      <c r="AU211" s="231" t="s">
        <v>89</v>
      </c>
      <c r="AY211" s="17" t="s">
        <v>159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7" t="s">
        <v>87</v>
      </c>
      <c r="BK211" s="232">
        <f>ROUND(I211*H211,1)</f>
        <v>0</v>
      </c>
      <c r="BL211" s="17" t="s">
        <v>231</v>
      </c>
      <c r="BM211" s="231" t="s">
        <v>870</v>
      </c>
    </row>
    <row r="212" s="2" customFormat="1" ht="16.5" customHeight="1">
      <c r="A212" s="38"/>
      <c r="B212" s="39"/>
      <c r="C212" s="219" t="s">
        <v>599</v>
      </c>
      <c r="D212" s="219" t="s">
        <v>161</v>
      </c>
      <c r="E212" s="220" t="s">
        <v>2016</v>
      </c>
      <c r="F212" s="221" t="s">
        <v>2017</v>
      </c>
      <c r="G212" s="222" t="s">
        <v>1704</v>
      </c>
      <c r="H212" s="223">
        <v>5</v>
      </c>
      <c r="I212" s="224"/>
      <c r="J212" s="225">
        <f>ROUND(I212*H212,1)</f>
        <v>0</v>
      </c>
      <c r="K212" s="226"/>
      <c r="L212" s="44"/>
      <c r="M212" s="227" t="s">
        <v>1</v>
      </c>
      <c r="N212" s="228" t="s">
        <v>44</v>
      </c>
      <c r="O212" s="91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1" t="s">
        <v>231</v>
      </c>
      <c r="AT212" s="231" t="s">
        <v>161</v>
      </c>
      <c r="AU212" s="231" t="s">
        <v>89</v>
      </c>
      <c r="AY212" s="17" t="s">
        <v>159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7" t="s">
        <v>87</v>
      </c>
      <c r="BK212" s="232">
        <f>ROUND(I212*H212,1)</f>
        <v>0</v>
      </c>
      <c r="BL212" s="17" t="s">
        <v>231</v>
      </c>
      <c r="BM212" s="231" t="s">
        <v>878</v>
      </c>
    </row>
    <row r="213" s="2" customFormat="1" ht="16.5" customHeight="1">
      <c r="A213" s="38"/>
      <c r="B213" s="39"/>
      <c r="C213" s="266" t="s">
        <v>603</v>
      </c>
      <c r="D213" s="266" t="s">
        <v>572</v>
      </c>
      <c r="E213" s="267" t="s">
        <v>2018</v>
      </c>
      <c r="F213" s="268" t="s">
        <v>2019</v>
      </c>
      <c r="G213" s="269" t="s">
        <v>1704</v>
      </c>
      <c r="H213" s="270">
        <v>45</v>
      </c>
      <c r="I213" s="271"/>
      <c r="J213" s="272">
        <f>ROUND(I213*H213,1)</f>
        <v>0</v>
      </c>
      <c r="K213" s="273"/>
      <c r="L213" s="274"/>
      <c r="M213" s="275" t="s">
        <v>1</v>
      </c>
      <c r="N213" s="276" t="s">
        <v>44</v>
      </c>
      <c r="O213" s="91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1" t="s">
        <v>311</v>
      </c>
      <c r="AT213" s="231" t="s">
        <v>572</v>
      </c>
      <c r="AU213" s="231" t="s">
        <v>89</v>
      </c>
      <c r="AY213" s="17" t="s">
        <v>159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7" t="s">
        <v>87</v>
      </c>
      <c r="BK213" s="232">
        <f>ROUND(I213*H213,1)</f>
        <v>0</v>
      </c>
      <c r="BL213" s="17" t="s">
        <v>231</v>
      </c>
      <c r="BM213" s="231" t="s">
        <v>887</v>
      </c>
    </row>
    <row r="214" s="2" customFormat="1" ht="16.5" customHeight="1">
      <c r="A214" s="38"/>
      <c r="B214" s="39"/>
      <c r="C214" s="266" t="s">
        <v>608</v>
      </c>
      <c r="D214" s="266" t="s">
        <v>572</v>
      </c>
      <c r="E214" s="267" t="s">
        <v>2020</v>
      </c>
      <c r="F214" s="268" t="s">
        <v>2021</v>
      </c>
      <c r="G214" s="269" t="s">
        <v>1704</v>
      </c>
      <c r="H214" s="270">
        <v>78</v>
      </c>
      <c r="I214" s="271"/>
      <c r="J214" s="272">
        <f>ROUND(I214*H214,1)</f>
        <v>0</v>
      </c>
      <c r="K214" s="273"/>
      <c r="L214" s="274"/>
      <c r="M214" s="275" t="s">
        <v>1</v>
      </c>
      <c r="N214" s="276" t="s">
        <v>44</v>
      </c>
      <c r="O214" s="91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1" t="s">
        <v>311</v>
      </c>
      <c r="AT214" s="231" t="s">
        <v>572</v>
      </c>
      <c r="AU214" s="231" t="s">
        <v>89</v>
      </c>
      <c r="AY214" s="17" t="s">
        <v>159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7" t="s">
        <v>87</v>
      </c>
      <c r="BK214" s="232">
        <f>ROUND(I214*H214,1)</f>
        <v>0</v>
      </c>
      <c r="BL214" s="17" t="s">
        <v>231</v>
      </c>
      <c r="BM214" s="231" t="s">
        <v>899</v>
      </c>
    </row>
    <row r="215" s="2" customFormat="1" ht="16.5" customHeight="1">
      <c r="A215" s="38"/>
      <c r="B215" s="39"/>
      <c r="C215" s="219" t="s">
        <v>612</v>
      </c>
      <c r="D215" s="219" t="s">
        <v>161</v>
      </c>
      <c r="E215" s="220" t="s">
        <v>2022</v>
      </c>
      <c r="F215" s="221" t="s">
        <v>2023</v>
      </c>
      <c r="G215" s="222" t="s">
        <v>1704</v>
      </c>
      <c r="H215" s="223">
        <v>4</v>
      </c>
      <c r="I215" s="224"/>
      <c r="J215" s="225">
        <f>ROUND(I215*H215,1)</f>
        <v>0</v>
      </c>
      <c r="K215" s="226"/>
      <c r="L215" s="44"/>
      <c r="M215" s="227" t="s">
        <v>1</v>
      </c>
      <c r="N215" s="228" t="s">
        <v>44</v>
      </c>
      <c r="O215" s="91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1" t="s">
        <v>231</v>
      </c>
      <c r="AT215" s="231" t="s">
        <v>161</v>
      </c>
      <c r="AU215" s="231" t="s">
        <v>89</v>
      </c>
      <c r="AY215" s="17" t="s">
        <v>159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7" t="s">
        <v>87</v>
      </c>
      <c r="BK215" s="232">
        <f>ROUND(I215*H215,1)</f>
        <v>0</v>
      </c>
      <c r="BL215" s="17" t="s">
        <v>231</v>
      </c>
      <c r="BM215" s="231" t="s">
        <v>910</v>
      </c>
    </row>
    <row r="216" s="2" customFormat="1" ht="16.5" customHeight="1">
      <c r="A216" s="38"/>
      <c r="B216" s="39"/>
      <c r="C216" s="219" t="s">
        <v>618</v>
      </c>
      <c r="D216" s="219" t="s">
        <v>161</v>
      </c>
      <c r="E216" s="220" t="s">
        <v>2024</v>
      </c>
      <c r="F216" s="221" t="s">
        <v>2025</v>
      </c>
      <c r="G216" s="222" t="s">
        <v>1704</v>
      </c>
      <c r="H216" s="223">
        <v>4</v>
      </c>
      <c r="I216" s="224"/>
      <c r="J216" s="225">
        <f>ROUND(I216*H216,1)</f>
        <v>0</v>
      </c>
      <c r="K216" s="226"/>
      <c r="L216" s="44"/>
      <c r="M216" s="227" t="s">
        <v>1</v>
      </c>
      <c r="N216" s="228" t="s">
        <v>44</v>
      </c>
      <c r="O216" s="91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1" t="s">
        <v>231</v>
      </c>
      <c r="AT216" s="231" t="s">
        <v>161</v>
      </c>
      <c r="AU216" s="231" t="s">
        <v>89</v>
      </c>
      <c r="AY216" s="17" t="s">
        <v>159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7" t="s">
        <v>87</v>
      </c>
      <c r="BK216" s="232">
        <f>ROUND(I216*H216,1)</f>
        <v>0</v>
      </c>
      <c r="BL216" s="17" t="s">
        <v>231</v>
      </c>
      <c r="BM216" s="231" t="s">
        <v>920</v>
      </c>
    </row>
    <row r="217" s="2" customFormat="1" ht="16.5" customHeight="1">
      <c r="A217" s="38"/>
      <c r="B217" s="39"/>
      <c r="C217" s="266" t="s">
        <v>624</v>
      </c>
      <c r="D217" s="266" t="s">
        <v>572</v>
      </c>
      <c r="E217" s="267" t="s">
        <v>2026</v>
      </c>
      <c r="F217" s="268" t="s">
        <v>2027</v>
      </c>
      <c r="G217" s="269" t="s">
        <v>1704</v>
      </c>
      <c r="H217" s="270">
        <v>8</v>
      </c>
      <c r="I217" s="271"/>
      <c r="J217" s="272">
        <f>ROUND(I217*H217,1)</f>
        <v>0</v>
      </c>
      <c r="K217" s="273"/>
      <c r="L217" s="274"/>
      <c r="M217" s="275" t="s">
        <v>1</v>
      </c>
      <c r="N217" s="276" t="s">
        <v>44</v>
      </c>
      <c r="O217" s="91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1" t="s">
        <v>311</v>
      </c>
      <c r="AT217" s="231" t="s">
        <v>572</v>
      </c>
      <c r="AU217" s="231" t="s">
        <v>89</v>
      </c>
      <c r="AY217" s="17" t="s">
        <v>159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7" t="s">
        <v>87</v>
      </c>
      <c r="BK217" s="232">
        <f>ROUND(I217*H217,1)</f>
        <v>0</v>
      </c>
      <c r="BL217" s="17" t="s">
        <v>231</v>
      </c>
      <c r="BM217" s="231" t="s">
        <v>930</v>
      </c>
    </row>
    <row r="218" s="2" customFormat="1" ht="16.5" customHeight="1">
      <c r="A218" s="38"/>
      <c r="B218" s="39"/>
      <c r="C218" s="219" t="s">
        <v>631</v>
      </c>
      <c r="D218" s="219" t="s">
        <v>161</v>
      </c>
      <c r="E218" s="220" t="s">
        <v>2028</v>
      </c>
      <c r="F218" s="221" t="s">
        <v>2029</v>
      </c>
      <c r="G218" s="222" t="s">
        <v>1704</v>
      </c>
      <c r="H218" s="223">
        <v>4</v>
      </c>
      <c r="I218" s="224"/>
      <c r="J218" s="225">
        <f>ROUND(I218*H218,1)</f>
        <v>0</v>
      </c>
      <c r="K218" s="226"/>
      <c r="L218" s="44"/>
      <c r="M218" s="227" t="s">
        <v>1</v>
      </c>
      <c r="N218" s="228" t="s">
        <v>44</v>
      </c>
      <c r="O218" s="91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1" t="s">
        <v>231</v>
      </c>
      <c r="AT218" s="231" t="s">
        <v>161</v>
      </c>
      <c r="AU218" s="231" t="s">
        <v>89</v>
      </c>
      <c r="AY218" s="17" t="s">
        <v>159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7" t="s">
        <v>87</v>
      </c>
      <c r="BK218" s="232">
        <f>ROUND(I218*H218,1)</f>
        <v>0</v>
      </c>
      <c r="BL218" s="17" t="s">
        <v>231</v>
      </c>
      <c r="BM218" s="231" t="s">
        <v>940</v>
      </c>
    </row>
    <row r="219" s="2" customFormat="1" ht="16.5" customHeight="1">
      <c r="A219" s="38"/>
      <c r="B219" s="39"/>
      <c r="C219" s="219" t="s">
        <v>639</v>
      </c>
      <c r="D219" s="219" t="s">
        <v>161</v>
      </c>
      <c r="E219" s="220" t="s">
        <v>2030</v>
      </c>
      <c r="F219" s="221" t="s">
        <v>2031</v>
      </c>
      <c r="G219" s="222" t="s">
        <v>1704</v>
      </c>
      <c r="H219" s="223">
        <v>62</v>
      </c>
      <c r="I219" s="224"/>
      <c r="J219" s="225">
        <f>ROUND(I219*H219,1)</f>
        <v>0</v>
      </c>
      <c r="K219" s="226"/>
      <c r="L219" s="44"/>
      <c r="M219" s="227" t="s">
        <v>1</v>
      </c>
      <c r="N219" s="228" t="s">
        <v>44</v>
      </c>
      <c r="O219" s="91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1" t="s">
        <v>231</v>
      </c>
      <c r="AT219" s="231" t="s">
        <v>161</v>
      </c>
      <c r="AU219" s="231" t="s">
        <v>89</v>
      </c>
      <c r="AY219" s="17" t="s">
        <v>159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7" t="s">
        <v>87</v>
      </c>
      <c r="BK219" s="232">
        <f>ROUND(I219*H219,1)</f>
        <v>0</v>
      </c>
      <c r="BL219" s="17" t="s">
        <v>231</v>
      </c>
      <c r="BM219" s="231" t="s">
        <v>951</v>
      </c>
    </row>
    <row r="220" s="2" customFormat="1" ht="16.5" customHeight="1">
      <c r="A220" s="38"/>
      <c r="B220" s="39"/>
      <c r="C220" s="219" t="s">
        <v>645</v>
      </c>
      <c r="D220" s="219" t="s">
        <v>161</v>
      </c>
      <c r="E220" s="220" t="s">
        <v>2032</v>
      </c>
      <c r="F220" s="221" t="s">
        <v>2033</v>
      </c>
      <c r="G220" s="222" t="s">
        <v>1704</v>
      </c>
      <c r="H220" s="223">
        <v>58</v>
      </c>
      <c r="I220" s="224"/>
      <c r="J220" s="225">
        <f>ROUND(I220*H220,1)</f>
        <v>0</v>
      </c>
      <c r="K220" s="226"/>
      <c r="L220" s="44"/>
      <c r="M220" s="227" t="s">
        <v>1</v>
      </c>
      <c r="N220" s="228" t="s">
        <v>44</v>
      </c>
      <c r="O220" s="91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1" t="s">
        <v>231</v>
      </c>
      <c r="AT220" s="231" t="s">
        <v>161</v>
      </c>
      <c r="AU220" s="231" t="s">
        <v>89</v>
      </c>
      <c r="AY220" s="17" t="s">
        <v>159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7" t="s">
        <v>87</v>
      </c>
      <c r="BK220" s="232">
        <f>ROUND(I220*H220,1)</f>
        <v>0</v>
      </c>
      <c r="BL220" s="17" t="s">
        <v>231</v>
      </c>
      <c r="BM220" s="231" t="s">
        <v>964</v>
      </c>
    </row>
    <row r="221" s="2" customFormat="1" ht="16.5" customHeight="1">
      <c r="A221" s="38"/>
      <c r="B221" s="39"/>
      <c r="C221" s="219" t="s">
        <v>650</v>
      </c>
      <c r="D221" s="219" t="s">
        <v>161</v>
      </c>
      <c r="E221" s="220" t="s">
        <v>2034</v>
      </c>
      <c r="F221" s="221" t="s">
        <v>2035</v>
      </c>
      <c r="G221" s="222" t="s">
        <v>1704</v>
      </c>
      <c r="H221" s="223">
        <v>16</v>
      </c>
      <c r="I221" s="224"/>
      <c r="J221" s="225">
        <f>ROUND(I221*H221,1)</f>
        <v>0</v>
      </c>
      <c r="K221" s="226"/>
      <c r="L221" s="44"/>
      <c r="M221" s="227" t="s">
        <v>1</v>
      </c>
      <c r="N221" s="228" t="s">
        <v>44</v>
      </c>
      <c r="O221" s="91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1" t="s">
        <v>231</v>
      </c>
      <c r="AT221" s="231" t="s">
        <v>161</v>
      </c>
      <c r="AU221" s="231" t="s">
        <v>89</v>
      </c>
      <c r="AY221" s="17" t="s">
        <v>159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7" t="s">
        <v>87</v>
      </c>
      <c r="BK221" s="232">
        <f>ROUND(I221*H221,1)</f>
        <v>0</v>
      </c>
      <c r="BL221" s="17" t="s">
        <v>231</v>
      </c>
      <c r="BM221" s="231" t="s">
        <v>973</v>
      </c>
    </row>
    <row r="222" s="2" customFormat="1" ht="16.5" customHeight="1">
      <c r="A222" s="38"/>
      <c r="B222" s="39"/>
      <c r="C222" s="219" t="s">
        <v>655</v>
      </c>
      <c r="D222" s="219" t="s">
        <v>161</v>
      </c>
      <c r="E222" s="220" t="s">
        <v>2036</v>
      </c>
      <c r="F222" s="221" t="s">
        <v>2037</v>
      </c>
      <c r="G222" s="222" t="s">
        <v>1704</v>
      </c>
      <c r="H222" s="223">
        <v>34</v>
      </c>
      <c r="I222" s="224"/>
      <c r="J222" s="225">
        <f>ROUND(I222*H222,1)</f>
        <v>0</v>
      </c>
      <c r="K222" s="226"/>
      <c r="L222" s="44"/>
      <c r="M222" s="227" t="s">
        <v>1</v>
      </c>
      <c r="N222" s="228" t="s">
        <v>44</v>
      </c>
      <c r="O222" s="91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1" t="s">
        <v>231</v>
      </c>
      <c r="AT222" s="231" t="s">
        <v>161</v>
      </c>
      <c r="AU222" s="231" t="s">
        <v>89</v>
      </c>
      <c r="AY222" s="17" t="s">
        <v>159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7" t="s">
        <v>87</v>
      </c>
      <c r="BK222" s="232">
        <f>ROUND(I222*H222,1)</f>
        <v>0</v>
      </c>
      <c r="BL222" s="17" t="s">
        <v>231</v>
      </c>
      <c r="BM222" s="231" t="s">
        <v>983</v>
      </c>
    </row>
    <row r="223" s="2" customFormat="1" ht="16.5" customHeight="1">
      <c r="A223" s="38"/>
      <c r="B223" s="39"/>
      <c r="C223" s="219" t="s">
        <v>661</v>
      </c>
      <c r="D223" s="219" t="s">
        <v>161</v>
      </c>
      <c r="E223" s="220" t="s">
        <v>2038</v>
      </c>
      <c r="F223" s="221" t="s">
        <v>2039</v>
      </c>
      <c r="G223" s="222" t="s">
        <v>1704</v>
      </c>
      <c r="H223" s="223">
        <v>1</v>
      </c>
      <c r="I223" s="224"/>
      <c r="J223" s="225">
        <f>ROUND(I223*H223,1)</f>
        <v>0</v>
      </c>
      <c r="K223" s="226"/>
      <c r="L223" s="44"/>
      <c r="M223" s="227" t="s">
        <v>1</v>
      </c>
      <c r="N223" s="228" t="s">
        <v>44</v>
      </c>
      <c r="O223" s="91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231</v>
      </c>
      <c r="AT223" s="231" t="s">
        <v>161</v>
      </c>
      <c r="AU223" s="231" t="s">
        <v>89</v>
      </c>
      <c r="AY223" s="17" t="s">
        <v>159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7" t="s">
        <v>87</v>
      </c>
      <c r="BK223" s="232">
        <f>ROUND(I223*H223,1)</f>
        <v>0</v>
      </c>
      <c r="BL223" s="17" t="s">
        <v>231</v>
      </c>
      <c r="BM223" s="231" t="s">
        <v>994</v>
      </c>
    </row>
    <row r="224" s="2" customFormat="1" ht="16.5" customHeight="1">
      <c r="A224" s="38"/>
      <c r="B224" s="39"/>
      <c r="C224" s="219" t="s">
        <v>666</v>
      </c>
      <c r="D224" s="219" t="s">
        <v>161</v>
      </c>
      <c r="E224" s="220" t="s">
        <v>2040</v>
      </c>
      <c r="F224" s="221" t="s">
        <v>2041</v>
      </c>
      <c r="G224" s="222" t="s">
        <v>1704</v>
      </c>
      <c r="H224" s="223">
        <v>2</v>
      </c>
      <c r="I224" s="224"/>
      <c r="J224" s="225">
        <f>ROUND(I224*H224,1)</f>
        <v>0</v>
      </c>
      <c r="K224" s="226"/>
      <c r="L224" s="44"/>
      <c r="M224" s="227" t="s">
        <v>1</v>
      </c>
      <c r="N224" s="228" t="s">
        <v>44</v>
      </c>
      <c r="O224" s="91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1" t="s">
        <v>231</v>
      </c>
      <c r="AT224" s="231" t="s">
        <v>161</v>
      </c>
      <c r="AU224" s="231" t="s">
        <v>89</v>
      </c>
      <c r="AY224" s="17" t="s">
        <v>159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7" t="s">
        <v>87</v>
      </c>
      <c r="BK224" s="232">
        <f>ROUND(I224*H224,1)</f>
        <v>0</v>
      </c>
      <c r="BL224" s="17" t="s">
        <v>231</v>
      </c>
      <c r="BM224" s="231" t="s">
        <v>1004</v>
      </c>
    </row>
    <row r="225" s="2" customFormat="1" ht="16.5" customHeight="1">
      <c r="A225" s="38"/>
      <c r="B225" s="39"/>
      <c r="C225" s="219" t="s">
        <v>672</v>
      </c>
      <c r="D225" s="219" t="s">
        <v>161</v>
      </c>
      <c r="E225" s="220" t="s">
        <v>2042</v>
      </c>
      <c r="F225" s="221" t="s">
        <v>2043</v>
      </c>
      <c r="G225" s="222" t="s">
        <v>1704</v>
      </c>
      <c r="H225" s="223">
        <v>1</v>
      </c>
      <c r="I225" s="224"/>
      <c r="J225" s="225">
        <f>ROUND(I225*H225,1)</f>
        <v>0</v>
      </c>
      <c r="K225" s="226"/>
      <c r="L225" s="44"/>
      <c r="M225" s="227" t="s">
        <v>1</v>
      </c>
      <c r="N225" s="228" t="s">
        <v>44</v>
      </c>
      <c r="O225" s="91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1" t="s">
        <v>231</v>
      </c>
      <c r="AT225" s="231" t="s">
        <v>161</v>
      </c>
      <c r="AU225" s="231" t="s">
        <v>89</v>
      </c>
      <c r="AY225" s="17" t="s">
        <v>159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7" t="s">
        <v>87</v>
      </c>
      <c r="BK225" s="232">
        <f>ROUND(I225*H225,1)</f>
        <v>0</v>
      </c>
      <c r="BL225" s="17" t="s">
        <v>231</v>
      </c>
      <c r="BM225" s="231" t="s">
        <v>1012</v>
      </c>
    </row>
    <row r="226" s="2" customFormat="1" ht="16.5" customHeight="1">
      <c r="A226" s="38"/>
      <c r="B226" s="39"/>
      <c r="C226" s="219" t="s">
        <v>677</v>
      </c>
      <c r="D226" s="219" t="s">
        <v>161</v>
      </c>
      <c r="E226" s="220" t="s">
        <v>2044</v>
      </c>
      <c r="F226" s="221" t="s">
        <v>2045</v>
      </c>
      <c r="G226" s="222" t="s">
        <v>1704</v>
      </c>
      <c r="H226" s="223">
        <v>1</v>
      </c>
      <c r="I226" s="224"/>
      <c r="J226" s="225">
        <f>ROUND(I226*H226,1)</f>
        <v>0</v>
      </c>
      <c r="K226" s="226"/>
      <c r="L226" s="44"/>
      <c r="M226" s="227" t="s">
        <v>1</v>
      </c>
      <c r="N226" s="228" t="s">
        <v>44</v>
      </c>
      <c r="O226" s="91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1" t="s">
        <v>231</v>
      </c>
      <c r="AT226" s="231" t="s">
        <v>161</v>
      </c>
      <c r="AU226" s="231" t="s">
        <v>89</v>
      </c>
      <c r="AY226" s="17" t="s">
        <v>159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7" t="s">
        <v>87</v>
      </c>
      <c r="BK226" s="232">
        <f>ROUND(I226*H226,1)</f>
        <v>0</v>
      </c>
      <c r="BL226" s="17" t="s">
        <v>231</v>
      </c>
      <c r="BM226" s="231" t="s">
        <v>1023</v>
      </c>
    </row>
    <row r="227" s="2" customFormat="1" ht="16.5" customHeight="1">
      <c r="A227" s="38"/>
      <c r="B227" s="39"/>
      <c r="C227" s="266" t="s">
        <v>682</v>
      </c>
      <c r="D227" s="266" t="s">
        <v>572</v>
      </c>
      <c r="E227" s="267" t="s">
        <v>2046</v>
      </c>
      <c r="F227" s="268" t="s">
        <v>2047</v>
      </c>
      <c r="G227" s="269" t="s">
        <v>1164</v>
      </c>
      <c r="H227" s="270">
        <v>1</v>
      </c>
      <c r="I227" s="271"/>
      <c r="J227" s="272">
        <f>ROUND(I227*H227,1)</f>
        <v>0</v>
      </c>
      <c r="K227" s="273"/>
      <c r="L227" s="274"/>
      <c r="M227" s="275" t="s">
        <v>1</v>
      </c>
      <c r="N227" s="276" t="s">
        <v>44</v>
      </c>
      <c r="O227" s="91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1" t="s">
        <v>311</v>
      </c>
      <c r="AT227" s="231" t="s">
        <v>572</v>
      </c>
      <c r="AU227" s="231" t="s">
        <v>89</v>
      </c>
      <c r="AY227" s="17" t="s">
        <v>159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7" t="s">
        <v>87</v>
      </c>
      <c r="BK227" s="232">
        <f>ROUND(I227*H227,1)</f>
        <v>0</v>
      </c>
      <c r="BL227" s="17" t="s">
        <v>231</v>
      </c>
      <c r="BM227" s="231" t="s">
        <v>2048</v>
      </c>
    </row>
    <row r="228" s="2" customFormat="1" ht="16.5" customHeight="1">
      <c r="A228" s="38"/>
      <c r="B228" s="39"/>
      <c r="C228" s="266" t="s">
        <v>687</v>
      </c>
      <c r="D228" s="266" t="s">
        <v>572</v>
      </c>
      <c r="E228" s="267" t="s">
        <v>2049</v>
      </c>
      <c r="F228" s="268" t="s">
        <v>2050</v>
      </c>
      <c r="G228" s="269" t="s">
        <v>1164</v>
      </c>
      <c r="H228" s="270">
        <v>1</v>
      </c>
      <c r="I228" s="271"/>
      <c r="J228" s="272">
        <f>ROUND(I228*H228,1)</f>
        <v>0</v>
      </c>
      <c r="K228" s="273"/>
      <c r="L228" s="274"/>
      <c r="M228" s="275" t="s">
        <v>1</v>
      </c>
      <c r="N228" s="276" t="s">
        <v>44</v>
      </c>
      <c r="O228" s="91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311</v>
      </c>
      <c r="AT228" s="231" t="s">
        <v>572</v>
      </c>
      <c r="AU228" s="231" t="s">
        <v>89</v>
      </c>
      <c r="AY228" s="17" t="s">
        <v>159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7" t="s">
        <v>87</v>
      </c>
      <c r="BK228" s="232">
        <f>ROUND(I228*H228,1)</f>
        <v>0</v>
      </c>
      <c r="BL228" s="17" t="s">
        <v>231</v>
      </c>
      <c r="BM228" s="231" t="s">
        <v>2051</v>
      </c>
    </row>
    <row r="229" s="2" customFormat="1" ht="16.5" customHeight="1">
      <c r="A229" s="38"/>
      <c r="B229" s="39"/>
      <c r="C229" s="219" t="s">
        <v>692</v>
      </c>
      <c r="D229" s="219" t="s">
        <v>161</v>
      </c>
      <c r="E229" s="220" t="s">
        <v>2052</v>
      </c>
      <c r="F229" s="221" t="s">
        <v>2053</v>
      </c>
      <c r="G229" s="222" t="s">
        <v>1164</v>
      </c>
      <c r="H229" s="223">
        <v>1</v>
      </c>
      <c r="I229" s="224"/>
      <c r="J229" s="225">
        <f>ROUND(I229*H229,1)</f>
        <v>0</v>
      </c>
      <c r="K229" s="226"/>
      <c r="L229" s="44"/>
      <c r="M229" s="227" t="s">
        <v>1</v>
      </c>
      <c r="N229" s="228" t="s">
        <v>44</v>
      </c>
      <c r="O229" s="91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1" t="s">
        <v>231</v>
      </c>
      <c r="AT229" s="231" t="s">
        <v>161</v>
      </c>
      <c r="AU229" s="231" t="s">
        <v>89</v>
      </c>
      <c r="AY229" s="17" t="s">
        <v>159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7" t="s">
        <v>87</v>
      </c>
      <c r="BK229" s="232">
        <f>ROUND(I229*H229,1)</f>
        <v>0</v>
      </c>
      <c r="BL229" s="17" t="s">
        <v>231</v>
      </c>
      <c r="BM229" s="231" t="s">
        <v>2054</v>
      </c>
    </row>
    <row r="230" s="2" customFormat="1" ht="24.15" customHeight="1">
      <c r="A230" s="38"/>
      <c r="B230" s="39"/>
      <c r="C230" s="219" t="s">
        <v>697</v>
      </c>
      <c r="D230" s="219" t="s">
        <v>161</v>
      </c>
      <c r="E230" s="220" t="s">
        <v>2055</v>
      </c>
      <c r="F230" s="221" t="s">
        <v>2056</v>
      </c>
      <c r="G230" s="222" t="s">
        <v>1823</v>
      </c>
      <c r="H230" s="282"/>
      <c r="I230" s="224"/>
      <c r="J230" s="225">
        <f>ROUND(I230*H230,1)</f>
        <v>0</v>
      </c>
      <c r="K230" s="226"/>
      <c r="L230" s="44"/>
      <c r="M230" s="227" t="s">
        <v>1</v>
      </c>
      <c r="N230" s="228" t="s">
        <v>44</v>
      </c>
      <c r="O230" s="91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1" t="s">
        <v>231</v>
      </c>
      <c r="AT230" s="231" t="s">
        <v>161</v>
      </c>
      <c r="AU230" s="231" t="s">
        <v>89</v>
      </c>
      <c r="AY230" s="17" t="s">
        <v>159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7" t="s">
        <v>87</v>
      </c>
      <c r="BK230" s="232">
        <f>ROUND(I230*H230,1)</f>
        <v>0</v>
      </c>
      <c r="BL230" s="17" t="s">
        <v>231</v>
      </c>
      <c r="BM230" s="231" t="s">
        <v>2057</v>
      </c>
    </row>
    <row r="231" s="12" customFormat="1" ht="25.92" customHeight="1">
      <c r="A231" s="12"/>
      <c r="B231" s="203"/>
      <c r="C231" s="204"/>
      <c r="D231" s="205" t="s">
        <v>78</v>
      </c>
      <c r="E231" s="206" t="s">
        <v>1410</v>
      </c>
      <c r="F231" s="206" t="s">
        <v>1411</v>
      </c>
      <c r="G231" s="204"/>
      <c r="H231" s="204"/>
      <c r="I231" s="207"/>
      <c r="J231" s="208">
        <f>BK231</f>
        <v>0</v>
      </c>
      <c r="K231" s="204"/>
      <c r="L231" s="209"/>
      <c r="M231" s="210"/>
      <c r="N231" s="211"/>
      <c r="O231" s="211"/>
      <c r="P231" s="212">
        <f>P232</f>
        <v>0</v>
      </c>
      <c r="Q231" s="211"/>
      <c r="R231" s="212">
        <f>R232</f>
        <v>0</v>
      </c>
      <c r="S231" s="211"/>
      <c r="T231" s="213">
        <f>T232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4" t="s">
        <v>181</v>
      </c>
      <c r="AT231" s="215" t="s">
        <v>78</v>
      </c>
      <c r="AU231" s="215" t="s">
        <v>79</v>
      </c>
      <c r="AY231" s="214" t="s">
        <v>159</v>
      </c>
      <c r="BK231" s="216">
        <f>BK232</f>
        <v>0</v>
      </c>
    </row>
    <row r="232" s="12" customFormat="1" ht="22.8" customHeight="1">
      <c r="A232" s="12"/>
      <c r="B232" s="203"/>
      <c r="C232" s="204"/>
      <c r="D232" s="205" t="s">
        <v>78</v>
      </c>
      <c r="E232" s="217" t="s">
        <v>1412</v>
      </c>
      <c r="F232" s="217" t="s">
        <v>1413</v>
      </c>
      <c r="G232" s="204"/>
      <c r="H232" s="204"/>
      <c r="I232" s="207"/>
      <c r="J232" s="218">
        <f>BK232</f>
        <v>0</v>
      </c>
      <c r="K232" s="204"/>
      <c r="L232" s="209"/>
      <c r="M232" s="210"/>
      <c r="N232" s="211"/>
      <c r="O232" s="211"/>
      <c r="P232" s="212">
        <f>P233</f>
        <v>0</v>
      </c>
      <c r="Q232" s="211"/>
      <c r="R232" s="212">
        <f>R233</f>
        <v>0</v>
      </c>
      <c r="S232" s="211"/>
      <c r="T232" s="213">
        <f>T233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4" t="s">
        <v>181</v>
      </c>
      <c r="AT232" s="215" t="s">
        <v>78</v>
      </c>
      <c r="AU232" s="215" t="s">
        <v>87</v>
      </c>
      <c r="AY232" s="214" t="s">
        <v>159</v>
      </c>
      <c r="BK232" s="216">
        <f>BK233</f>
        <v>0</v>
      </c>
    </row>
    <row r="233" s="2" customFormat="1" ht="16.5" customHeight="1">
      <c r="A233" s="38"/>
      <c r="B233" s="39"/>
      <c r="C233" s="219" t="s">
        <v>703</v>
      </c>
      <c r="D233" s="219" t="s">
        <v>161</v>
      </c>
      <c r="E233" s="220" t="s">
        <v>1415</v>
      </c>
      <c r="F233" s="221" t="s">
        <v>1413</v>
      </c>
      <c r="G233" s="222" t="s">
        <v>1416</v>
      </c>
      <c r="H233" s="223">
        <v>1</v>
      </c>
      <c r="I233" s="224"/>
      <c r="J233" s="225">
        <f>ROUND(I233*H233,1)</f>
        <v>0</v>
      </c>
      <c r="K233" s="226"/>
      <c r="L233" s="44"/>
      <c r="M233" s="277" t="s">
        <v>1</v>
      </c>
      <c r="N233" s="278" t="s">
        <v>44</v>
      </c>
      <c r="O233" s="279"/>
      <c r="P233" s="280">
        <f>O233*H233</f>
        <v>0</v>
      </c>
      <c r="Q233" s="280">
        <v>0</v>
      </c>
      <c r="R233" s="280">
        <f>Q233*H233</f>
        <v>0</v>
      </c>
      <c r="S233" s="280">
        <v>0</v>
      </c>
      <c r="T233" s="281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1" t="s">
        <v>1417</v>
      </c>
      <c r="AT233" s="231" t="s">
        <v>161</v>
      </c>
      <c r="AU233" s="231" t="s">
        <v>89</v>
      </c>
      <c r="AY233" s="17" t="s">
        <v>159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7" t="s">
        <v>87</v>
      </c>
      <c r="BK233" s="232">
        <f>ROUND(I233*H233,1)</f>
        <v>0</v>
      </c>
      <c r="BL233" s="17" t="s">
        <v>1417</v>
      </c>
      <c r="BM233" s="231" t="s">
        <v>2058</v>
      </c>
    </row>
    <row r="234" s="2" customFormat="1" ht="6.96" customHeight="1">
      <c r="A234" s="38"/>
      <c r="B234" s="66"/>
      <c r="C234" s="67"/>
      <c r="D234" s="67"/>
      <c r="E234" s="67"/>
      <c r="F234" s="67"/>
      <c r="G234" s="67"/>
      <c r="H234" s="67"/>
      <c r="I234" s="67"/>
      <c r="J234" s="67"/>
      <c r="K234" s="67"/>
      <c r="L234" s="44"/>
      <c r="M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</row>
  </sheetData>
  <sheetProtection sheet="1" autoFilter="0" formatColumns="0" formatRows="0" objects="1" scenarios="1" spinCount="100000" saltValue="AR34Ox1/Lb66Lg7fVeyu8zHlxYwnPhWnhu6HHku4umCqCp0ZKJcQJ3sJBR4N/F4Qkz01ByMGgIRrfKB44wjIqA==" hashValue="JeF4/uiNtMNdD9dIvpqSOLY6IFLircbWlCFpZbJcsIGnVTPB8B69CEy33VVgcm4yNJApQvQBHik4OKC6li9DTA==" algorithmName="SHA-512" password="CC35"/>
  <autoFilter ref="C122:K23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89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Zázemí pro ŠPP, rozšíření ŠJ a ŠD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2059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32</v>
      </c>
      <c r="F21" s="38"/>
      <c r="G21" s="38"/>
      <c r="H21" s="38"/>
      <c r="I21" s="140" t="s">
        <v>28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34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1831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37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3.25" customHeight="1">
      <c r="A27" s="145"/>
      <c r="B27" s="146"/>
      <c r="C27" s="145"/>
      <c r="D27" s="145"/>
      <c r="E27" s="147" t="s">
        <v>108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39</v>
      </c>
      <c r="E30" s="38"/>
      <c r="F30" s="38"/>
      <c r="G30" s="38"/>
      <c r="H30" s="38"/>
      <c r="I30" s="38"/>
      <c r="J30" s="151">
        <f>ROUND(J122, 1)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41</v>
      </c>
      <c r="G32" s="38"/>
      <c r="H32" s="38"/>
      <c r="I32" s="152" t="s">
        <v>40</v>
      </c>
      <c r="J32" s="152" t="s">
        <v>42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43</v>
      </c>
      <c r="E33" s="140" t="s">
        <v>44</v>
      </c>
      <c r="F33" s="154">
        <f>ROUND((SUM(BE122:BE158)),  1)</f>
        <v>0</v>
      </c>
      <c r="G33" s="38"/>
      <c r="H33" s="38"/>
      <c r="I33" s="155">
        <v>0.20999999999999999</v>
      </c>
      <c r="J33" s="154">
        <f>ROUND(((SUM(BE122:BE158))*I33),  1)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45</v>
      </c>
      <c r="F34" s="154">
        <f>ROUND((SUM(BF122:BF158)),  1)</f>
        <v>0</v>
      </c>
      <c r="G34" s="38"/>
      <c r="H34" s="38"/>
      <c r="I34" s="155">
        <v>0.12</v>
      </c>
      <c r="J34" s="154">
        <f>ROUND(((SUM(BF122:BF158))*I34),  1)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46</v>
      </c>
      <c r="F35" s="154">
        <f>ROUND((SUM(BG122:BG158)),  1)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47</v>
      </c>
      <c r="F36" s="154">
        <f>ROUND((SUM(BH122:BH158)),  1)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48</v>
      </c>
      <c r="F37" s="154">
        <f>ROUND((SUM(BI122:BI158)),  1)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49</v>
      </c>
      <c r="E39" s="158"/>
      <c r="F39" s="158"/>
      <c r="G39" s="159" t="s">
        <v>50</v>
      </c>
      <c r="H39" s="160" t="s">
        <v>51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52</v>
      </c>
      <c r="E50" s="164"/>
      <c r="F50" s="164"/>
      <c r="G50" s="163" t="s">
        <v>53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54</v>
      </c>
      <c r="E61" s="166"/>
      <c r="F61" s="167" t="s">
        <v>55</v>
      </c>
      <c r="G61" s="165" t="s">
        <v>54</v>
      </c>
      <c r="H61" s="166"/>
      <c r="I61" s="166"/>
      <c r="J61" s="168" t="s">
        <v>55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56</v>
      </c>
      <c r="E65" s="169"/>
      <c r="F65" s="169"/>
      <c r="G65" s="163" t="s">
        <v>57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54</v>
      </c>
      <c r="E76" s="166"/>
      <c r="F76" s="167" t="s">
        <v>55</v>
      </c>
      <c r="G76" s="165" t="s">
        <v>54</v>
      </c>
      <c r="H76" s="166"/>
      <c r="I76" s="166"/>
      <c r="J76" s="168" t="s">
        <v>55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Zázemí pro ŠPP, rozšíření ŠJ a ŠD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609-06 - EI slaboproud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p.č.st. 3068, p.č. 1753/2, p.č. 1753/1</v>
      </c>
      <c r="G89" s="40"/>
      <c r="H89" s="40"/>
      <c r="I89" s="32" t="s">
        <v>22</v>
      </c>
      <c r="J89" s="79" t="str">
        <f>IF(J12="","",J12)</f>
        <v>3. 10. 2025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40"/>
      <c r="E91" s="40"/>
      <c r="F91" s="27" t="str">
        <f>E15</f>
        <v>Město Písek, Velké náměstí 114/3, 397 01 Písek</v>
      </c>
      <c r="G91" s="40"/>
      <c r="H91" s="40"/>
      <c r="I91" s="32" t="s">
        <v>31</v>
      </c>
      <c r="J91" s="36" t="str">
        <f>E21</f>
        <v>Atelier Písek s.r.o., Ing. arch. Eva Svinteková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>Ing. Václav Friedl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110</v>
      </c>
      <c r="D94" s="176"/>
      <c r="E94" s="176"/>
      <c r="F94" s="176"/>
      <c r="G94" s="176"/>
      <c r="H94" s="176"/>
      <c r="I94" s="176"/>
      <c r="J94" s="177" t="s">
        <v>111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112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113</v>
      </c>
    </row>
    <row r="97" s="9" customFormat="1" ht="24.96" customHeight="1">
      <c r="A97" s="9"/>
      <c r="B97" s="179"/>
      <c r="C97" s="180"/>
      <c r="D97" s="181" t="s">
        <v>114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1833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129</v>
      </c>
      <c r="E99" s="182"/>
      <c r="F99" s="182"/>
      <c r="G99" s="182"/>
      <c r="H99" s="182"/>
      <c r="I99" s="182"/>
      <c r="J99" s="183">
        <f>J128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5"/>
      <c r="C100" s="186"/>
      <c r="D100" s="187" t="s">
        <v>2060</v>
      </c>
      <c r="E100" s="188"/>
      <c r="F100" s="188"/>
      <c r="G100" s="188"/>
      <c r="H100" s="188"/>
      <c r="I100" s="188"/>
      <c r="J100" s="189">
        <f>J129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9"/>
      <c r="C101" s="180"/>
      <c r="D101" s="181" t="s">
        <v>142</v>
      </c>
      <c r="E101" s="182"/>
      <c r="F101" s="182"/>
      <c r="G101" s="182"/>
      <c r="H101" s="182"/>
      <c r="I101" s="182"/>
      <c r="J101" s="183">
        <f>J156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5"/>
      <c r="C102" s="186"/>
      <c r="D102" s="187" t="s">
        <v>143</v>
      </c>
      <c r="E102" s="188"/>
      <c r="F102" s="188"/>
      <c r="G102" s="188"/>
      <c r="H102" s="188"/>
      <c r="I102" s="188"/>
      <c r="J102" s="189">
        <f>J157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144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Zázemí pro ŠPP, rozšíření ŠJ a ŠD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609-06 - EI slaboproud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p.č.st. 3068, p.č. 1753/2, p.č. 1753/1</v>
      </c>
      <c r="G116" s="40"/>
      <c r="H116" s="40"/>
      <c r="I116" s="32" t="s">
        <v>22</v>
      </c>
      <c r="J116" s="79" t="str">
        <f>IF(J12="","",J12)</f>
        <v>3. 10. 2025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40.05" customHeight="1">
      <c r="A118" s="38"/>
      <c r="B118" s="39"/>
      <c r="C118" s="32" t="s">
        <v>24</v>
      </c>
      <c r="D118" s="40"/>
      <c r="E118" s="40"/>
      <c r="F118" s="27" t="str">
        <f>E15</f>
        <v>Město Písek, Velké náměstí 114/3, 397 01 Písek</v>
      </c>
      <c r="G118" s="40"/>
      <c r="H118" s="40"/>
      <c r="I118" s="32" t="s">
        <v>31</v>
      </c>
      <c r="J118" s="36" t="str">
        <f>E21</f>
        <v>Atelier Písek s.r.o., Ing. arch. Eva Svinteková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29</v>
      </c>
      <c r="D119" s="40"/>
      <c r="E119" s="40"/>
      <c r="F119" s="27" t="str">
        <f>IF(E18="","",E18)</f>
        <v>Vyplň údaj</v>
      </c>
      <c r="G119" s="40"/>
      <c r="H119" s="40"/>
      <c r="I119" s="32" t="s">
        <v>34</v>
      </c>
      <c r="J119" s="36" t="str">
        <f>E24</f>
        <v>Ing. Václav Friedl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145</v>
      </c>
      <c r="D121" s="194" t="s">
        <v>64</v>
      </c>
      <c r="E121" s="194" t="s">
        <v>60</v>
      </c>
      <c r="F121" s="194" t="s">
        <v>61</v>
      </c>
      <c r="G121" s="194" t="s">
        <v>146</v>
      </c>
      <c r="H121" s="194" t="s">
        <v>147</v>
      </c>
      <c r="I121" s="194" t="s">
        <v>148</v>
      </c>
      <c r="J121" s="195" t="s">
        <v>111</v>
      </c>
      <c r="K121" s="196" t="s">
        <v>149</v>
      </c>
      <c r="L121" s="197"/>
      <c r="M121" s="100" t="s">
        <v>1</v>
      </c>
      <c r="N121" s="101" t="s">
        <v>43</v>
      </c>
      <c r="O121" s="101" t="s">
        <v>150</v>
      </c>
      <c r="P121" s="101" t="s">
        <v>151</v>
      </c>
      <c r="Q121" s="101" t="s">
        <v>152</v>
      </c>
      <c r="R121" s="101" t="s">
        <v>153</v>
      </c>
      <c r="S121" s="101" t="s">
        <v>154</v>
      </c>
      <c r="T121" s="102" t="s">
        <v>155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156</v>
      </c>
      <c r="D122" s="40"/>
      <c r="E122" s="40"/>
      <c r="F122" s="40"/>
      <c r="G122" s="40"/>
      <c r="H122" s="40"/>
      <c r="I122" s="40"/>
      <c r="J122" s="198">
        <f>BK122</f>
        <v>0</v>
      </c>
      <c r="K122" s="40"/>
      <c r="L122" s="44"/>
      <c r="M122" s="103"/>
      <c r="N122" s="199"/>
      <c r="O122" s="104"/>
      <c r="P122" s="200">
        <f>P123+P128+P156</f>
        <v>0</v>
      </c>
      <c r="Q122" s="104"/>
      <c r="R122" s="200">
        <f>R123+R128+R156</f>
        <v>0.0041599999999999996</v>
      </c>
      <c r="S122" s="104"/>
      <c r="T122" s="201">
        <f>T123+T128+T156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78</v>
      </c>
      <c r="AU122" s="17" t="s">
        <v>113</v>
      </c>
      <c r="BK122" s="202">
        <f>BK123+BK128+BK156</f>
        <v>0</v>
      </c>
    </row>
    <row r="123" s="12" customFormat="1" ht="25.92" customHeight="1">
      <c r="A123" s="12"/>
      <c r="B123" s="203"/>
      <c r="C123" s="204"/>
      <c r="D123" s="205" t="s">
        <v>78</v>
      </c>
      <c r="E123" s="206" t="s">
        <v>157</v>
      </c>
      <c r="F123" s="206" t="s">
        <v>158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</f>
        <v>0</v>
      </c>
      <c r="Q123" s="211"/>
      <c r="R123" s="212">
        <f>R124</f>
        <v>0.0041599999999999996</v>
      </c>
      <c r="S123" s="211"/>
      <c r="T123" s="21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87</v>
      </c>
      <c r="AT123" s="215" t="s">
        <v>78</v>
      </c>
      <c r="AU123" s="215" t="s">
        <v>79</v>
      </c>
      <c r="AY123" s="214" t="s">
        <v>159</v>
      </c>
      <c r="BK123" s="216">
        <f>BK124</f>
        <v>0</v>
      </c>
    </row>
    <row r="124" s="12" customFormat="1" ht="22.8" customHeight="1">
      <c r="A124" s="12"/>
      <c r="B124" s="203"/>
      <c r="C124" s="204"/>
      <c r="D124" s="205" t="s">
        <v>78</v>
      </c>
      <c r="E124" s="217" t="s">
        <v>198</v>
      </c>
      <c r="F124" s="217" t="s">
        <v>1840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SUM(P125:P127)</f>
        <v>0</v>
      </c>
      <c r="Q124" s="211"/>
      <c r="R124" s="212">
        <f>SUM(R125:R127)</f>
        <v>0.0041599999999999996</v>
      </c>
      <c r="S124" s="211"/>
      <c r="T124" s="213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87</v>
      </c>
      <c r="AT124" s="215" t="s">
        <v>78</v>
      </c>
      <c r="AU124" s="215" t="s">
        <v>87</v>
      </c>
      <c r="AY124" s="214" t="s">
        <v>159</v>
      </c>
      <c r="BK124" s="216">
        <f>SUM(BK125:BK127)</f>
        <v>0</v>
      </c>
    </row>
    <row r="125" s="2" customFormat="1" ht="33" customHeight="1">
      <c r="A125" s="38"/>
      <c r="B125" s="39"/>
      <c r="C125" s="219" t="s">
        <v>87</v>
      </c>
      <c r="D125" s="219" t="s">
        <v>161</v>
      </c>
      <c r="E125" s="220" t="s">
        <v>888</v>
      </c>
      <c r="F125" s="221" t="s">
        <v>889</v>
      </c>
      <c r="G125" s="222" t="s">
        <v>173</v>
      </c>
      <c r="H125" s="223">
        <v>32</v>
      </c>
      <c r="I125" s="224"/>
      <c r="J125" s="225">
        <f>ROUND(I125*H125,1)</f>
        <v>0</v>
      </c>
      <c r="K125" s="226"/>
      <c r="L125" s="44"/>
      <c r="M125" s="227" t="s">
        <v>1</v>
      </c>
      <c r="N125" s="228" t="s">
        <v>44</v>
      </c>
      <c r="O125" s="91"/>
      <c r="P125" s="229">
        <f>O125*H125</f>
        <v>0</v>
      </c>
      <c r="Q125" s="229">
        <v>0.00012999999999999999</v>
      </c>
      <c r="R125" s="229">
        <f>Q125*H125</f>
        <v>0.0041599999999999996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165</v>
      </c>
      <c r="AT125" s="231" t="s">
        <v>161</v>
      </c>
      <c r="AU125" s="231" t="s">
        <v>89</v>
      </c>
      <c r="AY125" s="17" t="s">
        <v>159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87</v>
      </c>
      <c r="BK125" s="232">
        <f>ROUND(I125*H125,1)</f>
        <v>0</v>
      </c>
      <c r="BL125" s="17" t="s">
        <v>165</v>
      </c>
      <c r="BM125" s="231" t="s">
        <v>2061</v>
      </c>
    </row>
    <row r="126" s="2" customFormat="1" ht="16.5" customHeight="1">
      <c r="A126" s="38"/>
      <c r="B126" s="39"/>
      <c r="C126" s="219" t="s">
        <v>89</v>
      </c>
      <c r="D126" s="219" t="s">
        <v>161</v>
      </c>
      <c r="E126" s="220" t="s">
        <v>2062</v>
      </c>
      <c r="F126" s="221" t="s">
        <v>1843</v>
      </c>
      <c r="G126" s="222" t="s">
        <v>1844</v>
      </c>
      <c r="H126" s="223">
        <v>41</v>
      </c>
      <c r="I126" s="224"/>
      <c r="J126" s="225">
        <f>ROUND(I126*H126,1)</f>
        <v>0</v>
      </c>
      <c r="K126" s="226"/>
      <c r="L126" s="44"/>
      <c r="M126" s="227" t="s">
        <v>1</v>
      </c>
      <c r="N126" s="228" t="s">
        <v>44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165</v>
      </c>
      <c r="AT126" s="231" t="s">
        <v>161</v>
      </c>
      <c r="AU126" s="231" t="s">
        <v>89</v>
      </c>
      <c r="AY126" s="17" t="s">
        <v>159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87</v>
      </c>
      <c r="BK126" s="232">
        <f>ROUND(I126*H126,1)</f>
        <v>0</v>
      </c>
      <c r="BL126" s="17" t="s">
        <v>165</v>
      </c>
      <c r="BM126" s="231" t="s">
        <v>2063</v>
      </c>
    </row>
    <row r="127" s="2" customFormat="1" ht="16.5" customHeight="1">
      <c r="A127" s="38"/>
      <c r="B127" s="39"/>
      <c r="C127" s="219" t="s">
        <v>170</v>
      </c>
      <c r="D127" s="219" t="s">
        <v>161</v>
      </c>
      <c r="E127" s="220" t="s">
        <v>2064</v>
      </c>
      <c r="F127" s="221" t="s">
        <v>1847</v>
      </c>
      <c r="G127" s="222" t="s">
        <v>1704</v>
      </c>
      <c r="H127" s="223">
        <v>1</v>
      </c>
      <c r="I127" s="224"/>
      <c r="J127" s="225">
        <f>ROUND(I127*H127,1)</f>
        <v>0</v>
      </c>
      <c r="K127" s="226"/>
      <c r="L127" s="44"/>
      <c r="M127" s="227" t="s">
        <v>1</v>
      </c>
      <c r="N127" s="228" t="s">
        <v>44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165</v>
      </c>
      <c r="AT127" s="231" t="s">
        <v>161</v>
      </c>
      <c r="AU127" s="231" t="s">
        <v>89</v>
      </c>
      <c r="AY127" s="17" t="s">
        <v>159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87</v>
      </c>
      <c r="BK127" s="232">
        <f>ROUND(I127*H127,1)</f>
        <v>0</v>
      </c>
      <c r="BL127" s="17" t="s">
        <v>165</v>
      </c>
      <c r="BM127" s="231" t="s">
        <v>2065</v>
      </c>
    </row>
    <row r="128" s="12" customFormat="1" ht="25.92" customHeight="1">
      <c r="A128" s="12"/>
      <c r="B128" s="203"/>
      <c r="C128" s="204"/>
      <c r="D128" s="205" t="s">
        <v>78</v>
      </c>
      <c r="E128" s="206" t="s">
        <v>955</v>
      </c>
      <c r="F128" s="206" t="s">
        <v>956</v>
      </c>
      <c r="G128" s="204"/>
      <c r="H128" s="204"/>
      <c r="I128" s="207"/>
      <c r="J128" s="208">
        <f>BK128</f>
        <v>0</v>
      </c>
      <c r="K128" s="204"/>
      <c r="L128" s="209"/>
      <c r="M128" s="210"/>
      <c r="N128" s="211"/>
      <c r="O128" s="211"/>
      <c r="P128" s="212">
        <f>P129</f>
        <v>0</v>
      </c>
      <c r="Q128" s="211"/>
      <c r="R128" s="212">
        <f>R129</f>
        <v>0</v>
      </c>
      <c r="S128" s="211"/>
      <c r="T128" s="213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89</v>
      </c>
      <c r="AT128" s="215" t="s">
        <v>78</v>
      </c>
      <c r="AU128" s="215" t="s">
        <v>79</v>
      </c>
      <c r="AY128" s="214" t="s">
        <v>159</v>
      </c>
      <c r="BK128" s="216">
        <f>BK129</f>
        <v>0</v>
      </c>
    </row>
    <row r="129" s="12" customFormat="1" ht="22.8" customHeight="1">
      <c r="A129" s="12"/>
      <c r="B129" s="203"/>
      <c r="C129" s="204"/>
      <c r="D129" s="205" t="s">
        <v>78</v>
      </c>
      <c r="E129" s="217" t="s">
        <v>2066</v>
      </c>
      <c r="F129" s="217" t="s">
        <v>2067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SUM(P130:P155)</f>
        <v>0</v>
      </c>
      <c r="Q129" s="211"/>
      <c r="R129" s="212">
        <f>SUM(R130:R155)</f>
        <v>0</v>
      </c>
      <c r="S129" s="211"/>
      <c r="T129" s="213">
        <f>SUM(T130:T155)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89</v>
      </c>
      <c r="AT129" s="215" t="s">
        <v>78</v>
      </c>
      <c r="AU129" s="215" t="s">
        <v>87</v>
      </c>
      <c r="AY129" s="214" t="s">
        <v>159</v>
      </c>
      <c r="BK129" s="216">
        <f>SUM(BK130:BK155)</f>
        <v>0</v>
      </c>
    </row>
    <row r="130" s="2" customFormat="1" ht="16.5" customHeight="1">
      <c r="A130" s="38"/>
      <c r="B130" s="39"/>
      <c r="C130" s="219" t="s">
        <v>165</v>
      </c>
      <c r="D130" s="219" t="s">
        <v>161</v>
      </c>
      <c r="E130" s="220" t="s">
        <v>2046</v>
      </c>
      <c r="F130" s="221" t="s">
        <v>2068</v>
      </c>
      <c r="G130" s="222" t="s">
        <v>1704</v>
      </c>
      <c r="H130" s="223">
        <v>1</v>
      </c>
      <c r="I130" s="224"/>
      <c r="J130" s="225">
        <f>ROUND(I130*H130,1)</f>
        <v>0</v>
      </c>
      <c r="K130" s="226"/>
      <c r="L130" s="44"/>
      <c r="M130" s="227" t="s">
        <v>1</v>
      </c>
      <c r="N130" s="228" t="s">
        <v>44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231</v>
      </c>
      <c r="AT130" s="231" t="s">
        <v>161</v>
      </c>
      <c r="AU130" s="231" t="s">
        <v>89</v>
      </c>
      <c r="AY130" s="17" t="s">
        <v>159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87</v>
      </c>
      <c r="BK130" s="232">
        <f>ROUND(I130*H130,1)</f>
        <v>0</v>
      </c>
      <c r="BL130" s="17" t="s">
        <v>231</v>
      </c>
      <c r="BM130" s="231" t="s">
        <v>89</v>
      </c>
    </row>
    <row r="131" s="2" customFormat="1" ht="66.75" customHeight="1">
      <c r="A131" s="38"/>
      <c r="B131" s="39"/>
      <c r="C131" s="219" t="s">
        <v>181</v>
      </c>
      <c r="D131" s="219" t="s">
        <v>161</v>
      </c>
      <c r="E131" s="220" t="s">
        <v>2049</v>
      </c>
      <c r="F131" s="221" t="s">
        <v>2069</v>
      </c>
      <c r="G131" s="222" t="s">
        <v>1704</v>
      </c>
      <c r="H131" s="223">
        <v>1</v>
      </c>
      <c r="I131" s="224"/>
      <c r="J131" s="225">
        <f>ROUND(I131*H131,1)</f>
        <v>0</v>
      </c>
      <c r="K131" s="226"/>
      <c r="L131" s="44"/>
      <c r="M131" s="227" t="s">
        <v>1</v>
      </c>
      <c r="N131" s="228" t="s">
        <v>44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231</v>
      </c>
      <c r="AT131" s="231" t="s">
        <v>161</v>
      </c>
      <c r="AU131" s="231" t="s">
        <v>89</v>
      </c>
      <c r="AY131" s="17" t="s">
        <v>159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87</v>
      </c>
      <c r="BK131" s="232">
        <f>ROUND(I131*H131,1)</f>
        <v>0</v>
      </c>
      <c r="BL131" s="17" t="s">
        <v>231</v>
      </c>
      <c r="BM131" s="231" t="s">
        <v>165</v>
      </c>
    </row>
    <row r="132" s="2" customFormat="1" ht="16.5" customHeight="1">
      <c r="A132" s="38"/>
      <c r="B132" s="39"/>
      <c r="C132" s="219" t="s">
        <v>186</v>
      </c>
      <c r="D132" s="219" t="s">
        <v>161</v>
      </c>
      <c r="E132" s="220" t="s">
        <v>2052</v>
      </c>
      <c r="F132" s="221" t="s">
        <v>2070</v>
      </c>
      <c r="G132" s="222" t="s">
        <v>1704</v>
      </c>
      <c r="H132" s="223">
        <v>2</v>
      </c>
      <c r="I132" s="224"/>
      <c r="J132" s="225">
        <f>ROUND(I132*H132,1)</f>
        <v>0</v>
      </c>
      <c r="K132" s="226"/>
      <c r="L132" s="44"/>
      <c r="M132" s="227" t="s">
        <v>1</v>
      </c>
      <c r="N132" s="228" t="s">
        <v>44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231</v>
      </c>
      <c r="AT132" s="231" t="s">
        <v>161</v>
      </c>
      <c r="AU132" s="231" t="s">
        <v>89</v>
      </c>
      <c r="AY132" s="17" t="s">
        <v>159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87</v>
      </c>
      <c r="BK132" s="232">
        <f>ROUND(I132*H132,1)</f>
        <v>0</v>
      </c>
      <c r="BL132" s="17" t="s">
        <v>231</v>
      </c>
      <c r="BM132" s="231" t="s">
        <v>186</v>
      </c>
    </row>
    <row r="133" s="2" customFormat="1" ht="16.5" customHeight="1">
      <c r="A133" s="38"/>
      <c r="B133" s="39"/>
      <c r="C133" s="219" t="s">
        <v>190</v>
      </c>
      <c r="D133" s="219" t="s">
        <v>161</v>
      </c>
      <c r="E133" s="220" t="s">
        <v>1853</v>
      </c>
      <c r="F133" s="221" t="s">
        <v>2071</v>
      </c>
      <c r="G133" s="222" t="s">
        <v>1704</v>
      </c>
      <c r="H133" s="223">
        <v>2</v>
      </c>
      <c r="I133" s="224"/>
      <c r="J133" s="225">
        <f>ROUND(I133*H133,1)</f>
        <v>0</v>
      </c>
      <c r="K133" s="226"/>
      <c r="L133" s="44"/>
      <c r="M133" s="227" t="s">
        <v>1</v>
      </c>
      <c r="N133" s="228" t="s">
        <v>44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231</v>
      </c>
      <c r="AT133" s="231" t="s">
        <v>161</v>
      </c>
      <c r="AU133" s="231" t="s">
        <v>89</v>
      </c>
      <c r="AY133" s="17" t="s">
        <v>159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87</v>
      </c>
      <c r="BK133" s="232">
        <f>ROUND(I133*H133,1)</f>
        <v>0</v>
      </c>
      <c r="BL133" s="17" t="s">
        <v>231</v>
      </c>
      <c r="BM133" s="231" t="s">
        <v>194</v>
      </c>
    </row>
    <row r="134" s="2" customFormat="1" ht="16.5" customHeight="1">
      <c r="A134" s="38"/>
      <c r="B134" s="39"/>
      <c r="C134" s="219" t="s">
        <v>194</v>
      </c>
      <c r="D134" s="219" t="s">
        <v>161</v>
      </c>
      <c r="E134" s="220" t="s">
        <v>1856</v>
      </c>
      <c r="F134" s="221" t="s">
        <v>2072</v>
      </c>
      <c r="G134" s="222" t="s">
        <v>1704</v>
      </c>
      <c r="H134" s="223">
        <v>1</v>
      </c>
      <c r="I134" s="224"/>
      <c r="J134" s="225">
        <f>ROUND(I134*H134,1)</f>
        <v>0</v>
      </c>
      <c r="K134" s="226"/>
      <c r="L134" s="44"/>
      <c r="M134" s="227" t="s">
        <v>1</v>
      </c>
      <c r="N134" s="228" t="s">
        <v>44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231</v>
      </c>
      <c r="AT134" s="231" t="s">
        <v>161</v>
      </c>
      <c r="AU134" s="231" t="s">
        <v>89</v>
      </c>
      <c r="AY134" s="17" t="s">
        <v>159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87</v>
      </c>
      <c r="BK134" s="232">
        <f>ROUND(I134*H134,1)</f>
        <v>0</v>
      </c>
      <c r="BL134" s="17" t="s">
        <v>231</v>
      </c>
      <c r="BM134" s="231" t="s">
        <v>203</v>
      </c>
    </row>
    <row r="135" s="2" customFormat="1" ht="16.5" customHeight="1">
      <c r="A135" s="38"/>
      <c r="B135" s="39"/>
      <c r="C135" s="219" t="s">
        <v>198</v>
      </c>
      <c r="D135" s="219" t="s">
        <v>161</v>
      </c>
      <c r="E135" s="220" t="s">
        <v>1859</v>
      </c>
      <c r="F135" s="221" t="s">
        <v>2073</v>
      </c>
      <c r="G135" s="222" t="s">
        <v>1704</v>
      </c>
      <c r="H135" s="223">
        <v>3</v>
      </c>
      <c r="I135" s="224"/>
      <c r="J135" s="225">
        <f>ROUND(I135*H135,1)</f>
        <v>0</v>
      </c>
      <c r="K135" s="226"/>
      <c r="L135" s="44"/>
      <c r="M135" s="227" t="s">
        <v>1</v>
      </c>
      <c r="N135" s="228" t="s">
        <v>44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231</v>
      </c>
      <c r="AT135" s="231" t="s">
        <v>161</v>
      </c>
      <c r="AU135" s="231" t="s">
        <v>89</v>
      </c>
      <c r="AY135" s="17" t="s">
        <v>159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87</v>
      </c>
      <c r="BK135" s="232">
        <f>ROUND(I135*H135,1)</f>
        <v>0</v>
      </c>
      <c r="BL135" s="17" t="s">
        <v>231</v>
      </c>
      <c r="BM135" s="231" t="s">
        <v>8</v>
      </c>
    </row>
    <row r="136" s="2" customFormat="1" ht="16.5" customHeight="1">
      <c r="A136" s="38"/>
      <c r="B136" s="39"/>
      <c r="C136" s="219" t="s">
        <v>203</v>
      </c>
      <c r="D136" s="219" t="s">
        <v>161</v>
      </c>
      <c r="E136" s="220" t="s">
        <v>1862</v>
      </c>
      <c r="F136" s="221" t="s">
        <v>2074</v>
      </c>
      <c r="G136" s="222" t="s">
        <v>1704</v>
      </c>
      <c r="H136" s="223">
        <v>9</v>
      </c>
      <c r="I136" s="224"/>
      <c r="J136" s="225">
        <f>ROUND(I136*H136,1)</f>
        <v>0</v>
      </c>
      <c r="K136" s="226"/>
      <c r="L136" s="44"/>
      <c r="M136" s="227" t="s">
        <v>1</v>
      </c>
      <c r="N136" s="228" t="s">
        <v>44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231</v>
      </c>
      <c r="AT136" s="231" t="s">
        <v>161</v>
      </c>
      <c r="AU136" s="231" t="s">
        <v>89</v>
      </c>
      <c r="AY136" s="17" t="s">
        <v>159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87</v>
      </c>
      <c r="BK136" s="232">
        <f>ROUND(I136*H136,1)</f>
        <v>0</v>
      </c>
      <c r="BL136" s="17" t="s">
        <v>231</v>
      </c>
      <c r="BM136" s="231" t="s">
        <v>221</v>
      </c>
    </row>
    <row r="137" s="2" customFormat="1" ht="16.5" customHeight="1">
      <c r="A137" s="38"/>
      <c r="B137" s="39"/>
      <c r="C137" s="219" t="s">
        <v>207</v>
      </c>
      <c r="D137" s="219" t="s">
        <v>161</v>
      </c>
      <c r="E137" s="220" t="s">
        <v>1880</v>
      </c>
      <c r="F137" s="221" t="s">
        <v>2075</v>
      </c>
      <c r="G137" s="222" t="s">
        <v>427</v>
      </c>
      <c r="H137" s="223">
        <v>1382</v>
      </c>
      <c r="I137" s="224"/>
      <c r="J137" s="225">
        <f>ROUND(I137*H137,1)</f>
        <v>0</v>
      </c>
      <c r="K137" s="226"/>
      <c r="L137" s="44"/>
      <c r="M137" s="227" t="s">
        <v>1</v>
      </c>
      <c r="N137" s="228" t="s">
        <v>44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231</v>
      </c>
      <c r="AT137" s="231" t="s">
        <v>161</v>
      </c>
      <c r="AU137" s="231" t="s">
        <v>89</v>
      </c>
      <c r="AY137" s="17" t="s">
        <v>159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87</v>
      </c>
      <c r="BK137" s="232">
        <f>ROUND(I137*H137,1)</f>
        <v>0</v>
      </c>
      <c r="BL137" s="17" t="s">
        <v>231</v>
      </c>
      <c r="BM137" s="231" t="s">
        <v>231</v>
      </c>
    </row>
    <row r="138" s="2" customFormat="1" ht="16.5" customHeight="1">
      <c r="A138" s="38"/>
      <c r="B138" s="39"/>
      <c r="C138" s="219" t="s">
        <v>8</v>
      </c>
      <c r="D138" s="219" t="s">
        <v>161</v>
      </c>
      <c r="E138" s="220" t="s">
        <v>1842</v>
      </c>
      <c r="F138" s="221" t="s">
        <v>2076</v>
      </c>
      <c r="G138" s="222" t="s">
        <v>1704</v>
      </c>
      <c r="H138" s="223">
        <v>14</v>
      </c>
      <c r="I138" s="224"/>
      <c r="J138" s="225">
        <f>ROUND(I138*H138,1)</f>
        <v>0</v>
      </c>
      <c r="K138" s="226"/>
      <c r="L138" s="44"/>
      <c r="M138" s="227" t="s">
        <v>1</v>
      </c>
      <c r="N138" s="228" t="s">
        <v>44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231</v>
      </c>
      <c r="AT138" s="231" t="s">
        <v>161</v>
      </c>
      <c r="AU138" s="231" t="s">
        <v>89</v>
      </c>
      <c r="AY138" s="17" t="s">
        <v>159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87</v>
      </c>
      <c r="BK138" s="232">
        <f>ROUND(I138*H138,1)</f>
        <v>0</v>
      </c>
      <c r="BL138" s="17" t="s">
        <v>231</v>
      </c>
      <c r="BM138" s="231" t="s">
        <v>241</v>
      </c>
    </row>
    <row r="139" s="2" customFormat="1" ht="16.5" customHeight="1">
      <c r="A139" s="38"/>
      <c r="B139" s="39"/>
      <c r="C139" s="219" t="s">
        <v>216</v>
      </c>
      <c r="D139" s="219" t="s">
        <v>161</v>
      </c>
      <c r="E139" s="220" t="s">
        <v>1846</v>
      </c>
      <c r="F139" s="221" t="s">
        <v>1951</v>
      </c>
      <c r="G139" s="222" t="s">
        <v>1704</v>
      </c>
      <c r="H139" s="223">
        <v>26</v>
      </c>
      <c r="I139" s="224"/>
      <c r="J139" s="225">
        <f>ROUND(I139*H139,1)</f>
        <v>0</v>
      </c>
      <c r="K139" s="226"/>
      <c r="L139" s="44"/>
      <c r="M139" s="227" t="s">
        <v>1</v>
      </c>
      <c r="N139" s="228" t="s">
        <v>44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231</v>
      </c>
      <c r="AT139" s="231" t="s">
        <v>161</v>
      </c>
      <c r="AU139" s="231" t="s">
        <v>89</v>
      </c>
      <c r="AY139" s="17" t="s">
        <v>159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87</v>
      </c>
      <c r="BK139" s="232">
        <f>ROUND(I139*H139,1)</f>
        <v>0</v>
      </c>
      <c r="BL139" s="17" t="s">
        <v>231</v>
      </c>
      <c r="BM139" s="231" t="s">
        <v>252</v>
      </c>
    </row>
    <row r="140" s="2" customFormat="1" ht="16.5" customHeight="1">
      <c r="A140" s="38"/>
      <c r="B140" s="39"/>
      <c r="C140" s="219" t="s">
        <v>221</v>
      </c>
      <c r="D140" s="219" t="s">
        <v>161</v>
      </c>
      <c r="E140" s="220" t="s">
        <v>2077</v>
      </c>
      <c r="F140" s="221" t="s">
        <v>2078</v>
      </c>
      <c r="G140" s="222" t="s">
        <v>1704</v>
      </c>
      <c r="H140" s="223">
        <v>2</v>
      </c>
      <c r="I140" s="224"/>
      <c r="J140" s="225">
        <f>ROUND(I140*H140,1)</f>
        <v>0</v>
      </c>
      <c r="K140" s="226"/>
      <c r="L140" s="44"/>
      <c r="M140" s="227" t="s">
        <v>1</v>
      </c>
      <c r="N140" s="228" t="s">
        <v>44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231</v>
      </c>
      <c r="AT140" s="231" t="s">
        <v>161</v>
      </c>
      <c r="AU140" s="231" t="s">
        <v>89</v>
      </c>
      <c r="AY140" s="17" t="s">
        <v>159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87</v>
      </c>
      <c r="BK140" s="232">
        <f>ROUND(I140*H140,1)</f>
        <v>0</v>
      </c>
      <c r="BL140" s="17" t="s">
        <v>231</v>
      </c>
      <c r="BM140" s="231" t="s">
        <v>259</v>
      </c>
    </row>
    <row r="141" s="2" customFormat="1" ht="16.5" customHeight="1">
      <c r="A141" s="38"/>
      <c r="B141" s="39"/>
      <c r="C141" s="219" t="s">
        <v>226</v>
      </c>
      <c r="D141" s="219" t="s">
        <v>161</v>
      </c>
      <c r="E141" s="220" t="s">
        <v>2079</v>
      </c>
      <c r="F141" s="221" t="s">
        <v>2080</v>
      </c>
      <c r="G141" s="222" t="s">
        <v>1704</v>
      </c>
      <c r="H141" s="223">
        <v>2</v>
      </c>
      <c r="I141" s="224"/>
      <c r="J141" s="225">
        <f>ROUND(I141*H141,1)</f>
        <v>0</v>
      </c>
      <c r="K141" s="226"/>
      <c r="L141" s="44"/>
      <c r="M141" s="227" t="s">
        <v>1</v>
      </c>
      <c r="N141" s="228" t="s">
        <v>44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231</v>
      </c>
      <c r="AT141" s="231" t="s">
        <v>161</v>
      </c>
      <c r="AU141" s="231" t="s">
        <v>89</v>
      </c>
      <c r="AY141" s="17" t="s">
        <v>159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87</v>
      </c>
      <c r="BK141" s="232">
        <f>ROUND(I141*H141,1)</f>
        <v>0</v>
      </c>
      <c r="BL141" s="17" t="s">
        <v>231</v>
      </c>
      <c r="BM141" s="231" t="s">
        <v>269</v>
      </c>
    </row>
    <row r="142" s="2" customFormat="1" ht="16.5" customHeight="1">
      <c r="A142" s="38"/>
      <c r="B142" s="39"/>
      <c r="C142" s="219" t="s">
        <v>231</v>
      </c>
      <c r="D142" s="219" t="s">
        <v>161</v>
      </c>
      <c r="E142" s="220" t="s">
        <v>2081</v>
      </c>
      <c r="F142" s="221" t="s">
        <v>2082</v>
      </c>
      <c r="G142" s="222" t="s">
        <v>427</v>
      </c>
      <c r="H142" s="223">
        <v>432</v>
      </c>
      <c r="I142" s="224"/>
      <c r="J142" s="225">
        <f>ROUND(I142*H142,1)</f>
        <v>0</v>
      </c>
      <c r="K142" s="226"/>
      <c r="L142" s="44"/>
      <c r="M142" s="227" t="s">
        <v>1</v>
      </c>
      <c r="N142" s="228" t="s">
        <v>44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231</v>
      </c>
      <c r="AT142" s="231" t="s">
        <v>161</v>
      </c>
      <c r="AU142" s="231" t="s">
        <v>89</v>
      </c>
      <c r="AY142" s="17" t="s">
        <v>159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87</v>
      </c>
      <c r="BK142" s="232">
        <f>ROUND(I142*H142,1)</f>
        <v>0</v>
      </c>
      <c r="BL142" s="17" t="s">
        <v>231</v>
      </c>
      <c r="BM142" s="231" t="s">
        <v>278</v>
      </c>
    </row>
    <row r="143" s="2" customFormat="1" ht="16.5" customHeight="1">
      <c r="A143" s="38"/>
      <c r="B143" s="39"/>
      <c r="C143" s="219" t="s">
        <v>236</v>
      </c>
      <c r="D143" s="219" t="s">
        <v>161</v>
      </c>
      <c r="E143" s="220" t="s">
        <v>2083</v>
      </c>
      <c r="F143" s="221" t="s">
        <v>2084</v>
      </c>
      <c r="G143" s="222" t="s">
        <v>1704</v>
      </c>
      <c r="H143" s="223">
        <v>1</v>
      </c>
      <c r="I143" s="224"/>
      <c r="J143" s="225">
        <f>ROUND(I143*H143,1)</f>
        <v>0</v>
      </c>
      <c r="K143" s="226"/>
      <c r="L143" s="44"/>
      <c r="M143" s="227" t="s">
        <v>1</v>
      </c>
      <c r="N143" s="228" t="s">
        <v>44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231</v>
      </c>
      <c r="AT143" s="231" t="s">
        <v>161</v>
      </c>
      <c r="AU143" s="231" t="s">
        <v>89</v>
      </c>
      <c r="AY143" s="17" t="s">
        <v>159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87</v>
      </c>
      <c r="BK143" s="232">
        <f>ROUND(I143*H143,1)</f>
        <v>0</v>
      </c>
      <c r="BL143" s="17" t="s">
        <v>231</v>
      </c>
      <c r="BM143" s="231" t="s">
        <v>290</v>
      </c>
    </row>
    <row r="144" s="2" customFormat="1" ht="16.5" customHeight="1">
      <c r="A144" s="38"/>
      <c r="B144" s="39"/>
      <c r="C144" s="219" t="s">
        <v>241</v>
      </c>
      <c r="D144" s="219" t="s">
        <v>161</v>
      </c>
      <c r="E144" s="220" t="s">
        <v>1972</v>
      </c>
      <c r="F144" s="221" t="s">
        <v>1973</v>
      </c>
      <c r="G144" s="222" t="s">
        <v>427</v>
      </c>
      <c r="H144" s="223">
        <v>46</v>
      </c>
      <c r="I144" s="224"/>
      <c r="J144" s="225">
        <f>ROUND(I144*H144,1)</f>
        <v>0</v>
      </c>
      <c r="K144" s="226"/>
      <c r="L144" s="44"/>
      <c r="M144" s="227" t="s">
        <v>1</v>
      </c>
      <c r="N144" s="228" t="s">
        <v>44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231</v>
      </c>
      <c r="AT144" s="231" t="s">
        <v>161</v>
      </c>
      <c r="AU144" s="231" t="s">
        <v>89</v>
      </c>
      <c r="AY144" s="17" t="s">
        <v>159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87</v>
      </c>
      <c r="BK144" s="232">
        <f>ROUND(I144*H144,1)</f>
        <v>0</v>
      </c>
      <c r="BL144" s="17" t="s">
        <v>231</v>
      </c>
      <c r="BM144" s="231" t="s">
        <v>300</v>
      </c>
    </row>
    <row r="145" s="2" customFormat="1" ht="16.5" customHeight="1">
      <c r="A145" s="38"/>
      <c r="B145" s="39"/>
      <c r="C145" s="219" t="s">
        <v>248</v>
      </c>
      <c r="D145" s="219" t="s">
        <v>161</v>
      </c>
      <c r="E145" s="220" t="s">
        <v>2085</v>
      </c>
      <c r="F145" s="221" t="s">
        <v>2086</v>
      </c>
      <c r="G145" s="222" t="s">
        <v>1704</v>
      </c>
      <c r="H145" s="223">
        <v>7</v>
      </c>
      <c r="I145" s="224"/>
      <c r="J145" s="225">
        <f>ROUND(I145*H145,1)</f>
        <v>0</v>
      </c>
      <c r="K145" s="226"/>
      <c r="L145" s="44"/>
      <c r="M145" s="227" t="s">
        <v>1</v>
      </c>
      <c r="N145" s="228" t="s">
        <v>44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231</v>
      </c>
      <c r="AT145" s="231" t="s">
        <v>161</v>
      </c>
      <c r="AU145" s="231" t="s">
        <v>89</v>
      </c>
      <c r="AY145" s="17" t="s">
        <v>159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87</v>
      </c>
      <c r="BK145" s="232">
        <f>ROUND(I145*H145,1)</f>
        <v>0</v>
      </c>
      <c r="BL145" s="17" t="s">
        <v>231</v>
      </c>
      <c r="BM145" s="231" t="s">
        <v>311</v>
      </c>
    </row>
    <row r="146" s="2" customFormat="1" ht="16.5" customHeight="1">
      <c r="A146" s="38"/>
      <c r="B146" s="39"/>
      <c r="C146" s="219" t="s">
        <v>252</v>
      </c>
      <c r="D146" s="219" t="s">
        <v>161</v>
      </c>
      <c r="E146" s="220" t="s">
        <v>2087</v>
      </c>
      <c r="F146" s="221" t="s">
        <v>2088</v>
      </c>
      <c r="G146" s="222" t="s">
        <v>1704</v>
      </c>
      <c r="H146" s="223">
        <v>1</v>
      </c>
      <c r="I146" s="224"/>
      <c r="J146" s="225">
        <f>ROUND(I146*H146,1)</f>
        <v>0</v>
      </c>
      <c r="K146" s="226"/>
      <c r="L146" s="44"/>
      <c r="M146" s="227" t="s">
        <v>1</v>
      </c>
      <c r="N146" s="228" t="s">
        <v>44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231</v>
      </c>
      <c r="AT146" s="231" t="s">
        <v>161</v>
      </c>
      <c r="AU146" s="231" t="s">
        <v>89</v>
      </c>
      <c r="AY146" s="17" t="s">
        <v>159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87</v>
      </c>
      <c r="BK146" s="232">
        <f>ROUND(I146*H146,1)</f>
        <v>0</v>
      </c>
      <c r="BL146" s="17" t="s">
        <v>231</v>
      </c>
      <c r="BM146" s="231" t="s">
        <v>321</v>
      </c>
    </row>
    <row r="147" s="2" customFormat="1" ht="24.15" customHeight="1">
      <c r="A147" s="38"/>
      <c r="B147" s="39"/>
      <c r="C147" s="219" t="s">
        <v>7</v>
      </c>
      <c r="D147" s="219" t="s">
        <v>161</v>
      </c>
      <c r="E147" s="220" t="s">
        <v>2089</v>
      </c>
      <c r="F147" s="221" t="s">
        <v>2090</v>
      </c>
      <c r="G147" s="222" t="s">
        <v>1704</v>
      </c>
      <c r="H147" s="223">
        <v>1</v>
      </c>
      <c r="I147" s="224"/>
      <c r="J147" s="225">
        <f>ROUND(I147*H147,1)</f>
        <v>0</v>
      </c>
      <c r="K147" s="226"/>
      <c r="L147" s="44"/>
      <c r="M147" s="227" t="s">
        <v>1</v>
      </c>
      <c r="N147" s="228" t="s">
        <v>44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231</v>
      </c>
      <c r="AT147" s="231" t="s">
        <v>161</v>
      </c>
      <c r="AU147" s="231" t="s">
        <v>89</v>
      </c>
      <c r="AY147" s="17" t="s">
        <v>159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87</v>
      </c>
      <c r="BK147" s="232">
        <f>ROUND(I147*H147,1)</f>
        <v>0</v>
      </c>
      <c r="BL147" s="17" t="s">
        <v>231</v>
      </c>
      <c r="BM147" s="231" t="s">
        <v>333</v>
      </c>
    </row>
    <row r="148" s="2" customFormat="1" ht="16.5" customHeight="1">
      <c r="A148" s="38"/>
      <c r="B148" s="39"/>
      <c r="C148" s="219" t="s">
        <v>259</v>
      </c>
      <c r="D148" s="219" t="s">
        <v>161</v>
      </c>
      <c r="E148" s="220" t="s">
        <v>2091</v>
      </c>
      <c r="F148" s="221" t="s">
        <v>2031</v>
      </c>
      <c r="G148" s="222" t="s">
        <v>1704</v>
      </c>
      <c r="H148" s="223">
        <v>42</v>
      </c>
      <c r="I148" s="224"/>
      <c r="J148" s="225">
        <f>ROUND(I148*H148,1)</f>
        <v>0</v>
      </c>
      <c r="K148" s="226"/>
      <c r="L148" s="44"/>
      <c r="M148" s="227" t="s">
        <v>1</v>
      </c>
      <c r="N148" s="228" t="s">
        <v>44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231</v>
      </c>
      <c r="AT148" s="231" t="s">
        <v>161</v>
      </c>
      <c r="AU148" s="231" t="s">
        <v>89</v>
      </c>
      <c r="AY148" s="17" t="s">
        <v>159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87</v>
      </c>
      <c r="BK148" s="232">
        <f>ROUND(I148*H148,1)</f>
        <v>0</v>
      </c>
      <c r="BL148" s="17" t="s">
        <v>231</v>
      </c>
      <c r="BM148" s="231" t="s">
        <v>346</v>
      </c>
    </row>
    <row r="149" s="2" customFormat="1" ht="16.5" customHeight="1">
      <c r="A149" s="38"/>
      <c r="B149" s="39"/>
      <c r="C149" s="219" t="s">
        <v>264</v>
      </c>
      <c r="D149" s="219" t="s">
        <v>161</v>
      </c>
      <c r="E149" s="220" t="s">
        <v>2092</v>
      </c>
      <c r="F149" s="221" t="s">
        <v>1881</v>
      </c>
      <c r="G149" s="222" t="s">
        <v>1844</v>
      </c>
      <c r="H149" s="223">
        <v>23</v>
      </c>
      <c r="I149" s="224"/>
      <c r="J149" s="225">
        <f>ROUND(I149*H149,1)</f>
        <v>0</v>
      </c>
      <c r="K149" s="226"/>
      <c r="L149" s="44"/>
      <c r="M149" s="227" t="s">
        <v>1</v>
      </c>
      <c r="N149" s="228" t="s">
        <v>44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231</v>
      </c>
      <c r="AT149" s="231" t="s">
        <v>161</v>
      </c>
      <c r="AU149" s="231" t="s">
        <v>89</v>
      </c>
      <c r="AY149" s="17" t="s">
        <v>159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87</v>
      </c>
      <c r="BK149" s="232">
        <f>ROUND(I149*H149,1)</f>
        <v>0</v>
      </c>
      <c r="BL149" s="17" t="s">
        <v>231</v>
      </c>
      <c r="BM149" s="231" t="s">
        <v>2093</v>
      </c>
    </row>
    <row r="150" s="2" customFormat="1" ht="16.5" customHeight="1">
      <c r="A150" s="38"/>
      <c r="B150" s="39"/>
      <c r="C150" s="219" t="s">
        <v>269</v>
      </c>
      <c r="D150" s="219" t="s">
        <v>161</v>
      </c>
      <c r="E150" s="220" t="s">
        <v>2094</v>
      </c>
      <c r="F150" s="221" t="s">
        <v>2095</v>
      </c>
      <c r="G150" s="222" t="s">
        <v>1704</v>
      </c>
      <c r="H150" s="223">
        <v>1</v>
      </c>
      <c r="I150" s="224"/>
      <c r="J150" s="225">
        <f>ROUND(I150*H150,1)</f>
        <v>0</v>
      </c>
      <c r="K150" s="226"/>
      <c r="L150" s="44"/>
      <c r="M150" s="227" t="s">
        <v>1</v>
      </c>
      <c r="N150" s="228" t="s">
        <v>44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231</v>
      </c>
      <c r="AT150" s="231" t="s">
        <v>161</v>
      </c>
      <c r="AU150" s="231" t="s">
        <v>89</v>
      </c>
      <c r="AY150" s="17" t="s">
        <v>159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87</v>
      </c>
      <c r="BK150" s="232">
        <f>ROUND(I150*H150,1)</f>
        <v>0</v>
      </c>
      <c r="BL150" s="17" t="s">
        <v>231</v>
      </c>
      <c r="BM150" s="231" t="s">
        <v>355</v>
      </c>
    </row>
    <row r="151" s="2" customFormat="1" ht="16.5" customHeight="1">
      <c r="A151" s="38"/>
      <c r="B151" s="39"/>
      <c r="C151" s="219" t="s">
        <v>273</v>
      </c>
      <c r="D151" s="219" t="s">
        <v>161</v>
      </c>
      <c r="E151" s="220" t="s">
        <v>2096</v>
      </c>
      <c r="F151" s="221" t="s">
        <v>2045</v>
      </c>
      <c r="G151" s="222" t="s">
        <v>1704</v>
      </c>
      <c r="H151" s="223">
        <v>1</v>
      </c>
      <c r="I151" s="224"/>
      <c r="J151" s="225">
        <f>ROUND(I151*H151,1)</f>
        <v>0</v>
      </c>
      <c r="K151" s="226"/>
      <c r="L151" s="44"/>
      <c r="M151" s="227" t="s">
        <v>1</v>
      </c>
      <c r="N151" s="228" t="s">
        <v>44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231</v>
      </c>
      <c r="AT151" s="231" t="s">
        <v>161</v>
      </c>
      <c r="AU151" s="231" t="s">
        <v>89</v>
      </c>
      <c r="AY151" s="17" t="s">
        <v>159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87</v>
      </c>
      <c r="BK151" s="232">
        <f>ROUND(I151*H151,1)</f>
        <v>0</v>
      </c>
      <c r="BL151" s="17" t="s">
        <v>231</v>
      </c>
      <c r="BM151" s="231" t="s">
        <v>366</v>
      </c>
    </row>
    <row r="152" s="2" customFormat="1" ht="16.5" customHeight="1">
      <c r="A152" s="38"/>
      <c r="B152" s="39"/>
      <c r="C152" s="266" t="s">
        <v>278</v>
      </c>
      <c r="D152" s="266" t="s">
        <v>572</v>
      </c>
      <c r="E152" s="267" t="s">
        <v>2097</v>
      </c>
      <c r="F152" s="268" t="s">
        <v>2047</v>
      </c>
      <c r="G152" s="269" t="s">
        <v>1164</v>
      </c>
      <c r="H152" s="270">
        <v>1</v>
      </c>
      <c r="I152" s="271"/>
      <c r="J152" s="272">
        <f>ROUND(I152*H152,1)</f>
        <v>0</v>
      </c>
      <c r="K152" s="273"/>
      <c r="L152" s="274"/>
      <c r="M152" s="275" t="s">
        <v>1</v>
      </c>
      <c r="N152" s="276" t="s">
        <v>44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311</v>
      </c>
      <c r="AT152" s="231" t="s">
        <v>572</v>
      </c>
      <c r="AU152" s="231" t="s">
        <v>89</v>
      </c>
      <c r="AY152" s="17" t="s">
        <v>159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87</v>
      </c>
      <c r="BK152" s="232">
        <f>ROUND(I152*H152,1)</f>
        <v>0</v>
      </c>
      <c r="BL152" s="17" t="s">
        <v>231</v>
      </c>
      <c r="BM152" s="231" t="s">
        <v>2098</v>
      </c>
    </row>
    <row r="153" s="2" customFormat="1" ht="16.5" customHeight="1">
      <c r="A153" s="38"/>
      <c r="B153" s="39"/>
      <c r="C153" s="266" t="s">
        <v>283</v>
      </c>
      <c r="D153" s="266" t="s">
        <v>572</v>
      </c>
      <c r="E153" s="267" t="s">
        <v>2099</v>
      </c>
      <c r="F153" s="268" t="s">
        <v>2050</v>
      </c>
      <c r="G153" s="269" t="s">
        <v>1164</v>
      </c>
      <c r="H153" s="270">
        <v>1</v>
      </c>
      <c r="I153" s="271"/>
      <c r="J153" s="272">
        <f>ROUND(I153*H153,1)</f>
        <v>0</v>
      </c>
      <c r="K153" s="273"/>
      <c r="L153" s="274"/>
      <c r="M153" s="275" t="s">
        <v>1</v>
      </c>
      <c r="N153" s="276" t="s">
        <v>44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311</v>
      </c>
      <c r="AT153" s="231" t="s">
        <v>572</v>
      </c>
      <c r="AU153" s="231" t="s">
        <v>89</v>
      </c>
      <c r="AY153" s="17" t="s">
        <v>159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87</v>
      </c>
      <c r="BK153" s="232">
        <f>ROUND(I153*H153,1)</f>
        <v>0</v>
      </c>
      <c r="BL153" s="17" t="s">
        <v>231</v>
      </c>
      <c r="BM153" s="231" t="s">
        <v>2100</v>
      </c>
    </row>
    <row r="154" s="2" customFormat="1" ht="16.5" customHeight="1">
      <c r="A154" s="38"/>
      <c r="B154" s="39"/>
      <c r="C154" s="219" t="s">
        <v>290</v>
      </c>
      <c r="D154" s="219" t="s">
        <v>161</v>
      </c>
      <c r="E154" s="220" t="s">
        <v>2101</v>
      </c>
      <c r="F154" s="221" t="s">
        <v>2053</v>
      </c>
      <c r="G154" s="222" t="s">
        <v>1164</v>
      </c>
      <c r="H154" s="223">
        <v>1</v>
      </c>
      <c r="I154" s="224"/>
      <c r="J154" s="225">
        <f>ROUND(I154*H154,1)</f>
        <v>0</v>
      </c>
      <c r="K154" s="226"/>
      <c r="L154" s="44"/>
      <c r="M154" s="227" t="s">
        <v>1</v>
      </c>
      <c r="N154" s="228" t="s">
        <v>44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231</v>
      </c>
      <c r="AT154" s="231" t="s">
        <v>161</v>
      </c>
      <c r="AU154" s="231" t="s">
        <v>89</v>
      </c>
      <c r="AY154" s="17" t="s">
        <v>159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87</v>
      </c>
      <c r="BK154" s="232">
        <f>ROUND(I154*H154,1)</f>
        <v>0</v>
      </c>
      <c r="BL154" s="17" t="s">
        <v>231</v>
      </c>
      <c r="BM154" s="231" t="s">
        <v>2102</v>
      </c>
    </row>
    <row r="155" s="2" customFormat="1" ht="24.15" customHeight="1">
      <c r="A155" s="38"/>
      <c r="B155" s="39"/>
      <c r="C155" s="219" t="s">
        <v>295</v>
      </c>
      <c r="D155" s="219" t="s">
        <v>161</v>
      </c>
      <c r="E155" s="220" t="s">
        <v>2103</v>
      </c>
      <c r="F155" s="221" t="s">
        <v>2104</v>
      </c>
      <c r="G155" s="222" t="s">
        <v>1823</v>
      </c>
      <c r="H155" s="282"/>
      <c r="I155" s="224"/>
      <c r="J155" s="225">
        <f>ROUND(I155*H155,1)</f>
        <v>0</v>
      </c>
      <c r="K155" s="226"/>
      <c r="L155" s="44"/>
      <c r="M155" s="227" t="s">
        <v>1</v>
      </c>
      <c r="N155" s="228" t="s">
        <v>44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231</v>
      </c>
      <c r="AT155" s="231" t="s">
        <v>161</v>
      </c>
      <c r="AU155" s="231" t="s">
        <v>89</v>
      </c>
      <c r="AY155" s="17" t="s">
        <v>159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87</v>
      </c>
      <c r="BK155" s="232">
        <f>ROUND(I155*H155,1)</f>
        <v>0</v>
      </c>
      <c r="BL155" s="17" t="s">
        <v>231</v>
      </c>
      <c r="BM155" s="231" t="s">
        <v>2105</v>
      </c>
    </row>
    <row r="156" s="12" customFormat="1" ht="25.92" customHeight="1">
      <c r="A156" s="12"/>
      <c r="B156" s="203"/>
      <c r="C156" s="204"/>
      <c r="D156" s="205" t="s">
        <v>78</v>
      </c>
      <c r="E156" s="206" t="s">
        <v>1410</v>
      </c>
      <c r="F156" s="206" t="s">
        <v>1411</v>
      </c>
      <c r="G156" s="204"/>
      <c r="H156" s="204"/>
      <c r="I156" s="207"/>
      <c r="J156" s="208">
        <f>BK156</f>
        <v>0</v>
      </c>
      <c r="K156" s="204"/>
      <c r="L156" s="209"/>
      <c r="M156" s="210"/>
      <c r="N156" s="211"/>
      <c r="O156" s="211"/>
      <c r="P156" s="212">
        <f>P157</f>
        <v>0</v>
      </c>
      <c r="Q156" s="211"/>
      <c r="R156" s="212">
        <f>R157</f>
        <v>0</v>
      </c>
      <c r="S156" s="211"/>
      <c r="T156" s="213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4" t="s">
        <v>181</v>
      </c>
      <c r="AT156" s="215" t="s">
        <v>78</v>
      </c>
      <c r="AU156" s="215" t="s">
        <v>79</v>
      </c>
      <c r="AY156" s="214" t="s">
        <v>159</v>
      </c>
      <c r="BK156" s="216">
        <f>BK157</f>
        <v>0</v>
      </c>
    </row>
    <row r="157" s="12" customFormat="1" ht="22.8" customHeight="1">
      <c r="A157" s="12"/>
      <c r="B157" s="203"/>
      <c r="C157" s="204"/>
      <c r="D157" s="205" t="s">
        <v>78</v>
      </c>
      <c r="E157" s="217" t="s">
        <v>1412</v>
      </c>
      <c r="F157" s="217" t="s">
        <v>1413</v>
      </c>
      <c r="G157" s="204"/>
      <c r="H157" s="204"/>
      <c r="I157" s="207"/>
      <c r="J157" s="218">
        <f>BK157</f>
        <v>0</v>
      </c>
      <c r="K157" s="204"/>
      <c r="L157" s="209"/>
      <c r="M157" s="210"/>
      <c r="N157" s="211"/>
      <c r="O157" s="211"/>
      <c r="P157" s="212">
        <f>P158</f>
        <v>0</v>
      </c>
      <c r="Q157" s="211"/>
      <c r="R157" s="212">
        <f>R158</f>
        <v>0</v>
      </c>
      <c r="S157" s="211"/>
      <c r="T157" s="213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4" t="s">
        <v>181</v>
      </c>
      <c r="AT157" s="215" t="s">
        <v>78</v>
      </c>
      <c r="AU157" s="215" t="s">
        <v>87</v>
      </c>
      <c r="AY157" s="214" t="s">
        <v>159</v>
      </c>
      <c r="BK157" s="216">
        <f>BK158</f>
        <v>0</v>
      </c>
    </row>
    <row r="158" s="2" customFormat="1" ht="16.5" customHeight="1">
      <c r="A158" s="38"/>
      <c r="B158" s="39"/>
      <c r="C158" s="219" t="s">
        <v>300</v>
      </c>
      <c r="D158" s="219" t="s">
        <v>161</v>
      </c>
      <c r="E158" s="220" t="s">
        <v>1415</v>
      </c>
      <c r="F158" s="221" t="s">
        <v>1413</v>
      </c>
      <c r="G158" s="222" t="s">
        <v>1416</v>
      </c>
      <c r="H158" s="223">
        <v>1</v>
      </c>
      <c r="I158" s="224"/>
      <c r="J158" s="225">
        <f>ROUND(I158*H158,1)</f>
        <v>0</v>
      </c>
      <c r="K158" s="226"/>
      <c r="L158" s="44"/>
      <c r="M158" s="277" t="s">
        <v>1</v>
      </c>
      <c r="N158" s="278" t="s">
        <v>44</v>
      </c>
      <c r="O158" s="279"/>
      <c r="P158" s="280">
        <f>O158*H158</f>
        <v>0</v>
      </c>
      <c r="Q158" s="280">
        <v>0</v>
      </c>
      <c r="R158" s="280">
        <f>Q158*H158</f>
        <v>0</v>
      </c>
      <c r="S158" s="280">
        <v>0</v>
      </c>
      <c r="T158" s="281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1417</v>
      </c>
      <c r="AT158" s="231" t="s">
        <v>161</v>
      </c>
      <c r="AU158" s="231" t="s">
        <v>89</v>
      </c>
      <c r="AY158" s="17" t="s">
        <v>159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87</v>
      </c>
      <c r="BK158" s="232">
        <f>ROUND(I158*H158,1)</f>
        <v>0</v>
      </c>
      <c r="BL158" s="17" t="s">
        <v>1417</v>
      </c>
      <c r="BM158" s="231" t="s">
        <v>2106</v>
      </c>
    </row>
    <row r="159" s="2" customFormat="1" ht="6.96" customHeight="1">
      <c r="A159" s="38"/>
      <c r="B159" s="66"/>
      <c r="C159" s="67"/>
      <c r="D159" s="67"/>
      <c r="E159" s="67"/>
      <c r="F159" s="67"/>
      <c r="G159" s="67"/>
      <c r="H159" s="67"/>
      <c r="I159" s="67"/>
      <c r="J159" s="67"/>
      <c r="K159" s="67"/>
      <c r="L159" s="44"/>
      <c r="M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</row>
  </sheetData>
  <sheetProtection sheet="1" autoFilter="0" formatColumns="0" formatRows="0" objects="1" scenarios="1" spinCount="100000" saltValue="UqlxMU5Em+3MgW0TSZW5I5/Z3gim4IwxBMYXMrZ08fMOKnBBv+gjv/4/sM8+gDU9ckqcrdL9tVF9nrpQV0QIyA==" hashValue="r7ynb1VHpqVT9rwMKgp1DQKxBPHe+g7AvJ5Umuq320a2wiE8Uz9ZxML9QGWnpaeJA+DF+MNYcspY8GnRD0s68w==" algorithmName="SHA-512" password="CC35"/>
  <autoFilter ref="C121:K158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DESKTOP\uzivatel</dc:creator>
  <cp:lastModifiedBy>DESKTOP\uzivatel</cp:lastModifiedBy>
  <dcterms:created xsi:type="dcterms:W3CDTF">2025-10-06T10:12:17Z</dcterms:created>
  <dcterms:modified xsi:type="dcterms:W3CDTF">2025-10-06T10:12:24Z</dcterms:modified>
</cp:coreProperties>
</file>