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2-D.01 - dešťová kana..." sheetId="2" r:id="rId2"/>
    <sheet name="SO102-D.02 - splašková ka..." sheetId="3" r:id="rId3"/>
    <sheet name="SO102-D.03 - vodovod" sheetId="4" r:id="rId4"/>
    <sheet name="SO102-D.04 - plynovod" sheetId="5" r:id="rId5"/>
    <sheet name="SO102-D.05 - veřejné osvě..." sheetId="6" r:id="rId6"/>
    <sheet name="SO102-D.100 - komunikace 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'SO102-D.01 - dešťová kana...'!$C$95:$K$265</definedName>
    <definedName name="_xlnm.Print_Area" localSheetId="1">'SO102-D.01 - dešťová kana...'!$C$4:$J$39,'SO102-D.01 - dešťová kana...'!$C$45:$J$77,'SO102-D.01 - dešťová kana...'!$C$83:$K$265</definedName>
    <definedName name="_xlnm.Print_Titles" localSheetId="1">'SO102-D.01 - dešťová kana...'!$95:$95</definedName>
    <definedName name="_xlnm._FilterDatabase" localSheetId="2" hidden="1">'SO102-D.02 - splašková ka...'!$C$90:$K$155</definedName>
    <definedName name="_xlnm.Print_Area" localSheetId="2">'SO102-D.02 - splašková ka...'!$C$4:$J$39,'SO102-D.02 - splašková ka...'!$C$45:$J$72,'SO102-D.02 - splašková ka...'!$C$78:$K$155</definedName>
    <definedName name="_xlnm.Print_Titles" localSheetId="2">'SO102-D.02 - splašková ka...'!$90:$90</definedName>
    <definedName name="_xlnm._FilterDatabase" localSheetId="3" hidden="1">'SO102-D.03 - vodovod'!$C$91:$K$187</definedName>
    <definedName name="_xlnm.Print_Area" localSheetId="3">'SO102-D.03 - vodovod'!$C$4:$J$39,'SO102-D.03 - vodovod'!$C$45:$J$73,'SO102-D.03 - vodovod'!$C$79:$K$187</definedName>
    <definedName name="_xlnm.Print_Titles" localSheetId="3">'SO102-D.03 - vodovod'!$91:$91</definedName>
    <definedName name="_xlnm._FilterDatabase" localSheetId="4" hidden="1">'SO102-D.04 - plynovod'!$C$88:$K$147</definedName>
    <definedName name="_xlnm.Print_Area" localSheetId="4">'SO102-D.04 - plynovod'!$C$4:$J$39,'SO102-D.04 - plynovod'!$C$45:$J$70,'SO102-D.04 - plynovod'!$C$76:$K$147</definedName>
    <definedName name="_xlnm.Print_Titles" localSheetId="4">'SO102-D.04 - plynovod'!$88:$88</definedName>
    <definedName name="_xlnm._FilterDatabase" localSheetId="5" hidden="1">'SO102-D.05 - veřejné osvě...'!$C$82:$K$157</definedName>
    <definedName name="_xlnm.Print_Area" localSheetId="5">'SO102-D.05 - veřejné osvě...'!$C$4:$J$39,'SO102-D.05 - veřejné osvě...'!$C$45:$J$64,'SO102-D.05 - veřejné osvě...'!$C$70:$K$157</definedName>
    <definedName name="_xlnm.Print_Titles" localSheetId="5">'SO102-D.05 - veřejné osvě...'!$82:$82</definedName>
    <definedName name="_xlnm._FilterDatabase" localSheetId="6" hidden="1">'SO102-D.100 - komunikace ...'!$C$90:$K$487</definedName>
    <definedName name="_xlnm.Print_Area" localSheetId="6">'SO102-D.100 - komunikace ...'!$C$4:$J$39,'SO102-D.100 - komunikace ...'!$C$45:$J$72,'SO102-D.100 - komunikace ...'!$C$78:$K$487</definedName>
    <definedName name="_xlnm.Print_Titles" localSheetId="6">'SO102-D.100 - komunikace ...'!$90:$90</definedName>
    <definedName name="_xlnm.Print_Area" localSheetId="7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5"/>
  <c r="BH465"/>
  <c r="BG465"/>
  <c r="BF465"/>
  <c r="T465"/>
  <c r="R465"/>
  <c r="P465"/>
  <c r="BI460"/>
  <c r="BH460"/>
  <c r="BG460"/>
  <c r="BF460"/>
  <c r="T460"/>
  <c r="R460"/>
  <c r="P460"/>
  <c r="BI456"/>
  <c r="BH456"/>
  <c r="BG456"/>
  <c r="BF456"/>
  <c r="T456"/>
  <c r="R456"/>
  <c r="P456"/>
  <c r="BI448"/>
  <c r="BH448"/>
  <c r="BG448"/>
  <c r="BF448"/>
  <c r="T448"/>
  <c r="R448"/>
  <c r="P448"/>
  <c r="BI443"/>
  <c r="BH443"/>
  <c r="BG443"/>
  <c r="BF443"/>
  <c r="T443"/>
  <c r="T442"/>
  <c r="R443"/>
  <c r="R442"/>
  <c r="P443"/>
  <c r="P442"/>
  <c r="BI439"/>
  <c r="BH439"/>
  <c r="BG439"/>
  <c r="BF439"/>
  <c r="T439"/>
  <c r="R439"/>
  <c r="P439"/>
  <c r="BI436"/>
  <c r="BH436"/>
  <c r="BG436"/>
  <c r="BF436"/>
  <c r="T436"/>
  <c r="R436"/>
  <c r="P436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3"/>
  <c r="BH423"/>
  <c r="BG423"/>
  <c r="BF423"/>
  <c r="T423"/>
  <c r="R423"/>
  <c r="P423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1"/>
  <c r="BH351"/>
  <c r="BG351"/>
  <c r="BF351"/>
  <c r="T351"/>
  <c r="R351"/>
  <c r="P351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48"/>
  <c r="BH248"/>
  <c r="BG248"/>
  <c r="BF248"/>
  <c r="T248"/>
  <c r="R248"/>
  <c r="P248"/>
  <c r="BI231"/>
  <c r="BH231"/>
  <c r="BG231"/>
  <c r="BF231"/>
  <c r="T231"/>
  <c r="R231"/>
  <c r="P231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89"/>
  <c r="BH189"/>
  <c r="BG189"/>
  <c r="BF189"/>
  <c r="T189"/>
  <c r="R189"/>
  <c r="P189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48"/>
  <c i="6" r="J37"/>
  <c r="J36"/>
  <c i="1" r="AY59"/>
  <c i="6" r="J35"/>
  <c i="1" r="AX59"/>
  <c i="6"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5" r="J37"/>
  <c r="J36"/>
  <c i="1" r="AY58"/>
  <c i="5" r="J35"/>
  <c i="1" r="AX58"/>
  <c i="5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BI125"/>
  <c r="BH125"/>
  <c r="BG125"/>
  <c r="BF125"/>
  <c r="T125"/>
  <c r="T124"/>
  <c r="R125"/>
  <c r="R124"/>
  <c r="P125"/>
  <c r="P124"/>
  <c r="BI122"/>
  <c r="BH122"/>
  <c r="BG122"/>
  <c r="BF122"/>
  <c r="T122"/>
  <c r="T121"/>
  <c r="R122"/>
  <c r="R121"/>
  <c r="P122"/>
  <c r="P121"/>
  <c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4" r="J37"/>
  <c r="J36"/>
  <c i="1" r="AY57"/>
  <c i="4" r="J35"/>
  <c i="1" r="AX57"/>
  <c i="4"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86"/>
  <c r="E7"/>
  <c r="E82"/>
  <c i="3" r="J37"/>
  <c r="J36"/>
  <c i="1" r="AY56"/>
  <c i="3" r="J35"/>
  <c i="1" r="AX56"/>
  <c i="3"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T123"/>
  <c r="R124"/>
  <c r="R123"/>
  <c r="P124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8"/>
  <c r="J87"/>
  <c r="F87"/>
  <c r="F85"/>
  <c r="E83"/>
  <c r="J55"/>
  <c r="J54"/>
  <c r="F54"/>
  <c r="F52"/>
  <c r="E50"/>
  <c r="J18"/>
  <c r="E18"/>
  <c r="F88"/>
  <c r="J17"/>
  <c r="J12"/>
  <c r="J52"/>
  <c r="E7"/>
  <c r="E48"/>
  <c i="2" r="J37"/>
  <c r="J36"/>
  <c i="1" r="AY55"/>
  <c i="2" r="J35"/>
  <c i="1" r="AX55"/>
  <c i="2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59"/>
  <c r="BH159"/>
  <c r="BG159"/>
  <c r="BF159"/>
  <c r="T159"/>
  <c r="T158"/>
  <c r="R159"/>
  <c r="R158"/>
  <c r="P159"/>
  <c r="P158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8"/>
  <c r="BH98"/>
  <c r="BG98"/>
  <c r="BF98"/>
  <c r="T98"/>
  <c r="R98"/>
  <c r="P98"/>
  <c r="J93"/>
  <c r="J92"/>
  <c r="F92"/>
  <c r="F90"/>
  <c r="E88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2" r="J252"/>
  <c r="J195"/>
  <c r="J232"/>
  <c r="J193"/>
  <c i="3" r="J154"/>
  <c r="J93"/>
  <c i="4" r="BK166"/>
  <c r="J124"/>
  <c i="6" r="J97"/>
  <c i="7" r="BK332"/>
  <c r="BK128"/>
  <c r="J423"/>
  <c r="J314"/>
  <c r="BK202"/>
  <c i="2" r="J134"/>
  <c r="J212"/>
  <c r="BK208"/>
  <c r="J110"/>
  <c i="3" r="BK142"/>
  <c i="4" r="J174"/>
  <c r="J101"/>
  <c i="6" r="J144"/>
  <c r="J91"/>
  <c i="7" r="BK160"/>
  <c r="BK428"/>
  <c r="BK368"/>
  <c r="J128"/>
  <c i="2" r="J238"/>
  <c r="J216"/>
  <c r="BK252"/>
  <c i="5" r="J107"/>
  <c r="J98"/>
  <c i="6" r="BK105"/>
  <c i="7" r="BK486"/>
  <c r="J165"/>
  <c r="J456"/>
  <c i="2" r="J246"/>
  <c r="BK165"/>
  <c r="BK139"/>
  <c i="3" r="J135"/>
  <c r="J100"/>
  <c i="4" r="BK184"/>
  <c i="5" r="BK144"/>
  <c r="J146"/>
  <c i="6" r="J89"/>
  <c i="7" r="BK183"/>
  <c r="J97"/>
  <c r="BK147"/>
  <c r="BK174"/>
  <c r="BK363"/>
  <c i="2" r="J224"/>
  <c r="J236"/>
  <c i="3" r="J112"/>
  <c r="BK112"/>
  <c i="4" r="J184"/>
  <c r="BK174"/>
  <c i="5" r="BK125"/>
  <c i="6" r="J128"/>
  <c r="BK130"/>
  <c i="7" r="BK179"/>
  <c r="J439"/>
  <c r="J170"/>
  <c r="J415"/>
  <c i="2" r="BK226"/>
  <c r="J145"/>
  <c r="BK114"/>
  <c r="BK206"/>
  <c i="3" r="J147"/>
  <c i="4" r="BK149"/>
  <c r="J176"/>
  <c r="BK110"/>
  <c i="5" r="BK135"/>
  <c i="6" r="BK140"/>
  <c i="7" r="J484"/>
  <c r="J370"/>
  <c r="BK322"/>
  <c r="J210"/>
  <c r="J207"/>
  <c i="2" r="BK214"/>
  <c r="BK189"/>
  <c r="J262"/>
  <c i="3" r="J107"/>
  <c i="4" r="J172"/>
  <c r="J163"/>
  <c i="5" r="BK142"/>
  <c i="6" r="BK113"/>
  <c i="7" r="BK97"/>
  <c r="J382"/>
  <c r="BK401"/>
  <c r="J147"/>
  <c i="2" r="J250"/>
  <c r="J148"/>
  <c r="J106"/>
  <c r="J210"/>
  <c i="3" r="BK139"/>
  <c r="J119"/>
  <c i="4" r="BK168"/>
  <c i="5" r="J93"/>
  <c i="6" r="BK89"/>
  <c i="7" r="J397"/>
  <c r="J443"/>
  <c r="J254"/>
  <c r="J317"/>
  <c r="BK337"/>
  <c i="2" r="J127"/>
  <c r="BK153"/>
  <c r="J151"/>
  <c i="3" r="J98"/>
  <c i="4" r="BK182"/>
  <c i="5" r="BK98"/>
  <c i="6" r="J130"/>
  <c i="7" r="BK207"/>
  <c r="BK283"/>
  <c r="BK470"/>
  <c r="BK325"/>
  <c i="2" r="J162"/>
  <c r="BK112"/>
  <c r="BK151"/>
  <c r="J136"/>
  <c i="3" r="BK147"/>
  <c i="4" r="BK134"/>
  <c i="5" r="J116"/>
  <c i="7" r="J401"/>
  <c r="BK214"/>
  <c r="BK219"/>
  <c r="BK314"/>
  <c i="2" r="J183"/>
  <c r="BK134"/>
  <c i="4" r="J103"/>
  <c i="5" r="J119"/>
  <c i="6" r="BK149"/>
  <c r="J134"/>
  <c i="7" r="BK293"/>
  <c r="J272"/>
  <c r="J300"/>
  <c i="2" r="BK236"/>
  <c r="J116"/>
  <c r="BK240"/>
  <c i="3" r="BK119"/>
  <c i="4" r="BK130"/>
  <c r="J110"/>
  <c i="5" r="BK116"/>
  <c i="6" r="J151"/>
  <c r="J149"/>
  <c i="7" r="BK405"/>
  <c r="J385"/>
  <c r="BK448"/>
  <c r="BK265"/>
  <c i="2" r="J139"/>
  <c r="J185"/>
  <c i="3" r="J121"/>
  <c i="4" r="BK127"/>
  <c r="J96"/>
  <c i="5" r="BK91"/>
  <c i="6" r="BK124"/>
  <c i="7" r="J283"/>
  <c r="BK131"/>
  <c r="J325"/>
  <c r="J160"/>
  <c i="2" r="J159"/>
  <c r="BK125"/>
  <c r="BK148"/>
  <c i="3" r="J139"/>
  <c r="J132"/>
  <c i="4" r="BK163"/>
  <c r="J155"/>
  <c i="5" r="BK100"/>
  <c i="6" r="J154"/>
  <c r="J136"/>
  <c i="7" r="J337"/>
  <c r="J302"/>
  <c r="BK360"/>
  <c r="J291"/>
  <c r="J231"/>
  <c i="2" r="J242"/>
  <c r="J103"/>
  <c r="BK120"/>
  <c i="3" r="J124"/>
  <c i="4" r="BK101"/>
  <c i="5" r="J96"/>
  <c i="6" r="BK85"/>
  <c r="J93"/>
  <c i="7" r="BK415"/>
  <c r="J329"/>
  <c r="J431"/>
  <c i="2" r="BK212"/>
  <c r="BK118"/>
  <c r="J141"/>
  <c r="BK127"/>
  <c i="3" r="J114"/>
  <c i="4" r="BK132"/>
  <c i="5" r="BK102"/>
  <c i="6" r="BK99"/>
  <c r="BK134"/>
  <c i="7" r="BK165"/>
  <c r="BK231"/>
  <c r="J259"/>
  <c i="2" r="BK201"/>
  <c r="BK248"/>
  <c r="BK254"/>
  <c r="J112"/>
  <c i="3" r="BK114"/>
  <c i="4" r="J170"/>
  <c r="BK160"/>
  <c i="5" r="J135"/>
  <c i="6" r="BK111"/>
  <c r="BK91"/>
  <c i="7" r="J312"/>
  <c r="J334"/>
  <c r="J486"/>
  <c r="BK379"/>
  <c i="2" r="BK244"/>
  <c r="BK159"/>
  <c r="BK230"/>
  <c r="BK232"/>
  <c i="3" r="BK129"/>
  <c r="BK107"/>
  <c i="4" r="J122"/>
  <c r="J130"/>
  <c i="5" r="J128"/>
  <c i="6" r="BK122"/>
  <c i="7" r="J405"/>
  <c r="J342"/>
  <c r="BK189"/>
  <c r="J473"/>
  <c i="2" r="BK129"/>
  <c r="BK162"/>
  <c r="BK216"/>
  <c i="5" r="BK122"/>
  <c r="J102"/>
  <c r="BK131"/>
  <c i="6" r="BK93"/>
  <c i="7" r="J460"/>
  <c r="J363"/>
  <c r="BK223"/>
  <c i="2" r="BK224"/>
  <c r="J176"/>
  <c r="J191"/>
  <c r="J118"/>
  <c i="3" r="J96"/>
  <c r="J129"/>
  <c i="4" r="J153"/>
  <c r="BK94"/>
  <c i="5" r="BK112"/>
  <c i="6" r="BK101"/>
  <c r="BK115"/>
  <c i="7" r="BK357"/>
  <c r="BK300"/>
  <c r="J306"/>
  <c r="J448"/>
  <c i="2" r="BK220"/>
  <c r="BK156"/>
  <c r="J264"/>
  <c r="J114"/>
  <c i="3" r="BK132"/>
  <c i="4" r="J117"/>
  <c r="BK147"/>
  <c i="5" r="BK128"/>
  <c i="6" r="BK95"/>
  <c i="7" r="J379"/>
  <c r="BK342"/>
  <c r="J122"/>
  <c r="J351"/>
  <c r="BK370"/>
  <c r="J108"/>
  <c i="2" r="J156"/>
  <c r="BK143"/>
  <c r="J258"/>
  <c i="3" r="J137"/>
  <c i="4" r="J149"/>
  <c r="J107"/>
  <c r="J137"/>
  <c i="6" r="BK128"/>
  <c r="BK136"/>
  <c i="7" r="J223"/>
  <c r="BK114"/>
  <c r="BK376"/>
  <c r="J408"/>
  <c r="BK456"/>
  <c i="2" r="J189"/>
  <c r="BK141"/>
  <c r="BK176"/>
  <c i="3" r="BK104"/>
  <c i="4" r="BK186"/>
  <c r="BK122"/>
  <c i="6" r="J140"/>
  <c r="J120"/>
  <c i="7" r="BK157"/>
  <c r="J152"/>
  <c r="J103"/>
  <c r="BK344"/>
  <c r="BK170"/>
  <c i="2" r="BK103"/>
  <c r="BK264"/>
  <c r="J201"/>
  <c i="3" r="J127"/>
  <c i="4" r="BK137"/>
  <c r="J166"/>
  <c i="5" r="J133"/>
  <c r="BK133"/>
  <c i="6" r="BK97"/>
  <c i="7" r="J470"/>
  <c r="BK339"/>
  <c r="BK436"/>
  <c r="J412"/>
  <c i="2" r="J203"/>
  <c r="J179"/>
  <c r="J120"/>
  <c i="3" r="J152"/>
  <c i="4" r="J120"/>
  <c r="BK120"/>
  <c i="5" r="BK93"/>
  <c i="6" r="BK109"/>
  <c i="7" r="J388"/>
  <c r="BK388"/>
  <c r="J289"/>
  <c r="J131"/>
  <c i="2" r="J256"/>
  <c r="J174"/>
  <c r="BK122"/>
  <c r="BK246"/>
  <c i="3" r="BK102"/>
  <c i="4" r="BK141"/>
  <c r="J186"/>
  <c r="BK107"/>
  <c i="5" r="J112"/>
  <c i="6" r="J132"/>
  <c i="7" r="BK100"/>
  <c r="BK289"/>
  <c r="BK397"/>
  <c r="BK334"/>
  <c i="2" r="BK238"/>
  <c r="J218"/>
  <c i="4" r="BK172"/>
  <c i="5" r="J100"/>
  <c r="J140"/>
  <c i="6" r="J105"/>
  <c i="7" r="BK291"/>
  <c r="J278"/>
  <c r="J425"/>
  <c r="BK119"/>
  <c i="2" r="BK187"/>
  <c r="BK228"/>
  <c r="BK260"/>
  <c i="3" r="J109"/>
  <c i="4" r="BK155"/>
  <c r="J147"/>
  <c i="5" r="J104"/>
  <c r="J144"/>
  <c i="6" r="J99"/>
  <c r="BK103"/>
  <c i="7" r="J465"/>
  <c r="BK382"/>
  <c r="BK346"/>
  <c r="J183"/>
  <c i="2" r="BK234"/>
  <c r="J100"/>
  <c r="J222"/>
  <c i="3" r="BK100"/>
  <c i="4" r="J139"/>
  <c r="BK105"/>
  <c i="5" r="BK109"/>
  <c i="6" r="J118"/>
  <c i="7" r="J482"/>
  <c r="J477"/>
  <c r="BK254"/>
  <c r="BK122"/>
  <c i="2" r="J254"/>
  <c r="J244"/>
  <c r="BK210"/>
  <c r="BK131"/>
  <c i="3" r="BK152"/>
  <c i="6" r="J113"/>
  <c i="7" r="BK94"/>
  <c r="BK473"/>
  <c r="BK210"/>
  <c r="BK412"/>
  <c i="2" r="BK136"/>
  <c r="BK193"/>
  <c i="3" r="BK154"/>
  <c i="4" r="J99"/>
  <c r="BK151"/>
  <c i="6" r="J156"/>
  <c r="BK120"/>
  <c i="7" r="BK272"/>
  <c r="BK482"/>
  <c r="J304"/>
  <c r="J418"/>
  <c i="2" r="J165"/>
  <c r="J172"/>
  <c r="BK242"/>
  <c r="BK106"/>
  <c i="3" r="J144"/>
  <c i="4" r="J115"/>
  <c i="5" r="BK114"/>
  <c i="6" r="BK87"/>
  <c i="7" r="BK304"/>
  <c r="J94"/>
  <c r="J322"/>
  <c r="J436"/>
  <c i="2" r="J168"/>
  <c r="J131"/>
  <c r="J234"/>
  <c i="3" r="BK98"/>
  <c r="J104"/>
  <c i="4" r="J112"/>
  <c r="BK153"/>
  <c i="6" r="J115"/>
  <c r="BK144"/>
  <c i="7" r="J479"/>
  <c r="J219"/>
  <c r="BK372"/>
  <c r="J344"/>
  <c i="2" r="BK191"/>
  <c r="J143"/>
  <c r="BK262"/>
  <c i="3" r="BK124"/>
  <c i="4" r="BK176"/>
  <c r="BK178"/>
  <c i="5" r="J109"/>
  <c i="6" r="J87"/>
  <c r="J124"/>
  <c i="7" r="J365"/>
  <c r="BK484"/>
  <c r="J368"/>
  <c i="2" r="J181"/>
  <c r="BK174"/>
  <c i="4" r="J141"/>
  <c i="5" r="J137"/>
  <c r="BK104"/>
  <c i="6" r="J85"/>
  <c i="7" r="J179"/>
  <c r="BK479"/>
  <c r="J428"/>
  <c i="2" r="BK116"/>
  <c r="J153"/>
  <c r="J170"/>
  <c i="3" r="BK117"/>
  <c i="4" r="J105"/>
  <c i="5" r="J122"/>
  <c r="J125"/>
  <c i="6" r="J126"/>
  <c i="7" r="BK108"/>
  <c r="BK278"/>
  <c r="BK302"/>
  <c r="J265"/>
  <c i="2" r="BK222"/>
  <c i="3" r="BK127"/>
  <c i="4" r="BK180"/>
  <c r="J134"/>
  <c i="6" r="J111"/>
  <c r="BK107"/>
  <c i="7" r="BK423"/>
  <c r="BK365"/>
  <c r="J376"/>
  <c r="J372"/>
  <c i="2" r="J228"/>
  <c r="BK256"/>
  <c r="J108"/>
  <c i="3" r="J102"/>
  <c r="BK96"/>
  <c i="4" r="BK157"/>
  <c r="BK117"/>
  <c i="5" r="BK96"/>
  <c i="6" r="J103"/>
  <c r="J109"/>
  <c i="7" r="BK431"/>
  <c r="J189"/>
  <c r="BK460"/>
  <c i="2" r="J248"/>
  <c r="BK108"/>
  <c r="BK183"/>
  <c r="J187"/>
  <c i="3" r="BK135"/>
  <c i="4" r="J160"/>
  <c r="J127"/>
  <c i="5" r="J91"/>
  <c i="7" r="J339"/>
  <c r="J293"/>
  <c r="BK465"/>
  <c r="BK418"/>
  <c r="J202"/>
  <c i="2" r="BK185"/>
  <c r="J214"/>
  <c r="J98"/>
  <c i="3" r="BK137"/>
  <c i="4" r="J178"/>
  <c r="J94"/>
  <c r="BK115"/>
  <c i="6" r="J122"/>
  <c r="J101"/>
  <c i="7" r="J174"/>
  <c r="BK312"/>
  <c r="J111"/>
  <c i="2" r="J230"/>
  <c r="BK145"/>
  <c r="J206"/>
  <c r="BK203"/>
  <c i="3" r="J149"/>
  <c i="4" r="BK112"/>
  <c r="BK124"/>
  <c i="5" r="BK140"/>
  <c i="6" r="BK154"/>
  <c i="7" r="BK111"/>
  <c r="BK385"/>
  <c r="J114"/>
  <c r="BK425"/>
  <c i="2" r="J208"/>
  <c r="J220"/>
  <c r="BK198"/>
  <c r="BK181"/>
  <c i="3" r="J142"/>
  <c i="4" r="BK103"/>
  <c r="J180"/>
  <c r="J157"/>
  <c i="5" r="J114"/>
  <c i="6" r="J107"/>
  <c r="J142"/>
  <c i="7" r="J320"/>
  <c r="BK103"/>
  <c r="J100"/>
  <c r="J214"/>
  <c i="2" r="BK100"/>
  <c i="1" r="AS54"/>
  <c i="5" r="J131"/>
  <c i="6" r="BK142"/>
  <c i="7" r="BK393"/>
  <c r="J360"/>
  <c r="BK306"/>
  <c r="J393"/>
  <c i="2" r="BK195"/>
  <c r="J125"/>
  <c r="BK218"/>
  <c r="J129"/>
  <c i="3" r="BK93"/>
  <c i="4" r="J182"/>
  <c r="BK170"/>
  <c i="5" r="J142"/>
  <c r="BK137"/>
  <c i="6" r="J147"/>
  <c r="BK151"/>
  <c i="7" r="BK317"/>
  <c r="J157"/>
  <c r="J374"/>
  <c r="BK439"/>
  <c r="BK408"/>
  <c i="2" r="BK168"/>
  <c r="BK258"/>
  <c r="J122"/>
  <c i="3" r="BK121"/>
  <c i="4" r="BK144"/>
  <c i="5" r="BK146"/>
  <c i="6" r="J95"/>
  <c r="BK156"/>
  <c i="7" r="BK152"/>
  <c r="BK327"/>
  <c r="BK320"/>
  <c r="J248"/>
  <c i="2" r="J198"/>
  <c r="BK179"/>
  <c r="BK98"/>
  <c r="J226"/>
  <c i="3" r="BK109"/>
  <c r="J117"/>
  <c i="4" r="BK99"/>
  <c r="J151"/>
  <c i="5" r="BK107"/>
  <c i="6" r="J138"/>
  <c r="BK118"/>
  <c i="7" r="J119"/>
  <c r="BK248"/>
  <c r="BK443"/>
  <c r="J357"/>
  <c r="J332"/>
  <c i="2" r="BK170"/>
  <c r="BK110"/>
  <c r="BK250"/>
  <c i="3" r="BK149"/>
  <c i="4" r="J132"/>
  <c r="J168"/>
  <c i="5" r="BK119"/>
  <c i="6" r="BK147"/>
  <c r="BK132"/>
  <c i="7" r="BK351"/>
  <c r="BK259"/>
  <c r="J327"/>
  <c r="BK329"/>
  <c i="2" r="J240"/>
  <c r="BK172"/>
  <c r="J260"/>
  <c i="3" r="BK144"/>
  <c i="4" r="BK96"/>
  <c r="BK139"/>
  <c r="J144"/>
  <c i="6" r="BK138"/>
  <c r="BK126"/>
  <c i="7" r="J346"/>
  <c r="BK374"/>
  <c r="BK477"/>
  <c i="2" l="1" r="P105"/>
  <c r="BK133"/>
  <c r="J133"/>
  <c r="J64"/>
  <c r="T138"/>
  <c r="P150"/>
  <c r="T205"/>
  <c i="3" r="T95"/>
  <c r="P116"/>
  <c r="T134"/>
  <c r="R146"/>
  <c i="4" r="R93"/>
  <c i="5" r="BK90"/>
  <c r="J90"/>
  <c r="J60"/>
  <c r="T90"/>
  <c r="P106"/>
  <c r="R130"/>
  <c i="6" r="P117"/>
  <c r="T146"/>
  <c i="7" r="P93"/>
  <c r="BK201"/>
  <c r="J201"/>
  <c r="J62"/>
  <c r="BK359"/>
  <c r="J359"/>
  <c r="J65"/>
  <c i="2" r="R97"/>
  <c r="T105"/>
  <c r="P133"/>
  <c r="BK205"/>
  <c r="J205"/>
  <c r="J76"/>
  <c i="3" r="BK111"/>
  <c r="J111"/>
  <c r="J63"/>
  <c r="T116"/>
  <c r="P126"/>
  <c r="BK134"/>
  <c r="J134"/>
  <c r="J68"/>
  <c r="P146"/>
  <c r="T151"/>
  <c i="4" r="BK98"/>
  <c r="J98"/>
  <c r="J61"/>
  <c r="R109"/>
  <c r="R119"/>
  <c r="R136"/>
  <c r="R165"/>
  <c i="5" r="R90"/>
  <c r="BK106"/>
  <c r="J106"/>
  <c r="J62"/>
  <c r="T111"/>
  <c r="BK130"/>
  <c r="J130"/>
  <c r="J68"/>
  <c r="R139"/>
  <c i="6" r="BK117"/>
  <c r="J117"/>
  <c r="J61"/>
  <c r="BK153"/>
  <c r="J153"/>
  <c r="J63"/>
  <c i="7" r="R93"/>
  <c r="P201"/>
  <c r="R316"/>
  <c r="R427"/>
  <c i="2" r="P97"/>
  <c r="BK124"/>
  <c r="J124"/>
  <c r="J63"/>
  <c r="R138"/>
  <c r="R150"/>
  <c r="R167"/>
  <c r="R178"/>
  <c r="BK200"/>
  <c r="J200"/>
  <c r="J75"/>
  <c r="R200"/>
  <c i="3" r="R95"/>
  <c r="P111"/>
  <c r="T126"/>
  <c r="P134"/>
  <c r="R141"/>
  <c r="R151"/>
  <c i="4" r="T93"/>
  <c r="T109"/>
  <c r="T114"/>
  <c r="R129"/>
  <c r="T146"/>
  <c r="P165"/>
  <c i="5" r="T95"/>
  <c r="R111"/>
  <c r="T130"/>
  <c i="6" r="P84"/>
  <c r="BK146"/>
  <c r="J146"/>
  <c r="J62"/>
  <c r="P153"/>
  <c i="7" r="BK93"/>
  <c r="J93"/>
  <c r="J61"/>
  <c r="BK222"/>
  <c r="J222"/>
  <c r="J63"/>
  <c r="R359"/>
  <c r="R476"/>
  <c r="T222"/>
  <c r="T316"/>
  <c r="T427"/>
  <c r="BK476"/>
  <c r="J476"/>
  <c r="J70"/>
  <c r="BK481"/>
  <c r="J481"/>
  <c r="J71"/>
  <c i="2" r="BK105"/>
  <c r="J105"/>
  <c r="J62"/>
  <c r="T124"/>
  <c r="P138"/>
  <c r="BK150"/>
  <c r="J150"/>
  <c r="J67"/>
  <c r="P205"/>
  <c i="3" r="P106"/>
  <c r="R111"/>
  <c r="BK141"/>
  <c r="J141"/>
  <c r="J69"/>
  <c r="BK146"/>
  <c r="J146"/>
  <c r="J70"/>
  <c r="P151"/>
  <c i="4" r="T98"/>
  <c r="BK114"/>
  <c r="J114"/>
  <c r="J63"/>
  <c r="BK119"/>
  <c r="J119"/>
  <c r="J64"/>
  <c r="P129"/>
  <c r="BK136"/>
  <c r="J136"/>
  <c r="J67"/>
  <c r="P146"/>
  <c r="BK165"/>
  <c r="J165"/>
  <c r="J72"/>
  <c i="5" r="R95"/>
  <c r="P111"/>
  <c r="P130"/>
  <c i="6" r="BK84"/>
  <c r="BK83"/>
  <c r="J83"/>
  <c r="J59"/>
  <c r="R117"/>
  <c r="T153"/>
  <c i="7" r="T201"/>
  <c r="T359"/>
  <c r="BK447"/>
  <c r="J447"/>
  <c r="J69"/>
  <c r="P476"/>
  <c r="T476"/>
  <c i="2" r="P124"/>
  <c r="BK138"/>
  <c r="J138"/>
  <c r="J65"/>
  <c r="P167"/>
  <c r="BK178"/>
  <c r="J178"/>
  <c r="J73"/>
  <c r="T178"/>
  <c r="P200"/>
  <c i="3" r="P95"/>
  <c r="T106"/>
  <c r="R116"/>
  <c r="R126"/>
  <c r="R134"/>
  <c r="T141"/>
  <c i="4" r="P98"/>
  <c r="BK109"/>
  <c r="J109"/>
  <c r="J62"/>
  <c r="P119"/>
  <c r="T136"/>
  <c r="BK146"/>
  <c r="J146"/>
  <c r="J69"/>
  <c i="5" r="P95"/>
  <c r="T106"/>
  <c r="BK139"/>
  <c r="J139"/>
  <c r="J69"/>
  <c i="6" r="T84"/>
  <c r="P146"/>
  <c r="R153"/>
  <c i="7" r="P222"/>
  <c r="BK316"/>
  <c r="J316"/>
  <c r="J64"/>
  <c r="BK427"/>
  <c r="J427"/>
  <c r="J66"/>
  <c r="P447"/>
  <c r="P446"/>
  <c r="P481"/>
  <c i="2" r="BK97"/>
  <c r="R105"/>
  <c r="R133"/>
  <c r="R205"/>
  <c i="3" r="BK106"/>
  <c r="J106"/>
  <c r="J62"/>
  <c r="T111"/>
  <c r="BK151"/>
  <c r="J151"/>
  <c r="J71"/>
  <c i="4" r="R98"/>
  <c r="P114"/>
  <c r="T119"/>
  <c r="BK129"/>
  <c r="J129"/>
  <c r="J66"/>
  <c r="P136"/>
  <c r="R146"/>
  <c r="T165"/>
  <c i="5" r="P90"/>
  <c r="R106"/>
  <c r="T139"/>
  <c i="6" r="T117"/>
  <c i="7" r="T93"/>
  <c r="T92"/>
  <c r="R201"/>
  <c r="P359"/>
  <c r="R447"/>
  <c r="R446"/>
  <c r="R481"/>
  <c i="2" r="T97"/>
  <c r="R124"/>
  <c r="T133"/>
  <c r="T150"/>
  <c r="BK167"/>
  <c r="J167"/>
  <c r="J72"/>
  <c r="T167"/>
  <c r="P178"/>
  <c r="T200"/>
  <c i="3" r="BK95"/>
  <c r="J95"/>
  <c r="J61"/>
  <c r="R106"/>
  <c r="BK116"/>
  <c r="J116"/>
  <c r="J64"/>
  <c r="BK126"/>
  <c r="J126"/>
  <c r="J66"/>
  <c r="P141"/>
  <c r="T146"/>
  <c i="4" r="BK93"/>
  <c r="P93"/>
  <c r="P109"/>
  <c r="R114"/>
  <c r="T129"/>
  <c i="5" r="BK95"/>
  <c r="BK111"/>
  <c r="J111"/>
  <c r="J63"/>
  <c r="P139"/>
  <c i="6" r="R84"/>
  <c r="R83"/>
  <c r="R146"/>
  <c i="7" r="R222"/>
  <c r="P316"/>
  <c r="P427"/>
  <c r="T447"/>
  <c r="T446"/>
  <c r="T481"/>
  <c i="2" r="BK164"/>
  <c r="J164"/>
  <c r="J71"/>
  <c i="3" r="BK131"/>
  <c r="J131"/>
  <c r="J67"/>
  <c i="5" r="BK118"/>
  <c r="J118"/>
  <c r="J64"/>
  <c i="2" r="BK147"/>
  <c r="J147"/>
  <c r="J66"/>
  <c r="BK155"/>
  <c r="J155"/>
  <c r="J68"/>
  <c r="BK158"/>
  <c r="J158"/>
  <c r="J69"/>
  <c i="3" r="BK123"/>
  <c r="J123"/>
  <c r="J65"/>
  <c i="4" r="BK126"/>
  <c r="J126"/>
  <c r="J65"/>
  <c r="BK143"/>
  <c r="J143"/>
  <c r="J68"/>
  <c i="7" r="BK442"/>
  <c r="J442"/>
  <c r="J67"/>
  <c i="3" r="BK92"/>
  <c r="J92"/>
  <c r="J60"/>
  <c i="2" r="BK102"/>
  <c r="J102"/>
  <c r="J61"/>
  <c r="BK161"/>
  <c r="J161"/>
  <c r="J70"/>
  <c i="4" r="BK162"/>
  <c r="J162"/>
  <c r="J71"/>
  <c i="5" r="BK121"/>
  <c r="J121"/>
  <c r="J65"/>
  <c r="BK127"/>
  <c r="J127"/>
  <c r="J67"/>
  <c i="2" r="BK197"/>
  <c r="J197"/>
  <c r="J74"/>
  <c i="4" r="BK159"/>
  <c r="J159"/>
  <c r="J70"/>
  <c i="5" r="BK124"/>
  <c r="J124"/>
  <c r="J66"/>
  <c i="7" r="BE97"/>
  <c r="BE160"/>
  <c r="BE183"/>
  <c r="BE254"/>
  <c r="BE291"/>
  <c r="BE302"/>
  <c r="BE351"/>
  <c r="BE357"/>
  <c r="BE360"/>
  <c r="BE363"/>
  <c r="BE374"/>
  <c r="BE376"/>
  <c r="BE385"/>
  <c r="BE423"/>
  <c r="BE443"/>
  <c r="BE482"/>
  <c r="E81"/>
  <c r="F88"/>
  <c r="BE111"/>
  <c r="BE128"/>
  <c r="BE131"/>
  <c r="BE147"/>
  <c r="BE179"/>
  <c r="BE289"/>
  <c r="BE300"/>
  <c r="BE304"/>
  <c r="BE306"/>
  <c r="BE332"/>
  <c r="BE372"/>
  <c i="6" r="J84"/>
  <c r="J60"/>
  <c i="7" r="J52"/>
  <c r="BE94"/>
  <c r="BE174"/>
  <c r="BE207"/>
  <c r="BE322"/>
  <c r="BE342"/>
  <c r="BE370"/>
  <c r="BE388"/>
  <c r="BE425"/>
  <c r="BE428"/>
  <c r="BE436"/>
  <c r="BE477"/>
  <c r="BE114"/>
  <c r="BE214"/>
  <c r="BE219"/>
  <c r="BE259"/>
  <c r="BE283"/>
  <c r="BE293"/>
  <c r="BE325"/>
  <c r="BE327"/>
  <c r="BE329"/>
  <c r="BE119"/>
  <c r="BE152"/>
  <c r="BE189"/>
  <c r="BE202"/>
  <c r="BE248"/>
  <c r="BE265"/>
  <c r="BE312"/>
  <c r="BE314"/>
  <c r="BE334"/>
  <c r="BE346"/>
  <c r="BE365"/>
  <c r="BE431"/>
  <c r="BE100"/>
  <c r="BE103"/>
  <c r="BE108"/>
  <c r="BE157"/>
  <c r="BE165"/>
  <c r="BE170"/>
  <c r="BE320"/>
  <c r="BE337"/>
  <c r="BE339"/>
  <c r="BE344"/>
  <c r="BE397"/>
  <c r="BE401"/>
  <c r="BE405"/>
  <c r="BE210"/>
  <c r="BE223"/>
  <c r="BE231"/>
  <c r="BE272"/>
  <c r="BE278"/>
  <c r="BE317"/>
  <c r="BE368"/>
  <c r="BE379"/>
  <c r="BE382"/>
  <c r="BE393"/>
  <c r="BE418"/>
  <c r="BE456"/>
  <c r="BE484"/>
  <c r="BE122"/>
  <c r="BE408"/>
  <c r="BE412"/>
  <c r="BE415"/>
  <c r="BE439"/>
  <c r="BE448"/>
  <c r="BE460"/>
  <c r="BE465"/>
  <c r="BE470"/>
  <c r="BE473"/>
  <c r="BE479"/>
  <c r="BE486"/>
  <c i="5" r="J95"/>
  <c r="J61"/>
  <c i="6" r="F55"/>
  <c r="J77"/>
  <c r="BE87"/>
  <c r="BE89"/>
  <c r="BE113"/>
  <c r="BE101"/>
  <c r="BE149"/>
  <c r="BE91"/>
  <c r="BE97"/>
  <c r="BE115"/>
  <c r="BE136"/>
  <c r="BE144"/>
  <c r="BE93"/>
  <c r="BE95"/>
  <c r="BE99"/>
  <c r="BE103"/>
  <c r="BE118"/>
  <c r="BE134"/>
  <c r="E73"/>
  <c r="BE105"/>
  <c r="BE109"/>
  <c r="BE138"/>
  <c r="BE151"/>
  <c r="BE107"/>
  <c r="BE122"/>
  <c r="BE124"/>
  <c r="BE128"/>
  <c r="BE140"/>
  <c r="BE154"/>
  <c r="BE85"/>
  <c r="BE111"/>
  <c r="BE126"/>
  <c r="BE132"/>
  <c r="BE147"/>
  <c r="BE156"/>
  <c r="BE120"/>
  <c r="BE130"/>
  <c r="BE142"/>
  <c i="4" r="J93"/>
  <c r="J60"/>
  <c i="5" r="F55"/>
  <c r="BE104"/>
  <c r="BE112"/>
  <c r="BE116"/>
  <c r="BE131"/>
  <c r="BE133"/>
  <c r="BE135"/>
  <c r="BE137"/>
  <c r="BE100"/>
  <c r="J83"/>
  <c r="BE91"/>
  <c r="BE102"/>
  <c r="BE114"/>
  <c r="BE142"/>
  <c r="BE144"/>
  <c r="BE146"/>
  <c r="BE98"/>
  <c r="BE122"/>
  <c r="BE140"/>
  <c r="BE107"/>
  <c r="BE125"/>
  <c r="E48"/>
  <c r="BE93"/>
  <c r="BE96"/>
  <c r="BE109"/>
  <c r="BE119"/>
  <c r="BE128"/>
  <c i="3" r="BK91"/>
  <c r="J91"/>
  <c i="4" r="E48"/>
  <c r="F89"/>
  <c r="BE96"/>
  <c r="BE99"/>
  <c r="BE147"/>
  <c r="BE112"/>
  <c r="BE130"/>
  <c r="BE141"/>
  <c r="BE144"/>
  <c r="BE149"/>
  <c r="BE155"/>
  <c r="BE178"/>
  <c r="BE103"/>
  <c r="BE105"/>
  <c r="BE107"/>
  <c r="BE160"/>
  <c r="BE176"/>
  <c r="BE180"/>
  <c r="BE182"/>
  <c r="BE132"/>
  <c r="BE166"/>
  <c r="BE110"/>
  <c r="BE124"/>
  <c r="BE127"/>
  <c r="BE134"/>
  <c r="BE151"/>
  <c r="BE153"/>
  <c r="BE170"/>
  <c r="J52"/>
  <c r="BE94"/>
  <c r="BE101"/>
  <c r="BE115"/>
  <c r="BE168"/>
  <c r="BE184"/>
  <c r="BE117"/>
  <c r="BE120"/>
  <c r="BE122"/>
  <c r="BE137"/>
  <c r="BE139"/>
  <c r="BE157"/>
  <c r="BE163"/>
  <c r="BE172"/>
  <c r="BE174"/>
  <c r="BE186"/>
  <c i="3" r="J85"/>
  <c r="BE93"/>
  <c r="BE96"/>
  <c r="BE135"/>
  <c i="2" r="J97"/>
  <c r="J60"/>
  <c i="3" r="F55"/>
  <c r="BE104"/>
  <c r="BE107"/>
  <c r="BE129"/>
  <c r="BE132"/>
  <c r="BE137"/>
  <c r="BE142"/>
  <c r="E81"/>
  <c r="BE109"/>
  <c r="BE112"/>
  <c r="BE144"/>
  <c r="BE100"/>
  <c r="BE119"/>
  <c r="BE124"/>
  <c r="BE127"/>
  <c r="BE147"/>
  <c r="BE149"/>
  <c r="BE152"/>
  <c r="BE139"/>
  <c r="BE98"/>
  <c r="BE114"/>
  <c r="BE121"/>
  <c r="BE102"/>
  <c r="BE117"/>
  <c r="BE154"/>
  <c i="2" r="BE100"/>
  <c r="BE165"/>
  <c r="BE168"/>
  <c r="BE174"/>
  <c r="BE179"/>
  <c r="BE191"/>
  <c r="BE212"/>
  <c r="BE220"/>
  <c r="BE103"/>
  <c r="BE141"/>
  <c r="BE156"/>
  <c r="BE222"/>
  <c r="BE238"/>
  <c r="BE256"/>
  <c r="BE258"/>
  <c r="BE260"/>
  <c r="BE262"/>
  <c r="BE264"/>
  <c r="BE108"/>
  <c r="BE145"/>
  <c r="BE183"/>
  <c r="BE187"/>
  <c r="BE216"/>
  <c r="BE114"/>
  <c r="BE116"/>
  <c r="BE118"/>
  <c r="BE127"/>
  <c r="BE136"/>
  <c r="E86"/>
  <c r="F93"/>
  <c r="BE110"/>
  <c r="BE112"/>
  <c r="BE125"/>
  <c r="BE139"/>
  <c r="BE159"/>
  <c r="BE170"/>
  <c r="BE176"/>
  <c r="BE185"/>
  <c r="BE195"/>
  <c r="BE198"/>
  <c r="BE201"/>
  <c r="BE203"/>
  <c r="BE210"/>
  <c r="BE232"/>
  <c r="BE244"/>
  <c r="BE250"/>
  <c r="BE254"/>
  <c r="J90"/>
  <c r="BE98"/>
  <c r="BE120"/>
  <c r="BE122"/>
  <c r="BE134"/>
  <c r="BE151"/>
  <c r="BE206"/>
  <c r="BE208"/>
  <c r="BE214"/>
  <c r="BE218"/>
  <c r="BE224"/>
  <c r="BE226"/>
  <c r="BE228"/>
  <c r="BE230"/>
  <c r="BE242"/>
  <c r="BE246"/>
  <c r="BE248"/>
  <c r="BE106"/>
  <c r="BE131"/>
  <c r="BE143"/>
  <c r="BE153"/>
  <c r="BE162"/>
  <c r="BE172"/>
  <c r="BE181"/>
  <c r="BE234"/>
  <c r="BE240"/>
  <c r="BE252"/>
  <c r="BE129"/>
  <c r="BE148"/>
  <c r="BE189"/>
  <c r="BE193"/>
  <c r="BE236"/>
  <c i="3" r="J34"/>
  <c i="1" r="AW56"/>
  <c i="4" r="F36"/>
  <c i="1" r="BC57"/>
  <c i="4" r="F37"/>
  <c i="1" r="BD57"/>
  <c i="2" r="F36"/>
  <c i="1" r="BC55"/>
  <c i="4" r="F35"/>
  <c i="1" r="BB57"/>
  <c i="2" r="J34"/>
  <c i="1" r="AW55"/>
  <c i="5" r="F37"/>
  <c i="1" r="BD58"/>
  <c i="3" r="F35"/>
  <c i="1" r="BB56"/>
  <c i="3" r="J30"/>
  <c i="7" r="F36"/>
  <c i="1" r="BC60"/>
  <c i="6" r="J34"/>
  <c i="1" r="AW59"/>
  <c i="6" r="F35"/>
  <c i="1" r="BB59"/>
  <c i="6" r="J30"/>
  <c i="3" r="F34"/>
  <c i="1" r="BA56"/>
  <c i="7" r="F35"/>
  <c i="1" r="BB60"/>
  <c i="2" r="F35"/>
  <c i="1" r="BB55"/>
  <c i="3" r="F37"/>
  <c i="1" r="BD56"/>
  <c i="7" r="J34"/>
  <c i="1" r="AW60"/>
  <c i="5" r="F34"/>
  <c i="1" r="BA58"/>
  <c i="7" r="F34"/>
  <c i="1" r="BA60"/>
  <c i="2" r="F34"/>
  <c i="1" r="BA55"/>
  <c i="7" r="F37"/>
  <c i="1" r="BD60"/>
  <c i="5" r="F35"/>
  <c i="1" r="BB58"/>
  <c i="3" r="F36"/>
  <c i="1" r="BC56"/>
  <c i="6" r="F37"/>
  <c i="1" r="BD59"/>
  <c i="5" r="F36"/>
  <c i="1" r="BC58"/>
  <c i="6" r="F34"/>
  <c i="1" r="BA59"/>
  <c i="6" r="F36"/>
  <c i="1" r="BC59"/>
  <c i="4" r="F34"/>
  <c i="1" r="BA57"/>
  <c i="5" r="J34"/>
  <c i="1" r="AW58"/>
  <c i="4" r="J34"/>
  <c i="1" r="AW57"/>
  <c i="2" r="F37"/>
  <c i="1" r="BD55"/>
  <c i="3" l="1" r="P91"/>
  <c i="1" r="AU56"/>
  <c i="2" r="T96"/>
  <c i="3" r="T91"/>
  <c i="4" r="P92"/>
  <c i="1" r="AU57"/>
  <c i="3" r="R91"/>
  <c i="2" r="BK96"/>
  <c r="J96"/>
  <c r="P96"/>
  <c i="1" r="AU55"/>
  <c i="4" r="BK92"/>
  <c r="J92"/>
  <c r="J59"/>
  <c i="5" r="R89"/>
  <c r="BK89"/>
  <c r="J89"/>
  <c i="4" r="T92"/>
  <c i="5" r="P89"/>
  <c i="1" r="AU58"/>
  <c i="7" r="R92"/>
  <c r="R91"/>
  <c i="6" r="T83"/>
  <c i="5" r="T89"/>
  <c i="7" r="T91"/>
  <c i="6" r="P83"/>
  <c i="1" r="AU59"/>
  <c i="7" r="P92"/>
  <c r="P91"/>
  <c i="1" r="AU60"/>
  <c i="4" r="R92"/>
  <c i="2" r="R96"/>
  <c i="7" r="BK446"/>
  <c r="J446"/>
  <c r="J68"/>
  <c r="BK92"/>
  <c r="BK91"/>
  <c r="J91"/>
  <c r="J59"/>
  <c i="1" r="AG59"/>
  <c r="AG56"/>
  <c i="3" r="J59"/>
  <c i="2" r="J33"/>
  <c i="1" r="AV55"/>
  <c r="AT55"/>
  <c i="3" r="F33"/>
  <c i="1" r="AZ56"/>
  <c i="4" r="J33"/>
  <c i="1" r="AV57"/>
  <c r="AT57"/>
  <c i="2" r="J30"/>
  <c i="1" r="AG55"/>
  <c i="5" r="F33"/>
  <c i="1" r="AZ58"/>
  <c r="BD54"/>
  <c r="W33"/>
  <c i="7" r="F33"/>
  <c i="1" r="AZ60"/>
  <c r="BA54"/>
  <c r="W30"/>
  <c r="BC54"/>
  <c r="W32"/>
  <c i="3" r="J33"/>
  <c i="1" r="AV56"/>
  <c r="AT56"/>
  <c r="AN56"/>
  <c i="6" r="J33"/>
  <c i="1" r="AV59"/>
  <c r="AT59"/>
  <c r="AN59"/>
  <c r="BB54"/>
  <c r="AX54"/>
  <c i="7" r="J33"/>
  <c i="1" r="AV60"/>
  <c r="AT60"/>
  <c i="6" r="F33"/>
  <c i="1" r="AZ59"/>
  <c i="5" r="J33"/>
  <c i="1" r="AV58"/>
  <c r="AT58"/>
  <c i="2" r="F33"/>
  <c i="1" r="AZ55"/>
  <c i="5" r="J30"/>
  <c i="1" r="AG58"/>
  <c i="4" r="F33"/>
  <c i="1" r="AZ57"/>
  <c i="7" l="1" r="J92"/>
  <c r="J60"/>
  <c i="2" r="J59"/>
  <c i="5" r="J59"/>
  <c i="6" r="J39"/>
  <c i="5" r="J39"/>
  <c i="3" r="J39"/>
  <c i="2" r="J39"/>
  <c i="1" r="AN55"/>
  <c r="AN58"/>
  <c i="4" r="J30"/>
  <c i="1" r="AG57"/>
  <c i="7" r="J30"/>
  <c i="1" r="AG60"/>
  <c r="AW54"/>
  <c r="AK30"/>
  <c r="AZ54"/>
  <c r="W29"/>
  <c r="AY54"/>
  <c r="W31"/>
  <c r="AU54"/>
  <c i="4" l="1" r="J39"/>
  <c i="7" r="J39"/>
  <c i="1" r="AN60"/>
  <c r="AN57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<sst xmlns="http://schemas.openxmlformats.org/spreadsheetml/2006/main">
  <si>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</si>
  <si>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</si>
  <si>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</si>
  <si>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</si>
  <si>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</si>
  <si>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</si>
  <si>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</si>
  <si>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</si>
  <si>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</si>
  <si>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</si>
  <si>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</si>
  <si>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</si>
  <si>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</si>
  <si>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</si>
  <si>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</si>
  <si>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</si>
  <si>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</si>
  <si>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</si>
  <si>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</si>
  <si>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</si>
  <si>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</si>
  <si>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</si>
  <si>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</si>
  <si>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</si>
  <si>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</si>
  <si>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</si>
  <si>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</si>
  <si>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</si>
  <si>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</si>
  <si>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</si>
  <si>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</si>
  <si>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</si>
  <si>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</si>
  <si>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</si>
  <si>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</si>
  <si>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</si>
  <si>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</si>
  <si>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</si>
  <si>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</si>
  <si>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</si>
  <si>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</si>
  <si>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</si>
  <si>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</si>
  <si>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</si>
  <si>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</si>
  <si>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</si>
  <si>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</si>
  <si>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</si>
  <si>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</si>
  <si>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</si>
  <si>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</si>
  <si>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</si>
  <si>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</si>
  <si>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</si>
  <si>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</si>
  <si>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</si>
  <si>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</si>
  <si>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</si>
  <si>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</si>
  <si>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</si>
  <si>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</si>
  <si>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</si>
  <si>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</si>
  <si>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</si>
  <si>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</si>
  <si>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</si>
  <si>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</si>
  <si>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</si>
  <si>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</si>
  <si>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</si>
  <si>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</si>
  <si>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</si>
  <si>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</si>
  <si>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</si>
  <si>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</si>
  <si>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</si>
  <si>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</si>
  <si>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</si>
  <si>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</si>
  <si>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SO102-D.01</t>
  </si>
  <si>
    <t>dešťová kanalizace</t>
  </si>
  <si>
    <t>STA</t>
  </si>
  <si>
    <t>1</t>
  </si>
  <si>
    <t>{0deeeedc-89db-4b34-86b5-2da9702a3257}</t>
  </si>
  <si>
    <t>2</t>
  </si>
  <si>
    <t>SO102-D.02</t>
  </si>
  <si>
    <t>splašková kanalizace</t>
  </si>
  <si>
    <t>{1b425926-e231-4c14-9fcd-e8a3ef79476a}</t>
  </si>
  <si>
    <t>SO102-D.03</t>
  </si>
  <si>
    <t>vodovod</t>
  </si>
  <si>
    <t>{0ea6cbc6-0b67-47aa-817b-01465a6e56f1}</t>
  </si>
  <si>
    <t>SO102-D.04</t>
  </si>
  <si>
    <t>plynovod</t>
  </si>
  <si>
    <t>{038deb26-cc30-46ea-b1dd-2ec0d8a5cfef}</t>
  </si>
  <si>
    <t>SO102-D.05</t>
  </si>
  <si>
    <t>veřejné osvětlení</t>
  </si>
  <si>
    <t>{65274961-fb18-47d7-886a-7cc3d40455b4}</t>
  </si>
  <si>
    <t>SO102-D.100</t>
  </si>
  <si>
    <t>komunikace a zpevněné plochy</t>
  </si>
  <si>
    <t>{285e67a3-7cf8-421c-bf70-2cde227c6f2b}</t>
  </si>
  <si>
    <t>KRYCÍ LIST SOUPISU PRACÍ</t>
  </si>
  <si>
    <t>Objekt:</t>
  </si>
  <si>
    <t>SO102-D.01 -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</si>
  <si>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</si>
  <si>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</si>
  <si>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</si>
  <si>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</si>
  <si>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</si>
  <si>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</si>
  <si>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</si>
  <si>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</si>
  <si>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</si>
  <si>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</si>
  <si>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</si>
  <si>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</si>
  <si>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</si>
  <si>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</si>
  <si>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</si>
  <si>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</si>
  <si>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</si>
  <si>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</si>
  <si>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</si>
  <si>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</si>
  <si>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</si>
  <si>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</si>
  <si>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</si>
  <si>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</si>
  <si>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</si>
  <si>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</si>
  <si>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</si>
  <si>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</si>
  <si>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</si>
  <si>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</si>
  <si>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</si>
  <si>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</si>
  <si>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</si>
  <si>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</si>
  <si>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</si>
  <si>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</si>
  <si>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</si>
  <si>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</si>
  <si>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</si>
  <si>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119001421R00</t>
  </si>
  <si>
    <t>Dočasné zajištění kabelů - do počtu 3 kabelů</t>
  </si>
  <si>
    <t>m</t>
  </si>
  <si>
    <t>RTS I / 2020</t>
  </si>
  <si>
    <t>4</t>
  </si>
  <si>
    <t>PP</t>
  </si>
  <si>
    <t>119001422R00</t>
  </si>
  <si>
    <t>Dočasné zajištění kabelů - v počtu 3 - 6 kabelů</t>
  </si>
  <si>
    <t>12</t>
  </si>
  <si>
    <t>Odkopávky a prokopávky</t>
  </si>
  <si>
    <t>3</t>
  </si>
  <si>
    <t>121101100R00</t>
  </si>
  <si>
    <t>Sejmutí ornice, pl. do 400 m2, přemístění do 50 m</t>
  </si>
  <si>
    <t>m3</t>
  </si>
  <si>
    <t>6</t>
  </si>
  <si>
    <t>13</t>
  </si>
  <si>
    <t>Hloubené vykopávky</t>
  </si>
  <si>
    <t>130001101R00</t>
  </si>
  <si>
    <t>Příplatek za ztížené hloubení v blízkosti vedení</t>
  </si>
  <si>
    <t>8</t>
  </si>
  <si>
    <t>5</t>
  </si>
  <si>
    <t>132201212R00</t>
  </si>
  <si>
    <t>Hloubení rýh š.do 200 cm hor.3 do 1000m3,STROJNĚ</t>
  </si>
  <si>
    <t>10</t>
  </si>
  <si>
    <t>132201219R00</t>
  </si>
  <si>
    <t>Přípl.za lepivost,hloubení rýh 200cm,hor.3,STROJNĚ</t>
  </si>
  <si>
    <t>7</t>
  </si>
  <si>
    <t>132301212R00</t>
  </si>
  <si>
    <t>Hloubení rýh š.do 200 cm hor.4 do 1000 m3, STROJNĚ</t>
  </si>
  <si>
    <t>14</t>
  </si>
  <si>
    <t>132301219R00</t>
  </si>
  <si>
    <t>Přípl.za lepivost,hloubení rýh 200cm,hor.4,STROJNĚ</t>
  </si>
  <si>
    <t>16</t>
  </si>
  <si>
    <t>9</t>
  </si>
  <si>
    <t>131201112R00</t>
  </si>
  <si>
    <t>Hloubení nezapaž. jam hor.3 do 1000 m3, STROJNĚ</t>
  </si>
  <si>
    <t>18</t>
  </si>
  <si>
    <t>131201119R00</t>
  </si>
  <si>
    <t>Příplatek za lepivost - hloubení nezap.jam v hor.3</t>
  </si>
  <si>
    <t>20</t>
  </si>
  <si>
    <t>131301112R00</t>
  </si>
  <si>
    <t>Hloubení nezapaž. jam hor.4 do 1000 m3, STROJNĚ</t>
  </si>
  <si>
    <t>22</t>
  </si>
  <si>
    <t>131301119R00</t>
  </si>
  <si>
    <t>Příplatek za lepivost - hloubení nezap.jam v hor.4</t>
  </si>
  <si>
    <t>24</t>
  </si>
  <si>
    <t>Roubení</t>
  </si>
  <si>
    <t>151101101R00</t>
  </si>
  <si>
    <t>Pažení a rozepření stěn rýh - příložné - hl.do 2 m</t>
  </si>
  <si>
    <t>m2</t>
  </si>
  <si>
    <t>26</t>
  </si>
  <si>
    <t>151101102R00</t>
  </si>
  <si>
    <t>Pažení a rozepření stěn rýh - příložné - hl.do 4 m</t>
  </si>
  <si>
    <t>28</t>
  </si>
  <si>
    <t>151101111R00</t>
  </si>
  <si>
    <t>Odstranění pažení stěn rýh - příložné - hl. do 2 m</t>
  </si>
  <si>
    <t>30</t>
  </si>
  <si>
    <t>151101112R00</t>
  </si>
  <si>
    <t>Odstranění pažení stěn rýh - příložné - hl. do 4 m</t>
  </si>
  <si>
    <t>32</t>
  </si>
  <si>
    <t>Přemístění výkopku</t>
  </si>
  <si>
    <t>17</t>
  </si>
  <si>
    <t>161101101R00</t>
  </si>
  <si>
    <t>Svislé přemístění výkopku z hor.1-4 do 2,5 m</t>
  </si>
  <si>
    <t>34</t>
  </si>
  <si>
    <t>162601102R00</t>
  </si>
  <si>
    <t>Vodorovné přemístění výkopku z hor.1-4 do 5000 m</t>
  </si>
  <si>
    <t>36</t>
  </si>
  <si>
    <t>Konstrukce ze zemin</t>
  </si>
  <si>
    <t>19</t>
  </si>
  <si>
    <t>171201101R00</t>
  </si>
  <si>
    <t>Uložení sypaniny do násypů nezhutněných</t>
  </si>
  <si>
    <t>38</t>
  </si>
  <si>
    <t>174101101R00</t>
  </si>
  <si>
    <t>Zásyp jam, rýh, šachet se zhutněním</t>
  </si>
  <si>
    <t>40</t>
  </si>
  <si>
    <t>175101101RT2</t>
  </si>
  <si>
    <t>Obsyp potrubí bez prohození sypaniny s dodáním štěrkopísku frakce 0 - 22 mm</t>
  </si>
  <si>
    <t>42</t>
  </si>
  <si>
    <t>175101201R00</t>
  </si>
  <si>
    <t>Obsyp objektu bez prohození sypaniny - obsyp retenčních objektů</t>
  </si>
  <si>
    <t>44</t>
  </si>
  <si>
    <t>171</t>
  </si>
  <si>
    <t>Násypy a skládky předepsaných tvarů</t>
  </si>
  <si>
    <t>23</t>
  </si>
  <si>
    <t>171SKLADKOVNEVD</t>
  </si>
  <si>
    <t>Poplatek za uložení na skládku (zemina a kamení)</t>
  </si>
  <si>
    <t>t</t>
  </si>
  <si>
    <t>46</t>
  </si>
  <si>
    <t>Povrchové úpravy terénu</t>
  </si>
  <si>
    <t>180402111R00</t>
  </si>
  <si>
    <t>Založení trávníku parkového výsevem v rovině</t>
  </si>
  <si>
    <t>48</t>
  </si>
  <si>
    <t>25</t>
  </si>
  <si>
    <t>181301102R00</t>
  </si>
  <si>
    <t>Rozprostření ornice, rovina, tl. 10-15 cm,do 500m2</t>
  </si>
  <si>
    <t>50</t>
  </si>
  <si>
    <t>Různé kompletní konstrukce nedělitelné do stav. dílů</t>
  </si>
  <si>
    <t>386941114R00</t>
  </si>
  <si>
    <t>Montáž odlučovačů benzinu a olejů velikosti IV</t>
  </si>
  <si>
    <t>kus</t>
  </si>
  <si>
    <t>52</t>
  </si>
  <si>
    <t>45</t>
  </si>
  <si>
    <t>Podkladní a vedlejší konstrukce (inženýr. stavby kromě vozovek a železnič. svršku)</t>
  </si>
  <si>
    <t>27</t>
  </si>
  <si>
    <t>451541111R00</t>
  </si>
  <si>
    <t>Lože pod potrubí ze štěrkodrtě 0 - 63 mm</t>
  </si>
  <si>
    <t>54</t>
  </si>
  <si>
    <t>721</t>
  </si>
  <si>
    <t>Vnitřní kanalizace</t>
  </si>
  <si>
    <t>721242112R00</t>
  </si>
  <si>
    <t>Lapač střešních splavenin HL600NHO D 110 až 125 mm</t>
  </si>
  <si>
    <t>56</t>
  </si>
  <si>
    <t>83</t>
  </si>
  <si>
    <t>Potrubí z trub kameninových</t>
  </si>
  <si>
    <t>29</t>
  </si>
  <si>
    <t>831263195R00</t>
  </si>
  <si>
    <t>Příplatek za zřízení kanal. přípojky DN 100 - 300</t>
  </si>
  <si>
    <t>58</t>
  </si>
  <si>
    <t>87</t>
  </si>
  <si>
    <t>Potrubí z trub plastických, skleněných a čedičových</t>
  </si>
  <si>
    <t>871313121R00</t>
  </si>
  <si>
    <t>Montáž trub z plastu, gumový kroužek, DN 150</t>
  </si>
  <si>
    <t>60</t>
  </si>
  <si>
    <t>31</t>
  </si>
  <si>
    <t>871353121R00</t>
  </si>
  <si>
    <t>Montáž trub z plastu, gumový kroužek, DN 200</t>
  </si>
  <si>
    <t>62</t>
  </si>
  <si>
    <t>877313123R00</t>
  </si>
  <si>
    <t>Montáž tvarovek jednoos. plast. gum.kroužek DN 150</t>
  </si>
  <si>
    <t>64</t>
  </si>
  <si>
    <t>33</t>
  </si>
  <si>
    <t>877353126R00</t>
  </si>
  <si>
    <t>Montáž víčka nebo zátky plast. gum. kroužek DN 200</t>
  </si>
  <si>
    <t>66</t>
  </si>
  <si>
    <t>877353121R00</t>
  </si>
  <si>
    <t>Montáž tvarovek odboč. plast. gum. kroužek DN 150 - obdobná</t>
  </si>
  <si>
    <t>68</t>
  </si>
  <si>
    <t>89</t>
  </si>
  <si>
    <t>Ostatní konstrukce a práce na trubním vedení</t>
  </si>
  <si>
    <t>35</t>
  </si>
  <si>
    <t>892571111R00</t>
  </si>
  <si>
    <t>Zkouška těsnosti kanalizace DN do 200, vodou</t>
  </si>
  <si>
    <t>70</t>
  </si>
  <si>
    <t>892573111R00</t>
  </si>
  <si>
    <t>Zabezpečení konců kanal. potrubí DN do 200, vodou</t>
  </si>
  <si>
    <t>úsek</t>
  </si>
  <si>
    <t>72</t>
  </si>
  <si>
    <t>37</t>
  </si>
  <si>
    <t>894411111R00</t>
  </si>
  <si>
    <t>Zřízení šachet z dílců,dno C 25/30, potrubí DN 200</t>
  </si>
  <si>
    <t>74</t>
  </si>
  <si>
    <t>894201121R00</t>
  </si>
  <si>
    <t>Dno šachet z betonu C 25/30, tl. nad 20 cm</t>
  </si>
  <si>
    <t>76</t>
  </si>
  <si>
    <t>39</t>
  </si>
  <si>
    <t>894201221R00</t>
  </si>
  <si>
    <t>Stěny šachet z betonu C 25/30, tl. nad 20 cm</t>
  </si>
  <si>
    <t>78</t>
  </si>
  <si>
    <t>894502101R00</t>
  </si>
  <si>
    <t>Bednění stěn šachet pravoúhlých jednostranné</t>
  </si>
  <si>
    <t>80</t>
  </si>
  <si>
    <t>41</t>
  </si>
  <si>
    <t>894502301R00</t>
  </si>
  <si>
    <t>Bednění stěn šachet kruhových jednostranné</t>
  </si>
  <si>
    <t>82</t>
  </si>
  <si>
    <t>899103111RT2</t>
  </si>
  <si>
    <t>Osazení poklopu s rámem do 150 kg</t>
  </si>
  <si>
    <t>84</t>
  </si>
  <si>
    <t>43</t>
  </si>
  <si>
    <t>899623161R00</t>
  </si>
  <si>
    <t xml:space="preserve">Obetonování potrubí nebo zdiva stok betonem C20/25 - napojení na stáv. kanalizaci  5x0,1</t>
  </si>
  <si>
    <t>86</t>
  </si>
  <si>
    <t>Obetonování potrubí nebo zdiva stok betonem C20/25 - napojení na stáv. kanalizaci 5x0,1</t>
  </si>
  <si>
    <t>97</t>
  </si>
  <si>
    <t>Prorážení otvorů a ostatní bourací práce</t>
  </si>
  <si>
    <t>970051200R00</t>
  </si>
  <si>
    <t>Vrtání jádrové do ŽB do D 200 mm 5x 0,15 m (napojení na stáv. kanalizaci)</t>
  </si>
  <si>
    <t>88</t>
  </si>
  <si>
    <t>H27</t>
  </si>
  <si>
    <t>Vedení trubní dálková a přípojná</t>
  </si>
  <si>
    <t>998276101R00</t>
  </si>
  <si>
    <t>Přesun hmot, trubní vedení plastová, otevř. výkop</t>
  </si>
  <si>
    <t>90</t>
  </si>
  <si>
    <t>998276118R00</t>
  </si>
  <si>
    <t>Přesun hmot, trubní vedení plastová, příplatek 5km</t>
  </si>
  <si>
    <t>92</t>
  </si>
  <si>
    <t>D1</t>
  </si>
  <si>
    <t>Ostatní materiál</t>
  </si>
  <si>
    <t>47</t>
  </si>
  <si>
    <t>00572400</t>
  </si>
  <si>
    <t>Směs travní parková I. běžná zátěž PROFI</t>
  </si>
  <si>
    <t>kg</t>
  </si>
  <si>
    <t>94</t>
  </si>
  <si>
    <t>283141494</t>
  </si>
  <si>
    <t>Fólie výstražná pro kanal. š. 300 mm šedá</t>
  </si>
  <si>
    <t>96</t>
  </si>
  <si>
    <t>49</t>
  </si>
  <si>
    <t>28611143.A</t>
  </si>
  <si>
    <t>Trubka kanalizační KGEM SN 4 PVC 110x3,2x3000 mm</t>
  </si>
  <si>
    <t>98</t>
  </si>
  <si>
    <t>28614251</t>
  </si>
  <si>
    <t>Trubka kanalizační ULTRA-RIB 2 SN 10 150x3000 mm</t>
  </si>
  <si>
    <t>100</t>
  </si>
  <si>
    <t>51</t>
  </si>
  <si>
    <t>28614255</t>
  </si>
  <si>
    <t>Trubka kanalizační ULTRA-RIB 2 SN 10 200x5000 mm</t>
  </si>
  <si>
    <t>102</t>
  </si>
  <si>
    <t>28650433</t>
  </si>
  <si>
    <t>Koleno odpadové PVC-U D 110/87°</t>
  </si>
  <si>
    <t>104</t>
  </si>
  <si>
    <t>53</t>
  </si>
  <si>
    <t>28651793</t>
  </si>
  <si>
    <t>Záslepka kanalizační KGK D 200 L 50 mm PVC - obdobná pol.</t>
  </si>
  <si>
    <t>106</t>
  </si>
  <si>
    <t>28656157</t>
  </si>
  <si>
    <t>Redukce kanalizační odolná PPKGR DN 160/125 mm</t>
  </si>
  <si>
    <t>108</t>
  </si>
  <si>
    <t>55</t>
  </si>
  <si>
    <t>28656310</t>
  </si>
  <si>
    <t xml:space="preserve">Odbočka kanalizační ULTRA-RIB 2  DN 150/150/45°</t>
  </si>
  <si>
    <t>110</t>
  </si>
  <si>
    <t>Odbočka kanalizační ULTRA-RIB 2 DN 150/150/45°</t>
  </si>
  <si>
    <t>28656333</t>
  </si>
  <si>
    <t xml:space="preserve">Koleno kanalizační ULTRA-RIB 2  DN 150/45°</t>
  </si>
  <si>
    <t>112</t>
  </si>
  <si>
    <t>Koleno kanalizační ULTRA-RIB 2 DN 150/45°</t>
  </si>
  <si>
    <t>57</t>
  </si>
  <si>
    <t>286563800</t>
  </si>
  <si>
    <t>Přechod UR-KG hrdlo-dřík ULTRA-RIB 2 DN 150/150 mm</t>
  </si>
  <si>
    <t>114</t>
  </si>
  <si>
    <t>56241522</t>
  </si>
  <si>
    <t>Odlučovač ropných látek GSOL-5/20 plast. bez pokl</t>
  </si>
  <si>
    <t>116</t>
  </si>
  <si>
    <t>59</t>
  </si>
  <si>
    <t>58337331</t>
  </si>
  <si>
    <t>Štěrkopísek frakce 0-22 B k obsypu retenčních objektů</t>
  </si>
  <si>
    <t>118</t>
  </si>
  <si>
    <t>59224368.A</t>
  </si>
  <si>
    <t>Dno šachetní přímé TBZ-Q.1 100/100 V max. 60 obdobná pol.</t>
  </si>
  <si>
    <t>120</t>
  </si>
  <si>
    <t>61</t>
  </si>
  <si>
    <t>59224150</t>
  </si>
  <si>
    <t>Skruž TBS-Q 1000/250/120 SP</t>
  </si>
  <si>
    <t>122</t>
  </si>
  <si>
    <t>59224152</t>
  </si>
  <si>
    <t>Skruž TBS-Q 1000/500/120/SP</t>
  </si>
  <si>
    <t>124</t>
  </si>
  <si>
    <t>63</t>
  </si>
  <si>
    <t>59224172</t>
  </si>
  <si>
    <t>Skruž přechodová TBR-Q 625/600/120/SPK (SLK)</t>
  </si>
  <si>
    <t>126</t>
  </si>
  <si>
    <t>59224130</t>
  </si>
  <si>
    <t>Deska přechodová TZK-Q 625/200/90/T</t>
  </si>
  <si>
    <t>128</t>
  </si>
  <si>
    <t>65</t>
  </si>
  <si>
    <t>59224177.A</t>
  </si>
  <si>
    <t>Prstenec vyrovnávací TBW-Q 625/120/120</t>
  </si>
  <si>
    <t>130</t>
  </si>
  <si>
    <t>283ECOBLOC2KONVD</t>
  </si>
  <si>
    <t xml:space="preserve">Vsakovací blok GARANTIA EcoBloc-2xzakončení  9+12+6</t>
  </si>
  <si>
    <t>ks</t>
  </si>
  <si>
    <t>132</t>
  </si>
  <si>
    <t>Vsakovací blok GARANTIA EcoBloc-2xzakončení 9+12+6</t>
  </si>
  <si>
    <t>67</t>
  </si>
  <si>
    <t>283ECOBLOCDNOVD</t>
  </si>
  <si>
    <t xml:space="preserve">Vsakovací blok GARANTIA EcoBloc-dno  21+54+27</t>
  </si>
  <si>
    <t>134</t>
  </si>
  <si>
    <t>Vsakovací blok GARANTIA EcoBloc-dno 21+54+27</t>
  </si>
  <si>
    <t>283ECOBLOCVD</t>
  </si>
  <si>
    <t xml:space="preserve">Vsakovací blok GARANTIA EcoBloc-tělo  64+108+54</t>
  </si>
  <si>
    <t>136</t>
  </si>
  <si>
    <t>Vsakovací blok GARANTIA EcoBloc-tělo 64+108+54</t>
  </si>
  <si>
    <t>69</t>
  </si>
  <si>
    <t>283GEOT369023VD</t>
  </si>
  <si>
    <t xml:space="preserve">FILTRAČNÍ GEOTEXTILIE PRO VSAKOVACÍ OBJEKTY 369023  2x (55,8+111,1+66,9)</t>
  </si>
  <si>
    <t>138</t>
  </si>
  <si>
    <t>FILTRAČNÍ GEOTEXTILIE PRO VSAKOVACÍ OBJEKTY 369023 2x (55,8+111,1+66,9)</t>
  </si>
  <si>
    <t>283ODHLPVC100VD</t>
  </si>
  <si>
    <t>ODVĚTRÁVACÍ HLAVICE PVC100</t>
  </si>
  <si>
    <t>140</t>
  </si>
  <si>
    <t>71</t>
  </si>
  <si>
    <t>286JF151500VD</t>
  </si>
  <si>
    <t xml:space="preserve">Jezírková folie 1,5mm černá  55,8+111,1+66,9</t>
  </si>
  <si>
    <t>142</t>
  </si>
  <si>
    <t>Jezírková folie 1,5mm černá 55,8+111,1+66,9</t>
  </si>
  <si>
    <t>286REG600VD</t>
  </si>
  <si>
    <t>ŠKRTICÍ ŠÁCHTA S REGULOVANÝM ODTOKEM DN 600 ALIAXIS hl. 1,88 m, odtok 2 l/s</t>
  </si>
  <si>
    <t>144</t>
  </si>
  <si>
    <t>73</t>
  </si>
  <si>
    <t>286REG600VD.1</t>
  </si>
  <si>
    <t>ŠKRTICÍ ŠÁCHTA S REGULOVANÝM ODTOKEM DN 600 ALIAXIS hl. 1,88 m, odtok 4 l/s</t>
  </si>
  <si>
    <t>146</t>
  </si>
  <si>
    <t>286REG600VD.2</t>
  </si>
  <si>
    <t>ŠKRTICÍ ŠÁCHTA S REGULOVANÝM ODTOKEM DN 600 ALIAXIS hl. 1,89 m, odtok 3 l/s</t>
  </si>
  <si>
    <t>148</t>
  </si>
  <si>
    <t>75</t>
  </si>
  <si>
    <t>286FIL1000VD</t>
  </si>
  <si>
    <t xml:space="preserve">FILTRAČNÍ ŠACHTA EKO 1000 DO 3200 m2 PLOCHY s kalovým prostorem, určena k obetonování  ALIAXIS hl. 1,92 m</t>
  </si>
  <si>
    <t>150</t>
  </si>
  <si>
    <t>FILTRAČNÍ ŠACHTA EKO 1000 DO 3200 m2 PLOCHY s kalovým prostorem, určena k obetonování ALIAXIS hl. 1,92 m</t>
  </si>
  <si>
    <t>286FIL1000VD.1</t>
  </si>
  <si>
    <t xml:space="preserve">FILTRAČNÍ ŠACHTA EKO 1000 DO 3200 m2 PLOCHY s kalovým prostorem, určena k obetonování  ALIAXIS hl. 1,77 m</t>
  </si>
  <si>
    <t>152</t>
  </si>
  <si>
    <t>FILTRAČNÍ ŠACHTA EKO 1000 DO 3200 m2 PLOCHY s kalovým prostorem, určena k obetonování ALIAXIS hl. 1,77 m</t>
  </si>
  <si>
    <t>SO102-D.02 - splašková kanalizace</t>
  </si>
  <si>
    <t>21 - Úprava podloží a základové spáry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</si>
  <si>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</si>
  <si>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</si>
  <si>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</si>
  <si>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</si>
  <si>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</si>
  <si>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</si>
  <si>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</si>
  <si>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</si>
  <si>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</si>
  <si>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</si>
  <si>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</si>
  <si>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837362221R00</t>
  </si>
  <si>
    <t>Montáž tvarov. kamenin. jednoos. pryž. kr. DN 250</t>
  </si>
  <si>
    <t>837364111RT2</t>
  </si>
  <si>
    <t>Montáž kameninových útesů s hrdlem DN 250 včetně dodávky trouby DN 250 dl. 2000 mm</t>
  </si>
  <si>
    <t>892581111R00</t>
  </si>
  <si>
    <t>Zkouška těsnosti kanalizace DN do 300, vodou</t>
  </si>
  <si>
    <t>892583111R00</t>
  </si>
  <si>
    <t>Zabezpečení konců kanal. potrubí DN do 300, vodou</t>
  </si>
  <si>
    <t>998275101R00</t>
  </si>
  <si>
    <t>Přesun hmot, kanalizace kameninové, otevřený výkop</t>
  </si>
  <si>
    <t>998275118R00</t>
  </si>
  <si>
    <t>Přesun hmot, kanalizace kameninové, příplatek 5 km</t>
  </si>
  <si>
    <t>59711520.A</t>
  </si>
  <si>
    <t>Ucpávka kamenina DN 250, FN 40, obdobná položka</t>
  </si>
  <si>
    <t>SO102-D.03 -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</si>
  <si>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</si>
  <si>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</si>
  <si>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</si>
  <si>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</si>
  <si>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</si>
  <si>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</si>
  <si>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</si>
  <si>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</si>
  <si>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</si>
  <si>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</si>
  <si>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</si>
  <si>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</si>
  <si>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</si>
  <si>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</si>
  <si>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</si>
  <si>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850245121R00</t>
  </si>
  <si>
    <t>Výřez nebo výsek na potrubí litinovém DN 80 obdobná položka</t>
  </si>
  <si>
    <t>871241121R00</t>
  </si>
  <si>
    <t>Montáž potrubí polyetylenového ve výkopu d 90 mm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</si>
  <si>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</si>
  <si>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</si>
  <si>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</si>
  <si>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</si>
  <si>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</si>
  <si>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</si>
  <si>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</si>
  <si>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</si>
  <si>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</si>
  <si>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</si>
  <si>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</si>
  <si>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</si>
  <si>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</si>
  <si>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</si>
  <si>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</si>
  <si>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</si>
  <si>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</si>
  <si>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</si>
  <si>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</si>
  <si>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</si>
  <si>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</si>
  <si>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</si>
  <si>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</si>
  <si>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</si>
  <si>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</si>
  <si>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</si>
  <si>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</si>
  <si>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</si>
  <si>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</si>
  <si>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</si>
  <si>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</si>
  <si>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</si>
  <si>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</si>
  <si>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</si>
  <si>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</si>
  <si>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</si>
  <si>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</si>
  <si>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</si>
  <si>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</si>
  <si>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</si>
  <si>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</si>
  <si>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</si>
  <si>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</si>
  <si>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</si>
  <si>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SO102-D.04 - plynovod</t>
  </si>
  <si>
    <t>M23 - Montáže potrubí</t>
  </si>
  <si>
    <t>119001401R00</t>
  </si>
  <si>
    <t>Dočasné zajištění ocelového potrubí do DN 200 mm</t>
  </si>
  <si>
    <t>M23</t>
  </si>
  <si>
    <t>Montáže potrubí</t>
  </si>
  <si>
    <t>230180022R00</t>
  </si>
  <si>
    <t>Montáž trub z plastických hmot PE, PP, 63 x 5,7</t>
  </si>
  <si>
    <t>230180069R00</t>
  </si>
  <si>
    <t>Montáž trubních dílů PE, PP, D 63</t>
  </si>
  <si>
    <t>230230001R00</t>
  </si>
  <si>
    <t>Předběžná tlaková zkouška vodou, DN 50</t>
  </si>
  <si>
    <t>230230016R00</t>
  </si>
  <si>
    <t>Hlavní tlaková zkouška vzduchem 0,6 MPa, DN 50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</si>
  <si>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</si>
  <si>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</si>
  <si>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</si>
  <si>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</si>
  <si>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</si>
  <si>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</si>
  <si>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28314146.A</t>
  </si>
  <si>
    <t>Fólie výstražná žlutá "POZOR PLYN"</t>
  </si>
  <si>
    <t>286138226</t>
  </si>
  <si>
    <t xml:space="preserve">Trubka tlaková plynová PE100  0,7 MPa d 63x5,8 mm</t>
  </si>
  <si>
    <t>Trubka tlaková plynová PE100 0,7 MPa d 63x5,8 mm</t>
  </si>
  <si>
    <t>SO102-D.05 -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</si>
  <si>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</si>
  <si>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</si>
  <si>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</si>
  <si>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</si>
  <si>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</si>
  <si>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</si>
  <si>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</si>
  <si>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</si>
  <si>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</si>
  <si>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</si>
  <si>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</si>
  <si>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</si>
  <si>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</si>
  <si>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</si>
  <si>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</si>
  <si>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</si>
  <si>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</si>
  <si>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</si>
  <si>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</si>
  <si>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</si>
  <si>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</si>
  <si>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</si>
  <si>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</si>
  <si>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</si>
  <si>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</si>
  <si>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</si>
  <si>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</si>
  <si>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</si>
  <si>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</si>
  <si>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</si>
  <si>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</si>
  <si>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</si>
  <si>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</si>
  <si>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</si>
  <si>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</si>
  <si>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</si>
  <si>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</si>
  <si>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</si>
  <si>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</si>
  <si>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</si>
  <si>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</si>
  <si>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</si>
  <si>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</si>
  <si>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</si>
  <si>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</si>
  <si>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</si>
  <si>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</si>
  <si>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</si>
  <si>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</si>
  <si>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</si>
  <si>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</si>
  <si>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</si>
  <si>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</si>
  <si>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</si>
  <si>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</si>
  <si>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</si>
  <si>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</si>
  <si>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</si>
  <si>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</si>
  <si>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</si>
  <si>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</si>
  <si>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</si>
  <si>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</si>
  <si>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</si>
  <si>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</si>
  <si>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</si>
  <si>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</si>
  <si>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</si>
  <si>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</si>
  <si>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</si>
  <si>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</si>
  <si>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</si>
  <si>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</si>
  <si>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</si>
  <si>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Pol35</t>
  </si>
  <si>
    <t>pojistková skříň rozpojovací 3 sady</t>
  </si>
  <si>
    <t>Pol34</t>
  </si>
  <si>
    <t>podružný materiál</t>
  </si>
  <si>
    <t>%</t>
  </si>
  <si>
    <t>SO102-D.100 -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</si>
  <si>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</si>
  <si>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</si>
  <si>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</si>
  <si>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</si>
  <si>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</si>
  <si>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</si>
  <si>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</si>
  <si>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</si>
  <si>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</si>
  <si>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</si>
  <si>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</si>
  <si>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</si>
  <si>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</si>
  <si>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</si>
  <si>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</si>
  <si>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</si>
  <si>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</si>
  <si>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</si>
  <si>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</si>
  <si>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</si>
  <si>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</si>
  <si>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112101101</t>
  </si>
  <si>
    <t>Odstranění stromů listnatých průměru kmene přes 100 do 300 mm</t>
  </si>
  <si>
    <t>https://podminky.urs.cz/item/CS_URS_2022_02/112101101</t>
  </si>
  <si>
    <t>112251102</t>
  </si>
  <si>
    <t>Odstranění pařezů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</si>
  <si>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</si>
  <si>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</si>
  <si>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</si>
  <si>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https://podminky.urs.cz/item/CS_URS_2022_02/113106187</t>
  </si>
  <si>
    <t>VV</t>
  </si>
  <si>
    <t>24 "chodník</t>
  </si>
  <si>
    <t>Součet</t>
  </si>
  <si>
    <t>113106190</t>
  </si>
  <si>
    <t>Rozebrání vozovek ze silničních dílců se spárami vyplněnými kamenivem strojně pl do 50 m2</t>
  </si>
  <si>
    <t>https://podminky.urs.cz/item/CS_URS_2022_02/113106190</t>
  </si>
  <si>
    <t>113107342</t>
  </si>
  <si>
    <t>Odstranění podkladu živičného tl přes 50 do 100 mm strojně pl do 50 m2</t>
  </si>
  <si>
    <t>https://podminky.urs.cz/item/CS_URS_2022_02/113107342</t>
  </si>
  <si>
    <t>113154113</t>
  </si>
  <si>
    <t>Frézování živičného krytu tl 50 mm pruh š 0,5 m pl do 500 m2 bez překážek v trase</t>
  </si>
  <si>
    <t>https://podminky.urs.cz/item/CS_URS_2022_02/113154113</t>
  </si>
  <si>
    <t>12 "pracovní spára</t>
  </si>
  <si>
    <t>113154324</t>
  </si>
  <si>
    <t>Frézování živičného krytu tl 100 mm pruh š přes 0,5 do 1 m pl přes 1000 do 10000 m2 bez překážek v trase</t>
  </si>
  <si>
    <t>https://podminky.urs.cz/item/CS_URS_2022_02/113154324</t>
  </si>
  <si>
    <t>113201112</t>
  </si>
  <si>
    <t>Vytrhání obrub silničních ležatých</t>
  </si>
  <si>
    <t>https://podminky.urs.cz/item/CS_URS_2022_02/113201112</t>
  </si>
  <si>
    <t>148 "obruba betonová chodníková</t>
  </si>
  <si>
    <t>99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</si>
  <si>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</si>
  <si>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</si>
  <si>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</si>
  <si>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</si>
  <si>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</si>
  <si>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</si>
  <si>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1660*0,52 "komunikace - asfalt</t>
  </si>
  <si>
    <t>135*0,52 "sjezdy - bet.dlažba 8 cm</t>
  </si>
  <si>
    <t>240*0,52 "parkoviště - bet.dlažba 8 cm</t>
  </si>
  <si>
    <t>729*0,29 "chodník - bet.dlažba 6 cm</t>
  </si>
  <si>
    <t>5*0,29 "plocha pro kontejnery - bet.dlažba 8 cm</t>
  </si>
  <si>
    <t>15*0,52 "reliéfní dlažba 8 cm</t>
  </si>
  <si>
    <t>46*0,29 "reliéfní dlažba - 6 cm</t>
  </si>
  <si>
    <t>85*0,52 "provizorní asf.napojení</t>
  </si>
  <si>
    <t>1660*0,4 "komunikace - asfalt - sanace</t>
  </si>
  <si>
    <t>135*0,4 "sjezdy - bet.dlažba 8 cm - sanace</t>
  </si>
  <si>
    <t>240*0,4 "parkoviště - bet.dlažba 8 cm - sanace</t>
  </si>
  <si>
    <t>15*0,4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</si>
  <si>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</si>
  <si>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</si>
  <si>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</si>
  <si>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242*0,3*0,5 "drenáž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</si>
  <si>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</si>
  <si>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</si>
  <si>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</si>
  <si>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2156,4+36,3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</si>
  <si>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</si>
  <si>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</si>
  <si>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</si>
  <si>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</si>
  <si>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</si>
  <si>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</si>
  <si>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2192,7*2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</si>
  <si>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</si>
  <si>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</si>
  <si>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</si>
  <si>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2990 "travnaté plochy</t>
  </si>
  <si>
    <t>M</t>
  </si>
  <si>
    <t>10371500</t>
  </si>
  <si>
    <t>substrát pro trávníky VL</t>
  </si>
  <si>
    <t>2990*0,15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</si>
  <si>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</si>
  <si>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</si>
  <si>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</si>
  <si>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</si>
  <si>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</si>
  <si>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2990*0,02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</si>
  <si>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</si>
  <si>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</si>
  <si>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</si>
  <si>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22 "kačírek</t>
  </si>
  <si>
    <t>181951112</t>
  </si>
  <si>
    <t>Úprava pláně v hornině třídy těžitelnosti I skupiny 1 až 3 se zhutněním strojně</t>
  </si>
  <si>
    <t>https://podminky.urs.cz/item/CS_URS_2022_02/181951112</t>
  </si>
  <si>
    <t>1660 "komunikace - asfalt</t>
  </si>
  <si>
    <t>135 "sjezdy - bet.dlažba 8 cm</t>
  </si>
  <si>
    <t>240 "parkoviště - bet.dlažba 8 cm</t>
  </si>
  <si>
    <t>729 "chodník - bet.dlažba 6 cm</t>
  </si>
  <si>
    <t>5 "plocha pro kontejnery - bet.dlažba 8 cm</t>
  </si>
  <si>
    <t>15 "reliéfní dlažba 8 cm</t>
  </si>
  <si>
    <t>46 "reliéfní dlažba - 6 cm</t>
  </si>
  <si>
    <t>85 "provizorní asf.napojení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</si>
  <si>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</si>
  <si>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</si>
  <si>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</si>
  <si>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</si>
  <si>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242*0,3*0,4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</si>
  <si>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</si>
  <si>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</si>
  <si>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</si>
  <si>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</si>
  <si>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</si>
  <si>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290,4*1,1 "Přepočtené koeficientem množství</t>
  </si>
  <si>
    <t>212572121</t>
  </si>
  <si>
    <t>Lože pro trativody z kameniva drobného těženého</t>
  </si>
  <si>
    <t>https://podminky.urs.cz/item/CS_URS_2022_02/212572121</t>
  </si>
  <si>
    <t>242*0,3*0,1</t>
  </si>
  <si>
    <t>212755214</t>
  </si>
  <si>
    <t>Trativody z drenážních trubek plastových flexibilních D 100 mm bez lože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</si>
  <si>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</si>
  <si>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</si>
  <si>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</si>
  <si>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</si>
  <si>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</si>
  <si>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</si>
  <si>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1660*2 "komunikace - asfalt - sanace</t>
  </si>
  <si>
    <t>135*2 "sjezdy - bet.dlažba 8 cm - sanace</t>
  </si>
  <si>
    <t>240*2 "parkoviště - bet.dlažba 8 cm - sanace</t>
  </si>
  <si>
    <t>15*2 "reliéfní dlažba 8 cm - sanace</t>
  </si>
  <si>
    <t>564861111</t>
  </si>
  <si>
    <t>Podklad ze štěrkodrtě ŠD plochy přes 100 m2 tl 200 mm</t>
  </si>
  <si>
    <t>https://podminky.urs.cz/item/CS_URS_2022_02/564861111</t>
  </si>
  <si>
    <t>1660 "komunikace - asfalt - f 0/32</t>
  </si>
  <si>
    <t>1660 "komunikace - asfalt - f 0/63</t>
  </si>
  <si>
    <t>135 "sjezdy - bet.dlažba 8 cm - f 0/32</t>
  </si>
  <si>
    <t>240 "parkoviště - bet.dlažba 8 cm - f 0/32</t>
  </si>
  <si>
    <t>15 "reliéfní dlažba 8 cm - f 0/32</t>
  </si>
  <si>
    <t>135 "sjezdy - bet.dlažba 8 cm - f 0/63</t>
  </si>
  <si>
    <t>240 "parkoviště - bet.dlažba 8 cm - f 0/63</t>
  </si>
  <si>
    <t>15 "reliéfní dlažba 8 cm - f 0/63</t>
  </si>
  <si>
    <t>5 "plocha pro kontejnery - bet.dlažba 8 cm - f 0/32</t>
  </si>
  <si>
    <t>729 "chodník - bet.dlažba 6 cm - f 0/32</t>
  </si>
  <si>
    <t>46 "reliéfní dlažba - 6 cm - f 0/32</t>
  </si>
  <si>
    <t>85 "provizorní asf.napojení - f 0/32</t>
  </si>
  <si>
    <t>85 "provizorní asf.napojení - f 0/63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</si>
  <si>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</si>
  <si>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</si>
  <si>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</si>
  <si>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</si>
  <si>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</si>
  <si>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</si>
  <si>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</si>
  <si>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</si>
  <si>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</si>
  <si>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</si>
  <si>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</si>
  <si>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</si>
  <si>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</si>
  <si>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</si>
  <si>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</si>
  <si>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</si>
  <si>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</si>
  <si>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</si>
  <si>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</si>
  <si>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</si>
  <si>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</si>
  <si>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</si>
  <si>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</si>
  <si>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</si>
  <si>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</si>
  <si>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</si>
  <si>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</si>
  <si>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</si>
  <si>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59245020</t>
  </si>
  <si>
    <t>dlažba tvar obdélník betonová 200x100x80mm přírodní</t>
  </si>
  <si>
    <t>59245226</t>
  </si>
  <si>
    <t>dlažba tvar obdélník betonová pro nevidomé 200x100x80mm barevná</t>
  </si>
  <si>
    <t>59245030</t>
  </si>
  <si>
    <t>dlažba tvar čtverec betonová 200x200x80mm přírodní</t>
  </si>
  <si>
    <t>596212232</t>
  </si>
  <si>
    <t>Kladení zámkové dlažby pozemních komunikací ručně tl 80 mm skupiny C pl přes 100 do 300 m2</t>
  </si>
  <si>
    <t>https://podminky.urs.cz/item/CS_URS_2022_02/596212232</t>
  </si>
  <si>
    <t>240-17,344 "parkoviště - bet.dlažba 8 cm</t>
  </si>
  <si>
    <t>(16*5,42)*0,2 "oddělená parkovací stání</t>
  </si>
  <si>
    <t>59245004</t>
  </si>
  <si>
    <t>dlažba tvar čtverec betonová 200x200x80mm barevná</t>
  </si>
  <si>
    <t>Trubní vedení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</si>
  <si>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</si>
  <si>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</si>
  <si>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</si>
  <si>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</si>
  <si>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</si>
  <si>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</si>
  <si>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</si>
  <si>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</si>
  <si>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</si>
  <si>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</si>
  <si>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</si>
  <si>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</si>
  <si>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</si>
  <si>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</si>
  <si>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</si>
  <si>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</si>
  <si>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</si>
  <si>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</si>
  <si>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</si>
  <si>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</si>
  <si>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</si>
  <si>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</si>
  <si>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</si>
  <si>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</si>
  <si>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</si>
  <si>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</si>
  <si>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</si>
  <si>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</si>
  <si>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</si>
  <si>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</si>
  <si>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</si>
  <si>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</si>
  <si>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2 "kanalizační šachty</t>
  </si>
  <si>
    <t>899431111</t>
  </si>
  <si>
    <t>Výšková úprava uličního vstupu nebo vpusti do 200 mm krycího hrnce, šoupěte nebo hydrantu</t>
  </si>
  <si>
    <t>https://podminky.urs.cz/item/CS_URS_2022_02/899431111</t>
  </si>
  <si>
    <t>4 "vodovodní šoupě</t>
  </si>
  <si>
    <t>2 "hydrant</t>
  </si>
  <si>
    <t>89943-2</t>
  </si>
  <si>
    <t>označník vody - bourání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</si>
  <si>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</si>
  <si>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</si>
  <si>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</si>
  <si>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</si>
  <si>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</si>
  <si>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</si>
  <si>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</si>
  <si>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</si>
  <si>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</si>
  <si>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</si>
  <si>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</si>
  <si>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</si>
  <si>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</si>
  <si>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</si>
  <si>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</si>
  <si>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</si>
  <si>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</si>
  <si>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915221121</t>
  </si>
  <si>
    <t>Vodorovné dopravní značení vodící čáry přerušované š 250 mm bílý plast</t>
  </si>
  <si>
    <t>https://podminky.urs.cz/item/CS_URS_2022_02/915221121</t>
  </si>
  <si>
    <t>915231111</t>
  </si>
  <si>
    <t>Vodorovné dopravní značení přechody pro chodce, šipky, symboly bílý plast</t>
  </si>
  <si>
    <t>https://podminky.urs.cz/item/CS_URS_2022_02/915231111</t>
  </si>
  <si>
    <t>915611111</t>
  </si>
  <si>
    <t>Předznačení vodorovného liniového značení</t>
  </si>
  <si>
    <t>https://podminky.urs.cz/item/CS_URS_2022_02/915611111</t>
  </si>
  <si>
    <t>915621111</t>
  </si>
  <si>
    <t>Předznačení vodorovného plošného značení</t>
  </si>
  <si>
    <t>https://podminky.urs.cz/item/CS_URS_2022_02/915621111</t>
  </si>
  <si>
    <t>916131213</t>
  </si>
  <si>
    <t>Osazení silničního obrubníku betonového stojatého s boční opěrou do lože z betonu prostého</t>
  </si>
  <si>
    <t>https://podminky.urs.cz/item/CS_URS_2022_02/916131213</t>
  </si>
  <si>
    <t>359+135+34</t>
  </si>
  <si>
    <t>59217029</t>
  </si>
  <si>
    <t>obrubník betonový silniční nájezdový 1000x150x150mm</t>
  </si>
  <si>
    <t>135*1,02 "Přepočtené koeficientem množství</t>
  </si>
  <si>
    <t>59217030</t>
  </si>
  <si>
    <t>obrubník betonový silniční přechodový 1000x150x150-250mm</t>
  </si>
  <si>
    <t>34*1,02 "Přepočtené koeficientem množství</t>
  </si>
  <si>
    <t>59217031</t>
  </si>
  <si>
    <t>obrubník betonový silniční 1000x150x250mm</t>
  </si>
  <si>
    <t>359*1,02 "Přepočtené koeficientem množství</t>
  </si>
  <si>
    <t>916331112</t>
  </si>
  <si>
    <t>Osazení zahradního obrubníku betonového do lože z betonu s boční opěrou</t>
  </si>
  <si>
    <t>https://podminky.urs.cz/item/CS_URS_2022_02/916331112</t>
  </si>
  <si>
    <t>59217012</t>
  </si>
  <si>
    <t>obrubník betonový zahradní 500x80x250mm</t>
  </si>
  <si>
    <t>524*1,02 "Přepočtené koeficientem množství</t>
  </si>
  <si>
    <t>77</t>
  </si>
  <si>
    <t>919121111</t>
  </si>
  <si>
    <t>Těsnění spár zálivkou za studena pro komůrky š 10 mm hl 20 mm s těsnicím profilem</t>
  </si>
  <si>
    <t>154</t>
  </si>
  <si>
    <t>https://podminky.urs.cz/item/CS_URS_2022_02/919121111</t>
  </si>
  <si>
    <t>919735112</t>
  </si>
  <si>
    <t>Řezání stávajícího živičného krytu hl přes 50 do 100 mm</t>
  </si>
  <si>
    <t>156</t>
  </si>
  <si>
    <t>https://podminky.urs.cz/item/CS_URS_2022_02/919735112</t>
  </si>
  <si>
    <t>79</t>
  </si>
  <si>
    <t>965042241</t>
  </si>
  <si>
    <t>Bourání podkladů pod dlažby nebo mazanin betonových nebo z litého asfaltu tl přes 100 mm pl přes 4 m2</t>
  </si>
  <si>
    <t>158</t>
  </si>
  <si>
    <t>https://podminky.urs.cz/item/CS_URS_2022_02/965042241</t>
  </si>
  <si>
    <t>60*0,2 "bourání betonů</t>
  </si>
  <si>
    <t>916-CB-K</t>
  </si>
  <si>
    <t>M+D City blok 200x44 koncový</t>
  </si>
  <si>
    <t>160</t>
  </si>
  <si>
    <t>81</t>
  </si>
  <si>
    <t>916-CB-P</t>
  </si>
  <si>
    <t>M+D City blok 200x44 průběžný</t>
  </si>
  <si>
    <t>162</t>
  </si>
  <si>
    <t>997</t>
  </si>
  <si>
    <t>Přesun sutě</t>
  </si>
  <si>
    <t>997221551</t>
  </si>
  <si>
    <t>Vodorovná doprava suti ze sypkých materiálů do 1 km</t>
  </si>
  <si>
    <t>164</t>
  </si>
  <si>
    <t>https://podminky.urs.cz/item/CS_URS_2022_02/997221551</t>
  </si>
  <si>
    <t>997221559</t>
  </si>
  <si>
    <t>Příplatek ZKD 1 km u vodorovné dopravy suti ze sypkých materiálů</t>
  </si>
  <si>
    <t>166</t>
  </si>
  <si>
    <t>https://podminky.urs.cz/item/CS_URS_2022_02/997221559</t>
  </si>
  <si>
    <t>469,65*19 "Přepočtené koeficientem množství</t>
  </si>
  <si>
    <t>997221861</t>
  </si>
  <si>
    <t>Poplatek za uložení stavebního odpadu na recyklační skládce (skládkovné) z prostého betonu pod kódem 17 01 01</t>
  </si>
  <si>
    <t>168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</si>
  <si>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</si>
  <si>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</si>
  <si>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</si>
  <si>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170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</si>
  <si>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</si>
  <si>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</si>
  <si>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</si>
  <si>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</si>
  <si>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</si>
  <si>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172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</si>
  <si>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</si>
  <si>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</si>
  <si>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</si>
  <si>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</si>
  <si>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</si>
  <si>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</si>
  <si>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</si>
  <si>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174</t>
  </si>
  <si>
    <t>https://podminky.urs.cz/item/CS_URS_2022_02/711131101</t>
  </si>
  <si>
    <t>1660 "komunikace - asfalt - sanace</t>
  </si>
  <si>
    <t>135 "sjezdy - bet.dlažba 8 cm - sanace</t>
  </si>
  <si>
    <t>240 "parkoviště - bet.dlažba 8 cm - sanace</t>
  </si>
  <si>
    <t>15 "reliéfní dlažba 8 cm - sanace</t>
  </si>
  <si>
    <t>69311175</t>
  </si>
  <si>
    <t>geotextilie PP s ÚV stabilizací 500g/m2</t>
  </si>
  <si>
    <t>176</t>
  </si>
  <si>
    <t>2050*1,15 "Přepočtené koeficientem množství</t>
  </si>
  <si>
    <t>711161112</t>
  </si>
  <si>
    <t>Izolace proti zemní vlhkosti nopovou fólií vodorovná, nopek v 8,0 mm, tl do 0,6 mm</t>
  </si>
  <si>
    <t>178</t>
  </si>
  <si>
    <t>https://podminky.urs.cz/item/CS_URS_2022_02/711161112</t>
  </si>
  <si>
    <t>70*0,6</t>
  </si>
  <si>
    <t>711161212</t>
  </si>
  <si>
    <t>Izolace proti zemní vlhkosti nopovou fólií svislá, nopek v 8,0 mm, tl do 0,6 mm</t>
  </si>
  <si>
    <t>180</t>
  </si>
  <si>
    <t>https://podminky.urs.cz/item/CS_URS_2022_02/711161212</t>
  </si>
  <si>
    <t>91</t>
  </si>
  <si>
    <t>711161384</t>
  </si>
  <si>
    <t>Izolace proti zemní vlhkosti nopovou fólií ukončení provětrávací lištou</t>
  </si>
  <si>
    <t>182</t>
  </si>
  <si>
    <t>https://podminky.urs.cz/item/CS_URS_2022_02/711161384</t>
  </si>
  <si>
    <t>998711201</t>
  </si>
  <si>
    <t>Přesun hmot procentní pro izolace proti vodě, vlhkosti a plynům v objektech v do 6 m</t>
  </si>
  <si>
    <t>184</t>
  </si>
  <si>
    <t>https://podminky.urs.cz/item/CS_URS_2022_02/998711201</t>
  </si>
  <si>
    <t>767</t>
  </si>
  <si>
    <t>Konstrukce zámečnické</t>
  </si>
  <si>
    <t>93</t>
  </si>
  <si>
    <t>767-K</t>
  </si>
  <si>
    <t>Kontejner</t>
  </si>
  <si>
    <t>186</t>
  </si>
  <si>
    <t>767-GB</t>
  </si>
  <si>
    <t>Garáž plechová - bourání vč.základů</t>
  </si>
  <si>
    <t>188</t>
  </si>
  <si>
    <t>OST</t>
  </si>
  <si>
    <t>Ostatní</t>
  </si>
  <si>
    <t>95</t>
  </si>
  <si>
    <t>999-VRN-1</t>
  </si>
  <si>
    <t>Práce geotechnika</t>
  </si>
  <si>
    <t>---</t>
  </si>
  <si>
    <t>262144</t>
  </si>
  <si>
    <t>190</t>
  </si>
  <si>
    <t>999-VRN-2</t>
  </si>
  <si>
    <t>Zkoušky únosnosti pláně</t>
  </si>
  <si>
    <t>192</t>
  </si>
  <si>
    <t>999-VRN-3</t>
  </si>
  <si>
    <t>Přechodné dopravní značení</t>
  </si>
  <si>
    <t>194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</si>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</sst>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87" TargetMode="External" /><Relationship Id="rId5" Type="http://schemas.openxmlformats.org/officeDocument/2006/relationships/hyperlink" Target="https://podminky.urs.cz/item/CS_URS_2022_02/113106190" TargetMode="External" /><Relationship Id="rId6" Type="http://schemas.openxmlformats.org/officeDocument/2006/relationships/hyperlink" Target="https://podminky.urs.cz/item/CS_URS_2022_02/113107342" TargetMode="External" /><Relationship Id="rId7" Type="http://schemas.openxmlformats.org/officeDocument/2006/relationships/hyperlink" Target="https://podminky.urs.cz/item/CS_URS_2022_02/113154113" TargetMode="External" /><Relationship Id="rId8" Type="http://schemas.openxmlformats.org/officeDocument/2006/relationships/hyperlink" Target="https://podminky.urs.cz/item/CS_URS_2022_02/113154324" TargetMode="External" /><Relationship Id="rId9" Type="http://schemas.openxmlformats.org/officeDocument/2006/relationships/hyperlink" Target="https://podminky.urs.cz/item/CS_URS_2022_02/113201112" TargetMode="External" /><Relationship Id="rId10" Type="http://schemas.openxmlformats.org/officeDocument/2006/relationships/hyperlink" Target="https://podminky.urs.cz/item/CS_URS_2022_02/121151113" TargetMode="External" /><Relationship Id="rId11" Type="http://schemas.openxmlformats.org/officeDocument/2006/relationships/hyperlink" Target="https://podminky.urs.cz/item/CS_URS_2022_02/122251105" TargetMode="External" /><Relationship Id="rId12" Type="http://schemas.openxmlformats.org/officeDocument/2006/relationships/hyperlink" Target="https://podminky.urs.cz/item/CS_URS_2022_02/132251101" TargetMode="External" /><Relationship Id="rId13" Type="http://schemas.openxmlformats.org/officeDocument/2006/relationships/hyperlink" Target="https://podminky.urs.cz/item/CS_URS_2022_02/162751117" TargetMode="External" /><Relationship Id="rId14" Type="http://schemas.openxmlformats.org/officeDocument/2006/relationships/hyperlink" Target="https://podminky.urs.cz/item/CS_URS_2022_02/171201201" TargetMode="External" /><Relationship Id="rId15" Type="http://schemas.openxmlformats.org/officeDocument/2006/relationships/hyperlink" Target="https://podminky.urs.cz/item/CS_URS_2022_02/171201231" TargetMode="External" /><Relationship Id="rId16" Type="http://schemas.openxmlformats.org/officeDocument/2006/relationships/hyperlink" Target="https://podminky.urs.cz/item/CS_URS_2022_02/181311103" TargetMode="External" /><Relationship Id="rId17" Type="http://schemas.openxmlformats.org/officeDocument/2006/relationships/hyperlink" Target="https://podminky.urs.cz/item/CS_URS_2022_02/181411131" TargetMode="External" /><Relationship Id="rId18" Type="http://schemas.openxmlformats.org/officeDocument/2006/relationships/hyperlink" Target="https://podminky.urs.cz/item/CS_URS_2022_02/181951111" TargetMode="External" /><Relationship Id="rId19" Type="http://schemas.openxmlformats.org/officeDocument/2006/relationships/hyperlink" Target="https://podminky.urs.cz/item/CS_URS_2022_02/181951112" TargetMode="External" /><Relationship Id="rId20" Type="http://schemas.openxmlformats.org/officeDocument/2006/relationships/hyperlink" Target="https://podminky.urs.cz/item/CS_URS_2022_02/211561111" TargetMode="External" /><Relationship Id="rId21" Type="http://schemas.openxmlformats.org/officeDocument/2006/relationships/hyperlink" Target="https://podminky.urs.cz/item/CS_URS_2022_02/211971110" TargetMode="External" /><Relationship Id="rId22" Type="http://schemas.openxmlformats.org/officeDocument/2006/relationships/hyperlink" Target="https://podminky.urs.cz/item/CS_URS_2022_02/212572121" TargetMode="External" /><Relationship Id="rId23" Type="http://schemas.openxmlformats.org/officeDocument/2006/relationships/hyperlink" Target="https://podminky.urs.cz/item/CS_URS_2022_02/212755214" TargetMode="External" /><Relationship Id="rId24" Type="http://schemas.openxmlformats.org/officeDocument/2006/relationships/hyperlink" Target="https://podminky.urs.cz/item/CS_URS_2021_02/564760111" TargetMode="External" /><Relationship Id="rId25" Type="http://schemas.openxmlformats.org/officeDocument/2006/relationships/hyperlink" Target="https://podminky.urs.cz/item/CS_URS_2022_02/564861111" TargetMode="External" /><Relationship Id="rId26" Type="http://schemas.openxmlformats.org/officeDocument/2006/relationships/hyperlink" Target="https://podminky.urs.cz/item/CS_URS_2022_02/565165101" TargetMode="External" /><Relationship Id="rId27" Type="http://schemas.openxmlformats.org/officeDocument/2006/relationships/hyperlink" Target="https://podminky.urs.cz/item/CS_URS_2022_02/571908111" TargetMode="External" /><Relationship Id="rId28" Type="http://schemas.openxmlformats.org/officeDocument/2006/relationships/hyperlink" Target="https://podminky.urs.cz/item/CS_URS_2022_02/573111113" TargetMode="External" /><Relationship Id="rId29" Type="http://schemas.openxmlformats.org/officeDocument/2006/relationships/hyperlink" Target="https://podminky.urs.cz/item/CS_URS_2022_02/573211112" TargetMode="External" /><Relationship Id="rId30" Type="http://schemas.openxmlformats.org/officeDocument/2006/relationships/hyperlink" Target="https://podminky.urs.cz/item/CS_URS_2022_02/577134111" TargetMode="External" /><Relationship Id="rId31" Type="http://schemas.openxmlformats.org/officeDocument/2006/relationships/hyperlink" Target="https://podminky.urs.cz/item/CS_URS_2022_02/577144111" TargetMode="External" /><Relationship Id="rId32" Type="http://schemas.openxmlformats.org/officeDocument/2006/relationships/hyperlink" Target="https://podminky.urs.cz/item/CS_URS_2022_02/596211111" TargetMode="External" /><Relationship Id="rId33" Type="http://schemas.openxmlformats.org/officeDocument/2006/relationships/hyperlink" Target="https://podminky.urs.cz/item/CS_URS_2022_02/596212231" TargetMode="External" /><Relationship Id="rId34" Type="http://schemas.openxmlformats.org/officeDocument/2006/relationships/hyperlink" Target="https://podminky.urs.cz/item/CS_URS_2022_02/596212232" TargetMode="External" /><Relationship Id="rId35" Type="http://schemas.openxmlformats.org/officeDocument/2006/relationships/hyperlink" Target="https://podminky.urs.cz/item/CS_URS_2022_02/895941302" TargetMode="External" /><Relationship Id="rId36" Type="http://schemas.openxmlformats.org/officeDocument/2006/relationships/hyperlink" Target="https://podminky.urs.cz/item/CS_URS_2022_02/895941314" TargetMode="External" /><Relationship Id="rId37" Type="http://schemas.openxmlformats.org/officeDocument/2006/relationships/hyperlink" Target="https://podminky.urs.cz/item/CS_URS_2022_02/895941322" TargetMode="External" /><Relationship Id="rId38" Type="http://schemas.openxmlformats.org/officeDocument/2006/relationships/hyperlink" Target="https://podminky.urs.cz/item/CS_URS_2022_02/895941331" TargetMode="External" /><Relationship Id="rId39" Type="http://schemas.openxmlformats.org/officeDocument/2006/relationships/hyperlink" Target="https://podminky.urs.cz/item/CS_URS_2022_02/899203112" TargetMode="External" /><Relationship Id="rId40" Type="http://schemas.openxmlformats.org/officeDocument/2006/relationships/hyperlink" Target="https://podminky.urs.cz/item/CS_URS_2022_02/899331111" TargetMode="External" /><Relationship Id="rId41" Type="http://schemas.openxmlformats.org/officeDocument/2006/relationships/hyperlink" Target="https://podminky.urs.cz/item/CS_URS_2022_02/899431111" TargetMode="External" /><Relationship Id="rId42" Type="http://schemas.openxmlformats.org/officeDocument/2006/relationships/hyperlink" Target="https://podminky.urs.cz/item/CS_URS_2022_02/914111111" TargetMode="External" /><Relationship Id="rId43" Type="http://schemas.openxmlformats.org/officeDocument/2006/relationships/hyperlink" Target="https://podminky.urs.cz/item/CS_URS_2022_02/914511112" TargetMode="External" /><Relationship Id="rId44" Type="http://schemas.openxmlformats.org/officeDocument/2006/relationships/hyperlink" Target="https://podminky.urs.cz/item/CS_URS_2022_02/915221121" TargetMode="External" /><Relationship Id="rId45" Type="http://schemas.openxmlformats.org/officeDocument/2006/relationships/hyperlink" Target="https://podminky.urs.cz/item/CS_URS_2022_02/915231111" TargetMode="External" /><Relationship Id="rId46" Type="http://schemas.openxmlformats.org/officeDocument/2006/relationships/hyperlink" Target="https://podminky.urs.cz/item/CS_URS_2022_02/915611111" TargetMode="External" /><Relationship Id="rId47" Type="http://schemas.openxmlformats.org/officeDocument/2006/relationships/hyperlink" Target="https://podminky.urs.cz/item/CS_URS_2022_02/915621111" TargetMode="External" /><Relationship Id="rId48" Type="http://schemas.openxmlformats.org/officeDocument/2006/relationships/hyperlink" Target="https://podminky.urs.cz/item/CS_URS_2022_02/916131213" TargetMode="External" /><Relationship Id="rId49" Type="http://schemas.openxmlformats.org/officeDocument/2006/relationships/hyperlink" Target="https://podminky.urs.cz/item/CS_URS_2022_02/916331112" TargetMode="External" /><Relationship Id="rId50" Type="http://schemas.openxmlformats.org/officeDocument/2006/relationships/hyperlink" Target="https://podminky.urs.cz/item/CS_URS_2022_02/919121111" TargetMode="External" /><Relationship Id="rId51" Type="http://schemas.openxmlformats.org/officeDocument/2006/relationships/hyperlink" Target="https://podminky.urs.cz/item/CS_URS_2022_02/919735112" TargetMode="External" /><Relationship Id="rId52" Type="http://schemas.openxmlformats.org/officeDocument/2006/relationships/hyperlink" Target="https://podminky.urs.cz/item/CS_URS_2022_02/965042241" TargetMode="External" /><Relationship Id="rId53" Type="http://schemas.openxmlformats.org/officeDocument/2006/relationships/hyperlink" Target="https://podminky.urs.cz/item/CS_URS_2022_02/997221551" TargetMode="External" /><Relationship Id="rId54" Type="http://schemas.openxmlformats.org/officeDocument/2006/relationships/hyperlink" Target="https://podminky.urs.cz/item/CS_URS_2022_02/997221559" TargetMode="External" /><Relationship Id="rId55" Type="http://schemas.openxmlformats.org/officeDocument/2006/relationships/hyperlink" Target="https://podminky.urs.cz/item/CS_URS_2022_02/997221861" TargetMode="External" /><Relationship Id="rId56" Type="http://schemas.openxmlformats.org/officeDocument/2006/relationships/hyperlink" Target="https://podminky.urs.cz/item/CS_URS_2022_02/997221875" TargetMode="External" /><Relationship Id="rId57" Type="http://schemas.openxmlformats.org/officeDocument/2006/relationships/hyperlink" Target="https://podminky.urs.cz/item/CS_URS_2022_02/998225111" TargetMode="External" /><Relationship Id="rId58" Type="http://schemas.openxmlformats.org/officeDocument/2006/relationships/hyperlink" Target="https://podminky.urs.cz/item/CS_URS_2022_02/711131101" TargetMode="External" /><Relationship Id="rId59" Type="http://schemas.openxmlformats.org/officeDocument/2006/relationships/hyperlink" Target="https://podminky.urs.cz/item/CS_URS_2022_02/711161112" TargetMode="External" /><Relationship Id="rId60" Type="http://schemas.openxmlformats.org/officeDocument/2006/relationships/hyperlink" Target="https://podminky.urs.cz/item/CS_URS_2022_02/711161212" TargetMode="External" /><Relationship Id="rId61" Type="http://schemas.openxmlformats.org/officeDocument/2006/relationships/hyperlink" Target="https://podminky.urs.cz/item/CS_URS_2022_02/711161384" TargetMode="External" /><Relationship Id="rId62" Type="http://schemas.openxmlformats.org/officeDocument/2006/relationships/hyperlink" Target="https://podminky.urs.cz/item/CS_URS_2022_02/998711201" TargetMode="External" /><Relationship Id="rId6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ROUND(SUM(AG55:AG60),2)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ROUND(SUM(AS55:AS60),2)</f>
        <v>0</v>
      </c>
      <c r="AT54" s="106">
        <f>ROUND(SUM(AV54:AW54),2)</f>
        <v>0</v>
      </c>
      <c r="AU54" s="107">
        <f>ROUND(SUM(AU55:AU60),5)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ROUND(SUM(AZ55:AZ60),2)</f>
        <v>0</v>
      </c>
      <c r="BA54" s="106">
        <f>ROUND(SUM(BA55:BA60),2)</f>
        <v>0</v>
      </c>
      <c r="BB54" s="106">
        <f>ROUND(SUM(BB55:BB60),2)</f>
        <v>0</v>
      </c>
      <c r="BC54" s="106">
        <f>ROUND(SUM(BC55:BC60),2)</f>
        <v>0</v>
      </c>
      <c r="BD54" s="108">
        <f>ROUND(SUM(BD55:BD60),2)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'SO102-D.01 -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'SO102-D.01 - dešťová kana...'!P96</f>
        <v>0</v>
      </c>
      <c r="AV55" s="120">
        <f>'SO102-D.01 - dešťová kana...'!J33</f>
        <v>0</v>
      </c>
      <c r="AW55" s="120">
        <f>'SO102-D.01 - dešťová kana...'!J34</f>
        <v>0</v>
      </c>
      <c r="AX55" s="120">
        <f>'SO102-D.01 - dešťová kana...'!J35</f>
        <v>0</v>
      </c>
      <c r="AY55" s="120">
        <f>'SO102-D.01 - dešťová kana...'!J36</f>
        <v>0</v>
      </c>
      <c r="AZ55" s="120">
        <f>'SO102-D.01 - dešťová kana...'!F33</f>
        <v>0</v>
      </c>
      <c r="BA55" s="120">
        <f>'SO102-D.01 - dešťová kana...'!F34</f>
        <v>0</v>
      </c>
      <c r="BB55" s="120">
        <f>'SO102-D.01 - dešťová kana...'!F35</f>
        <v>0</v>
      </c>
      <c r="BC55" s="120">
        <f>'SO102-D.01 - dešťová kana...'!F36</f>
        <v>0</v>
      </c>
      <c r="BD55" s="122">
        <f>'SO102-D.01 -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'SO102-D.02 - splašková ka...'!J30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'SO102-D.02 - splašková ka...'!P91</f>
        <v>0</v>
      </c>
      <c r="AV56" s="120">
        <f>'SO102-D.02 - splašková ka...'!J33</f>
        <v>0</v>
      </c>
      <c r="AW56" s="120">
        <f>'SO102-D.02 - splašková ka...'!J34</f>
        <v>0</v>
      </c>
      <c r="AX56" s="120">
        <f>'SO102-D.02 - splašková ka...'!J35</f>
        <v>0</v>
      </c>
      <c r="AY56" s="120">
        <f>'SO102-D.02 - splašková ka...'!J36</f>
        <v>0</v>
      </c>
      <c r="AZ56" s="120">
        <f>'SO102-D.02 - splašková ka...'!F33</f>
        <v>0</v>
      </c>
      <c r="BA56" s="120">
        <f>'SO102-D.02 - splašková ka...'!F34</f>
        <v>0</v>
      </c>
      <c r="BB56" s="120">
        <f>'SO102-D.02 - splašková ka...'!F35</f>
        <v>0</v>
      </c>
      <c r="BC56" s="120">
        <f>'SO102-D.02 - splašková ka...'!F36</f>
        <v>0</v>
      </c>
      <c r="BD56" s="122">
        <f>'SO102-D.02 - splašková ka...'!F37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'SO102-D.03 - vodovod'!J30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19">
        <v>0</v>
      </c>
      <c r="AT57" s="120">
        <f>ROUND(SUM(AV57:AW57),2)</f>
        <v>0</v>
      </c>
      <c r="AU57" s="121">
        <f>'SO102-D.03 - vodovod'!P92</f>
        <v>0</v>
      </c>
      <c r="AV57" s="120">
        <f>'SO102-D.03 - vodovod'!J33</f>
        <v>0</v>
      </c>
      <c r="AW57" s="120">
        <f>'SO102-D.03 - vodovod'!J34</f>
        <v>0</v>
      </c>
      <c r="AX57" s="120">
        <f>'SO102-D.03 - vodovod'!J35</f>
        <v>0</v>
      </c>
      <c r="AY57" s="120">
        <f>'SO102-D.03 - vodovod'!J36</f>
        <v>0</v>
      </c>
      <c r="AZ57" s="120">
        <f>'SO102-D.03 - vodovod'!F33</f>
        <v>0</v>
      </c>
      <c r="BA57" s="120">
        <f>'SO102-D.03 - vodovod'!F34</f>
        <v>0</v>
      </c>
      <c r="BB57" s="120">
        <f>'SO102-D.03 - vodovod'!F35</f>
        <v>0</v>
      </c>
      <c r="BC57" s="120">
        <f>'SO102-D.03 - vodovod'!F36</f>
        <v>0</v>
      </c>
      <c r="BD57" s="122">
        <f>'SO102-D.03 - vodovod'!F37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7" customFormat="1" ht="24.75" customHeight="1">
      <c r="A58" s="111" t="s">
        <v>78</v>
      </c>
      <c r="B58" s="112"/>
      <c r="C58" s="113"/>
      <c r="D58" s="114" t="s">
        <v>91</v>
      </c>
      <c r="E58" s="114"/>
      <c r="F58" s="114"/>
      <c r="G58" s="114"/>
      <c r="H58" s="114"/>
      <c r="I58" s="115"/>
      <c r="J58" s="114" t="s">
        <v>92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'SO102-D.04 - plynovod'!J30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81</v>
      </c>
      <c r="AR58" s="118"/>
      <c r="AS58" s="119">
        <v>0</v>
      </c>
      <c r="AT58" s="120">
        <f>ROUND(SUM(AV58:AW58),2)</f>
        <v>0</v>
      </c>
      <c r="AU58" s="121">
        <f>'SO102-D.04 - plynovod'!P89</f>
        <v>0</v>
      </c>
      <c r="AV58" s="120">
        <f>'SO102-D.04 - plynovod'!J33</f>
        <v>0</v>
      </c>
      <c r="AW58" s="120">
        <f>'SO102-D.04 - plynovod'!J34</f>
        <v>0</v>
      </c>
      <c r="AX58" s="120">
        <f>'SO102-D.04 - plynovod'!J35</f>
        <v>0</v>
      </c>
      <c r="AY58" s="120">
        <f>'SO102-D.04 - plynovod'!J36</f>
        <v>0</v>
      </c>
      <c r="AZ58" s="120">
        <f>'SO102-D.04 - plynovod'!F33</f>
        <v>0</v>
      </c>
      <c r="BA58" s="120">
        <f>'SO102-D.04 - plynovod'!F34</f>
        <v>0</v>
      </c>
      <c r="BB58" s="120">
        <f>'SO102-D.04 - plynovod'!F35</f>
        <v>0</v>
      </c>
      <c r="BC58" s="120">
        <f>'SO102-D.04 - plynovod'!F36</f>
        <v>0</v>
      </c>
      <c r="BD58" s="122">
        <f>'SO102-D.04 - plynovod'!F37</f>
        <v>0</v>
      </c>
      <c r="BE58" s="7"/>
      <c r="BT58" s="123" t="s">
        <v>82</v>
      </c>
      <c r="BV58" s="123" t="s">
        <v>76</v>
      </c>
      <c r="BW58" s="123" t="s">
        <v>93</v>
      </c>
      <c r="BX58" s="123" t="s">
        <v>5</v>
      </c>
      <c r="CL58" s="123" t="s">
        <v>19</v>
      </c>
      <c r="CM58" s="123" t="s">
        <v>84</v>
      </c>
    </row>
    <row r="59" s="7" customFormat="1" ht="24.75" customHeight="1">
      <c r="A59" s="111" t="s">
        <v>78</v>
      </c>
      <c r="B59" s="112"/>
      <c r="C59" s="113"/>
      <c r="D59" s="114" t="s">
        <v>94</v>
      </c>
      <c r="E59" s="114"/>
      <c r="F59" s="114"/>
      <c r="G59" s="114"/>
      <c r="H59" s="114"/>
      <c r="I59" s="115"/>
      <c r="J59" s="114" t="s">
        <v>95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'SO102-D.05 - veřejné osvě...'!J30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81</v>
      </c>
      <c r="AR59" s="118"/>
      <c r="AS59" s="119">
        <v>0</v>
      </c>
      <c r="AT59" s="120">
        <f>ROUND(SUM(AV59:AW59),2)</f>
        <v>0</v>
      </c>
      <c r="AU59" s="121">
        <f>'SO102-D.05 - veřejné osvě...'!P83</f>
        <v>0</v>
      </c>
      <c r="AV59" s="120">
        <f>'SO102-D.05 - veřejné osvě...'!J33</f>
        <v>0</v>
      </c>
      <c r="AW59" s="120">
        <f>'SO102-D.05 - veřejné osvě...'!J34</f>
        <v>0</v>
      </c>
      <c r="AX59" s="120">
        <f>'SO102-D.05 - veřejné osvě...'!J35</f>
        <v>0</v>
      </c>
      <c r="AY59" s="120">
        <f>'SO102-D.05 - veřejné osvě...'!J36</f>
        <v>0</v>
      </c>
      <c r="AZ59" s="120">
        <f>'SO102-D.05 - veřejné osvě...'!F33</f>
        <v>0</v>
      </c>
      <c r="BA59" s="120">
        <f>'SO102-D.05 - veřejné osvě...'!F34</f>
        <v>0</v>
      </c>
      <c r="BB59" s="120">
        <f>'SO102-D.05 - veřejné osvě...'!F35</f>
        <v>0</v>
      </c>
      <c r="BC59" s="120">
        <f>'SO102-D.05 - veřejné osvě...'!F36</f>
        <v>0</v>
      </c>
      <c r="BD59" s="122">
        <f>'SO102-D.05 - veřejné osvě...'!F37</f>
        <v>0</v>
      </c>
      <c r="BE59" s="7"/>
      <c r="BT59" s="123" t="s">
        <v>82</v>
      </c>
      <c r="BV59" s="123" t="s">
        <v>76</v>
      </c>
      <c r="BW59" s="123" t="s">
        <v>96</v>
      </c>
      <c r="BX59" s="123" t="s">
        <v>5</v>
      </c>
      <c r="CL59" s="123" t="s">
        <v>19</v>
      </c>
      <c r="CM59" s="123" t="s">
        <v>84</v>
      </c>
    </row>
    <row r="60" s="7" customFormat="1" ht="24.75" customHeight="1">
      <c r="A60" s="111" t="s">
        <v>78</v>
      </c>
      <c r="B60" s="112"/>
      <c r="C60" s="113"/>
      <c r="D60" s="114" t="s">
        <v>97</v>
      </c>
      <c r="E60" s="114"/>
      <c r="F60" s="114"/>
      <c r="G60" s="114"/>
      <c r="H60" s="114"/>
      <c r="I60" s="115"/>
      <c r="J60" s="114" t="s">
        <v>98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'SO102-D.100 - komunikace 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81</v>
      </c>
      <c r="AR60" s="118"/>
      <c r="AS60" s="124">
        <v>0</v>
      </c>
      <c r="AT60" s="125">
        <f>ROUND(SUM(AV60:AW60),2)</f>
        <v>0</v>
      </c>
      <c r="AU60" s="126">
        <f>'SO102-D.100 - komunikace ...'!P91</f>
        <v>0</v>
      </c>
      <c r="AV60" s="125">
        <f>'SO102-D.100 - komunikace ...'!J33</f>
        <v>0</v>
      </c>
      <c r="AW60" s="125">
        <f>'SO102-D.100 - komunikace ...'!J34</f>
        <v>0</v>
      </c>
      <c r="AX60" s="125">
        <f>'SO102-D.100 - komunikace ...'!J35</f>
        <v>0</v>
      </c>
      <c r="AY60" s="125">
        <f>'SO102-D.100 - komunikace ...'!J36</f>
        <v>0</v>
      </c>
      <c r="AZ60" s="125">
        <f>'SO102-D.100 - komunikace ...'!F33</f>
        <v>0</v>
      </c>
      <c r="BA60" s="125">
        <f>'SO102-D.100 - komunikace ...'!F34</f>
        <v>0</v>
      </c>
      <c r="BB60" s="125">
        <f>'SO102-D.100 - komunikace ...'!F35</f>
        <v>0</v>
      </c>
      <c r="BC60" s="125">
        <f>'SO102-D.100 - komunikace ...'!F36</f>
        <v>0</v>
      </c>
      <c r="BD60" s="127">
        <f>'SO102-D.100 - komunikace ...'!F37</f>
        <v>0</v>
      </c>
      <c r="BE60" s="7"/>
      <c r="BT60" s="123" t="s">
        <v>82</v>
      </c>
      <c r="BV60" s="123" t="s">
        <v>76</v>
      </c>
      <c r="BW60" s="123" t="s">
        <v>99</v>
      </c>
      <c r="BX60" s="123" t="s">
        <v>5</v>
      </c>
      <c r="CL60" s="123" t="s">
        <v>19</v>
      </c>
      <c r="CM60" s="123" t="s">
        <v>84</v>
      </c>
    </row>
    <row r="61" s="2" customFormat="1" ht="30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</sheetData>
  <sheetProtection sheet="1" formatColumns="0" formatRows="0" objects="1" scenarios="1" spinCount="100000" saltValue="YgeFTF6UWiVLXoLgBEcMKiX2Jhn//EEDN1EoWPV6xjkvz16lvu9ZofsjI/EhGj25aDDqNvH9zKs6J1fLRdE/GQ==" hashValue="KP85pVOMBJ2mdeEDeYXuutQkyLG7fsXO5tO9v7zDfvRr+kPF4flzdI3Pb545ho5+IW5q11h9EUKTces9dzqNt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2-D.01 - dešťová kana...'!C2" display="/"/>
    <hyperlink ref="A56" location="'SO102-D.02 - splašková ka...'!C2" display="/"/>
    <hyperlink ref="A57" location="'SO102-D.03 - vodovod'!C2" display="/"/>
    <hyperlink ref="A58" location="'SO102-D.04 - plynovod'!C2" display="/"/>
    <hyperlink ref="A59" location="'SO102-D.05 - veřejné osvě...'!C2" display="/"/>
    <hyperlink ref="A60" location="'SO102-D.100 - komunikac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102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103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ROUND(J96,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ROUND((SUM(BE96:BE265)),  2)</f>
        <v>0</v>
      </c>
      <c r="G33" s="38"/>
      <c r="H33" s="38"/>
      <c r="I33" s="148">
        <v>0.20999999999999999</v>
      </c>
      <c r="J33" s="147">
        <f>ROUND(((SUM(BE96:BE265))*I33),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ROUND((SUM(BF96:BF265)),  2)</f>
        <v>0</v>
      </c>
      <c r="G34" s="38"/>
      <c r="H34" s="38"/>
      <c r="I34" s="148">
        <v>0.14999999999999999</v>
      </c>
      <c r="J34" s="147">
        <f>ROUND(((SUM(BF96:BF265))*I34),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ROUND((SUM(BG96:BG265)),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ROUND((SUM(BH96:BH265)),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ROUND((SUM(BI96:BI265)),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J96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109</v>
      </c>
      <c r="E61" s="168"/>
      <c r="F61" s="168"/>
      <c r="G61" s="168"/>
      <c r="H61" s="168"/>
      <c r="I61" s="168"/>
      <c r="J61" s="169">
        <f>J102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110</v>
      </c>
      <c r="E62" s="168"/>
      <c r="F62" s="168"/>
      <c r="G62" s="168"/>
      <c r="H62" s="168"/>
      <c r="I62" s="168"/>
      <c r="J62" s="169">
        <f>J105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111</v>
      </c>
      <c r="E63" s="168"/>
      <c r="F63" s="168"/>
      <c r="G63" s="168"/>
      <c r="H63" s="168"/>
      <c r="I63" s="168"/>
      <c r="J63" s="169">
        <f>J124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112</v>
      </c>
      <c r="E64" s="168"/>
      <c r="F64" s="168"/>
      <c r="G64" s="168"/>
      <c r="H64" s="168"/>
      <c r="I64" s="168"/>
      <c r="J64" s="169">
        <f>J133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113</v>
      </c>
      <c r="E65" s="168"/>
      <c r="F65" s="168"/>
      <c r="G65" s="168"/>
      <c r="H65" s="168"/>
      <c r="I65" s="168"/>
      <c r="J65" s="169">
        <f>J138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114</v>
      </c>
      <c r="E66" s="168"/>
      <c r="F66" s="168"/>
      <c r="G66" s="168"/>
      <c r="H66" s="168"/>
      <c r="I66" s="168"/>
      <c r="J66" s="169">
        <f>J147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115</v>
      </c>
      <c r="E67" s="168"/>
      <c r="F67" s="168"/>
      <c r="G67" s="168"/>
      <c r="H67" s="168"/>
      <c r="I67" s="168"/>
      <c r="J67" s="169">
        <f>J150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116</v>
      </c>
      <c r="E68" s="168"/>
      <c r="F68" s="168"/>
      <c r="G68" s="168"/>
      <c r="H68" s="168"/>
      <c r="I68" s="168"/>
      <c r="J68" s="169">
        <f>J155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117</v>
      </c>
      <c r="E69" s="168"/>
      <c r="F69" s="168"/>
      <c r="G69" s="168"/>
      <c r="H69" s="168"/>
      <c r="I69" s="168"/>
      <c r="J69" s="169">
        <f>J158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118</v>
      </c>
      <c r="E70" s="168"/>
      <c r="F70" s="168"/>
      <c r="G70" s="168"/>
      <c r="H70" s="168"/>
      <c r="I70" s="168"/>
      <c r="J70" s="169">
        <f>J161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119</v>
      </c>
      <c r="E71" s="168"/>
      <c r="F71" s="168"/>
      <c r="G71" s="168"/>
      <c r="H71" s="168"/>
      <c r="I71" s="168"/>
      <c r="J71" s="169">
        <f>J164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120</v>
      </c>
      <c r="E72" s="168"/>
      <c r="F72" s="168"/>
      <c r="G72" s="168"/>
      <c r="H72" s="168"/>
      <c r="I72" s="168"/>
      <c r="J72" s="169">
        <f>J167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121</v>
      </c>
      <c r="E73" s="168"/>
      <c r="F73" s="168"/>
      <c r="G73" s="168"/>
      <c r="H73" s="168"/>
      <c r="I73" s="168"/>
      <c r="J73" s="169">
        <f>J178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5"/>
      <c r="C74" s="166"/>
      <c r="D74" s="167" t="s">
        <v>122</v>
      </c>
      <c r="E74" s="168"/>
      <c r="F74" s="168"/>
      <c r="G74" s="168"/>
      <c r="H74" s="168"/>
      <c r="I74" s="168"/>
      <c r="J74" s="169">
        <f>J197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5"/>
      <c r="C75" s="166"/>
      <c r="D75" s="167" t="s">
        <v>123</v>
      </c>
      <c r="E75" s="168"/>
      <c r="F75" s="168"/>
      <c r="G75" s="168"/>
      <c r="H75" s="168"/>
      <c r="I75" s="168"/>
      <c r="J75" s="169">
        <f>J200</f>
        <v>0</v>
      </c>
      <c r="K75" s="166"/>
      <c r="L75" s="170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5"/>
      <c r="C76" s="166"/>
      <c r="D76" s="167" t="s">
        <v>124</v>
      </c>
      <c r="E76" s="168"/>
      <c r="F76" s="168"/>
      <c r="G76" s="168"/>
      <c r="H76" s="168"/>
      <c r="I76" s="168"/>
      <c r="J76" s="169">
        <f>J205</f>
        <v>0</v>
      </c>
      <c r="K76" s="166"/>
      <c r="L76" s="17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82" s="2" customFormat="1" ht="6.96" customHeight="1">
      <c r="A82" s="38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4.96" customHeight="1">
      <c r="A83" s="38"/>
      <c r="B83" s="39"/>
      <c r="C83" s="23" t="s">
        <v>125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16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160" t="str">
        <f>E7</f>
        <v>Obytná zóna Včelnice</v>
      </c>
      <c r="F86" s="32"/>
      <c r="G86" s="32"/>
      <c r="H86" s="32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101</v>
      </c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E9</f>
        <v>SO102-D.01 - dešťová kanalizace</v>
      </c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F12</f>
        <v>Chodová Planá</v>
      </c>
      <c r="G90" s="40"/>
      <c r="H90" s="40"/>
      <c r="I90" s="32" t="s">
        <v>23</v>
      </c>
      <c r="J90" s="72" t="str">
        <f>IF(J12="","",J12)</f>
        <v>8. 3. 2023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25</v>
      </c>
      <c r="D92" s="40"/>
      <c r="E92" s="40"/>
      <c r="F92" s="27" t="str">
        <f>E15</f>
        <v>Městys Chodová Planá</v>
      </c>
      <c r="G92" s="40"/>
      <c r="H92" s="40"/>
      <c r="I92" s="32" t="s">
        <v>31</v>
      </c>
      <c r="J92" s="36" t="str">
        <f>E21</f>
        <v>ing. Jaroslav Krystyník</v>
      </c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29</v>
      </c>
      <c r="D93" s="40"/>
      <c r="E93" s="40"/>
      <c r="F93" s="27" t="str">
        <f>IF(E18="","",E18)</f>
        <v>Vyplň údaj</v>
      </c>
      <c r="G93" s="40"/>
      <c r="H93" s="40"/>
      <c r="I93" s="32" t="s">
        <v>36</v>
      </c>
      <c r="J93" s="36" t="str">
        <f>E24</f>
        <v>ing. Jaroslav Krystyník</v>
      </c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0" customFormat="1" ht="29.28" customHeight="1">
      <c r="A95" s="171"/>
      <c r="B95" s="172"/>
      <c r="C95" s="173" t="s">
        <v>126</v>
      </c>
      <c r="D95" s="174" t="s">
        <v>59</v>
      </c>
      <c r="E95" s="174" t="s">
        <v>55</v>
      </c>
      <c r="F95" s="174" t="s">
        <v>56</v>
      </c>
      <c r="G95" s="174" t="s">
        <v>127</v>
      </c>
      <c r="H95" s="174" t="s">
        <v>128</v>
      </c>
      <c r="I95" s="174" t="s">
        <v>129</v>
      </c>
      <c r="J95" s="174" t="s">
        <v>106</v>
      </c>
      <c r="K95" s="175" t="s">
        <v>130</v>
      </c>
      <c r="L95" s="176"/>
      <c r="M95" s="92" t="s">
        <v>19</v>
      </c>
      <c r="N95" s="93" t="s">
        <v>44</v>
      </c>
      <c r="O95" s="93" t="s">
        <v>131</v>
      </c>
      <c r="P95" s="93" t="s">
        <v>132</v>
      </c>
      <c r="Q95" s="93" t="s">
        <v>133</v>
      </c>
      <c r="R95" s="93" t="s">
        <v>134</v>
      </c>
      <c r="S95" s="93" t="s">
        <v>135</v>
      </c>
      <c r="T95" s="94" t="s">
        <v>136</v>
      </c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</row>
    <row r="96" s="2" customFormat="1" ht="22.8" customHeight="1">
      <c r="A96" s="38"/>
      <c r="B96" s="39"/>
      <c r="C96" s="99" t="s">
        <v>137</v>
      </c>
      <c r="D96" s="40"/>
      <c r="E96" s="40"/>
      <c r="F96" s="40"/>
      <c r="G96" s="40"/>
      <c r="H96" s="40"/>
      <c r="I96" s="40"/>
      <c r="J96" s="177">
        <f>BK96</f>
        <v>0</v>
      </c>
      <c r="K96" s="40"/>
      <c r="L96" s="44"/>
      <c r="M96" s="95"/>
      <c r="N96" s="178"/>
      <c r="O96" s="96"/>
      <c r="P96" s="179">
        <f>P97+P102+P105+P124+P133+P138+P147+P150+P155+P158+P161+P164+P167+P178+P197+P200+P205</f>
        <v>0</v>
      </c>
      <c r="Q96" s="96"/>
      <c r="R96" s="179">
        <f>R97+R102+R105+R124+R133+R138+R147+R150+R155+R158+R161+R164+R167+R178+R197+R200+R205</f>
        <v>310.99277149999995</v>
      </c>
      <c r="S96" s="96"/>
      <c r="T96" s="180">
        <f>T97+T102+T105+T124+T133+T138+T147+T150+T155+T158+T161+T164+T167+T178+T197+T200+T205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73</v>
      </c>
      <c r="AU96" s="17" t="s">
        <v>107</v>
      </c>
      <c r="BK96" s="181">
        <f>BK97+BK102+BK105+BK124+BK133+BK138+BK147+BK150+BK155+BK158+BK161+BK164+BK167+BK178+BK197+BK200+BK205</f>
        <v>0</v>
      </c>
    </row>
    <row r="97" s="11" customFormat="1" ht="25.92" customHeight="1">
      <c r="A97" s="11"/>
      <c r="B97" s="182"/>
      <c r="C97" s="183"/>
      <c r="D97" s="184" t="s">
        <v>73</v>
      </c>
      <c r="E97" s="185" t="s">
        <v>138</v>
      </c>
      <c r="F97" s="185" t="s">
        <v>139</v>
      </c>
      <c r="G97" s="183"/>
      <c r="H97" s="183"/>
      <c r="I97" s="186"/>
      <c r="J97" s="187">
        <f>BK97</f>
        <v>0</v>
      </c>
      <c r="K97" s="183"/>
      <c r="L97" s="188"/>
      <c r="M97" s="189"/>
      <c r="N97" s="190"/>
      <c r="O97" s="190"/>
      <c r="P97" s="191">
        <f>SUM(P98:P101)</f>
        <v>0</v>
      </c>
      <c r="Q97" s="190"/>
      <c r="R97" s="191">
        <f>SUM(R98:R101)</f>
        <v>0.33710000000000001</v>
      </c>
      <c r="S97" s="190"/>
      <c r="T97" s="192">
        <f>SUM(T98:T101)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3" t="s">
        <v>82</v>
      </c>
      <c r="AT97" s="194" t="s">
        <v>73</v>
      </c>
      <c r="AU97" s="194" t="s">
        <v>74</v>
      </c>
      <c r="AY97" s="193" t="s">
        <v>140</v>
      </c>
      <c r="BK97" s="195">
        <f>SUM(BK98:BK101)</f>
        <v>0</v>
      </c>
    </row>
    <row r="98" s="2" customFormat="1" ht="16.5" customHeight="1">
      <c r="A98" s="38"/>
      <c r="B98" s="39"/>
      <c r="C98" s="196" t="s">
        <v>82</v>
      </c>
      <c r="D98" s="196" t="s">
        <v>141</v>
      </c>
      <c r="E98" s="197" t="s">
        <v>142</v>
      </c>
      <c r="F98" s="198" t="s">
        <v>143</v>
      </c>
      <c r="G98" s="199" t="s">
        <v>144</v>
      </c>
      <c r="H98" s="200">
        <v>12</v>
      </c>
      <c r="I98" s="201"/>
      <c r="J98" s="202">
        <f>ROUND(I98*H98,2)</f>
        <v>0</v>
      </c>
      <c r="K98" s="198" t="s">
        <v>145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0.02478</v>
      </c>
      <c r="R98" s="205">
        <f>Q98*H98</f>
        <v>0.29736000000000001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146</v>
      </c>
      <c r="AT98" s="207" t="s">
        <v>141</v>
      </c>
      <c r="AU98" s="207" t="s">
        <v>82</v>
      </c>
      <c r="AY98" s="17" t="s">
        <v>140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146</v>
      </c>
      <c r="BM98" s="207" t="s">
        <v>84</v>
      </c>
    </row>
    <row r="99" s="2" customFormat="1">
      <c r="A99" s="38"/>
      <c r="B99" s="39"/>
      <c r="C99" s="40"/>
      <c r="D99" s="209" t="s">
        <v>147</v>
      </c>
      <c r="E99" s="40"/>
      <c r="F99" s="210" t="s">
        <v>143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147</v>
      </c>
      <c r="AU99" s="17" t="s">
        <v>82</v>
      </c>
    </row>
    <row r="100" s="2" customFormat="1" ht="16.5" customHeight="1">
      <c r="A100" s="38"/>
      <c r="B100" s="39"/>
      <c r="C100" s="196" t="s">
        <v>84</v>
      </c>
      <c r="D100" s="196" t="s">
        <v>141</v>
      </c>
      <c r="E100" s="197" t="s">
        <v>148</v>
      </c>
      <c r="F100" s="198" t="s">
        <v>149</v>
      </c>
      <c r="G100" s="199" t="s">
        <v>144</v>
      </c>
      <c r="H100" s="200">
        <v>1</v>
      </c>
      <c r="I100" s="201"/>
      <c r="J100" s="202">
        <f>ROUND(I100*H100,2)</f>
        <v>0</v>
      </c>
      <c r="K100" s="198" t="s">
        <v>145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0.039739999999999998</v>
      </c>
      <c r="R100" s="205">
        <f>Q100*H100</f>
        <v>0.039739999999999998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146</v>
      </c>
      <c r="AT100" s="207" t="s">
        <v>141</v>
      </c>
      <c r="AU100" s="207" t="s">
        <v>82</v>
      </c>
      <c r="AY100" s="17" t="s">
        <v>140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146</v>
      </c>
      <c r="BM100" s="207" t="s">
        <v>146</v>
      </c>
    </row>
    <row r="101" s="2" customFormat="1">
      <c r="A101" s="38"/>
      <c r="B101" s="39"/>
      <c r="C101" s="40"/>
      <c r="D101" s="209" t="s">
        <v>147</v>
      </c>
      <c r="E101" s="40"/>
      <c r="F101" s="210" t="s">
        <v>149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82</v>
      </c>
    </row>
    <row r="102" s="11" customFormat="1" ht="25.92" customHeight="1">
      <c r="A102" s="11"/>
      <c r="B102" s="182"/>
      <c r="C102" s="183"/>
      <c r="D102" s="184" t="s">
        <v>73</v>
      </c>
      <c r="E102" s="185" t="s">
        <v>150</v>
      </c>
      <c r="F102" s="185" t="s">
        <v>151</v>
      </c>
      <c r="G102" s="183"/>
      <c r="H102" s="183"/>
      <c r="I102" s="186"/>
      <c r="J102" s="187">
        <f>BK102</f>
        <v>0</v>
      </c>
      <c r="K102" s="183"/>
      <c r="L102" s="188"/>
      <c r="M102" s="189"/>
      <c r="N102" s="190"/>
      <c r="O102" s="190"/>
      <c r="P102" s="191">
        <f>SUM(P103:P104)</f>
        <v>0</v>
      </c>
      <c r="Q102" s="190"/>
      <c r="R102" s="191">
        <f>SUM(R103:R104)</f>
        <v>0</v>
      </c>
      <c r="S102" s="190"/>
      <c r="T102" s="192">
        <f>SUM(T103:T104)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3" t="s">
        <v>82</v>
      </c>
      <c r="AT102" s="194" t="s">
        <v>73</v>
      </c>
      <c r="AU102" s="194" t="s">
        <v>74</v>
      </c>
      <c r="AY102" s="193" t="s">
        <v>140</v>
      </c>
      <c r="BK102" s="195">
        <f>SUM(BK103:BK104)</f>
        <v>0</v>
      </c>
    </row>
    <row r="103" s="2" customFormat="1" ht="16.5" customHeight="1">
      <c r="A103" s="38"/>
      <c r="B103" s="39"/>
      <c r="C103" s="196" t="s">
        <v>152</v>
      </c>
      <c r="D103" s="196" t="s">
        <v>141</v>
      </c>
      <c r="E103" s="197" t="s">
        <v>153</v>
      </c>
      <c r="F103" s="198" t="s">
        <v>154</v>
      </c>
      <c r="G103" s="199" t="s">
        <v>155</v>
      </c>
      <c r="H103" s="200">
        <v>41.600000000000001</v>
      </c>
      <c r="I103" s="201"/>
      <c r="J103" s="202">
        <f>ROUND(I103*H103,2)</f>
        <v>0</v>
      </c>
      <c r="K103" s="198" t="s">
        <v>145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146</v>
      </c>
      <c r="AT103" s="207" t="s">
        <v>141</v>
      </c>
      <c r="AU103" s="207" t="s">
        <v>82</v>
      </c>
      <c r="AY103" s="17" t="s">
        <v>140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146</v>
      </c>
      <c r="BM103" s="207" t="s">
        <v>156</v>
      </c>
    </row>
    <row r="104" s="2" customFormat="1">
      <c r="A104" s="38"/>
      <c r="B104" s="39"/>
      <c r="C104" s="40"/>
      <c r="D104" s="209" t="s">
        <v>147</v>
      </c>
      <c r="E104" s="40"/>
      <c r="F104" s="210" t="s">
        <v>154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82</v>
      </c>
    </row>
    <row r="105" s="11" customFormat="1" ht="25.92" customHeight="1">
      <c r="A105" s="11"/>
      <c r="B105" s="182"/>
      <c r="C105" s="183"/>
      <c r="D105" s="184" t="s">
        <v>73</v>
      </c>
      <c r="E105" s="185" t="s">
        <v>157</v>
      </c>
      <c r="F105" s="185" t="s">
        <v>158</v>
      </c>
      <c r="G105" s="183"/>
      <c r="H105" s="183"/>
      <c r="I105" s="186"/>
      <c r="J105" s="187">
        <f>BK105</f>
        <v>0</v>
      </c>
      <c r="K105" s="183"/>
      <c r="L105" s="188"/>
      <c r="M105" s="189"/>
      <c r="N105" s="190"/>
      <c r="O105" s="190"/>
      <c r="P105" s="191">
        <f>SUM(P106:P123)</f>
        <v>0</v>
      </c>
      <c r="Q105" s="190"/>
      <c r="R105" s="191">
        <f>SUM(R106:R123)</f>
        <v>0</v>
      </c>
      <c r="S105" s="190"/>
      <c r="T105" s="192">
        <f>SUM(T106:T123)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3" t="s">
        <v>82</v>
      </c>
      <c r="AT105" s="194" t="s">
        <v>73</v>
      </c>
      <c r="AU105" s="194" t="s">
        <v>74</v>
      </c>
      <c r="AY105" s="193" t="s">
        <v>140</v>
      </c>
      <c r="BK105" s="195">
        <f>SUM(BK106:BK123)</f>
        <v>0</v>
      </c>
    </row>
    <row r="106" s="2" customFormat="1" ht="16.5" customHeight="1">
      <c r="A106" s="38"/>
      <c r="B106" s="39"/>
      <c r="C106" s="196" t="s">
        <v>146</v>
      </c>
      <c r="D106" s="196" t="s">
        <v>141</v>
      </c>
      <c r="E106" s="197" t="s">
        <v>159</v>
      </c>
      <c r="F106" s="198" t="s">
        <v>160</v>
      </c>
      <c r="G106" s="199" t="s">
        <v>155</v>
      </c>
      <c r="H106" s="200">
        <v>80.5</v>
      </c>
      <c r="I106" s="201"/>
      <c r="J106" s="202">
        <f>ROUND(I106*H106,2)</f>
        <v>0</v>
      </c>
      <c r="K106" s="198" t="s">
        <v>145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146</v>
      </c>
      <c r="AT106" s="207" t="s">
        <v>141</v>
      </c>
      <c r="AU106" s="207" t="s">
        <v>82</v>
      </c>
      <c r="AY106" s="17" t="s">
        <v>140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146</v>
      </c>
      <c r="BM106" s="207" t="s">
        <v>161</v>
      </c>
    </row>
    <row r="107" s="2" customFormat="1">
      <c r="A107" s="38"/>
      <c r="B107" s="39"/>
      <c r="C107" s="40"/>
      <c r="D107" s="209" t="s">
        <v>147</v>
      </c>
      <c r="E107" s="40"/>
      <c r="F107" s="210" t="s">
        <v>160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147</v>
      </c>
      <c r="AU107" s="17" t="s">
        <v>82</v>
      </c>
    </row>
    <row r="108" s="2" customFormat="1" ht="16.5" customHeight="1">
      <c r="A108" s="38"/>
      <c r="B108" s="39"/>
      <c r="C108" s="196" t="s">
        <v>162</v>
      </c>
      <c r="D108" s="196" t="s">
        <v>141</v>
      </c>
      <c r="E108" s="197" t="s">
        <v>163</v>
      </c>
      <c r="F108" s="198" t="s">
        <v>164</v>
      </c>
      <c r="G108" s="199" t="s">
        <v>155</v>
      </c>
      <c r="H108" s="200">
        <v>167.80000000000001</v>
      </c>
      <c r="I108" s="201"/>
      <c r="J108" s="202">
        <f>ROUND(I108*H108,2)</f>
        <v>0</v>
      </c>
      <c r="K108" s="198" t="s">
        <v>145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146</v>
      </c>
      <c r="AT108" s="207" t="s">
        <v>141</v>
      </c>
      <c r="AU108" s="207" t="s">
        <v>82</v>
      </c>
      <c r="AY108" s="17" t="s">
        <v>140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146</v>
      </c>
      <c r="BM108" s="207" t="s">
        <v>165</v>
      </c>
    </row>
    <row r="109" s="2" customFormat="1">
      <c r="A109" s="38"/>
      <c r="B109" s="39"/>
      <c r="C109" s="40"/>
      <c r="D109" s="209" t="s">
        <v>147</v>
      </c>
      <c r="E109" s="40"/>
      <c r="F109" s="210" t="s">
        <v>164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147</v>
      </c>
      <c r="AU109" s="17" t="s">
        <v>82</v>
      </c>
    </row>
    <row r="110" s="2" customFormat="1" ht="16.5" customHeight="1">
      <c r="A110" s="38"/>
      <c r="B110" s="39"/>
      <c r="C110" s="196" t="s">
        <v>156</v>
      </c>
      <c r="D110" s="196" t="s">
        <v>141</v>
      </c>
      <c r="E110" s="197" t="s">
        <v>166</v>
      </c>
      <c r="F110" s="198" t="s">
        <v>167</v>
      </c>
      <c r="G110" s="199" t="s">
        <v>155</v>
      </c>
      <c r="H110" s="200">
        <v>83.900000000000006</v>
      </c>
      <c r="I110" s="201"/>
      <c r="J110" s="202">
        <f>ROUND(I110*H110,2)</f>
        <v>0</v>
      </c>
      <c r="K110" s="198" t="s">
        <v>145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146</v>
      </c>
      <c r="AT110" s="207" t="s">
        <v>141</v>
      </c>
      <c r="AU110" s="207" t="s">
        <v>82</v>
      </c>
      <c r="AY110" s="17" t="s">
        <v>140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146</v>
      </c>
      <c r="BM110" s="207" t="s">
        <v>150</v>
      </c>
    </row>
    <row r="111" s="2" customFormat="1">
      <c r="A111" s="38"/>
      <c r="B111" s="39"/>
      <c r="C111" s="40"/>
      <c r="D111" s="209" t="s">
        <v>147</v>
      </c>
      <c r="E111" s="40"/>
      <c r="F111" s="210" t="s">
        <v>167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147</v>
      </c>
      <c r="AU111" s="17" t="s">
        <v>82</v>
      </c>
    </row>
    <row r="112" s="2" customFormat="1" ht="16.5" customHeight="1">
      <c r="A112" s="38"/>
      <c r="B112" s="39"/>
      <c r="C112" s="196" t="s">
        <v>168</v>
      </c>
      <c r="D112" s="196" t="s">
        <v>141</v>
      </c>
      <c r="E112" s="197" t="s">
        <v>169</v>
      </c>
      <c r="F112" s="198" t="s">
        <v>170</v>
      </c>
      <c r="G112" s="199" t="s">
        <v>155</v>
      </c>
      <c r="H112" s="200">
        <v>167.80000000000001</v>
      </c>
      <c r="I112" s="201"/>
      <c r="J112" s="202">
        <f>ROUND(I112*H112,2)</f>
        <v>0</v>
      </c>
      <c r="K112" s="198" t="s">
        <v>145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146</v>
      </c>
      <c r="AT112" s="207" t="s">
        <v>141</v>
      </c>
      <c r="AU112" s="207" t="s">
        <v>82</v>
      </c>
      <c r="AY112" s="17" t="s">
        <v>140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146</v>
      </c>
      <c r="BM112" s="207" t="s">
        <v>171</v>
      </c>
    </row>
    <row r="113" s="2" customFormat="1">
      <c r="A113" s="38"/>
      <c r="B113" s="39"/>
      <c r="C113" s="40"/>
      <c r="D113" s="209" t="s">
        <v>147</v>
      </c>
      <c r="E113" s="40"/>
      <c r="F113" s="210" t="s">
        <v>170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82</v>
      </c>
    </row>
    <row r="114" s="2" customFormat="1" ht="16.5" customHeight="1">
      <c r="A114" s="38"/>
      <c r="B114" s="39"/>
      <c r="C114" s="196" t="s">
        <v>161</v>
      </c>
      <c r="D114" s="196" t="s">
        <v>141</v>
      </c>
      <c r="E114" s="197" t="s">
        <v>172</v>
      </c>
      <c r="F114" s="198" t="s">
        <v>173</v>
      </c>
      <c r="G114" s="199" t="s">
        <v>155</v>
      </c>
      <c r="H114" s="200">
        <v>83.900000000000006</v>
      </c>
      <c r="I114" s="201"/>
      <c r="J114" s="202">
        <f>ROUND(I114*H114,2)</f>
        <v>0</v>
      </c>
      <c r="K114" s="198" t="s">
        <v>145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146</v>
      </c>
      <c r="AT114" s="207" t="s">
        <v>141</v>
      </c>
      <c r="AU114" s="207" t="s">
        <v>82</v>
      </c>
      <c r="AY114" s="17" t="s">
        <v>140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146</v>
      </c>
      <c r="BM114" s="207" t="s">
        <v>174</v>
      </c>
    </row>
    <row r="115" s="2" customFormat="1">
      <c r="A115" s="38"/>
      <c r="B115" s="39"/>
      <c r="C115" s="40"/>
      <c r="D115" s="209" t="s">
        <v>147</v>
      </c>
      <c r="E115" s="40"/>
      <c r="F115" s="210" t="s">
        <v>173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82</v>
      </c>
    </row>
    <row r="116" s="2" customFormat="1" ht="16.5" customHeight="1">
      <c r="A116" s="38"/>
      <c r="B116" s="39"/>
      <c r="C116" s="196" t="s">
        <v>175</v>
      </c>
      <c r="D116" s="196" t="s">
        <v>141</v>
      </c>
      <c r="E116" s="197" t="s">
        <v>176</v>
      </c>
      <c r="F116" s="198" t="s">
        <v>177</v>
      </c>
      <c r="G116" s="199" t="s">
        <v>155</v>
      </c>
      <c r="H116" s="200">
        <v>361.19999999999999</v>
      </c>
      <c r="I116" s="201"/>
      <c r="J116" s="202">
        <f>ROUND(I116*H116,2)</f>
        <v>0</v>
      </c>
      <c r="K116" s="198" t="s">
        <v>145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146</v>
      </c>
      <c r="AT116" s="207" t="s">
        <v>141</v>
      </c>
      <c r="AU116" s="207" t="s">
        <v>82</v>
      </c>
      <c r="AY116" s="17" t="s">
        <v>140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146</v>
      </c>
      <c r="BM116" s="207" t="s">
        <v>178</v>
      </c>
    </row>
    <row r="117" s="2" customFormat="1">
      <c r="A117" s="38"/>
      <c r="B117" s="39"/>
      <c r="C117" s="40"/>
      <c r="D117" s="209" t="s">
        <v>147</v>
      </c>
      <c r="E117" s="40"/>
      <c r="F117" s="210" t="s">
        <v>177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147</v>
      </c>
      <c r="AU117" s="17" t="s">
        <v>82</v>
      </c>
    </row>
    <row r="118" s="2" customFormat="1" ht="16.5" customHeight="1">
      <c r="A118" s="38"/>
      <c r="B118" s="39"/>
      <c r="C118" s="196" t="s">
        <v>165</v>
      </c>
      <c r="D118" s="196" t="s">
        <v>141</v>
      </c>
      <c r="E118" s="197" t="s">
        <v>179</v>
      </c>
      <c r="F118" s="198" t="s">
        <v>180</v>
      </c>
      <c r="G118" s="199" t="s">
        <v>155</v>
      </c>
      <c r="H118" s="200">
        <v>180.59999999999999</v>
      </c>
      <c r="I118" s="201"/>
      <c r="J118" s="202">
        <f>ROUND(I118*H118,2)</f>
        <v>0</v>
      </c>
      <c r="K118" s="198" t="s">
        <v>145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146</v>
      </c>
      <c r="AT118" s="207" t="s">
        <v>141</v>
      </c>
      <c r="AU118" s="207" t="s">
        <v>82</v>
      </c>
      <c r="AY118" s="17" t="s">
        <v>140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146</v>
      </c>
      <c r="BM118" s="207" t="s">
        <v>181</v>
      </c>
    </row>
    <row r="119" s="2" customFormat="1">
      <c r="A119" s="38"/>
      <c r="B119" s="39"/>
      <c r="C119" s="40"/>
      <c r="D119" s="209" t="s">
        <v>147</v>
      </c>
      <c r="E119" s="40"/>
      <c r="F119" s="210" t="s">
        <v>180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147</v>
      </c>
      <c r="AU119" s="17" t="s">
        <v>82</v>
      </c>
    </row>
    <row r="120" s="2" customFormat="1" ht="16.5" customHeight="1">
      <c r="A120" s="38"/>
      <c r="B120" s="39"/>
      <c r="C120" s="196" t="s">
        <v>138</v>
      </c>
      <c r="D120" s="196" t="s">
        <v>141</v>
      </c>
      <c r="E120" s="197" t="s">
        <v>182</v>
      </c>
      <c r="F120" s="198" t="s">
        <v>183</v>
      </c>
      <c r="G120" s="199" t="s">
        <v>155</v>
      </c>
      <c r="H120" s="200">
        <v>361.19999999999999</v>
      </c>
      <c r="I120" s="201"/>
      <c r="J120" s="202">
        <f>ROUND(I120*H120,2)</f>
        <v>0</v>
      </c>
      <c r="K120" s="198" t="s">
        <v>145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146</v>
      </c>
      <c r="AT120" s="207" t="s">
        <v>141</v>
      </c>
      <c r="AU120" s="207" t="s">
        <v>82</v>
      </c>
      <c r="AY120" s="17" t="s">
        <v>140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146</v>
      </c>
      <c r="BM120" s="207" t="s">
        <v>184</v>
      </c>
    </row>
    <row r="121" s="2" customFormat="1">
      <c r="A121" s="38"/>
      <c r="B121" s="39"/>
      <c r="C121" s="40"/>
      <c r="D121" s="209" t="s">
        <v>147</v>
      </c>
      <c r="E121" s="40"/>
      <c r="F121" s="210" t="s">
        <v>183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147</v>
      </c>
      <c r="AU121" s="17" t="s">
        <v>82</v>
      </c>
    </row>
    <row r="122" s="2" customFormat="1" ht="16.5" customHeight="1">
      <c r="A122" s="38"/>
      <c r="B122" s="39"/>
      <c r="C122" s="196" t="s">
        <v>150</v>
      </c>
      <c r="D122" s="196" t="s">
        <v>141</v>
      </c>
      <c r="E122" s="197" t="s">
        <v>185</v>
      </c>
      <c r="F122" s="198" t="s">
        <v>186</v>
      </c>
      <c r="G122" s="199" t="s">
        <v>155</v>
      </c>
      <c r="H122" s="200">
        <v>180.59999999999999</v>
      </c>
      <c r="I122" s="201"/>
      <c r="J122" s="202">
        <f>ROUND(I122*H122,2)</f>
        <v>0</v>
      </c>
      <c r="K122" s="198" t="s">
        <v>145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146</v>
      </c>
      <c r="AT122" s="207" t="s">
        <v>141</v>
      </c>
      <c r="AU122" s="207" t="s">
        <v>82</v>
      </c>
      <c r="AY122" s="17" t="s">
        <v>140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146</v>
      </c>
      <c r="BM122" s="207" t="s">
        <v>187</v>
      </c>
    </row>
    <row r="123" s="2" customFormat="1">
      <c r="A123" s="38"/>
      <c r="B123" s="39"/>
      <c r="C123" s="40"/>
      <c r="D123" s="209" t="s">
        <v>147</v>
      </c>
      <c r="E123" s="40"/>
      <c r="F123" s="210" t="s">
        <v>186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8</v>
      </c>
      <c r="F124" s="185" t="s">
        <v>188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SUM(P125:P132)</f>
        <v>0</v>
      </c>
      <c r="Q124" s="190"/>
      <c r="R124" s="191">
        <f>SUM(R125:R132)</f>
        <v>0.44386700000000001</v>
      </c>
      <c r="S124" s="190"/>
      <c r="T124" s="192">
        <f>SUM(T125:T132)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140</v>
      </c>
      <c r="BK124" s="195">
        <f>SUM(BK125:BK132)</f>
        <v>0</v>
      </c>
    </row>
    <row r="125" s="2" customFormat="1" ht="16.5" customHeight="1">
      <c r="A125" s="38"/>
      <c r="B125" s="39"/>
      <c r="C125" s="196" t="s">
        <v>157</v>
      </c>
      <c r="D125" s="196" t="s">
        <v>141</v>
      </c>
      <c r="E125" s="197" t="s">
        <v>189</v>
      </c>
      <c r="F125" s="198" t="s">
        <v>190</v>
      </c>
      <c r="G125" s="199" t="s">
        <v>191</v>
      </c>
      <c r="H125" s="200">
        <v>300.5</v>
      </c>
      <c r="I125" s="201"/>
      <c r="J125" s="202">
        <f>ROUND(I125*H125,2)</f>
        <v>0</v>
      </c>
      <c r="K125" s="198" t="s">
        <v>145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0.00098999999999999999</v>
      </c>
      <c r="R125" s="205">
        <f>Q125*H125</f>
        <v>0.29749500000000001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146</v>
      </c>
      <c r="AT125" s="207" t="s">
        <v>141</v>
      </c>
      <c r="AU125" s="207" t="s">
        <v>82</v>
      </c>
      <c r="AY125" s="17" t="s">
        <v>140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146</v>
      </c>
      <c r="BM125" s="207" t="s">
        <v>192</v>
      </c>
    </row>
    <row r="126" s="2" customFormat="1">
      <c r="A126" s="38"/>
      <c r="B126" s="39"/>
      <c r="C126" s="40"/>
      <c r="D126" s="209" t="s">
        <v>147</v>
      </c>
      <c r="E126" s="40"/>
      <c r="F126" s="210" t="s">
        <v>190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147</v>
      </c>
      <c r="AU126" s="17" t="s">
        <v>82</v>
      </c>
    </row>
    <row r="127" s="2" customFormat="1" ht="16.5" customHeight="1">
      <c r="A127" s="38"/>
      <c r="B127" s="39"/>
      <c r="C127" s="196" t="s">
        <v>171</v>
      </c>
      <c r="D127" s="196" t="s">
        <v>141</v>
      </c>
      <c r="E127" s="197" t="s">
        <v>193</v>
      </c>
      <c r="F127" s="198" t="s">
        <v>194</v>
      </c>
      <c r="G127" s="199" t="s">
        <v>191</v>
      </c>
      <c r="H127" s="200">
        <v>170.19999999999999</v>
      </c>
      <c r="I127" s="201"/>
      <c r="J127" s="202">
        <f>ROUND(I127*H127,2)</f>
        <v>0</v>
      </c>
      <c r="K127" s="198" t="s">
        <v>145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0.00085999999999999998</v>
      </c>
      <c r="R127" s="205">
        <f>Q127*H127</f>
        <v>0.14637199999999997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146</v>
      </c>
      <c r="AT127" s="207" t="s">
        <v>141</v>
      </c>
      <c r="AU127" s="207" t="s">
        <v>82</v>
      </c>
      <c r="AY127" s="17" t="s">
        <v>140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146</v>
      </c>
      <c r="BM127" s="207" t="s">
        <v>195</v>
      </c>
    </row>
    <row r="128" s="2" customFormat="1">
      <c r="A128" s="38"/>
      <c r="B128" s="39"/>
      <c r="C128" s="40"/>
      <c r="D128" s="209" t="s">
        <v>147</v>
      </c>
      <c r="E128" s="40"/>
      <c r="F128" s="210" t="s">
        <v>194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82</v>
      </c>
    </row>
    <row r="129" s="2" customFormat="1" ht="16.5" customHeight="1">
      <c r="A129" s="38"/>
      <c r="B129" s="39"/>
      <c r="C129" s="196" t="s">
        <v>8</v>
      </c>
      <c r="D129" s="196" t="s">
        <v>141</v>
      </c>
      <c r="E129" s="197" t="s">
        <v>196</v>
      </c>
      <c r="F129" s="198" t="s">
        <v>197</v>
      </c>
      <c r="G129" s="199" t="s">
        <v>191</v>
      </c>
      <c r="H129" s="200">
        <v>300.5</v>
      </c>
      <c r="I129" s="201"/>
      <c r="J129" s="202">
        <f>ROUND(I129*H129,2)</f>
        <v>0</v>
      </c>
      <c r="K129" s="198" t="s">
        <v>145</v>
      </c>
      <c r="L129" s="44"/>
      <c r="M129" s="203" t="s">
        <v>19</v>
      </c>
      <c r="N129" s="204" t="s">
        <v>45</v>
      </c>
      <c r="O129" s="84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7" t="s">
        <v>146</v>
      </c>
      <c r="AT129" s="207" t="s">
        <v>141</v>
      </c>
      <c r="AU129" s="207" t="s">
        <v>82</v>
      </c>
      <c r="AY129" s="17" t="s">
        <v>140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7" t="s">
        <v>82</v>
      </c>
      <c r="BK129" s="208">
        <f>ROUND(I129*H129,2)</f>
        <v>0</v>
      </c>
      <c r="BL129" s="17" t="s">
        <v>146</v>
      </c>
      <c r="BM129" s="207" t="s">
        <v>198</v>
      </c>
    </row>
    <row r="130" s="2" customFormat="1">
      <c r="A130" s="38"/>
      <c r="B130" s="39"/>
      <c r="C130" s="40"/>
      <c r="D130" s="209" t="s">
        <v>147</v>
      </c>
      <c r="E130" s="40"/>
      <c r="F130" s="210" t="s">
        <v>197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82</v>
      </c>
    </row>
    <row r="131" s="2" customFormat="1" ht="16.5" customHeight="1">
      <c r="A131" s="38"/>
      <c r="B131" s="39"/>
      <c r="C131" s="196" t="s">
        <v>174</v>
      </c>
      <c r="D131" s="196" t="s">
        <v>141</v>
      </c>
      <c r="E131" s="197" t="s">
        <v>199</v>
      </c>
      <c r="F131" s="198" t="s">
        <v>200</v>
      </c>
      <c r="G131" s="199" t="s">
        <v>191</v>
      </c>
      <c r="H131" s="200">
        <v>170.19999999999999</v>
      </c>
      <c r="I131" s="201"/>
      <c r="J131" s="202">
        <f>ROUND(I131*H131,2)</f>
        <v>0</v>
      </c>
      <c r="K131" s="198" t="s">
        <v>145</v>
      </c>
      <c r="L131" s="44"/>
      <c r="M131" s="203" t="s">
        <v>19</v>
      </c>
      <c r="N131" s="204" t="s">
        <v>45</v>
      </c>
      <c r="O131" s="84"/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7" t="s">
        <v>146</v>
      </c>
      <c r="AT131" s="207" t="s">
        <v>141</v>
      </c>
      <c r="AU131" s="207" t="s">
        <v>82</v>
      </c>
      <c r="AY131" s="17" t="s">
        <v>140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7" t="s">
        <v>82</v>
      </c>
      <c r="BK131" s="208">
        <f>ROUND(I131*H131,2)</f>
        <v>0</v>
      </c>
      <c r="BL131" s="17" t="s">
        <v>146</v>
      </c>
      <c r="BM131" s="207" t="s">
        <v>201</v>
      </c>
    </row>
    <row r="132" s="2" customFormat="1">
      <c r="A132" s="38"/>
      <c r="B132" s="39"/>
      <c r="C132" s="40"/>
      <c r="D132" s="209" t="s">
        <v>147</v>
      </c>
      <c r="E132" s="40"/>
      <c r="F132" s="210" t="s">
        <v>200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82</v>
      </c>
    </row>
    <row r="133" s="11" customFormat="1" ht="25.92" customHeight="1">
      <c r="A133" s="11"/>
      <c r="B133" s="182"/>
      <c r="C133" s="183"/>
      <c r="D133" s="184" t="s">
        <v>73</v>
      </c>
      <c r="E133" s="185" t="s">
        <v>174</v>
      </c>
      <c r="F133" s="185" t="s">
        <v>202</v>
      </c>
      <c r="G133" s="183"/>
      <c r="H133" s="183"/>
      <c r="I133" s="186"/>
      <c r="J133" s="187">
        <f>BK133</f>
        <v>0</v>
      </c>
      <c r="K133" s="183"/>
      <c r="L133" s="188"/>
      <c r="M133" s="189"/>
      <c r="N133" s="190"/>
      <c r="O133" s="190"/>
      <c r="P133" s="191">
        <f>SUM(P134:P137)</f>
        <v>0</v>
      </c>
      <c r="Q133" s="190"/>
      <c r="R133" s="191">
        <f>SUM(R134:R137)</f>
        <v>0</v>
      </c>
      <c r="S133" s="190"/>
      <c r="T133" s="192">
        <f>SUM(T134:T137)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93" t="s">
        <v>82</v>
      </c>
      <c r="AT133" s="194" t="s">
        <v>73</v>
      </c>
      <c r="AU133" s="194" t="s">
        <v>74</v>
      </c>
      <c r="AY133" s="193" t="s">
        <v>140</v>
      </c>
      <c r="BK133" s="195">
        <f>SUM(BK134:BK137)</f>
        <v>0</v>
      </c>
    </row>
    <row r="134" s="2" customFormat="1" ht="16.5" customHeight="1">
      <c r="A134" s="38"/>
      <c r="B134" s="39"/>
      <c r="C134" s="196" t="s">
        <v>203</v>
      </c>
      <c r="D134" s="196" t="s">
        <v>141</v>
      </c>
      <c r="E134" s="197" t="s">
        <v>204</v>
      </c>
      <c r="F134" s="198" t="s">
        <v>205</v>
      </c>
      <c r="G134" s="199" t="s">
        <v>155</v>
      </c>
      <c r="H134" s="200">
        <v>283.39999999999998</v>
      </c>
      <c r="I134" s="201"/>
      <c r="J134" s="202">
        <f>ROUND(I134*H134,2)</f>
        <v>0</v>
      </c>
      <c r="K134" s="198" t="s">
        <v>145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146</v>
      </c>
      <c r="AT134" s="207" t="s">
        <v>141</v>
      </c>
      <c r="AU134" s="207" t="s">
        <v>82</v>
      </c>
      <c r="AY134" s="17" t="s">
        <v>140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146</v>
      </c>
      <c r="BM134" s="207" t="s">
        <v>206</v>
      </c>
    </row>
    <row r="135" s="2" customFormat="1">
      <c r="A135" s="38"/>
      <c r="B135" s="39"/>
      <c r="C135" s="40"/>
      <c r="D135" s="209" t="s">
        <v>147</v>
      </c>
      <c r="E135" s="40"/>
      <c r="F135" s="210" t="s">
        <v>205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82</v>
      </c>
    </row>
    <row r="136" s="2" customFormat="1" ht="16.5" customHeight="1">
      <c r="A136" s="38"/>
      <c r="B136" s="39"/>
      <c r="C136" s="196" t="s">
        <v>178</v>
      </c>
      <c r="D136" s="196" t="s">
        <v>141</v>
      </c>
      <c r="E136" s="197" t="s">
        <v>207</v>
      </c>
      <c r="F136" s="198" t="s">
        <v>208</v>
      </c>
      <c r="G136" s="199" t="s">
        <v>155</v>
      </c>
      <c r="H136" s="200">
        <v>232.09999999999999</v>
      </c>
      <c r="I136" s="201"/>
      <c r="J136" s="202">
        <f>ROUND(I136*H136,2)</f>
        <v>0</v>
      </c>
      <c r="K136" s="198" t="s">
        <v>145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146</v>
      </c>
      <c r="AT136" s="207" t="s">
        <v>141</v>
      </c>
      <c r="AU136" s="207" t="s">
        <v>82</v>
      </c>
      <c r="AY136" s="17" t="s">
        <v>140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146</v>
      </c>
      <c r="BM136" s="207" t="s">
        <v>209</v>
      </c>
    </row>
    <row r="137" s="2" customFormat="1">
      <c r="A137" s="38"/>
      <c r="B137" s="39"/>
      <c r="C137" s="40"/>
      <c r="D137" s="209" t="s">
        <v>147</v>
      </c>
      <c r="E137" s="40"/>
      <c r="F137" s="210" t="s">
        <v>208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147</v>
      </c>
      <c r="AU137" s="17" t="s">
        <v>82</v>
      </c>
    </row>
    <row r="138" s="11" customFormat="1" ht="25.92" customHeight="1">
      <c r="A138" s="11"/>
      <c r="B138" s="182"/>
      <c r="C138" s="183"/>
      <c r="D138" s="184" t="s">
        <v>73</v>
      </c>
      <c r="E138" s="185" t="s">
        <v>203</v>
      </c>
      <c r="F138" s="185" t="s">
        <v>210</v>
      </c>
      <c r="G138" s="183"/>
      <c r="H138" s="183"/>
      <c r="I138" s="186"/>
      <c r="J138" s="187">
        <f>BK138</f>
        <v>0</v>
      </c>
      <c r="K138" s="183"/>
      <c r="L138" s="188"/>
      <c r="M138" s="189"/>
      <c r="N138" s="190"/>
      <c r="O138" s="190"/>
      <c r="P138" s="191">
        <f>SUM(P139:P146)</f>
        <v>0</v>
      </c>
      <c r="Q138" s="190"/>
      <c r="R138" s="191">
        <f>SUM(R139:R146)</f>
        <v>128.51999999999998</v>
      </c>
      <c r="S138" s="190"/>
      <c r="T138" s="192">
        <f>SUM(T139:T146)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3" t="s">
        <v>82</v>
      </c>
      <c r="AT138" s="194" t="s">
        <v>73</v>
      </c>
      <c r="AU138" s="194" t="s">
        <v>74</v>
      </c>
      <c r="AY138" s="193" t="s">
        <v>140</v>
      </c>
      <c r="BK138" s="195">
        <f>SUM(BK139:BK146)</f>
        <v>0</v>
      </c>
    </row>
    <row r="139" s="2" customFormat="1" ht="16.5" customHeight="1">
      <c r="A139" s="38"/>
      <c r="B139" s="39"/>
      <c r="C139" s="196" t="s">
        <v>211</v>
      </c>
      <c r="D139" s="196" t="s">
        <v>141</v>
      </c>
      <c r="E139" s="197" t="s">
        <v>212</v>
      </c>
      <c r="F139" s="198" t="s">
        <v>213</v>
      </c>
      <c r="G139" s="199" t="s">
        <v>155</v>
      </c>
      <c r="H139" s="200">
        <v>232.09999999999999</v>
      </c>
      <c r="I139" s="201"/>
      <c r="J139" s="202">
        <f>ROUND(I139*H139,2)</f>
        <v>0</v>
      </c>
      <c r="K139" s="198" t="s">
        <v>145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146</v>
      </c>
      <c r="AT139" s="207" t="s">
        <v>141</v>
      </c>
      <c r="AU139" s="207" t="s">
        <v>82</v>
      </c>
      <c r="AY139" s="17" t="s">
        <v>140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146</v>
      </c>
      <c r="BM139" s="207" t="s">
        <v>214</v>
      </c>
    </row>
    <row r="140" s="2" customFormat="1">
      <c r="A140" s="38"/>
      <c r="B140" s="39"/>
      <c r="C140" s="40"/>
      <c r="D140" s="209" t="s">
        <v>147</v>
      </c>
      <c r="E140" s="40"/>
      <c r="F140" s="210" t="s">
        <v>213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82</v>
      </c>
    </row>
    <row r="141" s="2" customFormat="1" ht="16.5" customHeight="1">
      <c r="A141" s="38"/>
      <c r="B141" s="39"/>
      <c r="C141" s="196" t="s">
        <v>181</v>
      </c>
      <c r="D141" s="196" t="s">
        <v>141</v>
      </c>
      <c r="E141" s="197" t="s">
        <v>215</v>
      </c>
      <c r="F141" s="198" t="s">
        <v>216</v>
      </c>
      <c r="G141" s="199" t="s">
        <v>155</v>
      </c>
      <c r="H141" s="200">
        <v>825.70000000000005</v>
      </c>
      <c r="I141" s="201"/>
      <c r="J141" s="202">
        <f>ROUND(I141*H141,2)</f>
        <v>0</v>
      </c>
      <c r="K141" s="198" t="s">
        <v>145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146</v>
      </c>
      <c r="AT141" s="207" t="s">
        <v>141</v>
      </c>
      <c r="AU141" s="207" t="s">
        <v>82</v>
      </c>
      <c r="AY141" s="17" t="s">
        <v>140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146</v>
      </c>
      <c r="BM141" s="207" t="s">
        <v>217</v>
      </c>
    </row>
    <row r="142" s="2" customFormat="1">
      <c r="A142" s="38"/>
      <c r="B142" s="39"/>
      <c r="C142" s="40"/>
      <c r="D142" s="209" t="s">
        <v>147</v>
      </c>
      <c r="E142" s="40"/>
      <c r="F142" s="210" t="s">
        <v>216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82</v>
      </c>
    </row>
    <row r="143" s="2" customFormat="1" ht="16.5" customHeight="1">
      <c r="A143" s="38"/>
      <c r="B143" s="39"/>
      <c r="C143" s="196" t="s">
        <v>7</v>
      </c>
      <c r="D143" s="196" t="s">
        <v>141</v>
      </c>
      <c r="E143" s="197" t="s">
        <v>218</v>
      </c>
      <c r="F143" s="198" t="s">
        <v>219</v>
      </c>
      <c r="G143" s="199" t="s">
        <v>155</v>
      </c>
      <c r="H143" s="200">
        <v>75.599999999999994</v>
      </c>
      <c r="I143" s="201"/>
      <c r="J143" s="202">
        <f>ROUND(I143*H143,2)</f>
        <v>0</v>
      </c>
      <c r="K143" s="198" t="s">
        <v>145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1.7</v>
      </c>
      <c r="R143" s="205">
        <f>Q143*H143</f>
        <v>128.51999999999998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146</v>
      </c>
      <c r="AT143" s="207" t="s">
        <v>141</v>
      </c>
      <c r="AU143" s="207" t="s">
        <v>82</v>
      </c>
      <c r="AY143" s="17" t="s">
        <v>140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146</v>
      </c>
      <c r="BM143" s="207" t="s">
        <v>220</v>
      </c>
    </row>
    <row r="144" s="2" customFormat="1">
      <c r="A144" s="38"/>
      <c r="B144" s="39"/>
      <c r="C144" s="40"/>
      <c r="D144" s="209" t="s">
        <v>147</v>
      </c>
      <c r="E144" s="40"/>
      <c r="F144" s="210" t="s">
        <v>219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147</v>
      </c>
      <c r="AU144" s="17" t="s">
        <v>82</v>
      </c>
    </row>
    <row r="145" s="2" customFormat="1" ht="16.5" customHeight="1">
      <c r="A145" s="38"/>
      <c r="B145" s="39"/>
      <c r="C145" s="196" t="s">
        <v>184</v>
      </c>
      <c r="D145" s="196" t="s">
        <v>141</v>
      </c>
      <c r="E145" s="197" t="s">
        <v>221</v>
      </c>
      <c r="F145" s="198" t="s">
        <v>222</v>
      </c>
      <c r="G145" s="199" t="s">
        <v>155</v>
      </c>
      <c r="H145" s="200">
        <v>40.5</v>
      </c>
      <c r="I145" s="201"/>
      <c r="J145" s="202">
        <f>ROUND(I145*H145,2)</f>
        <v>0</v>
      </c>
      <c r="K145" s="198" t="s">
        <v>145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146</v>
      </c>
      <c r="AT145" s="207" t="s">
        <v>141</v>
      </c>
      <c r="AU145" s="207" t="s">
        <v>82</v>
      </c>
      <c r="AY145" s="17" t="s">
        <v>140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146</v>
      </c>
      <c r="BM145" s="207" t="s">
        <v>223</v>
      </c>
    </row>
    <row r="146" s="2" customFormat="1">
      <c r="A146" s="38"/>
      <c r="B146" s="39"/>
      <c r="C146" s="40"/>
      <c r="D146" s="209" t="s">
        <v>147</v>
      </c>
      <c r="E146" s="40"/>
      <c r="F146" s="210" t="s">
        <v>222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147</v>
      </c>
      <c r="AU146" s="17" t="s">
        <v>82</v>
      </c>
    </row>
    <row r="147" s="11" customFormat="1" ht="25.92" customHeight="1">
      <c r="A147" s="11"/>
      <c r="B147" s="182"/>
      <c r="C147" s="183"/>
      <c r="D147" s="184" t="s">
        <v>73</v>
      </c>
      <c r="E147" s="185" t="s">
        <v>224</v>
      </c>
      <c r="F147" s="185" t="s">
        <v>225</v>
      </c>
      <c r="G147" s="183"/>
      <c r="H147" s="183"/>
      <c r="I147" s="186"/>
      <c r="J147" s="187">
        <f>BK147</f>
        <v>0</v>
      </c>
      <c r="K147" s="183"/>
      <c r="L147" s="188"/>
      <c r="M147" s="189"/>
      <c r="N147" s="190"/>
      <c r="O147" s="190"/>
      <c r="P147" s="191">
        <f>SUM(P148:P149)</f>
        <v>0</v>
      </c>
      <c r="Q147" s="190"/>
      <c r="R147" s="191">
        <f>SUM(R148:R149)</f>
        <v>0</v>
      </c>
      <c r="S147" s="190"/>
      <c r="T147" s="192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3" t="s">
        <v>82</v>
      </c>
      <c r="AT147" s="194" t="s">
        <v>73</v>
      </c>
      <c r="AU147" s="194" t="s">
        <v>74</v>
      </c>
      <c r="AY147" s="193" t="s">
        <v>140</v>
      </c>
      <c r="BK147" s="195">
        <f>SUM(BK148:BK149)</f>
        <v>0</v>
      </c>
    </row>
    <row r="148" s="2" customFormat="1" ht="24.15" customHeight="1">
      <c r="A148" s="38"/>
      <c r="B148" s="39"/>
      <c r="C148" s="196" t="s">
        <v>226</v>
      </c>
      <c r="D148" s="196" t="s">
        <v>141</v>
      </c>
      <c r="E148" s="197" t="s">
        <v>227</v>
      </c>
      <c r="F148" s="198" t="s">
        <v>228</v>
      </c>
      <c r="G148" s="199" t="s">
        <v>229</v>
      </c>
      <c r="H148" s="200">
        <v>385.30000000000001</v>
      </c>
      <c r="I148" s="201"/>
      <c r="J148" s="202">
        <f>ROUND(I148*H148,2)</f>
        <v>0</v>
      </c>
      <c r="K148" s="198" t="s">
        <v>19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146</v>
      </c>
      <c r="AT148" s="207" t="s">
        <v>141</v>
      </c>
      <c r="AU148" s="207" t="s">
        <v>82</v>
      </c>
      <c r="AY148" s="17" t="s">
        <v>140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146</v>
      </c>
      <c r="BM148" s="207" t="s">
        <v>230</v>
      </c>
    </row>
    <row r="149" s="2" customFormat="1">
      <c r="A149" s="38"/>
      <c r="B149" s="39"/>
      <c r="C149" s="40"/>
      <c r="D149" s="209" t="s">
        <v>147</v>
      </c>
      <c r="E149" s="40"/>
      <c r="F149" s="210" t="s">
        <v>228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147</v>
      </c>
      <c r="AU149" s="17" t="s">
        <v>82</v>
      </c>
    </row>
    <row r="150" s="11" customFormat="1" ht="25.92" customHeight="1">
      <c r="A150" s="11"/>
      <c r="B150" s="182"/>
      <c r="C150" s="183"/>
      <c r="D150" s="184" t="s">
        <v>73</v>
      </c>
      <c r="E150" s="185" t="s">
        <v>178</v>
      </c>
      <c r="F150" s="185" t="s">
        <v>231</v>
      </c>
      <c r="G150" s="183"/>
      <c r="H150" s="183"/>
      <c r="I150" s="186"/>
      <c r="J150" s="187">
        <f>BK150</f>
        <v>0</v>
      </c>
      <c r="K150" s="183"/>
      <c r="L150" s="188"/>
      <c r="M150" s="189"/>
      <c r="N150" s="190"/>
      <c r="O150" s="190"/>
      <c r="P150" s="191">
        <f>SUM(P151:P154)</f>
        <v>0</v>
      </c>
      <c r="Q150" s="190"/>
      <c r="R150" s="191">
        <f>SUM(R151:R154)</f>
        <v>0</v>
      </c>
      <c r="S150" s="190"/>
      <c r="T150" s="192">
        <f>SUM(T151:T154)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3" t="s">
        <v>82</v>
      </c>
      <c r="AT150" s="194" t="s">
        <v>73</v>
      </c>
      <c r="AU150" s="194" t="s">
        <v>74</v>
      </c>
      <c r="AY150" s="193" t="s">
        <v>140</v>
      </c>
      <c r="BK150" s="195">
        <f>SUM(BK151:BK154)</f>
        <v>0</v>
      </c>
    </row>
    <row r="151" s="2" customFormat="1" ht="16.5" customHeight="1">
      <c r="A151" s="38"/>
      <c r="B151" s="39"/>
      <c r="C151" s="196" t="s">
        <v>187</v>
      </c>
      <c r="D151" s="196" t="s">
        <v>141</v>
      </c>
      <c r="E151" s="197" t="s">
        <v>232</v>
      </c>
      <c r="F151" s="198" t="s">
        <v>233</v>
      </c>
      <c r="G151" s="199" t="s">
        <v>191</v>
      </c>
      <c r="H151" s="200">
        <v>277</v>
      </c>
      <c r="I151" s="201"/>
      <c r="J151" s="202">
        <f>ROUND(I151*H151,2)</f>
        <v>0</v>
      </c>
      <c r="K151" s="198" t="s">
        <v>145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146</v>
      </c>
      <c r="AT151" s="207" t="s">
        <v>141</v>
      </c>
      <c r="AU151" s="207" t="s">
        <v>82</v>
      </c>
      <c r="AY151" s="17" t="s">
        <v>140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146</v>
      </c>
      <c r="BM151" s="207" t="s">
        <v>234</v>
      </c>
    </row>
    <row r="152" s="2" customFormat="1">
      <c r="A152" s="38"/>
      <c r="B152" s="39"/>
      <c r="C152" s="40"/>
      <c r="D152" s="209" t="s">
        <v>147</v>
      </c>
      <c r="E152" s="40"/>
      <c r="F152" s="210" t="s">
        <v>233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147</v>
      </c>
      <c r="AU152" s="17" t="s">
        <v>82</v>
      </c>
    </row>
    <row r="153" s="2" customFormat="1" ht="16.5" customHeight="1">
      <c r="A153" s="38"/>
      <c r="B153" s="39"/>
      <c r="C153" s="196" t="s">
        <v>235</v>
      </c>
      <c r="D153" s="196" t="s">
        <v>141</v>
      </c>
      <c r="E153" s="197" t="s">
        <v>236</v>
      </c>
      <c r="F153" s="198" t="s">
        <v>237</v>
      </c>
      <c r="G153" s="199" t="s">
        <v>191</v>
      </c>
      <c r="H153" s="200">
        <v>277</v>
      </c>
      <c r="I153" s="201"/>
      <c r="J153" s="202">
        <f>ROUND(I153*H153,2)</f>
        <v>0</v>
      </c>
      <c r="K153" s="198" t="s">
        <v>145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146</v>
      </c>
      <c r="AT153" s="207" t="s">
        <v>141</v>
      </c>
      <c r="AU153" s="207" t="s">
        <v>82</v>
      </c>
      <c r="AY153" s="17" t="s">
        <v>140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146</v>
      </c>
      <c r="BM153" s="207" t="s">
        <v>238</v>
      </c>
    </row>
    <row r="154" s="2" customFormat="1">
      <c r="A154" s="38"/>
      <c r="B154" s="39"/>
      <c r="C154" s="40"/>
      <c r="D154" s="209" t="s">
        <v>147</v>
      </c>
      <c r="E154" s="40"/>
      <c r="F154" s="210" t="s">
        <v>237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147</v>
      </c>
      <c r="AU154" s="17" t="s">
        <v>82</v>
      </c>
    </row>
    <row r="155" s="11" customFormat="1" ht="25.92" customHeight="1">
      <c r="A155" s="11"/>
      <c r="B155" s="182"/>
      <c r="C155" s="183"/>
      <c r="D155" s="184" t="s">
        <v>73</v>
      </c>
      <c r="E155" s="185" t="s">
        <v>214</v>
      </c>
      <c r="F155" s="185" t="s">
        <v>239</v>
      </c>
      <c r="G155" s="183"/>
      <c r="H155" s="183"/>
      <c r="I155" s="186"/>
      <c r="J155" s="187">
        <f>BK155</f>
        <v>0</v>
      </c>
      <c r="K155" s="183"/>
      <c r="L155" s="188"/>
      <c r="M155" s="189"/>
      <c r="N155" s="190"/>
      <c r="O155" s="190"/>
      <c r="P155" s="191">
        <f>SUM(P156:P157)</f>
        <v>0</v>
      </c>
      <c r="Q155" s="190"/>
      <c r="R155" s="191">
        <f>SUM(R156:R157)</f>
        <v>0.0086199999999999992</v>
      </c>
      <c r="S155" s="190"/>
      <c r="T155" s="192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3" t="s">
        <v>82</v>
      </c>
      <c r="AT155" s="194" t="s">
        <v>73</v>
      </c>
      <c r="AU155" s="194" t="s">
        <v>74</v>
      </c>
      <c r="AY155" s="193" t="s">
        <v>140</v>
      </c>
      <c r="BK155" s="195">
        <f>SUM(BK156:BK157)</f>
        <v>0</v>
      </c>
    </row>
    <row r="156" s="2" customFormat="1" ht="16.5" customHeight="1">
      <c r="A156" s="38"/>
      <c r="B156" s="39"/>
      <c r="C156" s="196" t="s">
        <v>192</v>
      </c>
      <c r="D156" s="196" t="s">
        <v>141</v>
      </c>
      <c r="E156" s="197" t="s">
        <v>240</v>
      </c>
      <c r="F156" s="198" t="s">
        <v>241</v>
      </c>
      <c r="G156" s="199" t="s">
        <v>242</v>
      </c>
      <c r="H156" s="200">
        <v>2</v>
      </c>
      <c r="I156" s="201"/>
      <c r="J156" s="202">
        <f>ROUND(I156*H156,2)</f>
        <v>0</v>
      </c>
      <c r="K156" s="198" t="s">
        <v>145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0.0043099999999999996</v>
      </c>
      <c r="R156" s="205">
        <f>Q156*H156</f>
        <v>0.0086199999999999992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146</v>
      </c>
      <c r="AT156" s="207" t="s">
        <v>141</v>
      </c>
      <c r="AU156" s="207" t="s">
        <v>82</v>
      </c>
      <c r="AY156" s="17" t="s">
        <v>140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146</v>
      </c>
      <c r="BM156" s="207" t="s">
        <v>243</v>
      </c>
    </row>
    <row r="157" s="2" customFormat="1">
      <c r="A157" s="38"/>
      <c r="B157" s="39"/>
      <c r="C157" s="40"/>
      <c r="D157" s="209" t="s">
        <v>147</v>
      </c>
      <c r="E157" s="40"/>
      <c r="F157" s="210" t="s">
        <v>241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147</v>
      </c>
      <c r="AU157" s="17" t="s">
        <v>82</v>
      </c>
    </row>
    <row r="158" s="11" customFormat="1" ht="25.92" customHeight="1">
      <c r="A158" s="11"/>
      <c r="B158" s="182"/>
      <c r="C158" s="183"/>
      <c r="D158" s="184" t="s">
        <v>73</v>
      </c>
      <c r="E158" s="185" t="s">
        <v>244</v>
      </c>
      <c r="F158" s="185" t="s">
        <v>245</v>
      </c>
      <c r="G158" s="183"/>
      <c r="H158" s="183"/>
      <c r="I158" s="186"/>
      <c r="J158" s="187">
        <f>BK158</f>
        <v>0</v>
      </c>
      <c r="K158" s="183"/>
      <c r="L158" s="188"/>
      <c r="M158" s="189"/>
      <c r="N158" s="190"/>
      <c r="O158" s="190"/>
      <c r="P158" s="191">
        <f>SUM(P159:P160)</f>
        <v>0</v>
      </c>
      <c r="Q158" s="190"/>
      <c r="R158" s="191">
        <f>SUM(R159:R160)</f>
        <v>40.370579999999997</v>
      </c>
      <c r="S158" s="190"/>
      <c r="T158" s="192">
        <f>SUM(T159:T160)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3" t="s">
        <v>82</v>
      </c>
      <c r="AT158" s="194" t="s">
        <v>73</v>
      </c>
      <c r="AU158" s="194" t="s">
        <v>74</v>
      </c>
      <c r="AY158" s="193" t="s">
        <v>140</v>
      </c>
      <c r="BK158" s="195">
        <f>SUM(BK159:BK160)</f>
        <v>0</v>
      </c>
    </row>
    <row r="159" s="2" customFormat="1" ht="16.5" customHeight="1">
      <c r="A159" s="38"/>
      <c r="B159" s="39"/>
      <c r="C159" s="196" t="s">
        <v>246</v>
      </c>
      <c r="D159" s="196" t="s">
        <v>141</v>
      </c>
      <c r="E159" s="197" t="s">
        <v>247</v>
      </c>
      <c r="F159" s="198" t="s">
        <v>248</v>
      </c>
      <c r="G159" s="199" t="s">
        <v>155</v>
      </c>
      <c r="H159" s="200">
        <v>23.699999999999999</v>
      </c>
      <c r="I159" s="201"/>
      <c r="J159" s="202">
        <f>ROUND(I159*H159,2)</f>
        <v>0</v>
      </c>
      <c r="K159" s="198" t="s">
        <v>145</v>
      </c>
      <c r="L159" s="44"/>
      <c r="M159" s="203" t="s">
        <v>19</v>
      </c>
      <c r="N159" s="204" t="s">
        <v>45</v>
      </c>
      <c r="O159" s="84"/>
      <c r="P159" s="205">
        <f>O159*H159</f>
        <v>0</v>
      </c>
      <c r="Q159" s="205">
        <v>1.7034</v>
      </c>
      <c r="R159" s="205">
        <f>Q159*H159</f>
        <v>40.370579999999997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146</v>
      </c>
      <c r="AT159" s="207" t="s">
        <v>141</v>
      </c>
      <c r="AU159" s="207" t="s">
        <v>82</v>
      </c>
      <c r="AY159" s="17" t="s">
        <v>140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146</v>
      </c>
      <c r="BM159" s="207" t="s">
        <v>249</v>
      </c>
    </row>
    <row r="160" s="2" customFormat="1">
      <c r="A160" s="38"/>
      <c r="B160" s="39"/>
      <c r="C160" s="40"/>
      <c r="D160" s="209" t="s">
        <v>147</v>
      </c>
      <c r="E160" s="40"/>
      <c r="F160" s="210" t="s">
        <v>248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147</v>
      </c>
      <c r="AU160" s="17" t="s">
        <v>82</v>
      </c>
    </row>
    <row r="161" s="11" customFormat="1" ht="25.92" customHeight="1">
      <c r="A161" s="11"/>
      <c r="B161" s="182"/>
      <c r="C161" s="183"/>
      <c r="D161" s="184" t="s">
        <v>73</v>
      </c>
      <c r="E161" s="185" t="s">
        <v>250</v>
      </c>
      <c r="F161" s="185" t="s">
        <v>251</v>
      </c>
      <c r="G161" s="183"/>
      <c r="H161" s="183"/>
      <c r="I161" s="186"/>
      <c r="J161" s="187">
        <f>BK161</f>
        <v>0</v>
      </c>
      <c r="K161" s="183"/>
      <c r="L161" s="188"/>
      <c r="M161" s="189"/>
      <c r="N161" s="190"/>
      <c r="O161" s="190"/>
      <c r="P161" s="191">
        <f>SUM(P162:P163)</f>
        <v>0</v>
      </c>
      <c r="Q161" s="190"/>
      <c r="R161" s="191">
        <f>SUM(R162:R163)</f>
        <v>0.076630000000000004</v>
      </c>
      <c r="S161" s="190"/>
      <c r="T161" s="192">
        <f>SUM(T162:T163)</f>
        <v>0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R161" s="193" t="s">
        <v>84</v>
      </c>
      <c r="AT161" s="194" t="s">
        <v>73</v>
      </c>
      <c r="AU161" s="194" t="s">
        <v>74</v>
      </c>
      <c r="AY161" s="193" t="s">
        <v>140</v>
      </c>
      <c r="BK161" s="195">
        <f>SUM(BK162:BK163)</f>
        <v>0</v>
      </c>
    </row>
    <row r="162" s="2" customFormat="1" ht="16.5" customHeight="1">
      <c r="A162" s="38"/>
      <c r="B162" s="39"/>
      <c r="C162" s="196" t="s">
        <v>195</v>
      </c>
      <c r="D162" s="196" t="s">
        <v>141</v>
      </c>
      <c r="E162" s="197" t="s">
        <v>252</v>
      </c>
      <c r="F162" s="198" t="s">
        <v>253</v>
      </c>
      <c r="G162" s="199" t="s">
        <v>242</v>
      </c>
      <c r="H162" s="200">
        <v>1</v>
      </c>
      <c r="I162" s="201"/>
      <c r="J162" s="202">
        <f>ROUND(I162*H162,2)</f>
        <v>0</v>
      </c>
      <c r="K162" s="198" t="s">
        <v>145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0.076630000000000004</v>
      </c>
      <c r="R162" s="205">
        <f>Q162*H162</f>
        <v>0.076630000000000004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174</v>
      </c>
      <c r="AT162" s="207" t="s">
        <v>141</v>
      </c>
      <c r="AU162" s="207" t="s">
        <v>82</v>
      </c>
      <c r="AY162" s="17" t="s">
        <v>140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174</v>
      </c>
      <c r="BM162" s="207" t="s">
        <v>254</v>
      </c>
    </row>
    <row r="163" s="2" customFormat="1">
      <c r="A163" s="38"/>
      <c r="B163" s="39"/>
      <c r="C163" s="40"/>
      <c r="D163" s="209" t="s">
        <v>147</v>
      </c>
      <c r="E163" s="40"/>
      <c r="F163" s="210" t="s">
        <v>253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147</v>
      </c>
      <c r="AU163" s="17" t="s">
        <v>82</v>
      </c>
    </row>
    <row r="164" s="11" customFormat="1" ht="25.92" customHeight="1">
      <c r="A164" s="11"/>
      <c r="B164" s="182"/>
      <c r="C164" s="183"/>
      <c r="D164" s="184" t="s">
        <v>73</v>
      </c>
      <c r="E164" s="185" t="s">
        <v>255</v>
      </c>
      <c r="F164" s="185" t="s">
        <v>256</v>
      </c>
      <c r="G164" s="183"/>
      <c r="H164" s="183"/>
      <c r="I164" s="186"/>
      <c r="J164" s="187">
        <f>BK164</f>
        <v>0</v>
      </c>
      <c r="K164" s="183"/>
      <c r="L164" s="188"/>
      <c r="M164" s="189"/>
      <c r="N164" s="190"/>
      <c r="O164" s="190"/>
      <c r="P164" s="191">
        <f>SUM(P165:P166)</f>
        <v>0</v>
      </c>
      <c r="Q164" s="190"/>
      <c r="R164" s="191">
        <f>SUM(R165:R166)</f>
        <v>0.73350000000000004</v>
      </c>
      <c r="S164" s="190"/>
      <c r="T164" s="192">
        <f>SUM(T165:T166)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193" t="s">
        <v>82</v>
      </c>
      <c r="AT164" s="194" t="s">
        <v>73</v>
      </c>
      <c r="AU164" s="194" t="s">
        <v>74</v>
      </c>
      <c r="AY164" s="193" t="s">
        <v>140</v>
      </c>
      <c r="BK164" s="195">
        <f>SUM(BK165:BK166)</f>
        <v>0</v>
      </c>
    </row>
    <row r="165" s="2" customFormat="1" ht="16.5" customHeight="1">
      <c r="A165" s="38"/>
      <c r="B165" s="39"/>
      <c r="C165" s="196" t="s">
        <v>257</v>
      </c>
      <c r="D165" s="196" t="s">
        <v>141</v>
      </c>
      <c r="E165" s="197" t="s">
        <v>258</v>
      </c>
      <c r="F165" s="198" t="s">
        <v>259</v>
      </c>
      <c r="G165" s="199" t="s">
        <v>242</v>
      </c>
      <c r="H165" s="200">
        <v>10</v>
      </c>
      <c r="I165" s="201"/>
      <c r="J165" s="202">
        <f>ROUND(I165*H165,2)</f>
        <v>0</v>
      </c>
      <c r="K165" s="198" t="s">
        <v>145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0.073349999999999999</v>
      </c>
      <c r="R165" s="205">
        <f>Q165*H165</f>
        <v>0.73350000000000004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146</v>
      </c>
      <c r="AT165" s="207" t="s">
        <v>141</v>
      </c>
      <c r="AU165" s="207" t="s">
        <v>82</v>
      </c>
      <c r="AY165" s="17" t="s">
        <v>140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146</v>
      </c>
      <c r="BM165" s="207" t="s">
        <v>260</v>
      </c>
    </row>
    <row r="166" s="2" customFormat="1">
      <c r="A166" s="38"/>
      <c r="B166" s="39"/>
      <c r="C166" s="40"/>
      <c r="D166" s="209" t="s">
        <v>147</v>
      </c>
      <c r="E166" s="40"/>
      <c r="F166" s="210" t="s">
        <v>259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147</v>
      </c>
      <c r="AU166" s="17" t="s">
        <v>82</v>
      </c>
    </row>
    <row r="167" s="11" customFormat="1" ht="25.92" customHeight="1">
      <c r="A167" s="11"/>
      <c r="B167" s="182"/>
      <c r="C167" s="183"/>
      <c r="D167" s="184" t="s">
        <v>73</v>
      </c>
      <c r="E167" s="185" t="s">
        <v>261</v>
      </c>
      <c r="F167" s="185" t="s">
        <v>262</v>
      </c>
      <c r="G167" s="183"/>
      <c r="H167" s="183"/>
      <c r="I167" s="186"/>
      <c r="J167" s="187">
        <f>BK167</f>
        <v>0</v>
      </c>
      <c r="K167" s="183"/>
      <c r="L167" s="188"/>
      <c r="M167" s="189"/>
      <c r="N167" s="190"/>
      <c r="O167" s="190"/>
      <c r="P167" s="191">
        <f>SUM(P168:P177)</f>
        <v>0</v>
      </c>
      <c r="Q167" s="190"/>
      <c r="R167" s="191">
        <f>SUM(R168:R177)</f>
        <v>0.00068000000000000005</v>
      </c>
      <c r="S167" s="190"/>
      <c r="T167" s="192">
        <f>SUM(T168:T177)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3" t="s">
        <v>82</v>
      </c>
      <c r="AT167" s="194" t="s">
        <v>73</v>
      </c>
      <c r="AU167" s="194" t="s">
        <v>74</v>
      </c>
      <c r="AY167" s="193" t="s">
        <v>140</v>
      </c>
      <c r="BK167" s="195">
        <f>SUM(BK168:BK177)</f>
        <v>0</v>
      </c>
    </row>
    <row r="168" s="2" customFormat="1" ht="16.5" customHeight="1">
      <c r="A168" s="38"/>
      <c r="B168" s="39"/>
      <c r="C168" s="196" t="s">
        <v>198</v>
      </c>
      <c r="D168" s="196" t="s">
        <v>141</v>
      </c>
      <c r="E168" s="197" t="s">
        <v>263</v>
      </c>
      <c r="F168" s="198" t="s">
        <v>264</v>
      </c>
      <c r="G168" s="199" t="s">
        <v>144</v>
      </c>
      <c r="H168" s="200">
        <v>102</v>
      </c>
      <c r="I168" s="201"/>
      <c r="J168" s="202">
        <f>ROUND(I168*H168,2)</f>
        <v>0</v>
      </c>
      <c r="K168" s="198" t="s">
        <v>145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146</v>
      </c>
      <c r="AT168" s="207" t="s">
        <v>141</v>
      </c>
      <c r="AU168" s="207" t="s">
        <v>82</v>
      </c>
      <c r="AY168" s="17" t="s">
        <v>140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146</v>
      </c>
      <c r="BM168" s="207" t="s">
        <v>265</v>
      </c>
    </row>
    <row r="169" s="2" customFormat="1">
      <c r="A169" s="38"/>
      <c r="B169" s="39"/>
      <c r="C169" s="40"/>
      <c r="D169" s="209" t="s">
        <v>147</v>
      </c>
      <c r="E169" s="40"/>
      <c r="F169" s="210" t="s">
        <v>264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147</v>
      </c>
      <c r="AU169" s="17" t="s">
        <v>82</v>
      </c>
    </row>
    <row r="170" s="2" customFormat="1" ht="16.5" customHeight="1">
      <c r="A170" s="38"/>
      <c r="B170" s="39"/>
      <c r="C170" s="196" t="s">
        <v>266</v>
      </c>
      <c r="D170" s="196" t="s">
        <v>141</v>
      </c>
      <c r="E170" s="197" t="s">
        <v>267</v>
      </c>
      <c r="F170" s="198" t="s">
        <v>268</v>
      </c>
      <c r="G170" s="199" t="s">
        <v>144</v>
      </c>
      <c r="H170" s="200">
        <v>56</v>
      </c>
      <c r="I170" s="201"/>
      <c r="J170" s="202">
        <f>ROUND(I170*H170,2)</f>
        <v>0</v>
      </c>
      <c r="K170" s="198" t="s">
        <v>145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1.0000000000000001E-05</v>
      </c>
      <c r="R170" s="205">
        <f>Q170*H170</f>
        <v>0.00056000000000000006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146</v>
      </c>
      <c r="AT170" s="207" t="s">
        <v>141</v>
      </c>
      <c r="AU170" s="207" t="s">
        <v>82</v>
      </c>
      <c r="AY170" s="17" t="s">
        <v>140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146</v>
      </c>
      <c r="BM170" s="207" t="s">
        <v>269</v>
      </c>
    </row>
    <row r="171" s="2" customFormat="1">
      <c r="A171" s="38"/>
      <c r="B171" s="39"/>
      <c r="C171" s="40"/>
      <c r="D171" s="209" t="s">
        <v>147</v>
      </c>
      <c r="E171" s="40"/>
      <c r="F171" s="210" t="s">
        <v>268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147</v>
      </c>
      <c r="AU171" s="17" t="s">
        <v>82</v>
      </c>
    </row>
    <row r="172" s="2" customFormat="1" ht="16.5" customHeight="1">
      <c r="A172" s="38"/>
      <c r="B172" s="39"/>
      <c r="C172" s="196" t="s">
        <v>201</v>
      </c>
      <c r="D172" s="196" t="s">
        <v>141</v>
      </c>
      <c r="E172" s="197" t="s">
        <v>270</v>
      </c>
      <c r="F172" s="198" t="s">
        <v>271</v>
      </c>
      <c r="G172" s="199" t="s">
        <v>242</v>
      </c>
      <c r="H172" s="200">
        <v>5</v>
      </c>
      <c r="I172" s="201"/>
      <c r="J172" s="202">
        <f>ROUND(I172*H172,2)</f>
        <v>0</v>
      </c>
      <c r="K172" s="198" t="s">
        <v>145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1.0000000000000001E-05</v>
      </c>
      <c r="R172" s="205">
        <f>Q172*H172</f>
        <v>5.0000000000000002E-05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146</v>
      </c>
      <c r="AT172" s="207" t="s">
        <v>141</v>
      </c>
      <c r="AU172" s="207" t="s">
        <v>82</v>
      </c>
      <c r="AY172" s="17" t="s">
        <v>140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146</v>
      </c>
      <c r="BM172" s="207" t="s">
        <v>272</v>
      </c>
    </row>
    <row r="173" s="2" customFormat="1">
      <c r="A173" s="38"/>
      <c r="B173" s="39"/>
      <c r="C173" s="40"/>
      <c r="D173" s="209" t="s">
        <v>147</v>
      </c>
      <c r="E173" s="40"/>
      <c r="F173" s="210" t="s">
        <v>271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147</v>
      </c>
      <c r="AU173" s="17" t="s">
        <v>82</v>
      </c>
    </row>
    <row r="174" s="2" customFormat="1" ht="16.5" customHeight="1">
      <c r="A174" s="38"/>
      <c r="B174" s="39"/>
      <c r="C174" s="196" t="s">
        <v>273</v>
      </c>
      <c r="D174" s="196" t="s">
        <v>141</v>
      </c>
      <c r="E174" s="197" t="s">
        <v>274</v>
      </c>
      <c r="F174" s="198" t="s">
        <v>275</v>
      </c>
      <c r="G174" s="199" t="s">
        <v>242</v>
      </c>
      <c r="H174" s="200">
        <v>2</v>
      </c>
      <c r="I174" s="201"/>
      <c r="J174" s="202">
        <f>ROUND(I174*H174,2)</f>
        <v>0</v>
      </c>
      <c r="K174" s="198" t="s">
        <v>145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2.0000000000000002E-05</v>
      </c>
      <c r="R174" s="205">
        <f>Q174*H174</f>
        <v>4.0000000000000003E-05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146</v>
      </c>
      <c r="AT174" s="207" t="s">
        <v>141</v>
      </c>
      <c r="AU174" s="207" t="s">
        <v>82</v>
      </c>
      <c r="AY174" s="17" t="s">
        <v>140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146</v>
      </c>
      <c r="BM174" s="207" t="s">
        <v>276</v>
      </c>
    </row>
    <row r="175" s="2" customFormat="1">
      <c r="A175" s="38"/>
      <c r="B175" s="39"/>
      <c r="C175" s="40"/>
      <c r="D175" s="209" t="s">
        <v>147</v>
      </c>
      <c r="E175" s="40"/>
      <c r="F175" s="210" t="s">
        <v>275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82</v>
      </c>
    </row>
    <row r="176" s="2" customFormat="1" ht="16.5" customHeight="1">
      <c r="A176" s="38"/>
      <c r="B176" s="39"/>
      <c r="C176" s="196" t="s">
        <v>206</v>
      </c>
      <c r="D176" s="196" t="s">
        <v>141</v>
      </c>
      <c r="E176" s="197" t="s">
        <v>277</v>
      </c>
      <c r="F176" s="198" t="s">
        <v>278</v>
      </c>
      <c r="G176" s="199" t="s">
        <v>242</v>
      </c>
      <c r="H176" s="200">
        <v>1</v>
      </c>
      <c r="I176" s="201"/>
      <c r="J176" s="202">
        <f>ROUND(I176*H176,2)</f>
        <v>0</v>
      </c>
      <c r="K176" s="198" t="s">
        <v>145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3.0000000000000001E-05</v>
      </c>
      <c r="R176" s="205">
        <f>Q176*H176</f>
        <v>3.0000000000000001E-05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146</v>
      </c>
      <c r="AT176" s="207" t="s">
        <v>141</v>
      </c>
      <c r="AU176" s="207" t="s">
        <v>82</v>
      </c>
      <c r="AY176" s="17" t="s">
        <v>140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146</v>
      </c>
      <c r="BM176" s="207" t="s">
        <v>279</v>
      </c>
    </row>
    <row r="177" s="2" customFormat="1">
      <c r="A177" s="38"/>
      <c r="B177" s="39"/>
      <c r="C177" s="40"/>
      <c r="D177" s="209" t="s">
        <v>147</v>
      </c>
      <c r="E177" s="40"/>
      <c r="F177" s="210" t="s">
        <v>278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147</v>
      </c>
      <c r="AU177" s="17" t="s">
        <v>82</v>
      </c>
    </row>
    <row r="178" s="11" customFormat="1" ht="25.92" customHeight="1">
      <c r="A178" s="11"/>
      <c r="B178" s="182"/>
      <c r="C178" s="183"/>
      <c r="D178" s="184" t="s">
        <v>73</v>
      </c>
      <c r="E178" s="185" t="s">
        <v>280</v>
      </c>
      <c r="F178" s="185" t="s">
        <v>281</v>
      </c>
      <c r="G178" s="183"/>
      <c r="H178" s="183"/>
      <c r="I178" s="186"/>
      <c r="J178" s="187">
        <f>BK178</f>
        <v>0</v>
      </c>
      <c r="K178" s="183"/>
      <c r="L178" s="188"/>
      <c r="M178" s="189"/>
      <c r="N178" s="190"/>
      <c r="O178" s="190"/>
      <c r="P178" s="191">
        <f>SUM(P179:P196)</f>
        <v>0</v>
      </c>
      <c r="Q178" s="190"/>
      <c r="R178" s="191">
        <f>SUM(R179:R196)</f>
        <v>66.89831199999999</v>
      </c>
      <c r="S178" s="190"/>
      <c r="T178" s="192">
        <f>SUM(T179:T196)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193" t="s">
        <v>82</v>
      </c>
      <c r="AT178" s="194" t="s">
        <v>73</v>
      </c>
      <c r="AU178" s="194" t="s">
        <v>74</v>
      </c>
      <c r="AY178" s="193" t="s">
        <v>140</v>
      </c>
      <c r="BK178" s="195">
        <f>SUM(BK179:BK196)</f>
        <v>0</v>
      </c>
    </row>
    <row r="179" s="2" customFormat="1" ht="16.5" customHeight="1">
      <c r="A179" s="38"/>
      <c r="B179" s="39"/>
      <c r="C179" s="196" t="s">
        <v>282</v>
      </c>
      <c r="D179" s="196" t="s">
        <v>141</v>
      </c>
      <c r="E179" s="197" t="s">
        <v>283</v>
      </c>
      <c r="F179" s="198" t="s">
        <v>284</v>
      </c>
      <c r="G179" s="199" t="s">
        <v>144</v>
      </c>
      <c r="H179" s="200">
        <v>158</v>
      </c>
      <c r="I179" s="201"/>
      <c r="J179" s="202">
        <f>ROUND(I179*H179,2)</f>
        <v>0</v>
      </c>
      <c r="K179" s="198" t="s">
        <v>145</v>
      </c>
      <c r="L179" s="44"/>
      <c r="M179" s="203" t="s">
        <v>19</v>
      </c>
      <c r="N179" s="204" t="s">
        <v>45</v>
      </c>
      <c r="O179" s="84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7" t="s">
        <v>146</v>
      </c>
      <c r="AT179" s="207" t="s">
        <v>141</v>
      </c>
      <c r="AU179" s="207" t="s">
        <v>82</v>
      </c>
      <c r="AY179" s="17" t="s">
        <v>140</v>
      </c>
      <c r="BE179" s="208">
        <f>IF(N179="základní",J179,0)</f>
        <v>0</v>
      </c>
      <c r="BF179" s="208">
        <f>IF(N179="snížená",J179,0)</f>
        <v>0</v>
      </c>
      <c r="BG179" s="208">
        <f>IF(N179="zákl. přenesená",J179,0)</f>
        <v>0</v>
      </c>
      <c r="BH179" s="208">
        <f>IF(N179="sníž. přenesená",J179,0)</f>
        <v>0</v>
      </c>
      <c r="BI179" s="208">
        <f>IF(N179="nulová",J179,0)</f>
        <v>0</v>
      </c>
      <c r="BJ179" s="17" t="s">
        <v>82</v>
      </c>
      <c r="BK179" s="208">
        <f>ROUND(I179*H179,2)</f>
        <v>0</v>
      </c>
      <c r="BL179" s="17" t="s">
        <v>146</v>
      </c>
      <c r="BM179" s="207" t="s">
        <v>285</v>
      </c>
    </row>
    <row r="180" s="2" customFormat="1">
      <c r="A180" s="38"/>
      <c r="B180" s="39"/>
      <c r="C180" s="40"/>
      <c r="D180" s="209" t="s">
        <v>147</v>
      </c>
      <c r="E180" s="40"/>
      <c r="F180" s="210" t="s">
        <v>284</v>
      </c>
      <c r="G180" s="40"/>
      <c r="H180" s="40"/>
      <c r="I180" s="211"/>
      <c r="J180" s="40"/>
      <c r="K180" s="40"/>
      <c r="L180" s="44"/>
      <c r="M180" s="212"/>
      <c r="N180" s="213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147</v>
      </c>
      <c r="AU180" s="17" t="s">
        <v>82</v>
      </c>
    </row>
    <row r="181" s="2" customFormat="1" ht="16.5" customHeight="1">
      <c r="A181" s="38"/>
      <c r="B181" s="39"/>
      <c r="C181" s="196" t="s">
        <v>209</v>
      </c>
      <c r="D181" s="196" t="s">
        <v>141</v>
      </c>
      <c r="E181" s="197" t="s">
        <v>286</v>
      </c>
      <c r="F181" s="198" t="s">
        <v>287</v>
      </c>
      <c r="G181" s="199" t="s">
        <v>288</v>
      </c>
      <c r="H181" s="200">
        <v>7</v>
      </c>
      <c r="I181" s="201"/>
      <c r="J181" s="202">
        <f>ROUND(I181*H181,2)</f>
        <v>0</v>
      </c>
      <c r="K181" s="198" t="s">
        <v>145</v>
      </c>
      <c r="L181" s="44"/>
      <c r="M181" s="203" t="s">
        <v>19</v>
      </c>
      <c r="N181" s="204" t="s">
        <v>45</v>
      </c>
      <c r="O181" s="84"/>
      <c r="P181" s="205">
        <f>O181*H181</f>
        <v>0</v>
      </c>
      <c r="Q181" s="205">
        <v>0.00012999999999999999</v>
      </c>
      <c r="R181" s="205">
        <f>Q181*H181</f>
        <v>0.00090999999999999989</v>
      </c>
      <c r="S181" s="205">
        <v>0</v>
      </c>
      <c r="T181" s="20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7" t="s">
        <v>146</v>
      </c>
      <c r="AT181" s="207" t="s">
        <v>141</v>
      </c>
      <c r="AU181" s="207" t="s">
        <v>82</v>
      </c>
      <c r="AY181" s="17" t="s">
        <v>140</v>
      </c>
      <c r="BE181" s="208">
        <f>IF(N181="základní",J181,0)</f>
        <v>0</v>
      </c>
      <c r="BF181" s="208">
        <f>IF(N181="snížená",J181,0)</f>
        <v>0</v>
      </c>
      <c r="BG181" s="208">
        <f>IF(N181="zákl. přenesená",J181,0)</f>
        <v>0</v>
      </c>
      <c r="BH181" s="208">
        <f>IF(N181="sníž. přenesená",J181,0)</f>
        <v>0</v>
      </c>
      <c r="BI181" s="208">
        <f>IF(N181="nulová",J181,0)</f>
        <v>0</v>
      </c>
      <c r="BJ181" s="17" t="s">
        <v>82</v>
      </c>
      <c r="BK181" s="208">
        <f>ROUND(I181*H181,2)</f>
        <v>0</v>
      </c>
      <c r="BL181" s="17" t="s">
        <v>146</v>
      </c>
      <c r="BM181" s="207" t="s">
        <v>289</v>
      </c>
    </row>
    <row r="182" s="2" customFormat="1">
      <c r="A182" s="38"/>
      <c r="B182" s="39"/>
      <c r="C182" s="40"/>
      <c r="D182" s="209" t="s">
        <v>147</v>
      </c>
      <c r="E182" s="40"/>
      <c r="F182" s="210" t="s">
        <v>287</v>
      </c>
      <c r="G182" s="40"/>
      <c r="H182" s="40"/>
      <c r="I182" s="211"/>
      <c r="J182" s="40"/>
      <c r="K182" s="40"/>
      <c r="L182" s="44"/>
      <c r="M182" s="212"/>
      <c r="N182" s="213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147</v>
      </c>
      <c r="AU182" s="17" t="s">
        <v>82</v>
      </c>
    </row>
    <row r="183" s="2" customFormat="1" ht="16.5" customHeight="1">
      <c r="A183" s="38"/>
      <c r="B183" s="39"/>
      <c r="C183" s="196" t="s">
        <v>290</v>
      </c>
      <c r="D183" s="196" t="s">
        <v>141</v>
      </c>
      <c r="E183" s="197" t="s">
        <v>291</v>
      </c>
      <c r="F183" s="198" t="s">
        <v>292</v>
      </c>
      <c r="G183" s="199" t="s">
        <v>242</v>
      </c>
      <c r="H183" s="200">
        <v>4</v>
      </c>
      <c r="I183" s="201"/>
      <c r="J183" s="202">
        <f>ROUND(I183*H183,2)</f>
        <v>0</v>
      </c>
      <c r="K183" s="198" t="s">
        <v>145</v>
      </c>
      <c r="L183" s="44"/>
      <c r="M183" s="203" t="s">
        <v>19</v>
      </c>
      <c r="N183" s="204" t="s">
        <v>45</v>
      </c>
      <c r="O183" s="84"/>
      <c r="P183" s="205">
        <f>O183*H183</f>
        <v>0</v>
      </c>
      <c r="Q183" s="205">
        <v>2.01431</v>
      </c>
      <c r="R183" s="205">
        <f>Q183*H183</f>
        <v>8.0572400000000002</v>
      </c>
      <c r="S183" s="205">
        <v>0</v>
      </c>
      <c r="T183" s="20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7" t="s">
        <v>146</v>
      </c>
      <c r="AT183" s="207" t="s">
        <v>141</v>
      </c>
      <c r="AU183" s="207" t="s">
        <v>82</v>
      </c>
      <c r="AY183" s="17" t="s">
        <v>140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7" t="s">
        <v>82</v>
      </c>
      <c r="BK183" s="208">
        <f>ROUND(I183*H183,2)</f>
        <v>0</v>
      </c>
      <c r="BL183" s="17" t="s">
        <v>146</v>
      </c>
      <c r="BM183" s="207" t="s">
        <v>293</v>
      </c>
    </row>
    <row r="184" s="2" customFormat="1">
      <c r="A184" s="38"/>
      <c r="B184" s="39"/>
      <c r="C184" s="40"/>
      <c r="D184" s="209" t="s">
        <v>147</v>
      </c>
      <c r="E184" s="40"/>
      <c r="F184" s="210" t="s">
        <v>292</v>
      </c>
      <c r="G184" s="40"/>
      <c r="H184" s="40"/>
      <c r="I184" s="211"/>
      <c r="J184" s="40"/>
      <c r="K184" s="40"/>
      <c r="L184" s="44"/>
      <c r="M184" s="212"/>
      <c r="N184" s="213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147</v>
      </c>
      <c r="AU184" s="17" t="s">
        <v>82</v>
      </c>
    </row>
    <row r="185" s="2" customFormat="1" ht="16.5" customHeight="1">
      <c r="A185" s="38"/>
      <c r="B185" s="39"/>
      <c r="C185" s="196" t="s">
        <v>214</v>
      </c>
      <c r="D185" s="196" t="s">
        <v>141</v>
      </c>
      <c r="E185" s="197" t="s">
        <v>294</v>
      </c>
      <c r="F185" s="198" t="s">
        <v>295</v>
      </c>
      <c r="G185" s="199" t="s">
        <v>155</v>
      </c>
      <c r="H185" s="200">
        <v>4.4000000000000004</v>
      </c>
      <c r="I185" s="201"/>
      <c r="J185" s="202">
        <f>ROUND(I185*H185,2)</f>
        <v>0</v>
      </c>
      <c r="K185" s="198" t="s">
        <v>145</v>
      </c>
      <c r="L185" s="44"/>
      <c r="M185" s="203" t="s">
        <v>19</v>
      </c>
      <c r="N185" s="204" t="s">
        <v>45</v>
      </c>
      <c r="O185" s="84"/>
      <c r="P185" s="205">
        <f>O185*H185</f>
        <v>0</v>
      </c>
      <c r="Q185" s="205">
        <v>2.5499999999999998</v>
      </c>
      <c r="R185" s="205">
        <f>Q185*H185</f>
        <v>11.220000000000001</v>
      </c>
      <c r="S185" s="205">
        <v>0</v>
      </c>
      <c r="T185" s="20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7" t="s">
        <v>146</v>
      </c>
      <c r="AT185" s="207" t="s">
        <v>141</v>
      </c>
      <c r="AU185" s="207" t="s">
        <v>82</v>
      </c>
      <c r="AY185" s="17" t="s">
        <v>140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17" t="s">
        <v>82</v>
      </c>
      <c r="BK185" s="208">
        <f>ROUND(I185*H185,2)</f>
        <v>0</v>
      </c>
      <c r="BL185" s="17" t="s">
        <v>146</v>
      </c>
      <c r="BM185" s="207" t="s">
        <v>296</v>
      </c>
    </row>
    <row r="186" s="2" customFormat="1">
      <c r="A186" s="38"/>
      <c r="B186" s="39"/>
      <c r="C186" s="40"/>
      <c r="D186" s="209" t="s">
        <v>147</v>
      </c>
      <c r="E186" s="40"/>
      <c r="F186" s="210" t="s">
        <v>295</v>
      </c>
      <c r="G186" s="40"/>
      <c r="H186" s="40"/>
      <c r="I186" s="211"/>
      <c r="J186" s="40"/>
      <c r="K186" s="40"/>
      <c r="L186" s="44"/>
      <c r="M186" s="212"/>
      <c r="N186" s="213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147</v>
      </c>
      <c r="AU186" s="17" t="s">
        <v>82</v>
      </c>
    </row>
    <row r="187" s="2" customFormat="1" ht="16.5" customHeight="1">
      <c r="A187" s="38"/>
      <c r="B187" s="39"/>
      <c r="C187" s="196" t="s">
        <v>297</v>
      </c>
      <c r="D187" s="196" t="s">
        <v>141</v>
      </c>
      <c r="E187" s="197" t="s">
        <v>298</v>
      </c>
      <c r="F187" s="198" t="s">
        <v>299</v>
      </c>
      <c r="G187" s="199" t="s">
        <v>155</v>
      </c>
      <c r="H187" s="200">
        <v>17</v>
      </c>
      <c r="I187" s="201"/>
      <c r="J187" s="202">
        <f>ROUND(I187*H187,2)</f>
        <v>0</v>
      </c>
      <c r="K187" s="198" t="s">
        <v>145</v>
      </c>
      <c r="L187" s="44"/>
      <c r="M187" s="203" t="s">
        <v>19</v>
      </c>
      <c r="N187" s="204" t="s">
        <v>45</v>
      </c>
      <c r="O187" s="84"/>
      <c r="P187" s="205">
        <f>O187*H187</f>
        <v>0</v>
      </c>
      <c r="Q187" s="205">
        <v>2.5510999999999999</v>
      </c>
      <c r="R187" s="205">
        <f>Q187*H187</f>
        <v>43.368699999999997</v>
      </c>
      <c r="S187" s="205">
        <v>0</v>
      </c>
      <c r="T187" s="20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7" t="s">
        <v>146</v>
      </c>
      <c r="AT187" s="207" t="s">
        <v>141</v>
      </c>
      <c r="AU187" s="207" t="s">
        <v>82</v>
      </c>
      <c r="AY187" s="17" t="s">
        <v>140</v>
      </c>
      <c r="BE187" s="208">
        <f>IF(N187="základní",J187,0)</f>
        <v>0</v>
      </c>
      <c r="BF187" s="208">
        <f>IF(N187="snížená",J187,0)</f>
        <v>0</v>
      </c>
      <c r="BG187" s="208">
        <f>IF(N187="zákl. přenesená",J187,0)</f>
        <v>0</v>
      </c>
      <c r="BH187" s="208">
        <f>IF(N187="sníž. přenesená",J187,0)</f>
        <v>0</v>
      </c>
      <c r="BI187" s="208">
        <f>IF(N187="nulová",J187,0)</f>
        <v>0</v>
      </c>
      <c r="BJ187" s="17" t="s">
        <v>82</v>
      </c>
      <c r="BK187" s="208">
        <f>ROUND(I187*H187,2)</f>
        <v>0</v>
      </c>
      <c r="BL187" s="17" t="s">
        <v>146</v>
      </c>
      <c r="BM187" s="207" t="s">
        <v>300</v>
      </c>
    </row>
    <row r="188" s="2" customFormat="1">
      <c r="A188" s="38"/>
      <c r="B188" s="39"/>
      <c r="C188" s="40"/>
      <c r="D188" s="209" t="s">
        <v>147</v>
      </c>
      <c r="E188" s="40"/>
      <c r="F188" s="210" t="s">
        <v>299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147</v>
      </c>
      <c r="AU188" s="17" t="s">
        <v>82</v>
      </c>
    </row>
    <row r="189" s="2" customFormat="1" ht="16.5" customHeight="1">
      <c r="A189" s="38"/>
      <c r="B189" s="39"/>
      <c r="C189" s="196" t="s">
        <v>217</v>
      </c>
      <c r="D189" s="196" t="s">
        <v>141</v>
      </c>
      <c r="E189" s="197" t="s">
        <v>301</v>
      </c>
      <c r="F189" s="198" t="s">
        <v>302</v>
      </c>
      <c r="G189" s="199" t="s">
        <v>191</v>
      </c>
      <c r="H189" s="200">
        <v>36</v>
      </c>
      <c r="I189" s="201"/>
      <c r="J189" s="202">
        <f>ROUND(I189*H189,2)</f>
        <v>0</v>
      </c>
      <c r="K189" s="198" t="s">
        <v>145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0.012420000000000001</v>
      </c>
      <c r="R189" s="205">
        <f>Q189*H189</f>
        <v>0.44712000000000002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146</v>
      </c>
      <c r="AT189" s="207" t="s">
        <v>141</v>
      </c>
      <c r="AU189" s="207" t="s">
        <v>82</v>
      </c>
      <c r="AY189" s="17" t="s">
        <v>140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146</v>
      </c>
      <c r="BM189" s="207" t="s">
        <v>303</v>
      </c>
    </row>
    <row r="190" s="2" customFormat="1">
      <c r="A190" s="38"/>
      <c r="B190" s="39"/>
      <c r="C190" s="40"/>
      <c r="D190" s="209" t="s">
        <v>147</v>
      </c>
      <c r="E190" s="40"/>
      <c r="F190" s="210" t="s">
        <v>302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82</v>
      </c>
    </row>
    <row r="191" s="2" customFormat="1" ht="16.5" customHeight="1">
      <c r="A191" s="38"/>
      <c r="B191" s="39"/>
      <c r="C191" s="196" t="s">
        <v>304</v>
      </c>
      <c r="D191" s="196" t="s">
        <v>141</v>
      </c>
      <c r="E191" s="197" t="s">
        <v>305</v>
      </c>
      <c r="F191" s="198" t="s">
        <v>306</v>
      </c>
      <c r="G191" s="199" t="s">
        <v>191</v>
      </c>
      <c r="H191" s="200">
        <v>42.100000000000001</v>
      </c>
      <c r="I191" s="201"/>
      <c r="J191" s="202">
        <f>ROUND(I191*H191,2)</f>
        <v>0</v>
      </c>
      <c r="K191" s="198" t="s">
        <v>145</v>
      </c>
      <c r="L191" s="44"/>
      <c r="M191" s="203" t="s">
        <v>19</v>
      </c>
      <c r="N191" s="204" t="s">
        <v>45</v>
      </c>
      <c r="O191" s="84"/>
      <c r="P191" s="205">
        <f>O191*H191</f>
        <v>0</v>
      </c>
      <c r="Q191" s="205">
        <v>0.0094199999999999996</v>
      </c>
      <c r="R191" s="205">
        <f>Q191*H191</f>
        <v>0.39658199999999999</v>
      </c>
      <c r="S191" s="205">
        <v>0</v>
      </c>
      <c r="T191" s="20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7" t="s">
        <v>146</v>
      </c>
      <c r="AT191" s="207" t="s">
        <v>141</v>
      </c>
      <c r="AU191" s="207" t="s">
        <v>82</v>
      </c>
      <c r="AY191" s="17" t="s">
        <v>140</v>
      </c>
      <c r="BE191" s="208">
        <f>IF(N191="základní",J191,0)</f>
        <v>0</v>
      </c>
      <c r="BF191" s="208">
        <f>IF(N191="snížená",J191,0)</f>
        <v>0</v>
      </c>
      <c r="BG191" s="208">
        <f>IF(N191="zákl. přenesená",J191,0)</f>
        <v>0</v>
      </c>
      <c r="BH191" s="208">
        <f>IF(N191="sníž. přenesená",J191,0)</f>
        <v>0</v>
      </c>
      <c r="BI191" s="208">
        <f>IF(N191="nulová",J191,0)</f>
        <v>0</v>
      </c>
      <c r="BJ191" s="17" t="s">
        <v>82</v>
      </c>
      <c r="BK191" s="208">
        <f>ROUND(I191*H191,2)</f>
        <v>0</v>
      </c>
      <c r="BL191" s="17" t="s">
        <v>146</v>
      </c>
      <c r="BM191" s="207" t="s">
        <v>307</v>
      </c>
    </row>
    <row r="192" s="2" customFormat="1">
      <c r="A192" s="38"/>
      <c r="B192" s="39"/>
      <c r="C192" s="40"/>
      <c r="D192" s="209" t="s">
        <v>147</v>
      </c>
      <c r="E192" s="40"/>
      <c r="F192" s="210" t="s">
        <v>306</v>
      </c>
      <c r="G192" s="40"/>
      <c r="H192" s="40"/>
      <c r="I192" s="211"/>
      <c r="J192" s="40"/>
      <c r="K192" s="40"/>
      <c r="L192" s="44"/>
      <c r="M192" s="212"/>
      <c r="N192" s="213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147</v>
      </c>
      <c r="AU192" s="17" t="s">
        <v>82</v>
      </c>
    </row>
    <row r="193" s="2" customFormat="1" ht="16.5" customHeight="1">
      <c r="A193" s="38"/>
      <c r="B193" s="39"/>
      <c r="C193" s="196" t="s">
        <v>220</v>
      </c>
      <c r="D193" s="196" t="s">
        <v>141</v>
      </c>
      <c r="E193" s="197" t="s">
        <v>308</v>
      </c>
      <c r="F193" s="198" t="s">
        <v>309</v>
      </c>
      <c r="G193" s="199" t="s">
        <v>242</v>
      </c>
      <c r="H193" s="200">
        <v>13</v>
      </c>
      <c r="I193" s="201"/>
      <c r="J193" s="202">
        <f>ROUND(I193*H193,2)</f>
        <v>0</v>
      </c>
      <c r="K193" s="198" t="s">
        <v>145</v>
      </c>
      <c r="L193" s="44"/>
      <c r="M193" s="203" t="s">
        <v>19</v>
      </c>
      <c r="N193" s="204" t="s">
        <v>45</v>
      </c>
      <c r="O193" s="84"/>
      <c r="P193" s="205">
        <f>O193*H193</f>
        <v>0</v>
      </c>
      <c r="Q193" s="205">
        <v>0.16502</v>
      </c>
      <c r="R193" s="205">
        <f>Q193*H193</f>
        <v>2.1452599999999999</v>
      </c>
      <c r="S193" s="205">
        <v>0</v>
      </c>
      <c r="T193" s="20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7" t="s">
        <v>146</v>
      </c>
      <c r="AT193" s="207" t="s">
        <v>141</v>
      </c>
      <c r="AU193" s="207" t="s">
        <v>82</v>
      </c>
      <c r="AY193" s="17" t="s">
        <v>140</v>
      </c>
      <c r="BE193" s="208">
        <f>IF(N193="základní",J193,0)</f>
        <v>0</v>
      </c>
      <c r="BF193" s="208">
        <f>IF(N193="snížená",J193,0)</f>
        <v>0</v>
      </c>
      <c r="BG193" s="208">
        <f>IF(N193="zákl. přenesená",J193,0)</f>
        <v>0</v>
      </c>
      <c r="BH193" s="208">
        <f>IF(N193="sníž. přenesená",J193,0)</f>
        <v>0</v>
      </c>
      <c r="BI193" s="208">
        <f>IF(N193="nulová",J193,0)</f>
        <v>0</v>
      </c>
      <c r="BJ193" s="17" t="s">
        <v>82</v>
      </c>
      <c r="BK193" s="208">
        <f>ROUND(I193*H193,2)</f>
        <v>0</v>
      </c>
      <c r="BL193" s="17" t="s">
        <v>146</v>
      </c>
      <c r="BM193" s="207" t="s">
        <v>310</v>
      </c>
    </row>
    <row r="194" s="2" customFormat="1">
      <c r="A194" s="38"/>
      <c r="B194" s="39"/>
      <c r="C194" s="40"/>
      <c r="D194" s="209" t="s">
        <v>147</v>
      </c>
      <c r="E194" s="40"/>
      <c r="F194" s="210" t="s">
        <v>309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147</v>
      </c>
      <c r="AU194" s="17" t="s">
        <v>82</v>
      </c>
    </row>
    <row r="195" s="2" customFormat="1" ht="16.5" customHeight="1">
      <c r="A195" s="38"/>
      <c r="B195" s="39"/>
      <c r="C195" s="196" t="s">
        <v>311</v>
      </c>
      <c r="D195" s="196" t="s">
        <v>141</v>
      </c>
      <c r="E195" s="197" t="s">
        <v>312</v>
      </c>
      <c r="F195" s="198" t="s">
        <v>313</v>
      </c>
      <c r="G195" s="199" t="s">
        <v>155</v>
      </c>
      <c r="H195" s="200">
        <v>0.5</v>
      </c>
      <c r="I195" s="201"/>
      <c r="J195" s="202">
        <f>ROUND(I195*H195,2)</f>
        <v>0</v>
      </c>
      <c r="K195" s="198" t="s">
        <v>145</v>
      </c>
      <c r="L195" s="44"/>
      <c r="M195" s="203" t="s">
        <v>19</v>
      </c>
      <c r="N195" s="204" t="s">
        <v>45</v>
      </c>
      <c r="O195" s="84"/>
      <c r="P195" s="205">
        <f>O195*H195</f>
        <v>0</v>
      </c>
      <c r="Q195" s="205">
        <v>2.5249999999999999</v>
      </c>
      <c r="R195" s="205">
        <f>Q195*H195</f>
        <v>1.2625</v>
      </c>
      <c r="S195" s="205">
        <v>0</v>
      </c>
      <c r="T195" s="20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7" t="s">
        <v>146</v>
      </c>
      <c r="AT195" s="207" t="s">
        <v>141</v>
      </c>
      <c r="AU195" s="207" t="s">
        <v>82</v>
      </c>
      <c r="AY195" s="17" t="s">
        <v>140</v>
      </c>
      <c r="BE195" s="208">
        <f>IF(N195="základní",J195,0)</f>
        <v>0</v>
      </c>
      <c r="BF195" s="208">
        <f>IF(N195="snížená",J195,0)</f>
        <v>0</v>
      </c>
      <c r="BG195" s="208">
        <f>IF(N195="zákl. přenesená",J195,0)</f>
        <v>0</v>
      </c>
      <c r="BH195" s="208">
        <f>IF(N195="sníž. přenesená",J195,0)</f>
        <v>0</v>
      </c>
      <c r="BI195" s="208">
        <f>IF(N195="nulová",J195,0)</f>
        <v>0</v>
      </c>
      <c r="BJ195" s="17" t="s">
        <v>82</v>
      </c>
      <c r="BK195" s="208">
        <f>ROUND(I195*H195,2)</f>
        <v>0</v>
      </c>
      <c r="BL195" s="17" t="s">
        <v>146</v>
      </c>
      <c r="BM195" s="207" t="s">
        <v>314</v>
      </c>
    </row>
    <row r="196" s="2" customFormat="1">
      <c r="A196" s="38"/>
      <c r="B196" s="39"/>
      <c r="C196" s="40"/>
      <c r="D196" s="209" t="s">
        <v>147</v>
      </c>
      <c r="E196" s="40"/>
      <c r="F196" s="210" t="s">
        <v>315</v>
      </c>
      <c r="G196" s="40"/>
      <c r="H196" s="40"/>
      <c r="I196" s="211"/>
      <c r="J196" s="40"/>
      <c r="K196" s="40"/>
      <c r="L196" s="44"/>
      <c r="M196" s="212"/>
      <c r="N196" s="213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147</v>
      </c>
      <c r="AU196" s="17" t="s">
        <v>82</v>
      </c>
    </row>
    <row r="197" s="11" customFormat="1" ht="25.92" customHeight="1">
      <c r="A197" s="11"/>
      <c r="B197" s="182"/>
      <c r="C197" s="183"/>
      <c r="D197" s="184" t="s">
        <v>73</v>
      </c>
      <c r="E197" s="185" t="s">
        <v>316</v>
      </c>
      <c r="F197" s="185" t="s">
        <v>317</v>
      </c>
      <c r="G197" s="183"/>
      <c r="H197" s="183"/>
      <c r="I197" s="186"/>
      <c r="J197" s="187">
        <f>BK197</f>
        <v>0</v>
      </c>
      <c r="K197" s="183"/>
      <c r="L197" s="188"/>
      <c r="M197" s="189"/>
      <c r="N197" s="190"/>
      <c r="O197" s="190"/>
      <c r="P197" s="191">
        <f>SUM(P198:P199)</f>
        <v>0</v>
      </c>
      <c r="Q197" s="190"/>
      <c r="R197" s="191">
        <f>SUM(R198:R199)</f>
        <v>0.0021524999999999999</v>
      </c>
      <c r="S197" s="190"/>
      <c r="T197" s="192">
        <f>SUM(T198:T199)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3" t="s">
        <v>82</v>
      </c>
      <c r="AT197" s="194" t="s">
        <v>73</v>
      </c>
      <c r="AU197" s="194" t="s">
        <v>74</v>
      </c>
      <c r="AY197" s="193" t="s">
        <v>140</v>
      </c>
      <c r="BK197" s="195">
        <f>SUM(BK198:BK199)</f>
        <v>0</v>
      </c>
    </row>
    <row r="198" s="2" customFormat="1" ht="16.5" customHeight="1">
      <c r="A198" s="38"/>
      <c r="B198" s="39"/>
      <c r="C198" s="196" t="s">
        <v>223</v>
      </c>
      <c r="D198" s="196" t="s">
        <v>141</v>
      </c>
      <c r="E198" s="197" t="s">
        <v>318</v>
      </c>
      <c r="F198" s="198" t="s">
        <v>319</v>
      </c>
      <c r="G198" s="199" t="s">
        <v>144</v>
      </c>
      <c r="H198" s="200">
        <v>0.75</v>
      </c>
      <c r="I198" s="201"/>
      <c r="J198" s="202">
        <f>ROUND(I198*H198,2)</f>
        <v>0</v>
      </c>
      <c r="K198" s="198" t="s">
        <v>145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0.0028700000000000002</v>
      </c>
      <c r="R198" s="205">
        <f>Q198*H198</f>
        <v>0.0021524999999999999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146</v>
      </c>
      <c r="AT198" s="207" t="s">
        <v>141</v>
      </c>
      <c r="AU198" s="207" t="s">
        <v>82</v>
      </c>
      <c r="AY198" s="17" t="s">
        <v>140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146</v>
      </c>
      <c r="BM198" s="207" t="s">
        <v>320</v>
      </c>
    </row>
    <row r="199" s="2" customFormat="1">
      <c r="A199" s="38"/>
      <c r="B199" s="39"/>
      <c r="C199" s="40"/>
      <c r="D199" s="209" t="s">
        <v>147</v>
      </c>
      <c r="E199" s="40"/>
      <c r="F199" s="210" t="s">
        <v>319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147</v>
      </c>
      <c r="AU199" s="17" t="s">
        <v>82</v>
      </c>
    </row>
    <row r="200" s="11" customFormat="1" ht="25.92" customHeight="1">
      <c r="A200" s="11"/>
      <c r="B200" s="182"/>
      <c r="C200" s="183"/>
      <c r="D200" s="184" t="s">
        <v>73</v>
      </c>
      <c r="E200" s="185" t="s">
        <v>321</v>
      </c>
      <c r="F200" s="185" t="s">
        <v>322</v>
      </c>
      <c r="G200" s="183"/>
      <c r="H200" s="183"/>
      <c r="I200" s="186"/>
      <c r="J200" s="187">
        <f>BK200</f>
        <v>0</v>
      </c>
      <c r="K200" s="183"/>
      <c r="L200" s="188"/>
      <c r="M200" s="189"/>
      <c r="N200" s="190"/>
      <c r="O200" s="190"/>
      <c r="P200" s="191">
        <f>SUM(P201:P204)</f>
        <v>0</v>
      </c>
      <c r="Q200" s="190"/>
      <c r="R200" s="191">
        <f>SUM(R201:R204)</f>
        <v>0</v>
      </c>
      <c r="S200" s="190"/>
      <c r="T200" s="192">
        <f>SUM(T201:T204)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3" t="s">
        <v>82</v>
      </c>
      <c r="AT200" s="194" t="s">
        <v>73</v>
      </c>
      <c r="AU200" s="194" t="s">
        <v>74</v>
      </c>
      <c r="AY200" s="193" t="s">
        <v>140</v>
      </c>
      <c r="BK200" s="195">
        <f>SUM(BK201:BK204)</f>
        <v>0</v>
      </c>
    </row>
    <row r="201" s="2" customFormat="1" ht="16.5" customHeight="1">
      <c r="A201" s="38"/>
      <c r="B201" s="39"/>
      <c r="C201" s="196" t="s">
        <v>244</v>
      </c>
      <c r="D201" s="196" t="s">
        <v>141</v>
      </c>
      <c r="E201" s="197" t="s">
        <v>323</v>
      </c>
      <c r="F201" s="198" t="s">
        <v>324</v>
      </c>
      <c r="G201" s="199" t="s">
        <v>229</v>
      </c>
      <c r="H201" s="200">
        <v>310.99400000000003</v>
      </c>
      <c r="I201" s="201"/>
      <c r="J201" s="202">
        <f>ROUND(I201*H201,2)</f>
        <v>0</v>
      </c>
      <c r="K201" s="198" t="s">
        <v>145</v>
      </c>
      <c r="L201" s="44"/>
      <c r="M201" s="203" t="s">
        <v>19</v>
      </c>
      <c r="N201" s="204" t="s">
        <v>45</v>
      </c>
      <c r="O201" s="84"/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7" t="s">
        <v>146</v>
      </c>
      <c r="AT201" s="207" t="s">
        <v>141</v>
      </c>
      <c r="AU201" s="207" t="s">
        <v>82</v>
      </c>
      <c r="AY201" s="17" t="s">
        <v>140</v>
      </c>
      <c r="BE201" s="208">
        <f>IF(N201="základní",J201,0)</f>
        <v>0</v>
      </c>
      <c r="BF201" s="208">
        <f>IF(N201="snížená",J201,0)</f>
        <v>0</v>
      </c>
      <c r="BG201" s="208">
        <f>IF(N201="zákl. přenesená",J201,0)</f>
        <v>0</v>
      </c>
      <c r="BH201" s="208">
        <f>IF(N201="sníž. přenesená",J201,0)</f>
        <v>0</v>
      </c>
      <c r="BI201" s="208">
        <f>IF(N201="nulová",J201,0)</f>
        <v>0</v>
      </c>
      <c r="BJ201" s="17" t="s">
        <v>82</v>
      </c>
      <c r="BK201" s="208">
        <f>ROUND(I201*H201,2)</f>
        <v>0</v>
      </c>
      <c r="BL201" s="17" t="s">
        <v>146</v>
      </c>
      <c r="BM201" s="207" t="s">
        <v>325</v>
      </c>
    </row>
    <row r="202" s="2" customFormat="1">
      <c r="A202" s="38"/>
      <c r="B202" s="39"/>
      <c r="C202" s="40"/>
      <c r="D202" s="209" t="s">
        <v>147</v>
      </c>
      <c r="E202" s="40"/>
      <c r="F202" s="210" t="s">
        <v>324</v>
      </c>
      <c r="G202" s="40"/>
      <c r="H202" s="40"/>
      <c r="I202" s="211"/>
      <c r="J202" s="40"/>
      <c r="K202" s="40"/>
      <c r="L202" s="44"/>
      <c r="M202" s="212"/>
      <c r="N202" s="213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147</v>
      </c>
      <c r="AU202" s="17" t="s">
        <v>82</v>
      </c>
    </row>
    <row r="203" s="2" customFormat="1" ht="16.5" customHeight="1">
      <c r="A203" s="38"/>
      <c r="B203" s="39"/>
      <c r="C203" s="196" t="s">
        <v>230</v>
      </c>
      <c r="D203" s="196" t="s">
        <v>141</v>
      </c>
      <c r="E203" s="197" t="s">
        <v>326</v>
      </c>
      <c r="F203" s="198" t="s">
        <v>327</v>
      </c>
      <c r="G203" s="199" t="s">
        <v>229</v>
      </c>
      <c r="H203" s="200">
        <v>310.99400000000003</v>
      </c>
      <c r="I203" s="201"/>
      <c r="J203" s="202">
        <f>ROUND(I203*H203,2)</f>
        <v>0</v>
      </c>
      <c r="K203" s="198" t="s">
        <v>145</v>
      </c>
      <c r="L203" s="44"/>
      <c r="M203" s="203" t="s">
        <v>19</v>
      </c>
      <c r="N203" s="204" t="s">
        <v>45</v>
      </c>
      <c r="O203" s="84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7" t="s">
        <v>146</v>
      </c>
      <c r="AT203" s="207" t="s">
        <v>141</v>
      </c>
      <c r="AU203" s="207" t="s">
        <v>82</v>
      </c>
      <c r="AY203" s="17" t="s">
        <v>140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7" t="s">
        <v>82</v>
      </c>
      <c r="BK203" s="208">
        <f>ROUND(I203*H203,2)</f>
        <v>0</v>
      </c>
      <c r="BL203" s="17" t="s">
        <v>146</v>
      </c>
      <c r="BM203" s="207" t="s">
        <v>328</v>
      </c>
    </row>
    <row r="204" s="2" customFormat="1">
      <c r="A204" s="38"/>
      <c r="B204" s="39"/>
      <c r="C204" s="40"/>
      <c r="D204" s="209" t="s">
        <v>147</v>
      </c>
      <c r="E204" s="40"/>
      <c r="F204" s="210" t="s">
        <v>327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147</v>
      </c>
      <c r="AU204" s="17" t="s">
        <v>82</v>
      </c>
    </row>
    <row r="205" s="11" customFormat="1" ht="25.92" customHeight="1">
      <c r="A205" s="11"/>
      <c r="B205" s="182"/>
      <c r="C205" s="183"/>
      <c r="D205" s="184" t="s">
        <v>73</v>
      </c>
      <c r="E205" s="185" t="s">
        <v>329</v>
      </c>
      <c r="F205" s="185" t="s">
        <v>330</v>
      </c>
      <c r="G205" s="183"/>
      <c r="H205" s="183"/>
      <c r="I205" s="186"/>
      <c r="J205" s="187">
        <f>BK205</f>
        <v>0</v>
      </c>
      <c r="K205" s="183"/>
      <c r="L205" s="188"/>
      <c r="M205" s="189"/>
      <c r="N205" s="190"/>
      <c r="O205" s="190"/>
      <c r="P205" s="191">
        <f>SUM(P206:P265)</f>
        <v>0</v>
      </c>
      <c r="Q205" s="190"/>
      <c r="R205" s="191">
        <f>SUM(R206:R265)</f>
        <v>73.60132999999999</v>
      </c>
      <c r="S205" s="190"/>
      <c r="T205" s="192">
        <f>SUM(T206:T265)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193" t="s">
        <v>82</v>
      </c>
      <c r="AT205" s="194" t="s">
        <v>73</v>
      </c>
      <c r="AU205" s="194" t="s">
        <v>74</v>
      </c>
      <c r="AY205" s="193" t="s">
        <v>140</v>
      </c>
      <c r="BK205" s="195">
        <f>SUM(BK206:BK265)</f>
        <v>0</v>
      </c>
    </row>
    <row r="206" s="2" customFormat="1" ht="16.5" customHeight="1">
      <c r="A206" s="38"/>
      <c r="B206" s="39"/>
      <c r="C206" s="196" t="s">
        <v>331</v>
      </c>
      <c r="D206" s="196" t="s">
        <v>141</v>
      </c>
      <c r="E206" s="197" t="s">
        <v>332</v>
      </c>
      <c r="F206" s="198" t="s">
        <v>333</v>
      </c>
      <c r="G206" s="199" t="s">
        <v>334</v>
      </c>
      <c r="H206" s="200">
        <v>27.699999999999999</v>
      </c>
      <c r="I206" s="201"/>
      <c r="J206" s="202">
        <f>ROUND(I206*H206,2)</f>
        <v>0</v>
      </c>
      <c r="K206" s="198" t="s">
        <v>145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0.001</v>
      </c>
      <c r="R206" s="205">
        <f>Q206*H206</f>
        <v>0.027699999999999999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146</v>
      </c>
      <c r="AT206" s="207" t="s">
        <v>141</v>
      </c>
      <c r="AU206" s="207" t="s">
        <v>82</v>
      </c>
      <c r="AY206" s="17" t="s">
        <v>140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146</v>
      </c>
      <c r="BM206" s="207" t="s">
        <v>335</v>
      </c>
    </row>
    <row r="207" s="2" customFormat="1">
      <c r="A207" s="38"/>
      <c r="B207" s="39"/>
      <c r="C207" s="40"/>
      <c r="D207" s="209" t="s">
        <v>147</v>
      </c>
      <c r="E207" s="40"/>
      <c r="F207" s="210" t="s">
        <v>333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147</v>
      </c>
      <c r="AU207" s="17" t="s">
        <v>82</v>
      </c>
    </row>
    <row r="208" s="2" customFormat="1" ht="16.5" customHeight="1">
      <c r="A208" s="38"/>
      <c r="B208" s="39"/>
      <c r="C208" s="196" t="s">
        <v>234</v>
      </c>
      <c r="D208" s="196" t="s">
        <v>141</v>
      </c>
      <c r="E208" s="197" t="s">
        <v>336</v>
      </c>
      <c r="F208" s="198" t="s">
        <v>337</v>
      </c>
      <c r="G208" s="199" t="s">
        <v>144</v>
      </c>
      <c r="H208" s="200">
        <v>158</v>
      </c>
      <c r="I208" s="201"/>
      <c r="J208" s="202">
        <f>ROUND(I208*H208,2)</f>
        <v>0</v>
      </c>
      <c r="K208" s="198" t="s">
        <v>145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146</v>
      </c>
      <c r="AT208" s="207" t="s">
        <v>141</v>
      </c>
      <c r="AU208" s="207" t="s">
        <v>82</v>
      </c>
      <c r="AY208" s="17" t="s">
        <v>140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146</v>
      </c>
      <c r="BM208" s="207" t="s">
        <v>338</v>
      </c>
    </row>
    <row r="209" s="2" customFormat="1">
      <c r="A209" s="38"/>
      <c r="B209" s="39"/>
      <c r="C209" s="40"/>
      <c r="D209" s="209" t="s">
        <v>147</v>
      </c>
      <c r="E209" s="40"/>
      <c r="F209" s="210" t="s">
        <v>337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147</v>
      </c>
      <c r="AU209" s="17" t="s">
        <v>82</v>
      </c>
    </row>
    <row r="210" s="2" customFormat="1" ht="16.5" customHeight="1">
      <c r="A210" s="38"/>
      <c r="B210" s="39"/>
      <c r="C210" s="196" t="s">
        <v>339</v>
      </c>
      <c r="D210" s="196" t="s">
        <v>141</v>
      </c>
      <c r="E210" s="197" t="s">
        <v>340</v>
      </c>
      <c r="F210" s="198" t="s">
        <v>341</v>
      </c>
      <c r="G210" s="199" t="s">
        <v>242</v>
      </c>
      <c r="H210" s="200">
        <v>3</v>
      </c>
      <c r="I210" s="201"/>
      <c r="J210" s="202">
        <f>ROUND(I210*H210,2)</f>
        <v>0</v>
      </c>
      <c r="K210" s="198" t="s">
        <v>145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0.0044999999999999997</v>
      </c>
      <c r="R210" s="205">
        <f>Q210*H210</f>
        <v>0.013499999999999998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146</v>
      </c>
      <c r="AT210" s="207" t="s">
        <v>141</v>
      </c>
      <c r="AU210" s="207" t="s">
        <v>82</v>
      </c>
      <c r="AY210" s="17" t="s">
        <v>140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146</v>
      </c>
      <c r="BM210" s="207" t="s">
        <v>342</v>
      </c>
    </row>
    <row r="211" s="2" customFormat="1">
      <c r="A211" s="38"/>
      <c r="B211" s="39"/>
      <c r="C211" s="40"/>
      <c r="D211" s="209" t="s">
        <v>147</v>
      </c>
      <c r="E211" s="40"/>
      <c r="F211" s="210" t="s">
        <v>341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147</v>
      </c>
      <c r="AU211" s="17" t="s">
        <v>82</v>
      </c>
    </row>
    <row r="212" s="2" customFormat="1" ht="16.5" customHeight="1">
      <c r="A212" s="38"/>
      <c r="B212" s="39"/>
      <c r="C212" s="196" t="s">
        <v>238</v>
      </c>
      <c r="D212" s="196" t="s">
        <v>141</v>
      </c>
      <c r="E212" s="197" t="s">
        <v>343</v>
      </c>
      <c r="F212" s="198" t="s">
        <v>344</v>
      </c>
      <c r="G212" s="199" t="s">
        <v>242</v>
      </c>
      <c r="H212" s="200">
        <v>34</v>
      </c>
      <c r="I212" s="201"/>
      <c r="J212" s="202">
        <f>ROUND(I212*H212,2)</f>
        <v>0</v>
      </c>
      <c r="K212" s="198" t="s">
        <v>145</v>
      </c>
      <c r="L212" s="44"/>
      <c r="M212" s="203" t="s">
        <v>19</v>
      </c>
      <c r="N212" s="204" t="s">
        <v>45</v>
      </c>
      <c r="O212" s="84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7" t="s">
        <v>146</v>
      </c>
      <c r="AT212" s="207" t="s">
        <v>141</v>
      </c>
      <c r="AU212" s="207" t="s">
        <v>82</v>
      </c>
      <c r="AY212" s="17" t="s">
        <v>140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7" t="s">
        <v>82</v>
      </c>
      <c r="BK212" s="208">
        <f>ROUND(I212*H212,2)</f>
        <v>0</v>
      </c>
      <c r="BL212" s="17" t="s">
        <v>146</v>
      </c>
      <c r="BM212" s="207" t="s">
        <v>345</v>
      </c>
    </row>
    <row r="213" s="2" customFormat="1">
      <c r="A213" s="38"/>
      <c r="B213" s="39"/>
      <c r="C213" s="40"/>
      <c r="D213" s="209" t="s">
        <v>147</v>
      </c>
      <c r="E213" s="40"/>
      <c r="F213" s="210" t="s">
        <v>344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147</v>
      </c>
      <c r="AU213" s="17" t="s">
        <v>82</v>
      </c>
    </row>
    <row r="214" s="2" customFormat="1" ht="16.5" customHeight="1">
      <c r="A214" s="38"/>
      <c r="B214" s="39"/>
      <c r="C214" s="196" t="s">
        <v>346</v>
      </c>
      <c r="D214" s="196" t="s">
        <v>141</v>
      </c>
      <c r="E214" s="197" t="s">
        <v>347</v>
      </c>
      <c r="F214" s="198" t="s">
        <v>348</v>
      </c>
      <c r="G214" s="199" t="s">
        <v>242</v>
      </c>
      <c r="H214" s="200">
        <v>12</v>
      </c>
      <c r="I214" s="201"/>
      <c r="J214" s="202">
        <f>ROUND(I214*H214,2)</f>
        <v>0</v>
      </c>
      <c r="K214" s="198" t="s">
        <v>145</v>
      </c>
      <c r="L214" s="44"/>
      <c r="M214" s="203" t="s">
        <v>19</v>
      </c>
      <c r="N214" s="204" t="s">
        <v>45</v>
      </c>
      <c r="O214" s="84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146</v>
      </c>
      <c r="AT214" s="207" t="s">
        <v>141</v>
      </c>
      <c r="AU214" s="207" t="s">
        <v>82</v>
      </c>
      <c r="AY214" s="17" t="s">
        <v>140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146</v>
      </c>
      <c r="BM214" s="207" t="s">
        <v>349</v>
      </c>
    </row>
    <row r="215" s="2" customFormat="1">
      <c r="A215" s="38"/>
      <c r="B215" s="39"/>
      <c r="C215" s="40"/>
      <c r="D215" s="209" t="s">
        <v>147</v>
      </c>
      <c r="E215" s="40"/>
      <c r="F215" s="210" t="s">
        <v>348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147</v>
      </c>
      <c r="AU215" s="17" t="s">
        <v>82</v>
      </c>
    </row>
    <row r="216" s="2" customFormat="1" ht="16.5" customHeight="1">
      <c r="A216" s="38"/>
      <c r="B216" s="39"/>
      <c r="C216" s="196" t="s">
        <v>243</v>
      </c>
      <c r="D216" s="196" t="s">
        <v>141</v>
      </c>
      <c r="E216" s="197" t="s">
        <v>350</v>
      </c>
      <c r="F216" s="198" t="s">
        <v>351</v>
      </c>
      <c r="G216" s="199" t="s">
        <v>242</v>
      </c>
      <c r="H216" s="200">
        <v>3</v>
      </c>
      <c r="I216" s="201"/>
      <c r="J216" s="202">
        <f>ROUND(I216*H216,2)</f>
        <v>0</v>
      </c>
      <c r="K216" s="198" t="s">
        <v>145</v>
      </c>
      <c r="L216" s="44"/>
      <c r="M216" s="203" t="s">
        <v>19</v>
      </c>
      <c r="N216" s="204" t="s">
        <v>45</v>
      </c>
      <c r="O216" s="84"/>
      <c r="P216" s="205">
        <f>O216*H216</f>
        <v>0</v>
      </c>
      <c r="Q216" s="205">
        <v>0.00032000000000000003</v>
      </c>
      <c r="R216" s="205">
        <f>Q216*H216</f>
        <v>0.00096000000000000013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146</v>
      </c>
      <c r="AT216" s="207" t="s">
        <v>141</v>
      </c>
      <c r="AU216" s="207" t="s">
        <v>82</v>
      </c>
      <c r="AY216" s="17" t="s">
        <v>140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146</v>
      </c>
      <c r="BM216" s="207" t="s">
        <v>352</v>
      </c>
    </row>
    <row r="217" s="2" customFormat="1">
      <c r="A217" s="38"/>
      <c r="B217" s="39"/>
      <c r="C217" s="40"/>
      <c r="D217" s="209" t="s">
        <v>147</v>
      </c>
      <c r="E217" s="40"/>
      <c r="F217" s="210" t="s">
        <v>351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147</v>
      </c>
      <c r="AU217" s="17" t="s">
        <v>82</v>
      </c>
    </row>
    <row r="218" s="2" customFormat="1" ht="16.5" customHeight="1">
      <c r="A218" s="38"/>
      <c r="B218" s="39"/>
      <c r="C218" s="196" t="s">
        <v>353</v>
      </c>
      <c r="D218" s="196" t="s">
        <v>141</v>
      </c>
      <c r="E218" s="197" t="s">
        <v>354</v>
      </c>
      <c r="F218" s="198" t="s">
        <v>355</v>
      </c>
      <c r="G218" s="199" t="s">
        <v>242</v>
      </c>
      <c r="H218" s="200">
        <v>2</v>
      </c>
      <c r="I218" s="201"/>
      <c r="J218" s="202">
        <f>ROUND(I218*H218,2)</f>
        <v>0</v>
      </c>
      <c r="K218" s="198" t="s">
        <v>145</v>
      </c>
      <c r="L218" s="44"/>
      <c r="M218" s="203" t="s">
        <v>19</v>
      </c>
      <c r="N218" s="204" t="s">
        <v>45</v>
      </c>
      <c r="O218" s="84"/>
      <c r="P218" s="205">
        <f>O218*H218</f>
        <v>0</v>
      </c>
      <c r="Q218" s="205">
        <v>0.00050000000000000001</v>
      </c>
      <c r="R218" s="205">
        <f>Q218*H218</f>
        <v>0.001</v>
      </c>
      <c r="S218" s="205">
        <v>0</v>
      </c>
      <c r="T218" s="20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7" t="s">
        <v>146</v>
      </c>
      <c r="AT218" s="207" t="s">
        <v>141</v>
      </c>
      <c r="AU218" s="207" t="s">
        <v>82</v>
      </c>
      <c r="AY218" s="17" t="s">
        <v>140</v>
      </c>
      <c r="BE218" s="208">
        <f>IF(N218="základní",J218,0)</f>
        <v>0</v>
      </c>
      <c r="BF218" s="208">
        <f>IF(N218="snížená",J218,0)</f>
        <v>0</v>
      </c>
      <c r="BG218" s="208">
        <f>IF(N218="zákl. přenesená",J218,0)</f>
        <v>0</v>
      </c>
      <c r="BH218" s="208">
        <f>IF(N218="sníž. přenesená",J218,0)</f>
        <v>0</v>
      </c>
      <c r="BI218" s="208">
        <f>IF(N218="nulová",J218,0)</f>
        <v>0</v>
      </c>
      <c r="BJ218" s="17" t="s">
        <v>82</v>
      </c>
      <c r="BK218" s="208">
        <f>ROUND(I218*H218,2)</f>
        <v>0</v>
      </c>
      <c r="BL218" s="17" t="s">
        <v>146</v>
      </c>
      <c r="BM218" s="207" t="s">
        <v>356</v>
      </c>
    </row>
    <row r="219" s="2" customFormat="1">
      <c r="A219" s="38"/>
      <c r="B219" s="39"/>
      <c r="C219" s="40"/>
      <c r="D219" s="209" t="s">
        <v>147</v>
      </c>
      <c r="E219" s="40"/>
      <c r="F219" s="210" t="s">
        <v>355</v>
      </c>
      <c r="G219" s="40"/>
      <c r="H219" s="40"/>
      <c r="I219" s="211"/>
      <c r="J219" s="40"/>
      <c r="K219" s="40"/>
      <c r="L219" s="44"/>
      <c r="M219" s="212"/>
      <c r="N219" s="213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147</v>
      </c>
      <c r="AU219" s="17" t="s">
        <v>82</v>
      </c>
    </row>
    <row r="220" s="2" customFormat="1" ht="16.5" customHeight="1">
      <c r="A220" s="38"/>
      <c r="B220" s="39"/>
      <c r="C220" s="196" t="s">
        <v>249</v>
      </c>
      <c r="D220" s="196" t="s">
        <v>141</v>
      </c>
      <c r="E220" s="197" t="s">
        <v>357</v>
      </c>
      <c r="F220" s="198" t="s">
        <v>358</v>
      </c>
      <c r="G220" s="199" t="s">
        <v>242</v>
      </c>
      <c r="H220" s="200">
        <v>1</v>
      </c>
      <c r="I220" s="201"/>
      <c r="J220" s="202">
        <f>ROUND(I220*H220,2)</f>
        <v>0</v>
      </c>
      <c r="K220" s="198" t="s">
        <v>145</v>
      </c>
      <c r="L220" s="44"/>
      <c r="M220" s="203" t="s">
        <v>19</v>
      </c>
      <c r="N220" s="204" t="s">
        <v>45</v>
      </c>
      <c r="O220" s="84"/>
      <c r="P220" s="205">
        <f>O220*H220</f>
        <v>0</v>
      </c>
      <c r="Q220" s="205">
        <v>0.00069999999999999999</v>
      </c>
      <c r="R220" s="205">
        <f>Q220*H220</f>
        <v>0.00069999999999999999</v>
      </c>
      <c r="S220" s="205">
        <v>0</v>
      </c>
      <c r="T220" s="20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7" t="s">
        <v>146</v>
      </c>
      <c r="AT220" s="207" t="s">
        <v>141</v>
      </c>
      <c r="AU220" s="207" t="s">
        <v>82</v>
      </c>
      <c r="AY220" s="17" t="s">
        <v>140</v>
      </c>
      <c r="BE220" s="208">
        <f>IF(N220="základní",J220,0)</f>
        <v>0</v>
      </c>
      <c r="BF220" s="208">
        <f>IF(N220="snížená",J220,0)</f>
        <v>0</v>
      </c>
      <c r="BG220" s="208">
        <f>IF(N220="zákl. přenesená",J220,0)</f>
        <v>0</v>
      </c>
      <c r="BH220" s="208">
        <f>IF(N220="sníž. přenesená",J220,0)</f>
        <v>0</v>
      </c>
      <c r="BI220" s="208">
        <f>IF(N220="nulová",J220,0)</f>
        <v>0</v>
      </c>
      <c r="BJ220" s="17" t="s">
        <v>82</v>
      </c>
      <c r="BK220" s="208">
        <f>ROUND(I220*H220,2)</f>
        <v>0</v>
      </c>
      <c r="BL220" s="17" t="s">
        <v>146</v>
      </c>
      <c r="BM220" s="207" t="s">
        <v>359</v>
      </c>
    </row>
    <row r="221" s="2" customFormat="1">
      <c r="A221" s="38"/>
      <c r="B221" s="39"/>
      <c r="C221" s="40"/>
      <c r="D221" s="209" t="s">
        <v>147</v>
      </c>
      <c r="E221" s="40"/>
      <c r="F221" s="210" t="s">
        <v>358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147</v>
      </c>
      <c r="AU221" s="17" t="s">
        <v>82</v>
      </c>
    </row>
    <row r="222" s="2" customFormat="1" ht="16.5" customHeight="1">
      <c r="A222" s="38"/>
      <c r="B222" s="39"/>
      <c r="C222" s="196" t="s">
        <v>360</v>
      </c>
      <c r="D222" s="196" t="s">
        <v>141</v>
      </c>
      <c r="E222" s="197" t="s">
        <v>361</v>
      </c>
      <c r="F222" s="198" t="s">
        <v>362</v>
      </c>
      <c r="G222" s="199" t="s">
        <v>242</v>
      </c>
      <c r="H222" s="200">
        <v>1</v>
      </c>
      <c r="I222" s="201"/>
      <c r="J222" s="202">
        <f>ROUND(I222*H222,2)</f>
        <v>0</v>
      </c>
      <c r="K222" s="198" t="s">
        <v>145</v>
      </c>
      <c r="L222" s="44"/>
      <c r="M222" s="203" t="s">
        <v>19</v>
      </c>
      <c r="N222" s="204" t="s">
        <v>45</v>
      </c>
      <c r="O222" s="84"/>
      <c r="P222" s="205">
        <f>O222*H222</f>
        <v>0</v>
      </c>
      <c r="Q222" s="205">
        <v>0.0012999999999999999</v>
      </c>
      <c r="R222" s="205">
        <f>Q222*H222</f>
        <v>0.0012999999999999999</v>
      </c>
      <c r="S222" s="205">
        <v>0</v>
      </c>
      <c r="T222" s="20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7" t="s">
        <v>146</v>
      </c>
      <c r="AT222" s="207" t="s">
        <v>141</v>
      </c>
      <c r="AU222" s="207" t="s">
        <v>82</v>
      </c>
      <c r="AY222" s="17" t="s">
        <v>140</v>
      </c>
      <c r="BE222" s="208">
        <f>IF(N222="základní",J222,0)</f>
        <v>0</v>
      </c>
      <c r="BF222" s="208">
        <f>IF(N222="snížená",J222,0)</f>
        <v>0</v>
      </c>
      <c r="BG222" s="208">
        <f>IF(N222="zákl. přenesená",J222,0)</f>
        <v>0</v>
      </c>
      <c r="BH222" s="208">
        <f>IF(N222="sníž. přenesená",J222,0)</f>
        <v>0</v>
      </c>
      <c r="BI222" s="208">
        <f>IF(N222="nulová",J222,0)</f>
        <v>0</v>
      </c>
      <c r="BJ222" s="17" t="s">
        <v>82</v>
      </c>
      <c r="BK222" s="208">
        <f>ROUND(I222*H222,2)</f>
        <v>0</v>
      </c>
      <c r="BL222" s="17" t="s">
        <v>146</v>
      </c>
      <c r="BM222" s="207" t="s">
        <v>363</v>
      </c>
    </row>
    <row r="223" s="2" customFormat="1">
      <c r="A223" s="38"/>
      <c r="B223" s="39"/>
      <c r="C223" s="40"/>
      <c r="D223" s="209" t="s">
        <v>147</v>
      </c>
      <c r="E223" s="40"/>
      <c r="F223" s="210" t="s">
        <v>364</v>
      </c>
      <c r="G223" s="40"/>
      <c r="H223" s="40"/>
      <c r="I223" s="211"/>
      <c r="J223" s="40"/>
      <c r="K223" s="40"/>
      <c r="L223" s="44"/>
      <c r="M223" s="212"/>
      <c r="N223" s="213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147</v>
      </c>
      <c r="AU223" s="17" t="s">
        <v>82</v>
      </c>
    </row>
    <row r="224" s="2" customFormat="1" ht="16.5" customHeight="1">
      <c r="A224" s="38"/>
      <c r="B224" s="39"/>
      <c r="C224" s="196" t="s">
        <v>254</v>
      </c>
      <c r="D224" s="196" t="s">
        <v>141</v>
      </c>
      <c r="E224" s="197" t="s">
        <v>365</v>
      </c>
      <c r="F224" s="198" t="s">
        <v>366</v>
      </c>
      <c r="G224" s="199" t="s">
        <v>242</v>
      </c>
      <c r="H224" s="200">
        <v>5</v>
      </c>
      <c r="I224" s="201"/>
      <c r="J224" s="202">
        <f>ROUND(I224*H224,2)</f>
        <v>0</v>
      </c>
      <c r="K224" s="198" t="s">
        <v>145</v>
      </c>
      <c r="L224" s="44"/>
      <c r="M224" s="203" t="s">
        <v>19</v>
      </c>
      <c r="N224" s="204" t="s">
        <v>45</v>
      </c>
      <c r="O224" s="84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07" t="s">
        <v>146</v>
      </c>
      <c r="AT224" s="207" t="s">
        <v>141</v>
      </c>
      <c r="AU224" s="207" t="s">
        <v>82</v>
      </c>
      <c r="AY224" s="17" t="s">
        <v>140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17" t="s">
        <v>82</v>
      </c>
      <c r="BK224" s="208">
        <f>ROUND(I224*H224,2)</f>
        <v>0</v>
      </c>
      <c r="BL224" s="17" t="s">
        <v>146</v>
      </c>
      <c r="BM224" s="207" t="s">
        <v>367</v>
      </c>
    </row>
    <row r="225" s="2" customFormat="1">
      <c r="A225" s="38"/>
      <c r="B225" s="39"/>
      <c r="C225" s="40"/>
      <c r="D225" s="209" t="s">
        <v>147</v>
      </c>
      <c r="E225" s="40"/>
      <c r="F225" s="210" t="s">
        <v>368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147</v>
      </c>
      <c r="AU225" s="17" t="s">
        <v>82</v>
      </c>
    </row>
    <row r="226" s="2" customFormat="1" ht="16.5" customHeight="1">
      <c r="A226" s="38"/>
      <c r="B226" s="39"/>
      <c r="C226" s="196" t="s">
        <v>369</v>
      </c>
      <c r="D226" s="196" t="s">
        <v>141</v>
      </c>
      <c r="E226" s="197" t="s">
        <v>370</v>
      </c>
      <c r="F226" s="198" t="s">
        <v>371</v>
      </c>
      <c r="G226" s="199" t="s">
        <v>242</v>
      </c>
      <c r="H226" s="200">
        <v>4</v>
      </c>
      <c r="I226" s="201"/>
      <c r="J226" s="202">
        <f>ROUND(I226*H226,2)</f>
        <v>0</v>
      </c>
      <c r="K226" s="198" t="s">
        <v>145</v>
      </c>
      <c r="L226" s="44"/>
      <c r="M226" s="203" t="s">
        <v>19</v>
      </c>
      <c r="N226" s="204" t="s">
        <v>45</v>
      </c>
      <c r="O226" s="84"/>
      <c r="P226" s="205">
        <f>O226*H226</f>
        <v>0</v>
      </c>
      <c r="Q226" s="205">
        <v>0.00089999999999999998</v>
      </c>
      <c r="R226" s="205">
        <f>Q226*H226</f>
        <v>0.0035999999999999999</v>
      </c>
      <c r="S226" s="205">
        <v>0</v>
      </c>
      <c r="T226" s="20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7" t="s">
        <v>146</v>
      </c>
      <c r="AT226" s="207" t="s">
        <v>141</v>
      </c>
      <c r="AU226" s="207" t="s">
        <v>82</v>
      </c>
      <c r="AY226" s="17" t="s">
        <v>140</v>
      </c>
      <c r="BE226" s="208">
        <f>IF(N226="základní",J226,0)</f>
        <v>0</v>
      </c>
      <c r="BF226" s="208">
        <f>IF(N226="snížená",J226,0)</f>
        <v>0</v>
      </c>
      <c r="BG226" s="208">
        <f>IF(N226="zákl. přenesená",J226,0)</f>
        <v>0</v>
      </c>
      <c r="BH226" s="208">
        <f>IF(N226="sníž. přenesená",J226,0)</f>
        <v>0</v>
      </c>
      <c r="BI226" s="208">
        <f>IF(N226="nulová",J226,0)</f>
        <v>0</v>
      </c>
      <c r="BJ226" s="17" t="s">
        <v>82</v>
      </c>
      <c r="BK226" s="208">
        <f>ROUND(I226*H226,2)</f>
        <v>0</v>
      </c>
      <c r="BL226" s="17" t="s">
        <v>146</v>
      </c>
      <c r="BM226" s="207" t="s">
        <v>372</v>
      </c>
    </row>
    <row r="227" s="2" customFormat="1">
      <c r="A227" s="38"/>
      <c r="B227" s="39"/>
      <c r="C227" s="40"/>
      <c r="D227" s="209" t="s">
        <v>147</v>
      </c>
      <c r="E227" s="40"/>
      <c r="F227" s="210" t="s">
        <v>371</v>
      </c>
      <c r="G227" s="40"/>
      <c r="H227" s="40"/>
      <c r="I227" s="211"/>
      <c r="J227" s="40"/>
      <c r="K227" s="40"/>
      <c r="L227" s="44"/>
      <c r="M227" s="212"/>
      <c r="N227" s="213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147</v>
      </c>
      <c r="AU227" s="17" t="s">
        <v>82</v>
      </c>
    </row>
    <row r="228" s="2" customFormat="1" ht="16.5" customHeight="1">
      <c r="A228" s="38"/>
      <c r="B228" s="39"/>
      <c r="C228" s="196" t="s">
        <v>260</v>
      </c>
      <c r="D228" s="196" t="s">
        <v>141</v>
      </c>
      <c r="E228" s="197" t="s">
        <v>373</v>
      </c>
      <c r="F228" s="198" t="s">
        <v>374</v>
      </c>
      <c r="G228" s="199" t="s">
        <v>242</v>
      </c>
      <c r="H228" s="200">
        <v>2</v>
      </c>
      <c r="I228" s="201"/>
      <c r="J228" s="202">
        <f>ROUND(I228*H228,2)</f>
        <v>0</v>
      </c>
      <c r="K228" s="198" t="s">
        <v>145</v>
      </c>
      <c r="L228" s="44"/>
      <c r="M228" s="203" t="s">
        <v>19</v>
      </c>
      <c r="N228" s="204" t="s">
        <v>45</v>
      </c>
      <c r="O228" s="84"/>
      <c r="P228" s="205">
        <f>O228*H228</f>
        <v>0</v>
      </c>
      <c r="Q228" s="205">
        <v>0.34000000000000002</v>
      </c>
      <c r="R228" s="205">
        <f>Q228*H228</f>
        <v>0.68000000000000005</v>
      </c>
      <c r="S228" s="205">
        <v>0</v>
      </c>
      <c r="T228" s="20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7" t="s">
        <v>146</v>
      </c>
      <c r="AT228" s="207" t="s">
        <v>141</v>
      </c>
      <c r="AU228" s="207" t="s">
        <v>82</v>
      </c>
      <c r="AY228" s="17" t="s">
        <v>140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17" t="s">
        <v>82</v>
      </c>
      <c r="BK228" s="208">
        <f>ROUND(I228*H228,2)</f>
        <v>0</v>
      </c>
      <c r="BL228" s="17" t="s">
        <v>146</v>
      </c>
      <c r="BM228" s="207" t="s">
        <v>375</v>
      </c>
    </row>
    <row r="229" s="2" customFormat="1">
      <c r="A229" s="38"/>
      <c r="B229" s="39"/>
      <c r="C229" s="40"/>
      <c r="D229" s="209" t="s">
        <v>147</v>
      </c>
      <c r="E229" s="40"/>
      <c r="F229" s="210" t="s">
        <v>374</v>
      </c>
      <c r="G229" s="40"/>
      <c r="H229" s="40"/>
      <c r="I229" s="211"/>
      <c r="J229" s="40"/>
      <c r="K229" s="40"/>
      <c r="L229" s="44"/>
      <c r="M229" s="212"/>
      <c r="N229" s="213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147</v>
      </c>
      <c r="AU229" s="17" t="s">
        <v>82</v>
      </c>
    </row>
    <row r="230" s="2" customFormat="1" ht="16.5" customHeight="1">
      <c r="A230" s="38"/>
      <c r="B230" s="39"/>
      <c r="C230" s="196" t="s">
        <v>376</v>
      </c>
      <c r="D230" s="196" t="s">
        <v>141</v>
      </c>
      <c r="E230" s="197" t="s">
        <v>377</v>
      </c>
      <c r="F230" s="198" t="s">
        <v>378</v>
      </c>
      <c r="G230" s="199" t="s">
        <v>229</v>
      </c>
      <c r="H230" s="200">
        <v>67.299999999999997</v>
      </c>
      <c r="I230" s="201"/>
      <c r="J230" s="202">
        <f>ROUND(I230*H230,2)</f>
        <v>0</v>
      </c>
      <c r="K230" s="198" t="s">
        <v>145</v>
      </c>
      <c r="L230" s="44"/>
      <c r="M230" s="203" t="s">
        <v>19</v>
      </c>
      <c r="N230" s="204" t="s">
        <v>45</v>
      </c>
      <c r="O230" s="84"/>
      <c r="P230" s="205">
        <f>O230*H230</f>
        <v>0</v>
      </c>
      <c r="Q230" s="205">
        <v>1</v>
      </c>
      <c r="R230" s="205">
        <f>Q230*H230</f>
        <v>67.299999999999997</v>
      </c>
      <c r="S230" s="205">
        <v>0</v>
      </c>
      <c r="T230" s="20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07" t="s">
        <v>146</v>
      </c>
      <c r="AT230" s="207" t="s">
        <v>141</v>
      </c>
      <c r="AU230" s="207" t="s">
        <v>82</v>
      </c>
      <c r="AY230" s="17" t="s">
        <v>140</v>
      </c>
      <c r="BE230" s="208">
        <f>IF(N230="základní",J230,0)</f>
        <v>0</v>
      </c>
      <c r="BF230" s="208">
        <f>IF(N230="snížená",J230,0)</f>
        <v>0</v>
      </c>
      <c r="BG230" s="208">
        <f>IF(N230="zákl. přenesená",J230,0)</f>
        <v>0</v>
      </c>
      <c r="BH230" s="208">
        <f>IF(N230="sníž. přenesená",J230,0)</f>
        <v>0</v>
      </c>
      <c r="BI230" s="208">
        <f>IF(N230="nulová",J230,0)</f>
        <v>0</v>
      </c>
      <c r="BJ230" s="17" t="s">
        <v>82</v>
      </c>
      <c r="BK230" s="208">
        <f>ROUND(I230*H230,2)</f>
        <v>0</v>
      </c>
      <c r="BL230" s="17" t="s">
        <v>146</v>
      </c>
      <c r="BM230" s="207" t="s">
        <v>379</v>
      </c>
    </row>
    <row r="231" s="2" customFormat="1">
      <c r="A231" s="38"/>
      <c r="B231" s="39"/>
      <c r="C231" s="40"/>
      <c r="D231" s="209" t="s">
        <v>147</v>
      </c>
      <c r="E231" s="40"/>
      <c r="F231" s="210" t="s">
        <v>378</v>
      </c>
      <c r="G231" s="40"/>
      <c r="H231" s="40"/>
      <c r="I231" s="211"/>
      <c r="J231" s="40"/>
      <c r="K231" s="40"/>
      <c r="L231" s="44"/>
      <c r="M231" s="212"/>
      <c r="N231" s="213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147</v>
      </c>
      <c r="AU231" s="17" t="s">
        <v>82</v>
      </c>
    </row>
    <row r="232" s="2" customFormat="1" ht="16.5" customHeight="1">
      <c r="A232" s="38"/>
      <c r="B232" s="39"/>
      <c r="C232" s="196" t="s">
        <v>265</v>
      </c>
      <c r="D232" s="196" t="s">
        <v>141</v>
      </c>
      <c r="E232" s="197" t="s">
        <v>380</v>
      </c>
      <c r="F232" s="198" t="s">
        <v>381</v>
      </c>
      <c r="G232" s="199" t="s">
        <v>242</v>
      </c>
      <c r="H232" s="200">
        <v>4</v>
      </c>
      <c r="I232" s="201"/>
      <c r="J232" s="202">
        <f>ROUND(I232*H232,2)</f>
        <v>0</v>
      </c>
      <c r="K232" s="198" t="s">
        <v>145</v>
      </c>
      <c r="L232" s="44"/>
      <c r="M232" s="203" t="s">
        <v>19</v>
      </c>
      <c r="N232" s="204" t="s">
        <v>45</v>
      </c>
      <c r="O232" s="84"/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7" t="s">
        <v>146</v>
      </c>
      <c r="AT232" s="207" t="s">
        <v>141</v>
      </c>
      <c r="AU232" s="207" t="s">
        <v>82</v>
      </c>
      <c r="AY232" s="17" t="s">
        <v>140</v>
      </c>
      <c r="BE232" s="208">
        <f>IF(N232="základní",J232,0)</f>
        <v>0</v>
      </c>
      <c r="BF232" s="208">
        <f>IF(N232="snížená",J232,0)</f>
        <v>0</v>
      </c>
      <c r="BG232" s="208">
        <f>IF(N232="zákl. přenesená",J232,0)</f>
        <v>0</v>
      </c>
      <c r="BH232" s="208">
        <f>IF(N232="sníž. přenesená",J232,0)</f>
        <v>0</v>
      </c>
      <c r="BI232" s="208">
        <f>IF(N232="nulová",J232,0)</f>
        <v>0</v>
      </c>
      <c r="BJ232" s="17" t="s">
        <v>82</v>
      </c>
      <c r="BK232" s="208">
        <f>ROUND(I232*H232,2)</f>
        <v>0</v>
      </c>
      <c r="BL232" s="17" t="s">
        <v>146</v>
      </c>
      <c r="BM232" s="207" t="s">
        <v>382</v>
      </c>
    </row>
    <row r="233" s="2" customFormat="1">
      <c r="A233" s="38"/>
      <c r="B233" s="39"/>
      <c r="C233" s="40"/>
      <c r="D233" s="209" t="s">
        <v>147</v>
      </c>
      <c r="E233" s="40"/>
      <c r="F233" s="210" t="s">
        <v>381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147</v>
      </c>
      <c r="AU233" s="17" t="s">
        <v>82</v>
      </c>
    </row>
    <row r="234" s="2" customFormat="1" ht="16.5" customHeight="1">
      <c r="A234" s="38"/>
      <c r="B234" s="39"/>
      <c r="C234" s="196" t="s">
        <v>383</v>
      </c>
      <c r="D234" s="196" t="s">
        <v>141</v>
      </c>
      <c r="E234" s="197" t="s">
        <v>384</v>
      </c>
      <c r="F234" s="198" t="s">
        <v>385</v>
      </c>
      <c r="G234" s="199" t="s">
        <v>242</v>
      </c>
      <c r="H234" s="200">
        <v>1</v>
      </c>
      <c r="I234" s="201"/>
      <c r="J234" s="202">
        <f>ROUND(I234*H234,2)</f>
        <v>0</v>
      </c>
      <c r="K234" s="198" t="s">
        <v>145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0.25</v>
      </c>
      <c r="R234" s="205">
        <f>Q234*H234</f>
        <v>0.25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146</v>
      </c>
      <c r="AT234" s="207" t="s">
        <v>141</v>
      </c>
      <c r="AU234" s="207" t="s">
        <v>82</v>
      </c>
      <c r="AY234" s="17" t="s">
        <v>140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146</v>
      </c>
      <c r="BM234" s="207" t="s">
        <v>386</v>
      </c>
    </row>
    <row r="235" s="2" customFormat="1">
      <c r="A235" s="38"/>
      <c r="B235" s="39"/>
      <c r="C235" s="40"/>
      <c r="D235" s="209" t="s">
        <v>147</v>
      </c>
      <c r="E235" s="40"/>
      <c r="F235" s="210" t="s">
        <v>385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147</v>
      </c>
      <c r="AU235" s="17" t="s">
        <v>82</v>
      </c>
    </row>
    <row r="236" s="2" customFormat="1" ht="16.5" customHeight="1">
      <c r="A236" s="38"/>
      <c r="B236" s="39"/>
      <c r="C236" s="196" t="s">
        <v>269</v>
      </c>
      <c r="D236" s="196" t="s">
        <v>141</v>
      </c>
      <c r="E236" s="197" t="s">
        <v>387</v>
      </c>
      <c r="F236" s="198" t="s">
        <v>388</v>
      </c>
      <c r="G236" s="199" t="s">
        <v>242</v>
      </c>
      <c r="H236" s="200">
        <v>2</v>
      </c>
      <c r="I236" s="201"/>
      <c r="J236" s="202">
        <f>ROUND(I236*H236,2)</f>
        <v>0</v>
      </c>
      <c r="K236" s="198" t="s">
        <v>145</v>
      </c>
      <c r="L236" s="44"/>
      <c r="M236" s="203" t="s">
        <v>19</v>
      </c>
      <c r="N236" s="204" t="s">
        <v>45</v>
      </c>
      <c r="O236" s="84"/>
      <c r="P236" s="205">
        <f>O236*H236</f>
        <v>0</v>
      </c>
      <c r="Q236" s="205">
        <v>0.52000000000000002</v>
      </c>
      <c r="R236" s="205">
        <f>Q236*H236</f>
        <v>1.04</v>
      </c>
      <c r="S236" s="205">
        <v>0</v>
      </c>
      <c r="T236" s="20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7" t="s">
        <v>146</v>
      </c>
      <c r="AT236" s="207" t="s">
        <v>141</v>
      </c>
      <c r="AU236" s="207" t="s">
        <v>82</v>
      </c>
      <c r="AY236" s="17" t="s">
        <v>140</v>
      </c>
      <c r="BE236" s="208">
        <f>IF(N236="základní",J236,0)</f>
        <v>0</v>
      </c>
      <c r="BF236" s="208">
        <f>IF(N236="snížená",J236,0)</f>
        <v>0</v>
      </c>
      <c r="BG236" s="208">
        <f>IF(N236="zákl. přenesená",J236,0)</f>
        <v>0</v>
      </c>
      <c r="BH236" s="208">
        <f>IF(N236="sníž. přenesená",J236,0)</f>
        <v>0</v>
      </c>
      <c r="BI236" s="208">
        <f>IF(N236="nulová",J236,0)</f>
        <v>0</v>
      </c>
      <c r="BJ236" s="17" t="s">
        <v>82</v>
      </c>
      <c r="BK236" s="208">
        <f>ROUND(I236*H236,2)</f>
        <v>0</v>
      </c>
      <c r="BL236" s="17" t="s">
        <v>146</v>
      </c>
      <c r="BM236" s="207" t="s">
        <v>389</v>
      </c>
    </row>
    <row r="237" s="2" customFormat="1">
      <c r="A237" s="38"/>
      <c r="B237" s="39"/>
      <c r="C237" s="40"/>
      <c r="D237" s="209" t="s">
        <v>147</v>
      </c>
      <c r="E237" s="40"/>
      <c r="F237" s="210" t="s">
        <v>388</v>
      </c>
      <c r="G237" s="40"/>
      <c r="H237" s="40"/>
      <c r="I237" s="211"/>
      <c r="J237" s="40"/>
      <c r="K237" s="40"/>
      <c r="L237" s="44"/>
      <c r="M237" s="212"/>
      <c r="N237" s="213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147</v>
      </c>
      <c r="AU237" s="17" t="s">
        <v>82</v>
      </c>
    </row>
    <row r="238" s="2" customFormat="1" ht="16.5" customHeight="1">
      <c r="A238" s="38"/>
      <c r="B238" s="39"/>
      <c r="C238" s="196" t="s">
        <v>390</v>
      </c>
      <c r="D238" s="196" t="s">
        <v>141</v>
      </c>
      <c r="E238" s="197" t="s">
        <v>391</v>
      </c>
      <c r="F238" s="198" t="s">
        <v>392</v>
      </c>
      <c r="G238" s="199" t="s">
        <v>242</v>
      </c>
      <c r="H238" s="200">
        <v>2</v>
      </c>
      <c r="I238" s="201"/>
      <c r="J238" s="202">
        <f>ROUND(I238*H238,2)</f>
        <v>0</v>
      </c>
      <c r="K238" s="198" t="s">
        <v>145</v>
      </c>
      <c r="L238" s="44"/>
      <c r="M238" s="203" t="s">
        <v>19</v>
      </c>
      <c r="N238" s="204" t="s">
        <v>45</v>
      </c>
      <c r="O238" s="84"/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7" t="s">
        <v>146</v>
      </c>
      <c r="AT238" s="207" t="s">
        <v>141</v>
      </c>
      <c r="AU238" s="207" t="s">
        <v>82</v>
      </c>
      <c r="AY238" s="17" t="s">
        <v>140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7" t="s">
        <v>82</v>
      </c>
      <c r="BK238" s="208">
        <f>ROUND(I238*H238,2)</f>
        <v>0</v>
      </c>
      <c r="BL238" s="17" t="s">
        <v>146</v>
      </c>
      <c r="BM238" s="207" t="s">
        <v>393</v>
      </c>
    </row>
    <row r="239" s="2" customFormat="1">
      <c r="A239" s="38"/>
      <c r="B239" s="39"/>
      <c r="C239" s="40"/>
      <c r="D239" s="209" t="s">
        <v>147</v>
      </c>
      <c r="E239" s="40"/>
      <c r="F239" s="210" t="s">
        <v>392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147</v>
      </c>
      <c r="AU239" s="17" t="s">
        <v>82</v>
      </c>
    </row>
    <row r="240" s="2" customFormat="1" ht="16.5" customHeight="1">
      <c r="A240" s="38"/>
      <c r="B240" s="39"/>
      <c r="C240" s="196" t="s">
        <v>272</v>
      </c>
      <c r="D240" s="196" t="s">
        <v>141</v>
      </c>
      <c r="E240" s="197" t="s">
        <v>394</v>
      </c>
      <c r="F240" s="198" t="s">
        <v>395</v>
      </c>
      <c r="G240" s="199" t="s">
        <v>242</v>
      </c>
      <c r="H240" s="200">
        <v>2</v>
      </c>
      <c r="I240" s="201"/>
      <c r="J240" s="202">
        <f>ROUND(I240*H240,2)</f>
        <v>0</v>
      </c>
      <c r="K240" s="198" t="s">
        <v>145</v>
      </c>
      <c r="L240" s="44"/>
      <c r="M240" s="203" t="s">
        <v>19</v>
      </c>
      <c r="N240" s="204" t="s">
        <v>45</v>
      </c>
      <c r="O240" s="84"/>
      <c r="P240" s="205">
        <f>O240*H240</f>
        <v>0</v>
      </c>
      <c r="Q240" s="205">
        <v>0.39300000000000002</v>
      </c>
      <c r="R240" s="205">
        <f>Q240*H240</f>
        <v>0.78600000000000003</v>
      </c>
      <c r="S240" s="205">
        <v>0</v>
      </c>
      <c r="T240" s="20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7" t="s">
        <v>146</v>
      </c>
      <c r="AT240" s="207" t="s">
        <v>141</v>
      </c>
      <c r="AU240" s="207" t="s">
        <v>82</v>
      </c>
      <c r="AY240" s="17" t="s">
        <v>140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17" t="s">
        <v>82</v>
      </c>
      <c r="BK240" s="208">
        <f>ROUND(I240*H240,2)</f>
        <v>0</v>
      </c>
      <c r="BL240" s="17" t="s">
        <v>146</v>
      </c>
      <c r="BM240" s="207" t="s">
        <v>396</v>
      </c>
    </row>
    <row r="241" s="2" customFormat="1">
      <c r="A241" s="38"/>
      <c r="B241" s="39"/>
      <c r="C241" s="40"/>
      <c r="D241" s="209" t="s">
        <v>147</v>
      </c>
      <c r="E241" s="40"/>
      <c r="F241" s="210" t="s">
        <v>395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147</v>
      </c>
      <c r="AU241" s="17" t="s">
        <v>82</v>
      </c>
    </row>
    <row r="242" s="2" customFormat="1" ht="16.5" customHeight="1">
      <c r="A242" s="38"/>
      <c r="B242" s="39"/>
      <c r="C242" s="196" t="s">
        <v>397</v>
      </c>
      <c r="D242" s="196" t="s">
        <v>141</v>
      </c>
      <c r="E242" s="197" t="s">
        <v>398</v>
      </c>
      <c r="F242" s="198" t="s">
        <v>399</v>
      </c>
      <c r="G242" s="199" t="s">
        <v>242</v>
      </c>
      <c r="H242" s="200">
        <v>1</v>
      </c>
      <c r="I242" s="201"/>
      <c r="J242" s="202">
        <f>ROUND(I242*H242,2)</f>
        <v>0</v>
      </c>
      <c r="K242" s="198" t="s">
        <v>145</v>
      </c>
      <c r="L242" s="44"/>
      <c r="M242" s="203" t="s">
        <v>19</v>
      </c>
      <c r="N242" s="204" t="s">
        <v>45</v>
      </c>
      <c r="O242" s="84"/>
      <c r="P242" s="205">
        <f>O242*H242</f>
        <v>0</v>
      </c>
      <c r="Q242" s="205">
        <v>0.080000000000000002</v>
      </c>
      <c r="R242" s="205">
        <f>Q242*H242</f>
        <v>0.080000000000000002</v>
      </c>
      <c r="S242" s="205">
        <v>0</v>
      </c>
      <c r="T242" s="20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7" t="s">
        <v>146</v>
      </c>
      <c r="AT242" s="207" t="s">
        <v>141</v>
      </c>
      <c r="AU242" s="207" t="s">
        <v>82</v>
      </c>
      <c r="AY242" s="17" t="s">
        <v>140</v>
      </c>
      <c r="BE242" s="208">
        <f>IF(N242="základní",J242,0)</f>
        <v>0</v>
      </c>
      <c r="BF242" s="208">
        <f>IF(N242="snížená",J242,0)</f>
        <v>0</v>
      </c>
      <c r="BG242" s="208">
        <f>IF(N242="zákl. přenesená",J242,0)</f>
        <v>0</v>
      </c>
      <c r="BH242" s="208">
        <f>IF(N242="sníž. přenesená",J242,0)</f>
        <v>0</v>
      </c>
      <c r="BI242" s="208">
        <f>IF(N242="nulová",J242,0)</f>
        <v>0</v>
      </c>
      <c r="BJ242" s="17" t="s">
        <v>82</v>
      </c>
      <c r="BK242" s="208">
        <f>ROUND(I242*H242,2)</f>
        <v>0</v>
      </c>
      <c r="BL242" s="17" t="s">
        <v>146</v>
      </c>
      <c r="BM242" s="207" t="s">
        <v>400</v>
      </c>
    </row>
    <row r="243" s="2" customFormat="1">
      <c r="A243" s="38"/>
      <c r="B243" s="39"/>
      <c r="C243" s="40"/>
      <c r="D243" s="209" t="s">
        <v>147</v>
      </c>
      <c r="E243" s="40"/>
      <c r="F243" s="210" t="s">
        <v>399</v>
      </c>
      <c r="G243" s="40"/>
      <c r="H243" s="40"/>
      <c r="I243" s="211"/>
      <c r="J243" s="40"/>
      <c r="K243" s="40"/>
      <c r="L243" s="44"/>
      <c r="M243" s="212"/>
      <c r="N243" s="213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147</v>
      </c>
      <c r="AU243" s="17" t="s">
        <v>82</v>
      </c>
    </row>
    <row r="244" s="2" customFormat="1" ht="24.15" customHeight="1">
      <c r="A244" s="38"/>
      <c r="B244" s="39"/>
      <c r="C244" s="196" t="s">
        <v>276</v>
      </c>
      <c r="D244" s="196" t="s">
        <v>141</v>
      </c>
      <c r="E244" s="197" t="s">
        <v>401</v>
      </c>
      <c r="F244" s="198" t="s">
        <v>402</v>
      </c>
      <c r="G244" s="199" t="s">
        <v>403</v>
      </c>
      <c r="H244" s="200">
        <v>27</v>
      </c>
      <c r="I244" s="201"/>
      <c r="J244" s="202">
        <f>ROUND(I244*H244,2)</f>
        <v>0</v>
      </c>
      <c r="K244" s="198" t="s">
        <v>19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0.0040000000000000001</v>
      </c>
      <c r="R244" s="205">
        <f>Q244*H244</f>
        <v>0.108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146</v>
      </c>
      <c r="AT244" s="207" t="s">
        <v>141</v>
      </c>
      <c r="AU244" s="207" t="s">
        <v>82</v>
      </c>
      <c r="AY244" s="17" t="s">
        <v>140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146</v>
      </c>
      <c r="BM244" s="207" t="s">
        <v>404</v>
      </c>
    </row>
    <row r="245" s="2" customFormat="1">
      <c r="A245" s="38"/>
      <c r="B245" s="39"/>
      <c r="C245" s="40"/>
      <c r="D245" s="209" t="s">
        <v>147</v>
      </c>
      <c r="E245" s="40"/>
      <c r="F245" s="210" t="s">
        <v>405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147</v>
      </c>
      <c r="AU245" s="17" t="s">
        <v>82</v>
      </c>
    </row>
    <row r="246" s="2" customFormat="1" ht="24.15" customHeight="1">
      <c r="A246" s="38"/>
      <c r="B246" s="39"/>
      <c r="C246" s="196" t="s">
        <v>406</v>
      </c>
      <c r="D246" s="196" t="s">
        <v>141</v>
      </c>
      <c r="E246" s="197" t="s">
        <v>407</v>
      </c>
      <c r="F246" s="198" t="s">
        <v>408</v>
      </c>
      <c r="G246" s="199" t="s">
        <v>403</v>
      </c>
      <c r="H246" s="200">
        <v>102</v>
      </c>
      <c r="I246" s="201"/>
      <c r="J246" s="202">
        <f>ROUND(I246*H246,2)</f>
        <v>0</v>
      </c>
      <c r="K246" s="198" t="s">
        <v>19</v>
      </c>
      <c r="L246" s="44"/>
      <c r="M246" s="203" t="s">
        <v>19</v>
      </c>
      <c r="N246" s="204" t="s">
        <v>45</v>
      </c>
      <c r="O246" s="84"/>
      <c r="P246" s="205">
        <f>O246*H246</f>
        <v>0</v>
      </c>
      <c r="Q246" s="205">
        <v>0.0040000000000000001</v>
      </c>
      <c r="R246" s="205">
        <f>Q246*H246</f>
        <v>0.40800000000000003</v>
      </c>
      <c r="S246" s="205">
        <v>0</v>
      </c>
      <c r="T246" s="20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7" t="s">
        <v>146</v>
      </c>
      <c r="AT246" s="207" t="s">
        <v>141</v>
      </c>
      <c r="AU246" s="207" t="s">
        <v>82</v>
      </c>
      <c r="AY246" s="17" t="s">
        <v>140</v>
      </c>
      <c r="BE246" s="208">
        <f>IF(N246="základní",J246,0)</f>
        <v>0</v>
      </c>
      <c r="BF246" s="208">
        <f>IF(N246="snížená",J246,0)</f>
        <v>0</v>
      </c>
      <c r="BG246" s="208">
        <f>IF(N246="zákl. přenesená",J246,0)</f>
        <v>0</v>
      </c>
      <c r="BH246" s="208">
        <f>IF(N246="sníž. přenesená",J246,0)</f>
        <v>0</v>
      </c>
      <c r="BI246" s="208">
        <f>IF(N246="nulová",J246,0)</f>
        <v>0</v>
      </c>
      <c r="BJ246" s="17" t="s">
        <v>82</v>
      </c>
      <c r="BK246" s="208">
        <f>ROUND(I246*H246,2)</f>
        <v>0</v>
      </c>
      <c r="BL246" s="17" t="s">
        <v>146</v>
      </c>
      <c r="BM246" s="207" t="s">
        <v>409</v>
      </c>
    </row>
    <row r="247" s="2" customFormat="1">
      <c r="A247" s="38"/>
      <c r="B247" s="39"/>
      <c r="C247" s="40"/>
      <c r="D247" s="209" t="s">
        <v>147</v>
      </c>
      <c r="E247" s="40"/>
      <c r="F247" s="210" t="s">
        <v>410</v>
      </c>
      <c r="G247" s="40"/>
      <c r="H247" s="40"/>
      <c r="I247" s="211"/>
      <c r="J247" s="40"/>
      <c r="K247" s="40"/>
      <c r="L247" s="44"/>
      <c r="M247" s="212"/>
      <c r="N247" s="213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147</v>
      </c>
      <c r="AU247" s="17" t="s">
        <v>82</v>
      </c>
    </row>
    <row r="248" s="2" customFormat="1" ht="16.5" customHeight="1">
      <c r="A248" s="38"/>
      <c r="B248" s="39"/>
      <c r="C248" s="196" t="s">
        <v>279</v>
      </c>
      <c r="D248" s="196" t="s">
        <v>141</v>
      </c>
      <c r="E248" s="197" t="s">
        <v>411</v>
      </c>
      <c r="F248" s="198" t="s">
        <v>412</v>
      </c>
      <c r="G248" s="199" t="s">
        <v>403</v>
      </c>
      <c r="H248" s="200">
        <v>225</v>
      </c>
      <c r="I248" s="201"/>
      <c r="J248" s="202">
        <f>ROUND(I248*H248,2)</f>
        <v>0</v>
      </c>
      <c r="K248" s="198" t="s">
        <v>19</v>
      </c>
      <c r="L248" s="44"/>
      <c r="M248" s="203" t="s">
        <v>19</v>
      </c>
      <c r="N248" s="204" t="s">
        <v>45</v>
      </c>
      <c r="O248" s="84"/>
      <c r="P248" s="205">
        <f>O248*H248</f>
        <v>0</v>
      </c>
      <c r="Q248" s="205">
        <v>0.0080000000000000002</v>
      </c>
      <c r="R248" s="205">
        <f>Q248*H248</f>
        <v>1.8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146</v>
      </c>
      <c r="AT248" s="207" t="s">
        <v>141</v>
      </c>
      <c r="AU248" s="207" t="s">
        <v>82</v>
      </c>
      <c r="AY248" s="17" t="s">
        <v>140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146</v>
      </c>
      <c r="BM248" s="207" t="s">
        <v>413</v>
      </c>
    </row>
    <row r="249" s="2" customFormat="1">
      <c r="A249" s="38"/>
      <c r="B249" s="39"/>
      <c r="C249" s="40"/>
      <c r="D249" s="209" t="s">
        <v>147</v>
      </c>
      <c r="E249" s="40"/>
      <c r="F249" s="210" t="s">
        <v>414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147</v>
      </c>
      <c r="AU249" s="17" t="s">
        <v>82</v>
      </c>
    </row>
    <row r="250" s="2" customFormat="1" ht="24.15" customHeight="1">
      <c r="A250" s="38"/>
      <c r="B250" s="39"/>
      <c r="C250" s="196" t="s">
        <v>415</v>
      </c>
      <c r="D250" s="196" t="s">
        <v>141</v>
      </c>
      <c r="E250" s="197" t="s">
        <v>416</v>
      </c>
      <c r="F250" s="198" t="s">
        <v>417</v>
      </c>
      <c r="G250" s="199" t="s">
        <v>191</v>
      </c>
      <c r="H250" s="200">
        <v>457.60000000000002</v>
      </c>
      <c r="I250" s="201"/>
      <c r="J250" s="202">
        <f>ROUND(I250*H250,2)</f>
        <v>0</v>
      </c>
      <c r="K250" s="198" t="s">
        <v>19</v>
      </c>
      <c r="L250" s="44"/>
      <c r="M250" s="203" t="s">
        <v>19</v>
      </c>
      <c r="N250" s="204" t="s">
        <v>45</v>
      </c>
      <c r="O250" s="84"/>
      <c r="P250" s="205">
        <f>O250*H250</f>
        <v>0</v>
      </c>
      <c r="Q250" s="205">
        <v>0.00020000000000000001</v>
      </c>
      <c r="R250" s="205">
        <f>Q250*H250</f>
        <v>0.091520000000000004</v>
      </c>
      <c r="S250" s="205">
        <v>0</v>
      </c>
      <c r="T250" s="20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7" t="s">
        <v>146</v>
      </c>
      <c r="AT250" s="207" t="s">
        <v>141</v>
      </c>
      <c r="AU250" s="207" t="s">
        <v>82</v>
      </c>
      <c r="AY250" s="17" t="s">
        <v>140</v>
      </c>
      <c r="BE250" s="208">
        <f>IF(N250="základní",J250,0)</f>
        <v>0</v>
      </c>
      <c r="BF250" s="208">
        <f>IF(N250="snížená",J250,0)</f>
        <v>0</v>
      </c>
      <c r="BG250" s="208">
        <f>IF(N250="zákl. přenesená",J250,0)</f>
        <v>0</v>
      </c>
      <c r="BH250" s="208">
        <f>IF(N250="sníž. přenesená",J250,0)</f>
        <v>0</v>
      </c>
      <c r="BI250" s="208">
        <f>IF(N250="nulová",J250,0)</f>
        <v>0</v>
      </c>
      <c r="BJ250" s="17" t="s">
        <v>82</v>
      </c>
      <c r="BK250" s="208">
        <f>ROUND(I250*H250,2)</f>
        <v>0</v>
      </c>
      <c r="BL250" s="17" t="s">
        <v>146</v>
      </c>
      <c r="BM250" s="207" t="s">
        <v>418</v>
      </c>
    </row>
    <row r="251" s="2" customFormat="1">
      <c r="A251" s="38"/>
      <c r="B251" s="39"/>
      <c r="C251" s="40"/>
      <c r="D251" s="209" t="s">
        <v>147</v>
      </c>
      <c r="E251" s="40"/>
      <c r="F251" s="210" t="s">
        <v>419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147</v>
      </c>
      <c r="AU251" s="17" t="s">
        <v>82</v>
      </c>
    </row>
    <row r="252" s="2" customFormat="1" ht="24.15" customHeight="1">
      <c r="A252" s="38"/>
      <c r="B252" s="39"/>
      <c r="C252" s="196" t="s">
        <v>285</v>
      </c>
      <c r="D252" s="196" t="s">
        <v>141</v>
      </c>
      <c r="E252" s="197" t="s">
        <v>420</v>
      </c>
      <c r="F252" s="198" t="s">
        <v>421</v>
      </c>
      <c r="G252" s="199" t="s">
        <v>403</v>
      </c>
      <c r="H252" s="200">
        <v>3</v>
      </c>
      <c r="I252" s="201"/>
      <c r="J252" s="202">
        <f>ROUND(I252*H252,2)</f>
        <v>0</v>
      </c>
      <c r="K252" s="198" t="s">
        <v>19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0.001</v>
      </c>
      <c r="R252" s="205">
        <f>Q252*H252</f>
        <v>0.0030000000000000001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146</v>
      </c>
      <c r="AT252" s="207" t="s">
        <v>141</v>
      </c>
      <c r="AU252" s="207" t="s">
        <v>82</v>
      </c>
      <c r="AY252" s="17" t="s">
        <v>140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146</v>
      </c>
      <c r="BM252" s="207" t="s">
        <v>422</v>
      </c>
    </row>
    <row r="253" s="2" customFormat="1">
      <c r="A253" s="38"/>
      <c r="B253" s="39"/>
      <c r="C253" s="40"/>
      <c r="D253" s="209" t="s">
        <v>147</v>
      </c>
      <c r="E253" s="40"/>
      <c r="F253" s="210" t="s">
        <v>421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147</v>
      </c>
      <c r="AU253" s="17" t="s">
        <v>82</v>
      </c>
    </row>
    <row r="254" s="2" customFormat="1" ht="16.5" customHeight="1">
      <c r="A254" s="38"/>
      <c r="B254" s="39"/>
      <c r="C254" s="196" t="s">
        <v>423</v>
      </c>
      <c r="D254" s="196" t="s">
        <v>141</v>
      </c>
      <c r="E254" s="197" t="s">
        <v>424</v>
      </c>
      <c r="F254" s="198" t="s">
        <v>425</v>
      </c>
      <c r="G254" s="199" t="s">
        <v>191</v>
      </c>
      <c r="H254" s="200">
        <v>233.80000000000001</v>
      </c>
      <c r="I254" s="201"/>
      <c r="J254" s="202">
        <f>ROUND(I254*H254,2)</f>
        <v>0</v>
      </c>
      <c r="K254" s="198" t="s">
        <v>19</v>
      </c>
      <c r="L254" s="44"/>
      <c r="M254" s="203" t="s">
        <v>19</v>
      </c>
      <c r="N254" s="204" t="s">
        <v>45</v>
      </c>
      <c r="O254" s="84"/>
      <c r="P254" s="205">
        <f>O254*H254</f>
        <v>0</v>
      </c>
      <c r="Q254" s="205">
        <v>0.0022499999999999998</v>
      </c>
      <c r="R254" s="205">
        <f>Q254*H254</f>
        <v>0.52605000000000002</v>
      </c>
      <c r="S254" s="205">
        <v>0</v>
      </c>
      <c r="T254" s="20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7" t="s">
        <v>146</v>
      </c>
      <c r="AT254" s="207" t="s">
        <v>141</v>
      </c>
      <c r="AU254" s="207" t="s">
        <v>82</v>
      </c>
      <c r="AY254" s="17" t="s">
        <v>140</v>
      </c>
      <c r="BE254" s="208">
        <f>IF(N254="základní",J254,0)</f>
        <v>0</v>
      </c>
      <c r="BF254" s="208">
        <f>IF(N254="snížená",J254,0)</f>
        <v>0</v>
      </c>
      <c r="BG254" s="208">
        <f>IF(N254="zákl. přenesená",J254,0)</f>
        <v>0</v>
      </c>
      <c r="BH254" s="208">
        <f>IF(N254="sníž. přenesená",J254,0)</f>
        <v>0</v>
      </c>
      <c r="BI254" s="208">
        <f>IF(N254="nulová",J254,0)</f>
        <v>0</v>
      </c>
      <c r="BJ254" s="17" t="s">
        <v>82</v>
      </c>
      <c r="BK254" s="208">
        <f>ROUND(I254*H254,2)</f>
        <v>0</v>
      </c>
      <c r="BL254" s="17" t="s">
        <v>146</v>
      </c>
      <c r="BM254" s="207" t="s">
        <v>426</v>
      </c>
    </row>
    <row r="255" s="2" customFormat="1">
      <c r="A255" s="38"/>
      <c r="B255" s="39"/>
      <c r="C255" s="40"/>
      <c r="D255" s="209" t="s">
        <v>147</v>
      </c>
      <c r="E255" s="40"/>
      <c r="F255" s="210" t="s">
        <v>427</v>
      </c>
      <c r="G255" s="40"/>
      <c r="H255" s="40"/>
      <c r="I255" s="211"/>
      <c r="J255" s="40"/>
      <c r="K255" s="40"/>
      <c r="L255" s="44"/>
      <c r="M255" s="212"/>
      <c r="N255" s="213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147</v>
      </c>
      <c r="AU255" s="17" t="s">
        <v>82</v>
      </c>
    </row>
    <row r="256" s="2" customFormat="1" ht="16.5" customHeight="1">
      <c r="A256" s="38"/>
      <c r="B256" s="39"/>
      <c r="C256" s="196" t="s">
        <v>289</v>
      </c>
      <c r="D256" s="196" t="s">
        <v>141</v>
      </c>
      <c r="E256" s="197" t="s">
        <v>428</v>
      </c>
      <c r="F256" s="198" t="s">
        <v>429</v>
      </c>
      <c r="G256" s="199" t="s">
        <v>403</v>
      </c>
      <c r="H256" s="200">
        <v>1</v>
      </c>
      <c r="I256" s="201"/>
      <c r="J256" s="202">
        <f>ROUND(I256*H256,2)</f>
        <v>0</v>
      </c>
      <c r="K256" s="198" t="s">
        <v>19</v>
      </c>
      <c r="L256" s="44"/>
      <c r="M256" s="203" t="s">
        <v>19</v>
      </c>
      <c r="N256" s="204" t="s">
        <v>45</v>
      </c>
      <c r="O256" s="84"/>
      <c r="P256" s="205">
        <f>O256*H256</f>
        <v>0</v>
      </c>
      <c r="Q256" s="205">
        <v>0.059999999999999998</v>
      </c>
      <c r="R256" s="205">
        <f>Q256*H256</f>
        <v>0.059999999999999998</v>
      </c>
      <c r="S256" s="205">
        <v>0</v>
      </c>
      <c r="T256" s="20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7" t="s">
        <v>146</v>
      </c>
      <c r="AT256" s="207" t="s">
        <v>141</v>
      </c>
      <c r="AU256" s="207" t="s">
        <v>82</v>
      </c>
      <c r="AY256" s="17" t="s">
        <v>140</v>
      </c>
      <c r="BE256" s="208">
        <f>IF(N256="základní",J256,0)</f>
        <v>0</v>
      </c>
      <c r="BF256" s="208">
        <f>IF(N256="snížená",J256,0)</f>
        <v>0</v>
      </c>
      <c r="BG256" s="208">
        <f>IF(N256="zákl. přenesená",J256,0)</f>
        <v>0</v>
      </c>
      <c r="BH256" s="208">
        <f>IF(N256="sníž. přenesená",J256,0)</f>
        <v>0</v>
      </c>
      <c r="BI256" s="208">
        <f>IF(N256="nulová",J256,0)</f>
        <v>0</v>
      </c>
      <c r="BJ256" s="17" t="s">
        <v>82</v>
      </c>
      <c r="BK256" s="208">
        <f>ROUND(I256*H256,2)</f>
        <v>0</v>
      </c>
      <c r="BL256" s="17" t="s">
        <v>146</v>
      </c>
      <c r="BM256" s="207" t="s">
        <v>430</v>
      </c>
    </row>
    <row r="257" s="2" customFormat="1">
      <c r="A257" s="38"/>
      <c r="B257" s="39"/>
      <c r="C257" s="40"/>
      <c r="D257" s="209" t="s">
        <v>147</v>
      </c>
      <c r="E257" s="40"/>
      <c r="F257" s="210" t="s">
        <v>429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147</v>
      </c>
      <c r="AU257" s="17" t="s">
        <v>82</v>
      </c>
    </row>
    <row r="258" s="2" customFormat="1" ht="16.5" customHeight="1">
      <c r="A258" s="38"/>
      <c r="B258" s="39"/>
      <c r="C258" s="196" t="s">
        <v>431</v>
      </c>
      <c r="D258" s="196" t="s">
        <v>141</v>
      </c>
      <c r="E258" s="197" t="s">
        <v>432</v>
      </c>
      <c r="F258" s="198" t="s">
        <v>433</v>
      </c>
      <c r="G258" s="199" t="s">
        <v>403</v>
      </c>
      <c r="H258" s="200">
        <v>1</v>
      </c>
      <c r="I258" s="201"/>
      <c r="J258" s="202">
        <f>ROUND(I258*H258,2)</f>
        <v>0</v>
      </c>
      <c r="K258" s="198" t="s">
        <v>19</v>
      </c>
      <c r="L258" s="44"/>
      <c r="M258" s="203" t="s">
        <v>19</v>
      </c>
      <c r="N258" s="204" t="s">
        <v>45</v>
      </c>
      <c r="O258" s="84"/>
      <c r="P258" s="205">
        <f>O258*H258</f>
        <v>0</v>
      </c>
      <c r="Q258" s="205">
        <v>0.059999999999999998</v>
      </c>
      <c r="R258" s="205">
        <f>Q258*H258</f>
        <v>0.059999999999999998</v>
      </c>
      <c r="S258" s="205">
        <v>0</v>
      </c>
      <c r="T258" s="20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7" t="s">
        <v>146</v>
      </c>
      <c r="AT258" s="207" t="s">
        <v>141</v>
      </c>
      <c r="AU258" s="207" t="s">
        <v>82</v>
      </c>
      <c r="AY258" s="17" t="s">
        <v>140</v>
      </c>
      <c r="BE258" s="208">
        <f>IF(N258="základní",J258,0)</f>
        <v>0</v>
      </c>
      <c r="BF258" s="208">
        <f>IF(N258="snížená",J258,0)</f>
        <v>0</v>
      </c>
      <c r="BG258" s="208">
        <f>IF(N258="zákl. přenesená",J258,0)</f>
        <v>0</v>
      </c>
      <c r="BH258" s="208">
        <f>IF(N258="sníž. přenesená",J258,0)</f>
        <v>0</v>
      </c>
      <c r="BI258" s="208">
        <f>IF(N258="nulová",J258,0)</f>
        <v>0</v>
      </c>
      <c r="BJ258" s="17" t="s">
        <v>82</v>
      </c>
      <c r="BK258" s="208">
        <f>ROUND(I258*H258,2)</f>
        <v>0</v>
      </c>
      <c r="BL258" s="17" t="s">
        <v>146</v>
      </c>
      <c r="BM258" s="207" t="s">
        <v>434</v>
      </c>
    </row>
    <row r="259" s="2" customFormat="1">
      <c r="A259" s="38"/>
      <c r="B259" s="39"/>
      <c r="C259" s="40"/>
      <c r="D259" s="209" t="s">
        <v>147</v>
      </c>
      <c r="E259" s="40"/>
      <c r="F259" s="210" t="s">
        <v>433</v>
      </c>
      <c r="G259" s="40"/>
      <c r="H259" s="40"/>
      <c r="I259" s="211"/>
      <c r="J259" s="40"/>
      <c r="K259" s="40"/>
      <c r="L259" s="44"/>
      <c r="M259" s="212"/>
      <c r="N259" s="213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147</v>
      </c>
      <c r="AU259" s="17" t="s">
        <v>82</v>
      </c>
    </row>
    <row r="260" s="2" customFormat="1" ht="16.5" customHeight="1">
      <c r="A260" s="38"/>
      <c r="B260" s="39"/>
      <c r="C260" s="196" t="s">
        <v>293</v>
      </c>
      <c r="D260" s="196" t="s">
        <v>141</v>
      </c>
      <c r="E260" s="197" t="s">
        <v>435</v>
      </c>
      <c r="F260" s="198" t="s">
        <v>436</v>
      </c>
      <c r="G260" s="199" t="s">
        <v>403</v>
      </c>
      <c r="H260" s="200">
        <v>1</v>
      </c>
      <c r="I260" s="201"/>
      <c r="J260" s="202">
        <f>ROUND(I260*H260,2)</f>
        <v>0</v>
      </c>
      <c r="K260" s="198" t="s">
        <v>19</v>
      </c>
      <c r="L260" s="44"/>
      <c r="M260" s="203" t="s">
        <v>19</v>
      </c>
      <c r="N260" s="204" t="s">
        <v>45</v>
      </c>
      <c r="O260" s="84"/>
      <c r="P260" s="205">
        <f>O260*H260</f>
        <v>0</v>
      </c>
      <c r="Q260" s="205">
        <v>0.059999999999999998</v>
      </c>
      <c r="R260" s="205">
        <f>Q260*H260</f>
        <v>0.059999999999999998</v>
      </c>
      <c r="S260" s="205">
        <v>0</v>
      </c>
      <c r="T260" s="20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7" t="s">
        <v>146</v>
      </c>
      <c r="AT260" s="207" t="s">
        <v>141</v>
      </c>
      <c r="AU260" s="207" t="s">
        <v>82</v>
      </c>
      <c r="AY260" s="17" t="s">
        <v>140</v>
      </c>
      <c r="BE260" s="208">
        <f>IF(N260="základní",J260,0)</f>
        <v>0</v>
      </c>
      <c r="BF260" s="208">
        <f>IF(N260="snížená",J260,0)</f>
        <v>0</v>
      </c>
      <c r="BG260" s="208">
        <f>IF(N260="zákl. přenesená",J260,0)</f>
        <v>0</v>
      </c>
      <c r="BH260" s="208">
        <f>IF(N260="sníž. přenesená",J260,0)</f>
        <v>0</v>
      </c>
      <c r="BI260" s="208">
        <f>IF(N260="nulová",J260,0)</f>
        <v>0</v>
      </c>
      <c r="BJ260" s="17" t="s">
        <v>82</v>
      </c>
      <c r="BK260" s="208">
        <f>ROUND(I260*H260,2)</f>
        <v>0</v>
      </c>
      <c r="BL260" s="17" t="s">
        <v>146</v>
      </c>
      <c r="BM260" s="207" t="s">
        <v>437</v>
      </c>
    </row>
    <row r="261" s="2" customFormat="1">
      <c r="A261" s="38"/>
      <c r="B261" s="39"/>
      <c r="C261" s="40"/>
      <c r="D261" s="209" t="s">
        <v>147</v>
      </c>
      <c r="E261" s="40"/>
      <c r="F261" s="210" t="s">
        <v>436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147</v>
      </c>
      <c r="AU261" s="17" t="s">
        <v>82</v>
      </c>
    </row>
    <row r="262" s="2" customFormat="1" ht="24.15" customHeight="1">
      <c r="A262" s="38"/>
      <c r="B262" s="39"/>
      <c r="C262" s="196" t="s">
        <v>438</v>
      </c>
      <c r="D262" s="196" t="s">
        <v>141</v>
      </c>
      <c r="E262" s="197" t="s">
        <v>439</v>
      </c>
      <c r="F262" s="198" t="s">
        <v>440</v>
      </c>
      <c r="G262" s="199" t="s">
        <v>403</v>
      </c>
      <c r="H262" s="200">
        <v>1</v>
      </c>
      <c r="I262" s="201"/>
      <c r="J262" s="202">
        <f>ROUND(I262*H262,2)</f>
        <v>0</v>
      </c>
      <c r="K262" s="198" t="s">
        <v>19</v>
      </c>
      <c r="L262" s="44"/>
      <c r="M262" s="203" t="s">
        <v>19</v>
      </c>
      <c r="N262" s="204" t="s">
        <v>45</v>
      </c>
      <c r="O262" s="84"/>
      <c r="P262" s="205">
        <f>O262*H262</f>
        <v>0</v>
      </c>
      <c r="Q262" s="205">
        <v>0.14999999999999999</v>
      </c>
      <c r="R262" s="205">
        <f>Q262*H262</f>
        <v>0.14999999999999999</v>
      </c>
      <c r="S262" s="205">
        <v>0</v>
      </c>
      <c r="T262" s="20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07" t="s">
        <v>146</v>
      </c>
      <c r="AT262" s="207" t="s">
        <v>141</v>
      </c>
      <c r="AU262" s="207" t="s">
        <v>82</v>
      </c>
      <c r="AY262" s="17" t="s">
        <v>140</v>
      </c>
      <c r="BE262" s="208">
        <f>IF(N262="základní",J262,0)</f>
        <v>0</v>
      </c>
      <c r="BF262" s="208">
        <f>IF(N262="snížená",J262,0)</f>
        <v>0</v>
      </c>
      <c r="BG262" s="208">
        <f>IF(N262="zákl. přenesená",J262,0)</f>
        <v>0</v>
      </c>
      <c r="BH262" s="208">
        <f>IF(N262="sníž. přenesená",J262,0)</f>
        <v>0</v>
      </c>
      <c r="BI262" s="208">
        <f>IF(N262="nulová",J262,0)</f>
        <v>0</v>
      </c>
      <c r="BJ262" s="17" t="s">
        <v>82</v>
      </c>
      <c r="BK262" s="208">
        <f>ROUND(I262*H262,2)</f>
        <v>0</v>
      </c>
      <c r="BL262" s="17" t="s">
        <v>146</v>
      </c>
      <c r="BM262" s="207" t="s">
        <v>441</v>
      </c>
    </row>
    <row r="263" s="2" customFormat="1">
      <c r="A263" s="38"/>
      <c r="B263" s="39"/>
      <c r="C263" s="40"/>
      <c r="D263" s="209" t="s">
        <v>147</v>
      </c>
      <c r="E263" s="40"/>
      <c r="F263" s="210" t="s">
        <v>442</v>
      </c>
      <c r="G263" s="40"/>
      <c r="H263" s="40"/>
      <c r="I263" s="211"/>
      <c r="J263" s="40"/>
      <c r="K263" s="40"/>
      <c r="L263" s="44"/>
      <c r="M263" s="212"/>
      <c r="N263" s="213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147</v>
      </c>
      <c r="AU263" s="17" t="s">
        <v>82</v>
      </c>
    </row>
    <row r="264" s="2" customFormat="1" ht="24.15" customHeight="1">
      <c r="A264" s="38"/>
      <c r="B264" s="39"/>
      <c r="C264" s="196" t="s">
        <v>296</v>
      </c>
      <c r="D264" s="196" t="s">
        <v>141</v>
      </c>
      <c r="E264" s="197" t="s">
        <v>443</v>
      </c>
      <c r="F264" s="198" t="s">
        <v>444</v>
      </c>
      <c r="G264" s="199" t="s">
        <v>403</v>
      </c>
      <c r="H264" s="200">
        <v>1</v>
      </c>
      <c r="I264" s="201"/>
      <c r="J264" s="202">
        <f>ROUND(I264*H264,2)</f>
        <v>0</v>
      </c>
      <c r="K264" s="198" t="s">
        <v>19</v>
      </c>
      <c r="L264" s="44"/>
      <c r="M264" s="203" t="s">
        <v>19</v>
      </c>
      <c r="N264" s="204" t="s">
        <v>45</v>
      </c>
      <c r="O264" s="84"/>
      <c r="P264" s="205">
        <f>O264*H264</f>
        <v>0</v>
      </c>
      <c r="Q264" s="205">
        <v>0.14999999999999999</v>
      </c>
      <c r="R264" s="205">
        <f>Q264*H264</f>
        <v>0.14999999999999999</v>
      </c>
      <c r="S264" s="205">
        <v>0</v>
      </c>
      <c r="T264" s="20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07" t="s">
        <v>146</v>
      </c>
      <c r="AT264" s="207" t="s">
        <v>141</v>
      </c>
      <c r="AU264" s="207" t="s">
        <v>82</v>
      </c>
      <c r="AY264" s="17" t="s">
        <v>140</v>
      </c>
      <c r="BE264" s="208">
        <f>IF(N264="základní",J264,0)</f>
        <v>0</v>
      </c>
      <c r="BF264" s="208">
        <f>IF(N264="snížená",J264,0)</f>
        <v>0</v>
      </c>
      <c r="BG264" s="208">
        <f>IF(N264="zákl. přenesená",J264,0)</f>
        <v>0</v>
      </c>
      <c r="BH264" s="208">
        <f>IF(N264="sníž. přenesená",J264,0)</f>
        <v>0</v>
      </c>
      <c r="BI264" s="208">
        <f>IF(N264="nulová",J264,0)</f>
        <v>0</v>
      </c>
      <c r="BJ264" s="17" t="s">
        <v>82</v>
      </c>
      <c r="BK264" s="208">
        <f>ROUND(I264*H264,2)</f>
        <v>0</v>
      </c>
      <c r="BL264" s="17" t="s">
        <v>146</v>
      </c>
      <c r="BM264" s="207" t="s">
        <v>445</v>
      </c>
    </row>
    <row r="265" s="2" customFormat="1">
      <c r="A265" s="38"/>
      <c r="B265" s="39"/>
      <c r="C265" s="40"/>
      <c r="D265" s="209" t="s">
        <v>147</v>
      </c>
      <c r="E265" s="40"/>
      <c r="F265" s="210" t="s">
        <v>446</v>
      </c>
      <c r="G265" s="40"/>
      <c r="H265" s="40"/>
      <c r="I265" s="211"/>
      <c r="J265" s="40"/>
      <c r="K265" s="40"/>
      <c r="L265" s="44"/>
      <c r="M265" s="214"/>
      <c r="N265" s="215"/>
      <c r="O265" s="216"/>
      <c r="P265" s="216"/>
      <c r="Q265" s="216"/>
      <c r="R265" s="216"/>
      <c r="S265" s="216"/>
      <c r="T265" s="217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147</v>
      </c>
      <c r="AU265" s="17" t="s">
        <v>82</v>
      </c>
    </row>
    <row r="266" s="2" customFormat="1" ht="6.96" customHeight="1">
      <c r="A266" s="38"/>
      <c r="B266" s="59"/>
      <c r="C266" s="60"/>
      <c r="D266" s="60"/>
      <c r="E266" s="60"/>
      <c r="F266" s="60"/>
      <c r="G266" s="60"/>
      <c r="H266" s="60"/>
      <c r="I266" s="60"/>
      <c r="J266" s="60"/>
      <c r="K266" s="60"/>
      <c r="L266" s="44"/>
      <c r="M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</sheetData>
  <sheetProtection sheet="1" autoFilter="0" formatColumns="0" formatRows="0" objects="1" scenarios="1" spinCount="100000" saltValue="TT+IcRuE2WD0/ytLgYMchaKz9YXEWO7KMOrSBQPxVpRC1zqy8DdYMf2DegjaDe6RGSHbGYor1QNYHsiGPsEhbQ==" hashValue="5FhBuId8oZkUygMKa+c4EKhTxZISWOAU77OW0k8G04sy0xG7RrlyFj4SIY/9/W8uO/991YDdKnyZSWp6iu6fxQ==" algorithmName="SHA-512" password="CC35"/>
  <autoFilter ref="C95:K26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447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103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ROUND((SUM(BE91:BE155)),  2)</f>
        <v>0</v>
      </c>
      <c r="G33" s="38"/>
      <c r="H33" s="38"/>
      <c r="I33" s="148">
        <v>0.20999999999999999</v>
      </c>
      <c r="J33" s="147">
        <f>ROUND(((SUM(BE91:BE155))*I33),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ROUND((SUM(BF91:BF155)),  2)</f>
        <v>0</v>
      </c>
      <c r="G34" s="38"/>
      <c r="H34" s="38"/>
      <c r="I34" s="148">
        <v>0.14999999999999999</v>
      </c>
      <c r="J34" s="147">
        <f>ROUND(((SUM(BF91:BF155))*I34),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ROUND((SUM(BH91:BH155)),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SO102-D.02 - splašková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110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111</v>
      </c>
      <c r="E62" s="168"/>
      <c r="F62" s="168"/>
      <c r="G62" s="168"/>
      <c r="H62" s="168"/>
      <c r="I62" s="168"/>
      <c r="J62" s="169">
        <f>J106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112</v>
      </c>
      <c r="E63" s="168"/>
      <c r="F63" s="168"/>
      <c r="G63" s="168"/>
      <c r="H63" s="168"/>
      <c r="I63" s="168"/>
      <c r="J63" s="169">
        <f>J111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113</v>
      </c>
      <c r="E64" s="168"/>
      <c r="F64" s="168"/>
      <c r="G64" s="168"/>
      <c r="H64" s="168"/>
      <c r="I64" s="168"/>
      <c r="J64" s="169">
        <f>J116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114</v>
      </c>
      <c r="E65" s="168"/>
      <c r="F65" s="168"/>
      <c r="G65" s="168"/>
      <c r="H65" s="168"/>
      <c r="I65" s="168"/>
      <c r="J65" s="169">
        <f>J123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448</v>
      </c>
      <c r="E66" s="168"/>
      <c r="F66" s="168"/>
      <c r="G66" s="168"/>
      <c r="H66" s="168"/>
      <c r="I66" s="168"/>
      <c r="J66" s="169">
        <f>J126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117</v>
      </c>
      <c r="E67" s="168"/>
      <c r="F67" s="168"/>
      <c r="G67" s="168"/>
      <c r="H67" s="168"/>
      <c r="I67" s="168"/>
      <c r="J67" s="169">
        <f>J131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119</v>
      </c>
      <c r="E68" s="168"/>
      <c r="F68" s="168"/>
      <c r="G68" s="168"/>
      <c r="H68" s="168"/>
      <c r="I68" s="168"/>
      <c r="J68" s="169">
        <f>J134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121</v>
      </c>
      <c r="E69" s="168"/>
      <c r="F69" s="168"/>
      <c r="G69" s="168"/>
      <c r="H69" s="168"/>
      <c r="I69" s="168"/>
      <c r="J69" s="169">
        <f>J141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123</v>
      </c>
      <c r="E70" s="168"/>
      <c r="F70" s="168"/>
      <c r="G70" s="168"/>
      <c r="H70" s="168"/>
      <c r="I70" s="168"/>
      <c r="J70" s="169">
        <f>J146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124</v>
      </c>
      <c r="E71" s="168"/>
      <c r="F71" s="168"/>
      <c r="G71" s="168"/>
      <c r="H71" s="168"/>
      <c r="I71" s="168"/>
      <c r="J71" s="169">
        <f>J151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125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101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SO102-D.02 - splašková kanalizace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126</v>
      </c>
      <c r="D90" s="174" t="s">
        <v>59</v>
      </c>
      <c r="E90" s="174" t="s">
        <v>55</v>
      </c>
      <c r="F90" s="174" t="s">
        <v>56</v>
      </c>
      <c r="G90" s="174" t="s">
        <v>127</v>
      </c>
      <c r="H90" s="174" t="s">
        <v>128</v>
      </c>
      <c r="I90" s="174" t="s">
        <v>129</v>
      </c>
      <c r="J90" s="174" t="s">
        <v>106</v>
      </c>
      <c r="K90" s="175" t="s">
        <v>130</v>
      </c>
      <c r="L90" s="176"/>
      <c r="M90" s="92" t="s">
        <v>19</v>
      </c>
      <c r="N90" s="93" t="s">
        <v>44</v>
      </c>
      <c r="O90" s="93" t="s">
        <v>131</v>
      </c>
      <c r="P90" s="93" t="s">
        <v>132</v>
      </c>
      <c r="Q90" s="93" t="s">
        <v>133</v>
      </c>
      <c r="R90" s="93" t="s">
        <v>134</v>
      </c>
      <c r="S90" s="93" t="s">
        <v>135</v>
      </c>
      <c r="T90" s="94" t="s">
        <v>136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137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P92+P95+P106+P111+P116+P123+P126+P131+P134+P141+P146+P151</f>
        <v>0</v>
      </c>
      <c r="Q91" s="96"/>
      <c r="R91" s="179">
        <f>R92+R95+R106+R111+R116+R123+R126+R131+R134+R141+R146+R151</f>
        <v>30.388544000000003</v>
      </c>
      <c r="S91" s="96"/>
      <c r="T91" s="180">
        <f>T92+T95+T106+T111+T116+T123+T126+T131+T134+T141+T146+T151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107</v>
      </c>
      <c r="BK91" s="181">
        <f>BK92+BK95+BK106+BK111+BK116+BK123+BK126+BK131+BK134+BK141+BK146+BK151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138</v>
      </c>
      <c r="F92" s="185" t="s">
        <v>139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SUM(P93:P94)</f>
        <v>0</v>
      </c>
      <c r="Q92" s="190"/>
      <c r="R92" s="191">
        <f>SUM(R93:R94)</f>
        <v>0.04956</v>
      </c>
      <c r="S92" s="190"/>
      <c r="T92" s="192">
        <f>SUM(T93:T94)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140</v>
      </c>
      <c r="BK92" s="195">
        <f>SUM(BK93:BK94)</f>
        <v>0</v>
      </c>
    </row>
    <row r="93" s="2" customFormat="1" ht="16.5" customHeight="1">
      <c r="A93" s="38"/>
      <c r="B93" s="39"/>
      <c r="C93" s="196" t="s">
        <v>82</v>
      </c>
      <c r="D93" s="196" t="s">
        <v>141</v>
      </c>
      <c r="E93" s="197" t="s">
        <v>142</v>
      </c>
      <c r="F93" s="198" t="s">
        <v>143</v>
      </c>
      <c r="G93" s="199" t="s">
        <v>144</v>
      </c>
      <c r="H93" s="200">
        <v>2</v>
      </c>
      <c r="I93" s="201"/>
      <c r="J93" s="202">
        <f>ROUND(I93*H93,2)</f>
        <v>0</v>
      </c>
      <c r="K93" s="198" t="s">
        <v>145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0.02478</v>
      </c>
      <c r="R93" s="205">
        <f>Q93*H93</f>
        <v>0.04956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146</v>
      </c>
      <c r="AT93" s="207" t="s">
        <v>141</v>
      </c>
      <c r="AU93" s="207" t="s">
        <v>82</v>
      </c>
      <c r="AY93" s="17" t="s">
        <v>140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146</v>
      </c>
      <c r="BM93" s="207" t="s">
        <v>84</v>
      </c>
    </row>
    <row r="94" s="2" customFormat="1">
      <c r="A94" s="38"/>
      <c r="B94" s="39"/>
      <c r="C94" s="40"/>
      <c r="D94" s="209" t="s">
        <v>147</v>
      </c>
      <c r="E94" s="40"/>
      <c r="F94" s="210" t="s">
        <v>143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147</v>
      </c>
      <c r="AU94" s="17" t="s">
        <v>82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157</v>
      </c>
      <c r="F95" s="185" t="s">
        <v>158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SUM(P96:P105)</f>
        <v>0</v>
      </c>
      <c r="Q95" s="190"/>
      <c r="R95" s="191">
        <f>SUM(R96:R105)</f>
        <v>0</v>
      </c>
      <c r="S95" s="190"/>
      <c r="T95" s="192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140</v>
      </c>
      <c r="BK95" s="195">
        <f>SUM(BK96:BK105)</f>
        <v>0</v>
      </c>
    </row>
    <row r="96" s="2" customFormat="1" ht="16.5" customHeight="1">
      <c r="A96" s="38"/>
      <c r="B96" s="39"/>
      <c r="C96" s="196" t="s">
        <v>84</v>
      </c>
      <c r="D96" s="196" t="s">
        <v>141</v>
      </c>
      <c r="E96" s="197" t="s">
        <v>159</v>
      </c>
      <c r="F96" s="198" t="s">
        <v>160</v>
      </c>
      <c r="G96" s="199" t="s">
        <v>155</v>
      </c>
      <c r="H96" s="200">
        <v>8.4000000000000004</v>
      </c>
      <c r="I96" s="201"/>
      <c r="J96" s="202">
        <f>ROUND(I96*H96,2)</f>
        <v>0</v>
      </c>
      <c r="K96" s="198" t="s">
        <v>145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146</v>
      </c>
      <c r="AT96" s="207" t="s">
        <v>141</v>
      </c>
      <c r="AU96" s="207" t="s">
        <v>82</v>
      </c>
      <c r="AY96" s="17" t="s">
        <v>140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146</v>
      </c>
      <c r="BM96" s="207" t="s">
        <v>146</v>
      </c>
    </row>
    <row r="97" s="2" customFormat="1">
      <c r="A97" s="38"/>
      <c r="B97" s="39"/>
      <c r="C97" s="40"/>
      <c r="D97" s="209" t="s">
        <v>147</v>
      </c>
      <c r="E97" s="40"/>
      <c r="F97" s="210" t="s">
        <v>160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147</v>
      </c>
      <c r="AU97" s="17" t="s">
        <v>82</v>
      </c>
    </row>
    <row r="98" s="2" customFormat="1" ht="16.5" customHeight="1">
      <c r="A98" s="38"/>
      <c r="B98" s="39"/>
      <c r="C98" s="196" t="s">
        <v>152</v>
      </c>
      <c r="D98" s="196" t="s">
        <v>141</v>
      </c>
      <c r="E98" s="197" t="s">
        <v>449</v>
      </c>
      <c r="F98" s="198" t="s">
        <v>450</v>
      </c>
      <c r="G98" s="199" t="s">
        <v>155</v>
      </c>
      <c r="H98" s="200">
        <v>22.100000000000001</v>
      </c>
      <c r="I98" s="201"/>
      <c r="J98" s="202">
        <f>ROUND(I98*H98,2)</f>
        <v>0</v>
      </c>
      <c r="K98" s="198" t="s">
        <v>145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146</v>
      </c>
      <c r="AT98" s="207" t="s">
        <v>141</v>
      </c>
      <c r="AU98" s="207" t="s">
        <v>82</v>
      </c>
      <c r="AY98" s="17" t="s">
        <v>140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146</v>
      </c>
      <c r="BM98" s="207" t="s">
        <v>156</v>
      </c>
    </row>
    <row r="99" s="2" customFormat="1">
      <c r="A99" s="38"/>
      <c r="B99" s="39"/>
      <c r="C99" s="40"/>
      <c r="D99" s="209" t="s">
        <v>147</v>
      </c>
      <c r="E99" s="40"/>
      <c r="F99" s="210" t="s">
        <v>450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147</v>
      </c>
      <c r="AU99" s="17" t="s">
        <v>82</v>
      </c>
    </row>
    <row r="100" s="2" customFormat="1" ht="16.5" customHeight="1">
      <c r="A100" s="38"/>
      <c r="B100" s="39"/>
      <c r="C100" s="196" t="s">
        <v>146</v>
      </c>
      <c r="D100" s="196" t="s">
        <v>141</v>
      </c>
      <c r="E100" s="197" t="s">
        <v>166</v>
      </c>
      <c r="F100" s="198" t="s">
        <v>167</v>
      </c>
      <c r="G100" s="199" t="s">
        <v>155</v>
      </c>
      <c r="H100" s="200">
        <v>11.1</v>
      </c>
      <c r="I100" s="201"/>
      <c r="J100" s="202">
        <f>ROUND(I100*H100,2)</f>
        <v>0</v>
      </c>
      <c r="K100" s="198" t="s">
        <v>145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146</v>
      </c>
      <c r="AT100" s="207" t="s">
        <v>141</v>
      </c>
      <c r="AU100" s="207" t="s">
        <v>82</v>
      </c>
      <c r="AY100" s="17" t="s">
        <v>140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146</v>
      </c>
      <c r="BM100" s="207" t="s">
        <v>161</v>
      </c>
    </row>
    <row r="101" s="2" customFormat="1">
      <c r="A101" s="38"/>
      <c r="B101" s="39"/>
      <c r="C101" s="40"/>
      <c r="D101" s="209" t="s">
        <v>147</v>
      </c>
      <c r="E101" s="40"/>
      <c r="F101" s="210" t="s">
        <v>167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82</v>
      </c>
    </row>
    <row r="102" s="2" customFormat="1" ht="16.5" customHeight="1">
      <c r="A102" s="38"/>
      <c r="B102" s="39"/>
      <c r="C102" s="196" t="s">
        <v>162</v>
      </c>
      <c r="D102" s="196" t="s">
        <v>141</v>
      </c>
      <c r="E102" s="197" t="s">
        <v>451</v>
      </c>
      <c r="F102" s="198" t="s">
        <v>452</v>
      </c>
      <c r="G102" s="199" t="s">
        <v>155</v>
      </c>
      <c r="H102" s="200">
        <v>22.100000000000001</v>
      </c>
      <c r="I102" s="201"/>
      <c r="J102" s="202">
        <f>ROUND(I102*H102,2)</f>
        <v>0</v>
      </c>
      <c r="K102" s="198" t="s">
        <v>145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146</v>
      </c>
      <c r="AT102" s="207" t="s">
        <v>141</v>
      </c>
      <c r="AU102" s="207" t="s">
        <v>82</v>
      </c>
      <c r="AY102" s="17" t="s">
        <v>140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146</v>
      </c>
      <c r="BM102" s="207" t="s">
        <v>165</v>
      </c>
    </row>
    <row r="103" s="2" customFormat="1">
      <c r="A103" s="38"/>
      <c r="B103" s="39"/>
      <c r="C103" s="40"/>
      <c r="D103" s="209" t="s">
        <v>147</v>
      </c>
      <c r="E103" s="40"/>
      <c r="F103" s="210" t="s">
        <v>452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147</v>
      </c>
      <c r="AU103" s="17" t="s">
        <v>82</v>
      </c>
    </row>
    <row r="104" s="2" customFormat="1" ht="16.5" customHeight="1">
      <c r="A104" s="38"/>
      <c r="B104" s="39"/>
      <c r="C104" s="196" t="s">
        <v>156</v>
      </c>
      <c r="D104" s="196" t="s">
        <v>141</v>
      </c>
      <c r="E104" s="197" t="s">
        <v>172</v>
      </c>
      <c r="F104" s="198" t="s">
        <v>173</v>
      </c>
      <c r="G104" s="199" t="s">
        <v>155</v>
      </c>
      <c r="H104" s="200">
        <v>11.1</v>
      </c>
      <c r="I104" s="201"/>
      <c r="J104" s="202">
        <f>ROUND(I104*H104,2)</f>
        <v>0</v>
      </c>
      <c r="K104" s="198" t="s">
        <v>145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146</v>
      </c>
      <c r="AT104" s="207" t="s">
        <v>141</v>
      </c>
      <c r="AU104" s="207" t="s">
        <v>82</v>
      </c>
      <c r="AY104" s="17" t="s">
        <v>140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146</v>
      </c>
      <c r="BM104" s="207" t="s">
        <v>150</v>
      </c>
    </row>
    <row r="105" s="2" customFormat="1">
      <c r="A105" s="38"/>
      <c r="B105" s="39"/>
      <c r="C105" s="40"/>
      <c r="D105" s="209" t="s">
        <v>147</v>
      </c>
      <c r="E105" s="40"/>
      <c r="F105" s="210" t="s">
        <v>173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147</v>
      </c>
      <c r="AU105" s="17" t="s">
        <v>82</v>
      </c>
    </row>
    <row r="106" s="11" customFormat="1" ht="25.92" customHeight="1">
      <c r="A106" s="11"/>
      <c r="B106" s="182"/>
      <c r="C106" s="183"/>
      <c r="D106" s="184" t="s">
        <v>73</v>
      </c>
      <c r="E106" s="185" t="s">
        <v>8</v>
      </c>
      <c r="F106" s="185" t="s">
        <v>188</v>
      </c>
      <c r="G106" s="183"/>
      <c r="H106" s="183"/>
      <c r="I106" s="186"/>
      <c r="J106" s="187">
        <f>BK106</f>
        <v>0</v>
      </c>
      <c r="K106" s="183"/>
      <c r="L106" s="188"/>
      <c r="M106" s="189"/>
      <c r="N106" s="190"/>
      <c r="O106" s="190"/>
      <c r="P106" s="191">
        <f>SUM(P107:P110)</f>
        <v>0</v>
      </c>
      <c r="Q106" s="190"/>
      <c r="R106" s="191">
        <f>SUM(R107:R110)</f>
        <v>0.076024000000000008</v>
      </c>
      <c r="S106" s="190"/>
      <c r="T106" s="192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3" t="s">
        <v>82</v>
      </c>
      <c r="AT106" s="194" t="s">
        <v>73</v>
      </c>
      <c r="AU106" s="194" t="s">
        <v>74</v>
      </c>
      <c r="AY106" s="193" t="s">
        <v>140</v>
      </c>
      <c r="BK106" s="195">
        <f>SUM(BK107:BK110)</f>
        <v>0</v>
      </c>
    </row>
    <row r="107" s="2" customFormat="1" ht="16.5" customHeight="1">
      <c r="A107" s="38"/>
      <c r="B107" s="39"/>
      <c r="C107" s="196" t="s">
        <v>168</v>
      </c>
      <c r="D107" s="196" t="s">
        <v>141</v>
      </c>
      <c r="E107" s="197" t="s">
        <v>193</v>
      </c>
      <c r="F107" s="198" t="s">
        <v>194</v>
      </c>
      <c r="G107" s="199" t="s">
        <v>191</v>
      </c>
      <c r="H107" s="200">
        <v>88.400000000000006</v>
      </c>
      <c r="I107" s="201"/>
      <c r="J107" s="202">
        <f>ROUND(I107*H107,2)</f>
        <v>0</v>
      </c>
      <c r="K107" s="198" t="s">
        <v>145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0.00085999999999999998</v>
      </c>
      <c r="R107" s="205">
        <f>Q107*H107</f>
        <v>0.076024000000000008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146</v>
      </c>
      <c r="AT107" s="207" t="s">
        <v>141</v>
      </c>
      <c r="AU107" s="207" t="s">
        <v>82</v>
      </c>
      <c r="AY107" s="17" t="s">
        <v>140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146</v>
      </c>
      <c r="BM107" s="207" t="s">
        <v>171</v>
      </c>
    </row>
    <row r="108" s="2" customFormat="1">
      <c r="A108" s="38"/>
      <c r="B108" s="39"/>
      <c r="C108" s="40"/>
      <c r="D108" s="209" t="s">
        <v>147</v>
      </c>
      <c r="E108" s="40"/>
      <c r="F108" s="210" t="s">
        <v>194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82</v>
      </c>
    </row>
    <row r="109" s="2" customFormat="1" ht="16.5" customHeight="1">
      <c r="A109" s="38"/>
      <c r="B109" s="39"/>
      <c r="C109" s="196" t="s">
        <v>161</v>
      </c>
      <c r="D109" s="196" t="s">
        <v>141</v>
      </c>
      <c r="E109" s="197" t="s">
        <v>199</v>
      </c>
      <c r="F109" s="198" t="s">
        <v>200</v>
      </c>
      <c r="G109" s="199" t="s">
        <v>191</v>
      </c>
      <c r="H109" s="200">
        <v>88.400000000000006</v>
      </c>
      <c r="I109" s="201"/>
      <c r="J109" s="202">
        <f>ROUND(I109*H109,2)</f>
        <v>0</v>
      </c>
      <c r="K109" s="198" t="s">
        <v>145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146</v>
      </c>
      <c r="AT109" s="207" t="s">
        <v>141</v>
      </c>
      <c r="AU109" s="207" t="s">
        <v>82</v>
      </c>
      <c r="AY109" s="17" t="s">
        <v>140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146</v>
      </c>
      <c r="BM109" s="207" t="s">
        <v>174</v>
      </c>
    </row>
    <row r="110" s="2" customFormat="1">
      <c r="A110" s="38"/>
      <c r="B110" s="39"/>
      <c r="C110" s="40"/>
      <c r="D110" s="209" t="s">
        <v>147</v>
      </c>
      <c r="E110" s="40"/>
      <c r="F110" s="210" t="s">
        <v>200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147</v>
      </c>
      <c r="AU110" s="17" t="s">
        <v>82</v>
      </c>
    </row>
    <row r="111" s="11" customFormat="1" ht="25.92" customHeight="1">
      <c r="A111" s="11"/>
      <c r="B111" s="182"/>
      <c r="C111" s="183"/>
      <c r="D111" s="184" t="s">
        <v>73</v>
      </c>
      <c r="E111" s="185" t="s">
        <v>174</v>
      </c>
      <c r="F111" s="185" t="s">
        <v>202</v>
      </c>
      <c r="G111" s="183"/>
      <c r="H111" s="183"/>
      <c r="I111" s="186"/>
      <c r="J111" s="187">
        <f>BK111</f>
        <v>0</v>
      </c>
      <c r="K111" s="183"/>
      <c r="L111" s="188"/>
      <c r="M111" s="189"/>
      <c r="N111" s="190"/>
      <c r="O111" s="190"/>
      <c r="P111" s="191">
        <f>SUM(P112:P115)</f>
        <v>0</v>
      </c>
      <c r="Q111" s="190"/>
      <c r="R111" s="191">
        <f>SUM(R112:R115)</f>
        <v>0</v>
      </c>
      <c r="S111" s="190"/>
      <c r="T111" s="192">
        <f>SUM(T112:T115)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3" t="s">
        <v>82</v>
      </c>
      <c r="AT111" s="194" t="s">
        <v>73</v>
      </c>
      <c r="AU111" s="194" t="s">
        <v>74</v>
      </c>
      <c r="AY111" s="193" t="s">
        <v>140</v>
      </c>
      <c r="BK111" s="195">
        <f>SUM(BK112:BK115)</f>
        <v>0</v>
      </c>
    </row>
    <row r="112" s="2" customFormat="1" ht="16.5" customHeight="1">
      <c r="A112" s="38"/>
      <c r="B112" s="39"/>
      <c r="C112" s="196" t="s">
        <v>175</v>
      </c>
      <c r="D112" s="196" t="s">
        <v>141</v>
      </c>
      <c r="E112" s="197" t="s">
        <v>204</v>
      </c>
      <c r="F112" s="198" t="s">
        <v>205</v>
      </c>
      <c r="G112" s="199" t="s">
        <v>155</v>
      </c>
      <c r="H112" s="200">
        <v>44.200000000000003</v>
      </c>
      <c r="I112" s="201"/>
      <c r="J112" s="202">
        <f>ROUND(I112*H112,2)</f>
        <v>0</v>
      </c>
      <c r="K112" s="198" t="s">
        <v>145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146</v>
      </c>
      <c r="AT112" s="207" t="s">
        <v>141</v>
      </c>
      <c r="AU112" s="207" t="s">
        <v>82</v>
      </c>
      <c r="AY112" s="17" t="s">
        <v>140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146</v>
      </c>
      <c r="BM112" s="207" t="s">
        <v>178</v>
      </c>
    </row>
    <row r="113" s="2" customFormat="1">
      <c r="A113" s="38"/>
      <c r="B113" s="39"/>
      <c r="C113" s="40"/>
      <c r="D113" s="209" t="s">
        <v>147</v>
      </c>
      <c r="E113" s="40"/>
      <c r="F113" s="210" t="s">
        <v>205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82</v>
      </c>
    </row>
    <row r="114" s="2" customFormat="1" ht="16.5" customHeight="1">
      <c r="A114" s="38"/>
      <c r="B114" s="39"/>
      <c r="C114" s="196" t="s">
        <v>165</v>
      </c>
      <c r="D114" s="196" t="s">
        <v>141</v>
      </c>
      <c r="E114" s="197" t="s">
        <v>207</v>
      </c>
      <c r="F114" s="198" t="s">
        <v>208</v>
      </c>
      <c r="G114" s="199" t="s">
        <v>155</v>
      </c>
      <c r="H114" s="200">
        <v>15.800000000000001</v>
      </c>
      <c r="I114" s="201"/>
      <c r="J114" s="202">
        <f>ROUND(I114*H114,2)</f>
        <v>0</v>
      </c>
      <c r="K114" s="198" t="s">
        <v>145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146</v>
      </c>
      <c r="AT114" s="207" t="s">
        <v>141</v>
      </c>
      <c r="AU114" s="207" t="s">
        <v>82</v>
      </c>
      <c r="AY114" s="17" t="s">
        <v>140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146</v>
      </c>
      <c r="BM114" s="207" t="s">
        <v>181</v>
      </c>
    </row>
    <row r="115" s="2" customFormat="1">
      <c r="A115" s="38"/>
      <c r="B115" s="39"/>
      <c r="C115" s="40"/>
      <c r="D115" s="209" t="s">
        <v>147</v>
      </c>
      <c r="E115" s="40"/>
      <c r="F115" s="210" t="s">
        <v>208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82</v>
      </c>
    </row>
    <row r="116" s="11" customFormat="1" ht="25.92" customHeight="1">
      <c r="A116" s="11"/>
      <c r="B116" s="182"/>
      <c r="C116" s="183"/>
      <c r="D116" s="184" t="s">
        <v>73</v>
      </c>
      <c r="E116" s="185" t="s">
        <v>203</v>
      </c>
      <c r="F116" s="185" t="s">
        <v>210</v>
      </c>
      <c r="G116" s="183"/>
      <c r="H116" s="183"/>
      <c r="I116" s="186"/>
      <c r="J116" s="187">
        <f>BK116</f>
        <v>0</v>
      </c>
      <c r="K116" s="183"/>
      <c r="L116" s="188"/>
      <c r="M116" s="189"/>
      <c r="N116" s="190"/>
      <c r="O116" s="190"/>
      <c r="P116" s="191">
        <f>SUM(P117:P122)</f>
        <v>0</v>
      </c>
      <c r="Q116" s="190"/>
      <c r="R116" s="191">
        <f>SUM(R117:R122)</f>
        <v>19.039999999999999</v>
      </c>
      <c r="S116" s="190"/>
      <c r="T116" s="192">
        <f>SUM(T117:T122)</f>
        <v>0</v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R116" s="193" t="s">
        <v>82</v>
      </c>
      <c r="AT116" s="194" t="s">
        <v>73</v>
      </c>
      <c r="AU116" s="194" t="s">
        <v>74</v>
      </c>
      <c r="AY116" s="193" t="s">
        <v>140</v>
      </c>
      <c r="BK116" s="195">
        <f>SUM(BK117:BK122)</f>
        <v>0</v>
      </c>
    </row>
    <row r="117" s="2" customFormat="1" ht="16.5" customHeight="1">
      <c r="A117" s="38"/>
      <c r="B117" s="39"/>
      <c r="C117" s="196" t="s">
        <v>138</v>
      </c>
      <c r="D117" s="196" t="s">
        <v>141</v>
      </c>
      <c r="E117" s="197" t="s">
        <v>212</v>
      </c>
      <c r="F117" s="198" t="s">
        <v>213</v>
      </c>
      <c r="G117" s="199" t="s">
        <v>155</v>
      </c>
      <c r="H117" s="200">
        <v>15.800000000000001</v>
      </c>
      <c r="I117" s="201"/>
      <c r="J117" s="202">
        <f>ROUND(I117*H117,2)</f>
        <v>0</v>
      </c>
      <c r="K117" s="198" t="s">
        <v>145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146</v>
      </c>
      <c r="AT117" s="207" t="s">
        <v>141</v>
      </c>
      <c r="AU117" s="207" t="s">
        <v>82</v>
      </c>
      <c r="AY117" s="17" t="s">
        <v>140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146</v>
      </c>
      <c r="BM117" s="207" t="s">
        <v>184</v>
      </c>
    </row>
    <row r="118" s="2" customFormat="1">
      <c r="A118" s="38"/>
      <c r="B118" s="39"/>
      <c r="C118" s="40"/>
      <c r="D118" s="209" t="s">
        <v>147</v>
      </c>
      <c r="E118" s="40"/>
      <c r="F118" s="210" t="s">
        <v>213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147</v>
      </c>
      <c r="AU118" s="17" t="s">
        <v>82</v>
      </c>
    </row>
    <row r="119" s="2" customFormat="1" ht="16.5" customHeight="1">
      <c r="A119" s="38"/>
      <c r="B119" s="39"/>
      <c r="C119" s="196" t="s">
        <v>150</v>
      </c>
      <c r="D119" s="196" t="s">
        <v>141</v>
      </c>
      <c r="E119" s="197" t="s">
        <v>215</v>
      </c>
      <c r="F119" s="198" t="s">
        <v>216</v>
      </c>
      <c r="G119" s="199" t="s">
        <v>155</v>
      </c>
      <c r="H119" s="200">
        <v>28.399999999999999</v>
      </c>
      <c r="I119" s="201"/>
      <c r="J119" s="202">
        <f>ROUND(I119*H119,2)</f>
        <v>0</v>
      </c>
      <c r="K119" s="198" t="s">
        <v>145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146</v>
      </c>
      <c r="AT119" s="207" t="s">
        <v>141</v>
      </c>
      <c r="AU119" s="207" t="s">
        <v>82</v>
      </c>
      <c r="AY119" s="17" t="s">
        <v>140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146</v>
      </c>
      <c r="BM119" s="207" t="s">
        <v>187</v>
      </c>
    </row>
    <row r="120" s="2" customFormat="1">
      <c r="A120" s="38"/>
      <c r="B120" s="39"/>
      <c r="C120" s="40"/>
      <c r="D120" s="209" t="s">
        <v>147</v>
      </c>
      <c r="E120" s="40"/>
      <c r="F120" s="210" t="s">
        <v>216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147</v>
      </c>
      <c r="AU120" s="17" t="s">
        <v>82</v>
      </c>
    </row>
    <row r="121" s="2" customFormat="1" ht="16.5" customHeight="1">
      <c r="A121" s="38"/>
      <c r="B121" s="39"/>
      <c r="C121" s="196" t="s">
        <v>157</v>
      </c>
      <c r="D121" s="196" t="s">
        <v>141</v>
      </c>
      <c r="E121" s="197" t="s">
        <v>218</v>
      </c>
      <c r="F121" s="198" t="s">
        <v>219</v>
      </c>
      <c r="G121" s="199" t="s">
        <v>155</v>
      </c>
      <c r="H121" s="200">
        <v>11.199999999999999</v>
      </c>
      <c r="I121" s="201"/>
      <c r="J121" s="202">
        <f>ROUND(I121*H121,2)</f>
        <v>0</v>
      </c>
      <c r="K121" s="198" t="s">
        <v>145</v>
      </c>
      <c r="L121" s="44"/>
      <c r="M121" s="203" t="s">
        <v>19</v>
      </c>
      <c r="N121" s="204" t="s">
        <v>45</v>
      </c>
      <c r="O121" s="84"/>
      <c r="P121" s="205">
        <f>O121*H121</f>
        <v>0</v>
      </c>
      <c r="Q121" s="205">
        <v>1.7</v>
      </c>
      <c r="R121" s="205">
        <f>Q121*H121</f>
        <v>19.039999999999999</v>
      </c>
      <c r="S121" s="205">
        <v>0</v>
      </c>
      <c r="T121" s="20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7" t="s">
        <v>146</v>
      </c>
      <c r="AT121" s="207" t="s">
        <v>141</v>
      </c>
      <c r="AU121" s="207" t="s">
        <v>82</v>
      </c>
      <c r="AY121" s="17" t="s">
        <v>140</v>
      </c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17" t="s">
        <v>82</v>
      </c>
      <c r="BK121" s="208">
        <f>ROUND(I121*H121,2)</f>
        <v>0</v>
      </c>
      <c r="BL121" s="17" t="s">
        <v>146</v>
      </c>
      <c r="BM121" s="207" t="s">
        <v>192</v>
      </c>
    </row>
    <row r="122" s="2" customFormat="1">
      <c r="A122" s="38"/>
      <c r="B122" s="39"/>
      <c r="C122" s="40"/>
      <c r="D122" s="209" t="s">
        <v>147</v>
      </c>
      <c r="E122" s="40"/>
      <c r="F122" s="210" t="s">
        <v>219</v>
      </c>
      <c r="G122" s="40"/>
      <c r="H122" s="40"/>
      <c r="I122" s="211"/>
      <c r="J122" s="40"/>
      <c r="K122" s="40"/>
      <c r="L122" s="44"/>
      <c r="M122" s="212"/>
      <c r="N122" s="213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147</v>
      </c>
      <c r="AU122" s="17" t="s">
        <v>82</v>
      </c>
    </row>
    <row r="123" s="11" customFormat="1" ht="25.92" customHeight="1">
      <c r="A123" s="11"/>
      <c r="B123" s="182"/>
      <c r="C123" s="183"/>
      <c r="D123" s="184" t="s">
        <v>73</v>
      </c>
      <c r="E123" s="185" t="s">
        <v>224</v>
      </c>
      <c r="F123" s="185" t="s">
        <v>225</v>
      </c>
      <c r="G123" s="183"/>
      <c r="H123" s="183"/>
      <c r="I123" s="186"/>
      <c r="J123" s="187">
        <f>BK123</f>
        <v>0</v>
      </c>
      <c r="K123" s="183"/>
      <c r="L123" s="188"/>
      <c r="M123" s="189"/>
      <c r="N123" s="190"/>
      <c r="O123" s="190"/>
      <c r="P123" s="191">
        <f>SUM(P124:P125)</f>
        <v>0</v>
      </c>
      <c r="Q123" s="190"/>
      <c r="R123" s="191">
        <f>SUM(R124:R125)</f>
        <v>0</v>
      </c>
      <c r="S123" s="190"/>
      <c r="T123" s="192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3" t="s">
        <v>82</v>
      </c>
      <c r="AT123" s="194" t="s">
        <v>73</v>
      </c>
      <c r="AU123" s="194" t="s">
        <v>74</v>
      </c>
      <c r="AY123" s="193" t="s">
        <v>140</v>
      </c>
      <c r="BK123" s="195">
        <f>SUM(BK124:BK125)</f>
        <v>0</v>
      </c>
    </row>
    <row r="124" s="2" customFormat="1" ht="24.15" customHeight="1">
      <c r="A124" s="38"/>
      <c r="B124" s="39"/>
      <c r="C124" s="196" t="s">
        <v>171</v>
      </c>
      <c r="D124" s="196" t="s">
        <v>141</v>
      </c>
      <c r="E124" s="197" t="s">
        <v>227</v>
      </c>
      <c r="F124" s="198" t="s">
        <v>228</v>
      </c>
      <c r="G124" s="199" t="s">
        <v>229</v>
      </c>
      <c r="H124" s="200">
        <v>26.300000000000001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146</v>
      </c>
      <c r="AT124" s="207" t="s">
        <v>141</v>
      </c>
      <c r="AU124" s="207" t="s">
        <v>82</v>
      </c>
      <c r="AY124" s="17" t="s">
        <v>140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146</v>
      </c>
      <c r="BM124" s="207" t="s">
        <v>195</v>
      </c>
    </row>
    <row r="125" s="2" customFormat="1">
      <c r="A125" s="38"/>
      <c r="B125" s="39"/>
      <c r="C125" s="40"/>
      <c r="D125" s="209" t="s">
        <v>147</v>
      </c>
      <c r="E125" s="40"/>
      <c r="F125" s="210" t="s">
        <v>228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82</v>
      </c>
    </row>
    <row r="126" s="11" customFormat="1" ht="25.92" customHeight="1">
      <c r="A126" s="11"/>
      <c r="B126" s="182"/>
      <c r="C126" s="183"/>
      <c r="D126" s="184" t="s">
        <v>73</v>
      </c>
      <c r="E126" s="185" t="s">
        <v>7</v>
      </c>
      <c r="F126" s="185" t="s">
        <v>453</v>
      </c>
      <c r="G126" s="183"/>
      <c r="H126" s="183"/>
      <c r="I126" s="186"/>
      <c r="J126" s="187">
        <f>BK126</f>
        <v>0</v>
      </c>
      <c r="K126" s="183"/>
      <c r="L126" s="188"/>
      <c r="M126" s="189"/>
      <c r="N126" s="190"/>
      <c r="O126" s="190"/>
      <c r="P126" s="191">
        <f>SUM(P127:P130)</f>
        <v>0</v>
      </c>
      <c r="Q126" s="190"/>
      <c r="R126" s="191">
        <f>SUM(R127:R130)</f>
        <v>4.2251000000000003</v>
      </c>
      <c r="S126" s="190"/>
      <c r="T126" s="192">
        <f>SUM(T127:T130)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3" t="s">
        <v>82</v>
      </c>
      <c r="AT126" s="194" t="s">
        <v>73</v>
      </c>
      <c r="AU126" s="194" t="s">
        <v>74</v>
      </c>
      <c r="AY126" s="193" t="s">
        <v>140</v>
      </c>
      <c r="BK126" s="195">
        <f>SUM(BK127:BK130)</f>
        <v>0</v>
      </c>
    </row>
    <row r="127" s="2" customFormat="1" ht="16.5" customHeight="1">
      <c r="A127" s="38"/>
      <c r="B127" s="39"/>
      <c r="C127" s="196" t="s">
        <v>8</v>
      </c>
      <c r="D127" s="196" t="s">
        <v>141</v>
      </c>
      <c r="E127" s="197" t="s">
        <v>454</v>
      </c>
      <c r="F127" s="198" t="s">
        <v>455</v>
      </c>
      <c r="G127" s="199" t="s">
        <v>155</v>
      </c>
      <c r="H127" s="200">
        <v>2.2000000000000002</v>
      </c>
      <c r="I127" s="201"/>
      <c r="J127" s="202">
        <f>ROUND(I127*H127,2)</f>
        <v>0</v>
      </c>
      <c r="K127" s="198" t="s">
        <v>145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1.9205000000000001</v>
      </c>
      <c r="R127" s="205">
        <f>Q127*H127</f>
        <v>4.2251000000000003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146</v>
      </c>
      <c r="AT127" s="207" t="s">
        <v>141</v>
      </c>
      <c r="AU127" s="207" t="s">
        <v>82</v>
      </c>
      <c r="AY127" s="17" t="s">
        <v>140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146</v>
      </c>
      <c r="BM127" s="207" t="s">
        <v>198</v>
      </c>
    </row>
    <row r="128" s="2" customFormat="1">
      <c r="A128" s="38"/>
      <c r="B128" s="39"/>
      <c r="C128" s="40"/>
      <c r="D128" s="209" t="s">
        <v>147</v>
      </c>
      <c r="E128" s="40"/>
      <c r="F128" s="210" t="s">
        <v>455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82</v>
      </c>
    </row>
    <row r="129" s="2" customFormat="1" ht="16.5" customHeight="1">
      <c r="A129" s="38"/>
      <c r="B129" s="39"/>
      <c r="C129" s="196" t="s">
        <v>174</v>
      </c>
      <c r="D129" s="196" t="s">
        <v>141</v>
      </c>
      <c r="E129" s="197" t="s">
        <v>456</v>
      </c>
      <c r="F129" s="198" t="s">
        <v>457</v>
      </c>
      <c r="G129" s="199" t="s">
        <v>144</v>
      </c>
      <c r="H129" s="200">
        <v>22</v>
      </c>
      <c r="I129" s="201"/>
      <c r="J129" s="202">
        <f>ROUND(I129*H129,2)</f>
        <v>0</v>
      </c>
      <c r="K129" s="198" t="s">
        <v>145</v>
      </c>
      <c r="L129" s="44"/>
      <c r="M129" s="203" t="s">
        <v>19</v>
      </c>
      <c r="N129" s="204" t="s">
        <v>45</v>
      </c>
      <c r="O129" s="84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7" t="s">
        <v>146</v>
      </c>
      <c r="AT129" s="207" t="s">
        <v>141</v>
      </c>
      <c r="AU129" s="207" t="s">
        <v>82</v>
      </c>
      <c r="AY129" s="17" t="s">
        <v>140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7" t="s">
        <v>82</v>
      </c>
      <c r="BK129" s="208">
        <f>ROUND(I129*H129,2)</f>
        <v>0</v>
      </c>
      <c r="BL129" s="17" t="s">
        <v>146</v>
      </c>
      <c r="BM129" s="207" t="s">
        <v>201</v>
      </c>
    </row>
    <row r="130" s="2" customFormat="1">
      <c r="A130" s="38"/>
      <c r="B130" s="39"/>
      <c r="C130" s="40"/>
      <c r="D130" s="209" t="s">
        <v>147</v>
      </c>
      <c r="E130" s="40"/>
      <c r="F130" s="210" t="s">
        <v>457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82</v>
      </c>
    </row>
    <row r="131" s="11" customFormat="1" ht="25.92" customHeight="1">
      <c r="A131" s="11"/>
      <c r="B131" s="182"/>
      <c r="C131" s="183"/>
      <c r="D131" s="184" t="s">
        <v>73</v>
      </c>
      <c r="E131" s="185" t="s">
        <v>244</v>
      </c>
      <c r="F131" s="185" t="s">
        <v>245</v>
      </c>
      <c r="G131" s="183"/>
      <c r="H131" s="183"/>
      <c r="I131" s="186"/>
      <c r="J131" s="187">
        <f>BK131</f>
        <v>0</v>
      </c>
      <c r="K131" s="183"/>
      <c r="L131" s="188"/>
      <c r="M131" s="189"/>
      <c r="N131" s="190"/>
      <c r="O131" s="190"/>
      <c r="P131" s="191">
        <f>SUM(P132:P133)</f>
        <v>0</v>
      </c>
      <c r="Q131" s="190"/>
      <c r="R131" s="191">
        <f>SUM(R132:R133)</f>
        <v>5.4508800000000006</v>
      </c>
      <c r="S131" s="190"/>
      <c r="T131" s="192">
        <f>SUM(T132:T133)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3" t="s">
        <v>82</v>
      </c>
      <c r="AT131" s="194" t="s">
        <v>73</v>
      </c>
      <c r="AU131" s="194" t="s">
        <v>74</v>
      </c>
      <c r="AY131" s="193" t="s">
        <v>140</v>
      </c>
      <c r="BK131" s="195">
        <f>SUM(BK132:BK133)</f>
        <v>0</v>
      </c>
    </row>
    <row r="132" s="2" customFormat="1" ht="16.5" customHeight="1">
      <c r="A132" s="38"/>
      <c r="B132" s="39"/>
      <c r="C132" s="196" t="s">
        <v>203</v>
      </c>
      <c r="D132" s="196" t="s">
        <v>141</v>
      </c>
      <c r="E132" s="197" t="s">
        <v>247</v>
      </c>
      <c r="F132" s="198" t="s">
        <v>248</v>
      </c>
      <c r="G132" s="199" t="s">
        <v>155</v>
      </c>
      <c r="H132" s="200">
        <v>3.2000000000000002</v>
      </c>
      <c r="I132" s="201"/>
      <c r="J132" s="202">
        <f>ROUND(I132*H132,2)</f>
        <v>0</v>
      </c>
      <c r="K132" s="198" t="s">
        <v>145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1.7034</v>
      </c>
      <c r="R132" s="205">
        <f>Q132*H132</f>
        <v>5.4508800000000006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146</v>
      </c>
      <c r="AT132" s="207" t="s">
        <v>141</v>
      </c>
      <c r="AU132" s="207" t="s">
        <v>82</v>
      </c>
      <c r="AY132" s="17" t="s">
        <v>140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146</v>
      </c>
      <c r="BM132" s="207" t="s">
        <v>206</v>
      </c>
    </row>
    <row r="133" s="2" customFormat="1">
      <c r="A133" s="38"/>
      <c r="B133" s="39"/>
      <c r="C133" s="40"/>
      <c r="D133" s="209" t="s">
        <v>147</v>
      </c>
      <c r="E133" s="40"/>
      <c r="F133" s="210" t="s">
        <v>248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255</v>
      </c>
      <c r="F134" s="185" t="s">
        <v>256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SUM(P135:P140)</f>
        <v>0</v>
      </c>
      <c r="Q134" s="190"/>
      <c r="R134" s="191">
        <f>SUM(R135:R140)</f>
        <v>1.5418100000000001</v>
      </c>
      <c r="S134" s="190"/>
      <c r="T134" s="192">
        <f>SUM(T135:T140)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140</v>
      </c>
      <c r="BK134" s="195">
        <f>SUM(BK135:BK140)</f>
        <v>0</v>
      </c>
    </row>
    <row r="135" s="2" customFormat="1" ht="21.75" customHeight="1">
      <c r="A135" s="38"/>
      <c r="B135" s="39"/>
      <c r="C135" s="196" t="s">
        <v>178</v>
      </c>
      <c r="D135" s="196" t="s">
        <v>141</v>
      </c>
      <c r="E135" s="197" t="s">
        <v>458</v>
      </c>
      <c r="F135" s="198" t="s">
        <v>459</v>
      </c>
      <c r="G135" s="199" t="s">
        <v>144</v>
      </c>
      <c r="H135" s="200">
        <v>22</v>
      </c>
      <c r="I135" s="201"/>
      <c r="J135" s="202">
        <f>ROUND(I135*H135,2)</f>
        <v>0</v>
      </c>
      <c r="K135" s="198" t="s">
        <v>145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0.053830000000000003</v>
      </c>
      <c r="R135" s="205">
        <f>Q135*H135</f>
        <v>1.1842600000000001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146</v>
      </c>
      <c r="AT135" s="207" t="s">
        <v>141</v>
      </c>
      <c r="AU135" s="207" t="s">
        <v>82</v>
      </c>
      <c r="AY135" s="17" t="s">
        <v>140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146</v>
      </c>
      <c r="BM135" s="207" t="s">
        <v>209</v>
      </c>
    </row>
    <row r="136" s="2" customFormat="1">
      <c r="A136" s="38"/>
      <c r="B136" s="39"/>
      <c r="C136" s="40"/>
      <c r="D136" s="209" t="s">
        <v>147</v>
      </c>
      <c r="E136" s="40"/>
      <c r="F136" s="210" t="s">
        <v>459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147</v>
      </c>
      <c r="AU136" s="17" t="s">
        <v>82</v>
      </c>
    </row>
    <row r="137" s="2" customFormat="1" ht="16.5" customHeight="1">
      <c r="A137" s="38"/>
      <c r="B137" s="39"/>
      <c r="C137" s="196" t="s">
        <v>211</v>
      </c>
      <c r="D137" s="196" t="s">
        <v>141</v>
      </c>
      <c r="E137" s="197" t="s">
        <v>460</v>
      </c>
      <c r="F137" s="198" t="s">
        <v>461</v>
      </c>
      <c r="G137" s="199" t="s">
        <v>242</v>
      </c>
      <c r="H137" s="200">
        <v>1</v>
      </c>
      <c r="I137" s="201"/>
      <c r="J137" s="202">
        <f>ROUND(I137*H137,2)</f>
        <v>0</v>
      </c>
      <c r="K137" s="198" t="s">
        <v>145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3.0000000000000001E-05</v>
      </c>
      <c r="R137" s="205">
        <f>Q137*H137</f>
        <v>3.0000000000000001E-05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146</v>
      </c>
      <c r="AT137" s="207" t="s">
        <v>141</v>
      </c>
      <c r="AU137" s="207" t="s">
        <v>82</v>
      </c>
      <c r="AY137" s="17" t="s">
        <v>140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146</v>
      </c>
      <c r="BM137" s="207" t="s">
        <v>214</v>
      </c>
    </row>
    <row r="138" s="2" customFormat="1">
      <c r="A138" s="38"/>
      <c r="B138" s="39"/>
      <c r="C138" s="40"/>
      <c r="D138" s="209" t="s">
        <v>147</v>
      </c>
      <c r="E138" s="40"/>
      <c r="F138" s="210" t="s">
        <v>461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82</v>
      </c>
    </row>
    <row r="139" s="2" customFormat="1" ht="16.5" customHeight="1">
      <c r="A139" s="38"/>
      <c r="B139" s="39"/>
      <c r="C139" s="196" t="s">
        <v>181</v>
      </c>
      <c r="D139" s="196" t="s">
        <v>141</v>
      </c>
      <c r="E139" s="197" t="s">
        <v>462</v>
      </c>
      <c r="F139" s="198" t="s">
        <v>463</v>
      </c>
      <c r="G139" s="199" t="s">
        <v>242</v>
      </c>
      <c r="H139" s="200">
        <v>1</v>
      </c>
      <c r="I139" s="201"/>
      <c r="J139" s="202">
        <f>ROUND(I139*H139,2)</f>
        <v>0</v>
      </c>
      <c r="K139" s="198" t="s">
        <v>145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0.35752</v>
      </c>
      <c r="R139" s="205">
        <f>Q139*H139</f>
        <v>0.35752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146</v>
      </c>
      <c r="AT139" s="207" t="s">
        <v>141</v>
      </c>
      <c r="AU139" s="207" t="s">
        <v>82</v>
      </c>
      <c r="AY139" s="17" t="s">
        <v>140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146</v>
      </c>
      <c r="BM139" s="207" t="s">
        <v>217</v>
      </c>
    </row>
    <row r="140" s="2" customFormat="1">
      <c r="A140" s="38"/>
      <c r="B140" s="39"/>
      <c r="C140" s="40"/>
      <c r="D140" s="209" t="s">
        <v>147</v>
      </c>
      <c r="E140" s="40"/>
      <c r="F140" s="210" t="s">
        <v>463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82</v>
      </c>
    </row>
    <row r="141" s="11" customFormat="1" ht="25.92" customHeight="1">
      <c r="A141" s="11"/>
      <c r="B141" s="182"/>
      <c r="C141" s="183"/>
      <c r="D141" s="184" t="s">
        <v>73</v>
      </c>
      <c r="E141" s="185" t="s">
        <v>280</v>
      </c>
      <c r="F141" s="185" t="s">
        <v>281</v>
      </c>
      <c r="G141" s="183"/>
      <c r="H141" s="183"/>
      <c r="I141" s="186"/>
      <c r="J141" s="187">
        <f>BK141</f>
        <v>0</v>
      </c>
      <c r="K141" s="183"/>
      <c r="L141" s="188"/>
      <c r="M141" s="189"/>
      <c r="N141" s="190"/>
      <c r="O141" s="190"/>
      <c r="P141" s="191">
        <f>SUM(P142:P145)</f>
        <v>0</v>
      </c>
      <c r="Q141" s="190"/>
      <c r="R141" s="191">
        <f>SUM(R142:R145)</f>
        <v>0.00017000000000000001</v>
      </c>
      <c r="S141" s="190"/>
      <c r="T141" s="192">
        <f>SUM(T142:T145)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3" t="s">
        <v>82</v>
      </c>
      <c r="AT141" s="194" t="s">
        <v>73</v>
      </c>
      <c r="AU141" s="194" t="s">
        <v>74</v>
      </c>
      <c r="AY141" s="193" t="s">
        <v>140</v>
      </c>
      <c r="BK141" s="195">
        <f>SUM(BK142:BK145)</f>
        <v>0</v>
      </c>
    </row>
    <row r="142" s="2" customFormat="1" ht="16.5" customHeight="1">
      <c r="A142" s="38"/>
      <c r="B142" s="39"/>
      <c r="C142" s="196" t="s">
        <v>7</v>
      </c>
      <c r="D142" s="196" t="s">
        <v>141</v>
      </c>
      <c r="E142" s="197" t="s">
        <v>464</v>
      </c>
      <c r="F142" s="198" t="s">
        <v>465</v>
      </c>
      <c r="G142" s="199" t="s">
        <v>144</v>
      </c>
      <c r="H142" s="200">
        <v>22</v>
      </c>
      <c r="I142" s="201"/>
      <c r="J142" s="202">
        <f>ROUND(I142*H142,2)</f>
        <v>0</v>
      </c>
      <c r="K142" s="198" t="s">
        <v>145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146</v>
      </c>
      <c r="AT142" s="207" t="s">
        <v>141</v>
      </c>
      <c r="AU142" s="207" t="s">
        <v>82</v>
      </c>
      <c r="AY142" s="17" t="s">
        <v>140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146</v>
      </c>
      <c r="BM142" s="207" t="s">
        <v>220</v>
      </c>
    </row>
    <row r="143" s="2" customFormat="1">
      <c r="A143" s="38"/>
      <c r="B143" s="39"/>
      <c r="C143" s="40"/>
      <c r="D143" s="209" t="s">
        <v>147</v>
      </c>
      <c r="E143" s="40"/>
      <c r="F143" s="210" t="s">
        <v>465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82</v>
      </c>
    </row>
    <row r="144" s="2" customFormat="1" ht="16.5" customHeight="1">
      <c r="A144" s="38"/>
      <c r="B144" s="39"/>
      <c r="C144" s="196" t="s">
        <v>184</v>
      </c>
      <c r="D144" s="196" t="s">
        <v>141</v>
      </c>
      <c r="E144" s="197" t="s">
        <v>466</v>
      </c>
      <c r="F144" s="198" t="s">
        <v>467</v>
      </c>
      <c r="G144" s="199" t="s">
        <v>288</v>
      </c>
      <c r="H144" s="200">
        <v>1</v>
      </c>
      <c r="I144" s="201"/>
      <c r="J144" s="202">
        <f>ROUND(I144*H144,2)</f>
        <v>0</v>
      </c>
      <c r="K144" s="198" t="s">
        <v>145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0.00017000000000000001</v>
      </c>
      <c r="R144" s="205">
        <f>Q144*H144</f>
        <v>0.00017000000000000001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146</v>
      </c>
      <c r="AT144" s="207" t="s">
        <v>141</v>
      </c>
      <c r="AU144" s="207" t="s">
        <v>82</v>
      </c>
      <c r="AY144" s="17" t="s">
        <v>140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146</v>
      </c>
      <c r="BM144" s="207" t="s">
        <v>223</v>
      </c>
    </row>
    <row r="145" s="2" customFormat="1">
      <c r="A145" s="38"/>
      <c r="B145" s="39"/>
      <c r="C145" s="40"/>
      <c r="D145" s="209" t="s">
        <v>147</v>
      </c>
      <c r="E145" s="40"/>
      <c r="F145" s="210" t="s">
        <v>467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321</v>
      </c>
      <c r="F146" s="185" t="s">
        <v>322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SUM(P147:P150)</f>
        <v>0</v>
      </c>
      <c r="Q146" s="190"/>
      <c r="R146" s="191">
        <f>SUM(R147:R150)</f>
        <v>0</v>
      </c>
      <c r="S146" s="190"/>
      <c r="T146" s="192">
        <f>SUM(T147:T150)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140</v>
      </c>
      <c r="BK146" s="195">
        <f>SUM(BK147:BK150)</f>
        <v>0</v>
      </c>
    </row>
    <row r="147" s="2" customFormat="1" ht="16.5" customHeight="1">
      <c r="A147" s="38"/>
      <c r="B147" s="39"/>
      <c r="C147" s="196" t="s">
        <v>226</v>
      </c>
      <c r="D147" s="196" t="s">
        <v>141</v>
      </c>
      <c r="E147" s="197" t="s">
        <v>468</v>
      </c>
      <c r="F147" s="198" t="s">
        <v>469</v>
      </c>
      <c r="G147" s="199" t="s">
        <v>229</v>
      </c>
      <c r="H147" s="200">
        <v>30.388999999999999</v>
      </c>
      <c r="I147" s="201"/>
      <c r="J147" s="202">
        <f>ROUND(I147*H147,2)</f>
        <v>0</v>
      </c>
      <c r="K147" s="198" t="s">
        <v>145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146</v>
      </c>
      <c r="AT147" s="207" t="s">
        <v>141</v>
      </c>
      <c r="AU147" s="207" t="s">
        <v>82</v>
      </c>
      <c r="AY147" s="17" t="s">
        <v>140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146</v>
      </c>
      <c r="BM147" s="207" t="s">
        <v>230</v>
      </c>
    </row>
    <row r="148" s="2" customFormat="1">
      <c r="A148" s="38"/>
      <c r="B148" s="39"/>
      <c r="C148" s="40"/>
      <c r="D148" s="209" t="s">
        <v>147</v>
      </c>
      <c r="E148" s="40"/>
      <c r="F148" s="210" t="s">
        <v>469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82</v>
      </c>
    </row>
    <row r="149" s="2" customFormat="1" ht="16.5" customHeight="1">
      <c r="A149" s="38"/>
      <c r="B149" s="39"/>
      <c r="C149" s="196" t="s">
        <v>187</v>
      </c>
      <c r="D149" s="196" t="s">
        <v>141</v>
      </c>
      <c r="E149" s="197" t="s">
        <v>470</v>
      </c>
      <c r="F149" s="198" t="s">
        <v>471</v>
      </c>
      <c r="G149" s="199" t="s">
        <v>229</v>
      </c>
      <c r="H149" s="200">
        <v>30.388999999999999</v>
      </c>
      <c r="I149" s="201"/>
      <c r="J149" s="202">
        <f>ROUND(I149*H149,2)</f>
        <v>0</v>
      </c>
      <c r="K149" s="198" t="s">
        <v>145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146</v>
      </c>
      <c r="AT149" s="207" t="s">
        <v>141</v>
      </c>
      <c r="AU149" s="207" t="s">
        <v>82</v>
      </c>
      <c r="AY149" s="17" t="s">
        <v>140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146</v>
      </c>
      <c r="BM149" s="207" t="s">
        <v>234</v>
      </c>
    </row>
    <row r="150" s="2" customFormat="1">
      <c r="A150" s="38"/>
      <c r="B150" s="39"/>
      <c r="C150" s="40"/>
      <c r="D150" s="209" t="s">
        <v>147</v>
      </c>
      <c r="E150" s="40"/>
      <c r="F150" s="210" t="s">
        <v>471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82</v>
      </c>
    </row>
    <row r="151" s="11" customFormat="1" ht="25.92" customHeight="1">
      <c r="A151" s="11"/>
      <c r="B151" s="182"/>
      <c r="C151" s="183"/>
      <c r="D151" s="184" t="s">
        <v>73</v>
      </c>
      <c r="E151" s="185" t="s">
        <v>329</v>
      </c>
      <c r="F151" s="185" t="s">
        <v>330</v>
      </c>
      <c r="G151" s="183"/>
      <c r="H151" s="183"/>
      <c r="I151" s="186"/>
      <c r="J151" s="187">
        <f>BK151</f>
        <v>0</v>
      </c>
      <c r="K151" s="183"/>
      <c r="L151" s="188"/>
      <c r="M151" s="189"/>
      <c r="N151" s="190"/>
      <c r="O151" s="190"/>
      <c r="P151" s="191">
        <f>SUM(P152:P155)</f>
        <v>0</v>
      </c>
      <c r="Q151" s="190"/>
      <c r="R151" s="191">
        <f>SUM(R152:R155)</f>
        <v>0.0050000000000000001</v>
      </c>
      <c r="S151" s="190"/>
      <c r="T151" s="192">
        <f>SUM(T152:T155)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3" t="s">
        <v>82</v>
      </c>
      <c r="AT151" s="194" t="s">
        <v>73</v>
      </c>
      <c r="AU151" s="194" t="s">
        <v>74</v>
      </c>
      <c r="AY151" s="193" t="s">
        <v>140</v>
      </c>
      <c r="BK151" s="195">
        <f>SUM(BK152:BK155)</f>
        <v>0</v>
      </c>
    </row>
    <row r="152" s="2" customFormat="1" ht="16.5" customHeight="1">
      <c r="A152" s="38"/>
      <c r="B152" s="39"/>
      <c r="C152" s="196" t="s">
        <v>235</v>
      </c>
      <c r="D152" s="196" t="s">
        <v>141</v>
      </c>
      <c r="E152" s="197" t="s">
        <v>336</v>
      </c>
      <c r="F152" s="198" t="s">
        <v>337</v>
      </c>
      <c r="G152" s="199" t="s">
        <v>144</v>
      </c>
      <c r="H152" s="200">
        <v>22</v>
      </c>
      <c r="I152" s="201"/>
      <c r="J152" s="202">
        <f>ROUND(I152*H152,2)</f>
        <v>0</v>
      </c>
      <c r="K152" s="198" t="s">
        <v>145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146</v>
      </c>
      <c r="AT152" s="207" t="s">
        <v>141</v>
      </c>
      <c r="AU152" s="207" t="s">
        <v>82</v>
      </c>
      <c r="AY152" s="17" t="s">
        <v>140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146</v>
      </c>
      <c r="BM152" s="207" t="s">
        <v>238</v>
      </c>
    </row>
    <row r="153" s="2" customFormat="1">
      <c r="A153" s="38"/>
      <c r="B153" s="39"/>
      <c r="C153" s="40"/>
      <c r="D153" s="209" t="s">
        <v>147</v>
      </c>
      <c r="E153" s="40"/>
      <c r="F153" s="210" t="s">
        <v>337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147</v>
      </c>
      <c r="AU153" s="17" t="s">
        <v>82</v>
      </c>
    </row>
    <row r="154" s="2" customFormat="1" ht="16.5" customHeight="1">
      <c r="A154" s="38"/>
      <c r="B154" s="39"/>
      <c r="C154" s="196" t="s">
        <v>192</v>
      </c>
      <c r="D154" s="196" t="s">
        <v>141</v>
      </c>
      <c r="E154" s="197" t="s">
        <v>472</v>
      </c>
      <c r="F154" s="198" t="s">
        <v>473</v>
      </c>
      <c r="G154" s="199" t="s">
        <v>242</v>
      </c>
      <c r="H154" s="200">
        <v>1</v>
      </c>
      <c r="I154" s="201"/>
      <c r="J154" s="202">
        <f>ROUND(I154*H154,2)</f>
        <v>0</v>
      </c>
      <c r="K154" s="198" t="s">
        <v>145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0.0050000000000000001</v>
      </c>
      <c r="R154" s="205">
        <f>Q154*H154</f>
        <v>0.0050000000000000001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146</v>
      </c>
      <c r="AT154" s="207" t="s">
        <v>141</v>
      </c>
      <c r="AU154" s="207" t="s">
        <v>82</v>
      </c>
      <c r="AY154" s="17" t="s">
        <v>140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146</v>
      </c>
      <c r="BM154" s="207" t="s">
        <v>243</v>
      </c>
    </row>
    <row r="155" s="2" customFormat="1">
      <c r="A155" s="38"/>
      <c r="B155" s="39"/>
      <c r="C155" s="40"/>
      <c r="D155" s="209" t="s">
        <v>147</v>
      </c>
      <c r="E155" s="40"/>
      <c r="F155" s="210" t="s">
        <v>473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147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hkZ6eR+bAsYXTkel61Zngotzj6JUITORT1SONkGld1Yyx/dFuBHOoMAaV5qlQptbX64Qx6abZAjIA/rtZ9nspg==" hashValue="dlG7V3tcq0HjSbRDfv7YnoCH7KoXApohlA53Vy7GNL8Ga9eP1nKiMr9gxkmHqSTfA4lRS5oAFr4uKmXKgKOPhQ==" algorithmName="SHA-512" password="CC35"/>
  <autoFilter ref="C90:K15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474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103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ROUND((SUM(BE92:BE187)),  2)</f>
        <v>0</v>
      </c>
      <c r="G33" s="38"/>
      <c r="H33" s="38"/>
      <c r="I33" s="148">
        <v>0.20999999999999999</v>
      </c>
      <c r="J33" s="147">
        <f>ROUND(((SUM(BE92:BE187))*I33),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ROUND((SUM(BF92:BF187)),  2)</f>
        <v>0</v>
      </c>
      <c r="G34" s="38"/>
      <c r="H34" s="38"/>
      <c r="I34" s="148">
        <v>0.14999999999999999</v>
      </c>
      <c r="J34" s="147">
        <f>ROUND(((SUM(BF92:BF187))*I34),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ROUND((SUM(BG92:BG187)),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ROUND((SUM(BH92:BH187)),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ROUND((SUM(BI92:BI187)),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SO102-D.03 - vodovod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110</v>
      </c>
      <c r="E61" s="168"/>
      <c r="F61" s="168"/>
      <c r="G61" s="168"/>
      <c r="H61" s="168"/>
      <c r="I61" s="168"/>
      <c r="J61" s="169">
        <f>J98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111</v>
      </c>
      <c r="E62" s="168"/>
      <c r="F62" s="168"/>
      <c r="G62" s="168"/>
      <c r="H62" s="168"/>
      <c r="I62" s="168"/>
      <c r="J62" s="169">
        <f>J109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112</v>
      </c>
      <c r="E63" s="168"/>
      <c r="F63" s="168"/>
      <c r="G63" s="168"/>
      <c r="H63" s="168"/>
      <c r="I63" s="168"/>
      <c r="J63" s="169">
        <f>J114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113</v>
      </c>
      <c r="E64" s="168"/>
      <c r="F64" s="168"/>
      <c r="G64" s="168"/>
      <c r="H64" s="168"/>
      <c r="I64" s="168"/>
      <c r="J64" s="169">
        <f>J119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114</v>
      </c>
      <c r="E65" s="168"/>
      <c r="F65" s="168"/>
      <c r="G65" s="168"/>
      <c r="H65" s="168"/>
      <c r="I65" s="168"/>
      <c r="J65" s="169">
        <f>J126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117</v>
      </c>
      <c r="E66" s="168"/>
      <c r="F66" s="168"/>
      <c r="G66" s="168"/>
      <c r="H66" s="168"/>
      <c r="I66" s="168"/>
      <c r="J66" s="169">
        <f>J129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475</v>
      </c>
      <c r="E67" s="168"/>
      <c r="F67" s="168"/>
      <c r="G67" s="168"/>
      <c r="H67" s="168"/>
      <c r="I67" s="168"/>
      <c r="J67" s="169">
        <f>J136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120</v>
      </c>
      <c r="E68" s="168"/>
      <c r="F68" s="168"/>
      <c r="G68" s="168"/>
      <c r="H68" s="168"/>
      <c r="I68" s="168"/>
      <c r="J68" s="169">
        <f>J143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121</v>
      </c>
      <c r="E69" s="168"/>
      <c r="F69" s="168"/>
      <c r="G69" s="168"/>
      <c r="H69" s="168"/>
      <c r="I69" s="168"/>
      <c r="J69" s="169">
        <f>J146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123</v>
      </c>
      <c r="E70" s="168"/>
      <c r="F70" s="168"/>
      <c r="G70" s="168"/>
      <c r="H70" s="168"/>
      <c r="I70" s="168"/>
      <c r="J70" s="169">
        <f>J159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476</v>
      </c>
      <c r="E71" s="168"/>
      <c r="F71" s="168"/>
      <c r="G71" s="168"/>
      <c r="H71" s="168"/>
      <c r="I71" s="168"/>
      <c r="J71" s="169">
        <f>J162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124</v>
      </c>
      <c r="E72" s="168"/>
      <c r="F72" s="168"/>
      <c r="G72" s="168"/>
      <c r="H72" s="168"/>
      <c r="I72" s="168"/>
      <c r="J72" s="169">
        <f>J165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125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0" t="str">
        <f>E7</f>
        <v>Obytná zóna Včelnice</v>
      </c>
      <c r="F82" s="32"/>
      <c r="G82" s="32"/>
      <c r="H82" s="32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101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E9</f>
        <v>SO102-D.03 - vodovod</v>
      </c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F12</f>
        <v>Chodová Planá</v>
      </c>
      <c r="G86" s="40"/>
      <c r="H86" s="40"/>
      <c r="I86" s="32" t="s">
        <v>23</v>
      </c>
      <c r="J86" s="72" t="str">
        <f>IF(J12="","",J12)</f>
        <v>8. 3. 2023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25</v>
      </c>
      <c r="D88" s="40"/>
      <c r="E88" s="40"/>
      <c r="F88" s="27" t="str">
        <f>E15</f>
        <v>Městys Chodová Planá</v>
      </c>
      <c r="G88" s="40"/>
      <c r="H88" s="40"/>
      <c r="I88" s="32" t="s">
        <v>31</v>
      </c>
      <c r="J88" s="36" t="str">
        <f>E21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29</v>
      </c>
      <c r="D89" s="40"/>
      <c r="E89" s="40"/>
      <c r="F89" s="27" t="str">
        <f>IF(E18="","",E18)</f>
        <v>Vyplň údaj</v>
      </c>
      <c r="G89" s="40"/>
      <c r="H89" s="40"/>
      <c r="I89" s="32" t="s">
        <v>36</v>
      </c>
      <c r="J89" s="36" t="str">
        <f>E24</f>
        <v>ing. Jaroslav Krystyník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0" customFormat="1" ht="29.28" customHeight="1">
      <c r="A91" s="171"/>
      <c r="B91" s="172"/>
      <c r="C91" s="173" t="s">
        <v>126</v>
      </c>
      <c r="D91" s="174" t="s">
        <v>59</v>
      </c>
      <c r="E91" s="174" t="s">
        <v>55</v>
      </c>
      <c r="F91" s="174" t="s">
        <v>56</v>
      </c>
      <c r="G91" s="174" t="s">
        <v>127</v>
      </c>
      <c r="H91" s="174" t="s">
        <v>128</v>
      </c>
      <c r="I91" s="174" t="s">
        <v>129</v>
      </c>
      <c r="J91" s="174" t="s">
        <v>106</v>
      </c>
      <c r="K91" s="175" t="s">
        <v>130</v>
      </c>
      <c r="L91" s="176"/>
      <c r="M91" s="92" t="s">
        <v>19</v>
      </c>
      <c r="N91" s="93" t="s">
        <v>44</v>
      </c>
      <c r="O91" s="93" t="s">
        <v>131</v>
      </c>
      <c r="P91" s="93" t="s">
        <v>132</v>
      </c>
      <c r="Q91" s="93" t="s">
        <v>133</v>
      </c>
      <c r="R91" s="93" t="s">
        <v>134</v>
      </c>
      <c r="S91" s="93" t="s">
        <v>135</v>
      </c>
      <c r="T91" s="94" t="s">
        <v>136</v>
      </c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="2" customFormat="1" ht="22.8" customHeight="1">
      <c r="A92" s="38"/>
      <c r="B92" s="39"/>
      <c r="C92" s="99" t="s">
        <v>137</v>
      </c>
      <c r="D92" s="40"/>
      <c r="E92" s="40"/>
      <c r="F92" s="40"/>
      <c r="G92" s="40"/>
      <c r="H92" s="40"/>
      <c r="I92" s="40"/>
      <c r="J92" s="177">
        <f>BK92</f>
        <v>0</v>
      </c>
      <c r="K92" s="40"/>
      <c r="L92" s="44"/>
      <c r="M92" s="95"/>
      <c r="N92" s="178"/>
      <c r="O92" s="96"/>
      <c r="P92" s="179">
        <f>P93+P98+P109+P114+P119+P126+P129+P136+P143+P146+P159+P162+P165</f>
        <v>0</v>
      </c>
      <c r="Q92" s="96"/>
      <c r="R92" s="179">
        <f>R93+R98+R109+R114+R119+R126+R129+R136+R143+R146+R159+R162+R165</f>
        <v>24.136867999999996</v>
      </c>
      <c r="S92" s="96"/>
      <c r="T92" s="180">
        <f>T93+T98+T109+T114+T119+T126+T129+T136+T143+T146+T159+T162+T165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73</v>
      </c>
      <c r="AU92" s="17" t="s">
        <v>107</v>
      </c>
      <c r="BK92" s="181">
        <f>BK93+BK98+BK109+BK114+BK119+BK126+BK129+BK136+BK143+BK146+BK159+BK162+BK165</f>
        <v>0</v>
      </c>
    </row>
    <row r="93" s="11" customFormat="1" ht="25.92" customHeight="1">
      <c r="A93" s="11"/>
      <c r="B93" s="182"/>
      <c r="C93" s="183"/>
      <c r="D93" s="184" t="s">
        <v>73</v>
      </c>
      <c r="E93" s="185" t="s">
        <v>138</v>
      </c>
      <c r="F93" s="185" t="s">
        <v>139</v>
      </c>
      <c r="G93" s="183"/>
      <c r="H93" s="183"/>
      <c r="I93" s="186"/>
      <c r="J93" s="187">
        <f>BK93</f>
        <v>0</v>
      </c>
      <c r="K93" s="183"/>
      <c r="L93" s="188"/>
      <c r="M93" s="189"/>
      <c r="N93" s="190"/>
      <c r="O93" s="190"/>
      <c r="P93" s="191">
        <f>SUM(P94:P97)</f>
        <v>0</v>
      </c>
      <c r="Q93" s="190"/>
      <c r="R93" s="191">
        <f>SUM(R94:R97)</f>
        <v>0.12052</v>
      </c>
      <c r="S93" s="190"/>
      <c r="T93" s="192">
        <f>SUM(T94:T97)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74</v>
      </c>
      <c r="AY93" s="193" t="s">
        <v>140</v>
      </c>
      <c r="BK93" s="195">
        <f>SUM(BK94:BK97)</f>
        <v>0</v>
      </c>
    </row>
    <row r="94" s="2" customFormat="1" ht="16.5" customHeight="1">
      <c r="A94" s="38"/>
      <c r="B94" s="39"/>
      <c r="C94" s="196" t="s">
        <v>82</v>
      </c>
      <c r="D94" s="196" t="s">
        <v>141</v>
      </c>
      <c r="E94" s="197" t="s">
        <v>477</v>
      </c>
      <c r="F94" s="198" t="s">
        <v>478</v>
      </c>
      <c r="G94" s="199" t="s">
        <v>144</v>
      </c>
      <c r="H94" s="200">
        <v>2</v>
      </c>
      <c r="I94" s="201"/>
      <c r="J94" s="202">
        <f>ROUND(I94*H94,2)</f>
        <v>0</v>
      </c>
      <c r="K94" s="198" t="s">
        <v>145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0.010699999999999999</v>
      </c>
      <c r="R94" s="205">
        <f>Q94*H94</f>
        <v>0.021399999999999999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146</v>
      </c>
      <c r="AT94" s="207" t="s">
        <v>141</v>
      </c>
      <c r="AU94" s="207" t="s">
        <v>82</v>
      </c>
      <c r="AY94" s="17" t="s">
        <v>140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146</v>
      </c>
      <c r="BM94" s="207" t="s">
        <v>84</v>
      </c>
    </row>
    <row r="95" s="2" customFormat="1">
      <c r="A95" s="38"/>
      <c r="B95" s="39"/>
      <c r="C95" s="40"/>
      <c r="D95" s="209" t="s">
        <v>147</v>
      </c>
      <c r="E95" s="40"/>
      <c r="F95" s="210" t="s">
        <v>478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147</v>
      </c>
      <c r="AU95" s="17" t="s">
        <v>82</v>
      </c>
    </row>
    <row r="96" s="2" customFormat="1" ht="16.5" customHeight="1">
      <c r="A96" s="38"/>
      <c r="B96" s="39"/>
      <c r="C96" s="196" t="s">
        <v>84</v>
      </c>
      <c r="D96" s="196" t="s">
        <v>141</v>
      </c>
      <c r="E96" s="197" t="s">
        <v>142</v>
      </c>
      <c r="F96" s="198" t="s">
        <v>143</v>
      </c>
      <c r="G96" s="199" t="s">
        <v>144</v>
      </c>
      <c r="H96" s="200">
        <v>4</v>
      </c>
      <c r="I96" s="201"/>
      <c r="J96" s="202">
        <f>ROUND(I96*H96,2)</f>
        <v>0</v>
      </c>
      <c r="K96" s="198" t="s">
        <v>145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0.02478</v>
      </c>
      <c r="R96" s="205">
        <f>Q96*H96</f>
        <v>0.09912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146</v>
      </c>
      <c r="AT96" s="207" t="s">
        <v>141</v>
      </c>
      <c r="AU96" s="207" t="s">
        <v>82</v>
      </c>
      <c r="AY96" s="17" t="s">
        <v>140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146</v>
      </c>
      <c r="BM96" s="207" t="s">
        <v>146</v>
      </c>
    </row>
    <row r="97" s="2" customFormat="1">
      <c r="A97" s="38"/>
      <c r="B97" s="39"/>
      <c r="C97" s="40"/>
      <c r="D97" s="209" t="s">
        <v>147</v>
      </c>
      <c r="E97" s="40"/>
      <c r="F97" s="210" t="s">
        <v>143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147</v>
      </c>
      <c r="AU97" s="17" t="s">
        <v>82</v>
      </c>
    </row>
    <row r="98" s="11" customFormat="1" ht="25.92" customHeight="1">
      <c r="A98" s="11"/>
      <c r="B98" s="182"/>
      <c r="C98" s="183"/>
      <c r="D98" s="184" t="s">
        <v>73</v>
      </c>
      <c r="E98" s="185" t="s">
        <v>157</v>
      </c>
      <c r="F98" s="185" t="s">
        <v>158</v>
      </c>
      <c r="G98" s="183"/>
      <c r="H98" s="183"/>
      <c r="I98" s="186"/>
      <c r="J98" s="187">
        <f>BK98</f>
        <v>0</v>
      </c>
      <c r="K98" s="183"/>
      <c r="L98" s="188"/>
      <c r="M98" s="189"/>
      <c r="N98" s="190"/>
      <c r="O98" s="190"/>
      <c r="P98" s="191">
        <f>SUM(P99:P108)</f>
        <v>0</v>
      </c>
      <c r="Q98" s="190"/>
      <c r="R98" s="191">
        <f>SUM(R99:R108)</f>
        <v>0</v>
      </c>
      <c r="S98" s="190"/>
      <c r="T98" s="192">
        <f>SUM(T99:T108)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3" t="s">
        <v>82</v>
      </c>
      <c r="AT98" s="194" t="s">
        <v>73</v>
      </c>
      <c r="AU98" s="194" t="s">
        <v>74</v>
      </c>
      <c r="AY98" s="193" t="s">
        <v>140</v>
      </c>
      <c r="BK98" s="195">
        <f>SUM(BK99:BK108)</f>
        <v>0</v>
      </c>
    </row>
    <row r="99" s="2" customFormat="1" ht="16.5" customHeight="1">
      <c r="A99" s="38"/>
      <c r="B99" s="39"/>
      <c r="C99" s="196" t="s">
        <v>152</v>
      </c>
      <c r="D99" s="196" t="s">
        <v>141</v>
      </c>
      <c r="E99" s="197" t="s">
        <v>159</v>
      </c>
      <c r="F99" s="198" t="s">
        <v>160</v>
      </c>
      <c r="G99" s="199" t="s">
        <v>155</v>
      </c>
      <c r="H99" s="200">
        <v>19.199999999999999</v>
      </c>
      <c r="I99" s="201"/>
      <c r="J99" s="202">
        <f>ROUND(I99*H99,2)</f>
        <v>0</v>
      </c>
      <c r="K99" s="198" t="s">
        <v>145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146</v>
      </c>
      <c r="AT99" s="207" t="s">
        <v>141</v>
      </c>
      <c r="AU99" s="207" t="s">
        <v>82</v>
      </c>
      <c r="AY99" s="17" t="s">
        <v>140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146</v>
      </c>
      <c r="BM99" s="207" t="s">
        <v>156</v>
      </c>
    </row>
    <row r="100" s="2" customFormat="1">
      <c r="A100" s="38"/>
      <c r="B100" s="39"/>
      <c r="C100" s="40"/>
      <c r="D100" s="209" t="s">
        <v>147</v>
      </c>
      <c r="E100" s="40"/>
      <c r="F100" s="210" t="s">
        <v>160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147</v>
      </c>
      <c r="AU100" s="17" t="s">
        <v>82</v>
      </c>
    </row>
    <row r="101" s="2" customFormat="1" ht="16.5" customHeight="1">
      <c r="A101" s="38"/>
      <c r="B101" s="39"/>
      <c r="C101" s="196" t="s">
        <v>146</v>
      </c>
      <c r="D101" s="196" t="s">
        <v>141</v>
      </c>
      <c r="E101" s="197" t="s">
        <v>449</v>
      </c>
      <c r="F101" s="198" t="s">
        <v>450</v>
      </c>
      <c r="G101" s="199" t="s">
        <v>155</v>
      </c>
      <c r="H101" s="200">
        <v>24.300000000000001</v>
      </c>
      <c r="I101" s="201"/>
      <c r="J101" s="202">
        <f>ROUND(I101*H101,2)</f>
        <v>0</v>
      </c>
      <c r="K101" s="198" t="s">
        <v>145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146</v>
      </c>
      <c r="AT101" s="207" t="s">
        <v>141</v>
      </c>
      <c r="AU101" s="207" t="s">
        <v>82</v>
      </c>
      <c r="AY101" s="17" t="s">
        <v>140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146</v>
      </c>
      <c r="BM101" s="207" t="s">
        <v>161</v>
      </c>
    </row>
    <row r="102" s="2" customFormat="1">
      <c r="A102" s="38"/>
      <c r="B102" s="39"/>
      <c r="C102" s="40"/>
      <c r="D102" s="209" t="s">
        <v>147</v>
      </c>
      <c r="E102" s="40"/>
      <c r="F102" s="210" t="s">
        <v>450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147</v>
      </c>
      <c r="AU102" s="17" t="s">
        <v>82</v>
      </c>
    </row>
    <row r="103" s="2" customFormat="1" ht="16.5" customHeight="1">
      <c r="A103" s="38"/>
      <c r="B103" s="39"/>
      <c r="C103" s="196" t="s">
        <v>162</v>
      </c>
      <c r="D103" s="196" t="s">
        <v>141</v>
      </c>
      <c r="E103" s="197" t="s">
        <v>166</v>
      </c>
      <c r="F103" s="198" t="s">
        <v>167</v>
      </c>
      <c r="G103" s="199" t="s">
        <v>155</v>
      </c>
      <c r="H103" s="200">
        <v>12.199999999999999</v>
      </c>
      <c r="I103" s="201"/>
      <c r="J103" s="202">
        <f>ROUND(I103*H103,2)</f>
        <v>0</v>
      </c>
      <c r="K103" s="198" t="s">
        <v>145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146</v>
      </c>
      <c r="AT103" s="207" t="s">
        <v>141</v>
      </c>
      <c r="AU103" s="207" t="s">
        <v>82</v>
      </c>
      <c r="AY103" s="17" t="s">
        <v>140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146</v>
      </c>
      <c r="BM103" s="207" t="s">
        <v>165</v>
      </c>
    </row>
    <row r="104" s="2" customFormat="1">
      <c r="A104" s="38"/>
      <c r="B104" s="39"/>
      <c r="C104" s="40"/>
      <c r="D104" s="209" t="s">
        <v>147</v>
      </c>
      <c r="E104" s="40"/>
      <c r="F104" s="210" t="s">
        <v>167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82</v>
      </c>
    </row>
    <row r="105" s="2" customFormat="1" ht="16.5" customHeight="1">
      <c r="A105" s="38"/>
      <c r="B105" s="39"/>
      <c r="C105" s="196" t="s">
        <v>156</v>
      </c>
      <c r="D105" s="196" t="s">
        <v>141</v>
      </c>
      <c r="E105" s="197" t="s">
        <v>451</v>
      </c>
      <c r="F105" s="198" t="s">
        <v>452</v>
      </c>
      <c r="G105" s="199" t="s">
        <v>155</v>
      </c>
      <c r="H105" s="200">
        <v>24.300000000000001</v>
      </c>
      <c r="I105" s="201"/>
      <c r="J105" s="202">
        <f>ROUND(I105*H105,2)</f>
        <v>0</v>
      </c>
      <c r="K105" s="198" t="s">
        <v>145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146</v>
      </c>
      <c r="AT105" s="207" t="s">
        <v>141</v>
      </c>
      <c r="AU105" s="207" t="s">
        <v>82</v>
      </c>
      <c r="AY105" s="17" t="s">
        <v>140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146</v>
      </c>
      <c r="BM105" s="207" t="s">
        <v>150</v>
      </c>
    </row>
    <row r="106" s="2" customFormat="1">
      <c r="A106" s="38"/>
      <c r="B106" s="39"/>
      <c r="C106" s="40"/>
      <c r="D106" s="209" t="s">
        <v>147</v>
      </c>
      <c r="E106" s="40"/>
      <c r="F106" s="210" t="s">
        <v>452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147</v>
      </c>
      <c r="AU106" s="17" t="s">
        <v>82</v>
      </c>
    </row>
    <row r="107" s="2" customFormat="1" ht="16.5" customHeight="1">
      <c r="A107" s="38"/>
      <c r="B107" s="39"/>
      <c r="C107" s="196" t="s">
        <v>168</v>
      </c>
      <c r="D107" s="196" t="s">
        <v>141</v>
      </c>
      <c r="E107" s="197" t="s">
        <v>172</v>
      </c>
      <c r="F107" s="198" t="s">
        <v>173</v>
      </c>
      <c r="G107" s="199" t="s">
        <v>155</v>
      </c>
      <c r="H107" s="200">
        <v>12.199999999999999</v>
      </c>
      <c r="I107" s="201"/>
      <c r="J107" s="202">
        <f>ROUND(I107*H107,2)</f>
        <v>0</v>
      </c>
      <c r="K107" s="198" t="s">
        <v>145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146</v>
      </c>
      <c r="AT107" s="207" t="s">
        <v>141</v>
      </c>
      <c r="AU107" s="207" t="s">
        <v>82</v>
      </c>
      <c r="AY107" s="17" t="s">
        <v>140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146</v>
      </c>
      <c r="BM107" s="207" t="s">
        <v>171</v>
      </c>
    </row>
    <row r="108" s="2" customFormat="1">
      <c r="A108" s="38"/>
      <c r="B108" s="39"/>
      <c r="C108" s="40"/>
      <c r="D108" s="209" t="s">
        <v>147</v>
      </c>
      <c r="E108" s="40"/>
      <c r="F108" s="210" t="s">
        <v>173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82</v>
      </c>
    </row>
    <row r="109" s="11" customFormat="1" ht="25.92" customHeight="1">
      <c r="A109" s="11"/>
      <c r="B109" s="182"/>
      <c r="C109" s="183"/>
      <c r="D109" s="184" t="s">
        <v>73</v>
      </c>
      <c r="E109" s="185" t="s">
        <v>8</v>
      </c>
      <c r="F109" s="185" t="s">
        <v>188</v>
      </c>
      <c r="G109" s="183"/>
      <c r="H109" s="183"/>
      <c r="I109" s="186"/>
      <c r="J109" s="187">
        <f>BK109</f>
        <v>0</v>
      </c>
      <c r="K109" s="183"/>
      <c r="L109" s="188"/>
      <c r="M109" s="189"/>
      <c r="N109" s="190"/>
      <c r="O109" s="190"/>
      <c r="P109" s="191">
        <f>SUM(P110:P113)</f>
        <v>0</v>
      </c>
      <c r="Q109" s="190"/>
      <c r="R109" s="191">
        <f>SUM(R110:R113)</f>
        <v>0.045738000000000001</v>
      </c>
      <c r="S109" s="190"/>
      <c r="T109" s="192">
        <f>SUM(T110:T113)</f>
        <v>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R109" s="193" t="s">
        <v>82</v>
      </c>
      <c r="AT109" s="194" t="s">
        <v>73</v>
      </c>
      <c r="AU109" s="194" t="s">
        <v>74</v>
      </c>
      <c r="AY109" s="193" t="s">
        <v>140</v>
      </c>
      <c r="BK109" s="195">
        <f>SUM(BK110:BK113)</f>
        <v>0</v>
      </c>
    </row>
    <row r="110" s="2" customFormat="1" ht="16.5" customHeight="1">
      <c r="A110" s="38"/>
      <c r="B110" s="39"/>
      <c r="C110" s="196" t="s">
        <v>161</v>
      </c>
      <c r="D110" s="196" t="s">
        <v>141</v>
      </c>
      <c r="E110" s="197" t="s">
        <v>189</v>
      </c>
      <c r="F110" s="198" t="s">
        <v>190</v>
      </c>
      <c r="G110" s="199" t="s">
        <v>191</v>
      </c>
      <c r="H110" s="200">
        <v>46.200000000000003</v>
      </c>
      <c r="I110" s="201"/>
      <c r="J110" s="202">
        <f>ROUND(I110*H110,2)</f>
        <v>0</v>
      </c>
      <c r="K110" s="198" t="s">
        <v>145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0.00098999999999999999</v>
      </c>
      <c r="R110" s="205">
        <f>Q110*H110</f>
        <v>0.045738000000000001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146</v>
      </c>
      <c r="AT110" s="207" t="s">
        <v>141</v>
      </c>
      <c r="AU110" s="207" t="s">
        <v>82</v>
      </c>
      <c r="AY110" s="17" t="s">
        <v>140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146</v>
      </c>
      <c r="BM110" s="207" t="s">
        <v>174</v>
      </c>
    </row>
    <row r="111" s="2" customFormat="1">
      <c r="A111" s="38"/>
      <c r="B111" s="39"/>
      <c r="C111" s="40"/>
      <c r="D111" s="209" t="s">
        <v>147</v>
      </c>
      <c r="E111" s="40"/>
      <c r="F111" s="210" t="s">
        <v>190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147</v>
      </c>
      <c r="AU111" s="17" t="s">
        <v>82</v>
      </c>
    </row>
    <row r="112" s="2" customFormat="1" ht="16.5" customHeight="1">
      <c r="A112" s="38"/>
      <c r="B112" s="39"/>
      <c r="C112" s="196" t="s">
        <v>175</v>
      </c>
      <c r="D112" s="196" t="s">
        <v>141</v>
      </c>
      <c r="E112" s="197" t="s">
        <v>196</v>
      </c>
      <c r="F112" s="198" t="s">
        <v>197</v>
      </c>
      <c r="G112" s="199" t="s">
        <v>191</v>
      </c>
      <c r="H112" s="200">
        <v>46.200000000000003</v>
      </c>
      <c r="I112" s="201"/>
      <c r="J112" s="202">
        <f>ROUND(I112*H112,2)</f>
        <v>0</v>
      </c>
      <c r="K112" s="198" t="s">
        <v>145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146</v>
      </c>
      <c r="AT112" s="207" t="s">
        <v>141</v>
      </c>
      <c r="AU112" s="207" t="s">
        <v>82</v>
      </c>
      <c r="AY112" s="17" t="s">
        <v>140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146</v>
      </c>
      <c r="BM112" s="207" t="s">
        <v>178</v>
      </c>
    </row>
    <row r="113" s="2" customFormat="1">
      <c r="A113" s="38"/>
      <c r="B113" s="39"/>
      <c r="C113" s="40"/>
      <c r="D113" s="209" t="s">
        <v>147</v>
      </c>
      <c r="E113" s="40"/>
      <c r="F113" s="210" t="s">
        <v>197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82</v>
      </c>
    </row>
    <row r="114" s="11" customFormat="1" ht="25.92" customHeight="1">
      <c r="A114" s="11"/>
      <c r="B114" s="182"/>
      <c r="C114" s="183"/>
      <c r="D114" s="184" t="s">
        <v>73</v>
      </c>
      <c r="E114" s="185" t="s">
        <v>174</v>
      </c>
      <c r="F114" s="185" t="s">
        <v>202</v>
      </c>
      <c r="G114" s="183"/>
      <c r="H114" s="183"/>
      <c r="I114" s="186"/>
      <c r="J114" s="187">
        <f>BK114</f>
        <v>0</v>
      </c>
      <c r="K114" s="183"/>
      <c r="L114" s="188"/>
      <c r="M114" s="189"/>
      <c r="N114" s="190"/>
      <c r="O114" s="190"/>
      <c r="P114" s="191">
        <f>SUM(P115:P118)</f>
        <v>0</v>
      </c>
      <c r="Q114" s="190"/>
      <c r="R114" s="191">
        <f>SUM(R115:R118)</f>
        <v>0</v>
      </c>
      <c r="S114" s="190"/>
      <c r="T114" s="192">
        <f>SUM(T115:T118)</f>
        <v>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193" t="s">
        <v>82</v>
      </c>
      <c r="AT114" s="194" t="s">
        <v>73</v>
      </c>
      <c r="AU114" s="194" t="s">
        <v>74</v>
      </c>
      <c r="AY114" s="193" t="s">
        <v>140</v>
      </c>
      <c r="BK114" s="195">
        <f>SUM(BK115:BK118)</f>
        <v>0</v>
      </c>
    </row>
    <row r="115" s="2" customFormat="1" ht="16.5" customHeight="1">
      <c r="A115" s="38"/>
      <c r="B115" s="39"/>
      <c r="C115" s="196" t="s">
        <v>165</v>
      </c>
      <c r="D115" s="196" t="s">
        <v>141</v>
      </c>
      <c r="E115" s="197" t="s">
        <v>204</v>
      </c>
      <c r="F115" s="198" t="s">
        <v>205</v>
      </c>
      <c r="G115" s="199" t="s">
        <v>155</v>
      </c>
      <c r="H115" s="200">
        <v>48.600000000000001</v>
      </c>
      <c r="I115" s="201"/>
      <c r="J115" s="202">
        <f>ROUND(I115*H115,2)</f>
        <v>0</v>
      </c>
      <c r="K115" s="198" t="s">
        <v>145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146</v>
      </c>
      <c r="AT115" s="207" t="s">
        <v>141</v>
      </c>
      <c r="AU115" s="207" t="s">
        <v>82</v>
      </c>
      <c r="AY115" s="17" t="s">
        <v>140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146</v>
      </c>
      <c r="BM115" s="207" t="s">
        <v>181</v>
      </c>
    </row>
    <row r="116" s="2" customFormat="1">
      <c r="A116" s="38"/>
      <c r="B116" s="39"/>
      <c r="C116" s="40"/>
      <c r="D116" s="209" t="s">
        <v>147</v>
      </c>
      <c r="E116" s="40"/>
      <c r="F116" s="210" t="s">
        <v>205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147</v>
      </c>
      <c r="AU116" s="17" t="s">
        <v>82</v>
      </c>
    </row>
    <row r="117" s="2" customFormat="1" ht="16.5" customHeight="1">
      <c r="A117" s="38"/>
      <c r="B117" s="39"/>
      <c r="C117" s="196" t="s">
        <v>138</v>
      </c>
      <c r="D117" s="196" t="s">
        <v>141</v>
      </c>
      <c r="E117" s="197" t="s">
        <v>479</v>
      </c>
      <c r="F117" s="198" t="s">
        <v>208</v>
      </c>
      <c r="G117" s="199" t="s">
        <v>155</v>
      </c>
      <c r="H117" s="200">
        <v>13.699999999999999</v>
      </c>
      <c r="I117" s="201"/>
      <c r="J117" s="202">
        <f>ROUND(I117*H117,2)</f>
        <v>0</v>
      </c>
      <c r="K117" s="198" t="s">
        <v>145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146</v>
      </c>
      <c r="AT117" s="207" t="s">
        <v>141</v>
      </c>
      <c r="AU117" s="207" t="s">
        <v>82</v>
      </c>
      <c r="AY117" s="17" t="s">
        <v>140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146</v>
      </c>
      <c r="BM117" s="207" t="s">
        <v>184</v>
      </c>
    </row>
    <row r="118" s="2" customFormat="1">
      <c r="A118" s="38"/>
      <c r="B118" s="39"/>
      <c r="C118" s="40"/>
      <c r="D118" s="209" t="s">
        <v>147</v>
      </c>
      <c r="E118" s="40"/>
      <c r="F118" s="210" t="s">
        <v>208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147</v>
      </c>
      <c r="AU118" s="17" t="s">
        <v>82</v>
      </c>
    </row>
    <row r="119" s="11" customFormat="1" ht="25.92" customHeight="1">
      <c r="A119" s="11"/>
      <c r="B119" s="182"/>
      <c r="C119" s="183"/>
      <c r="D119" s="184" t="s">
        <v>73</v>
      </c>
      <c r="E119" s="185" t="s">
        <v>203</v>
      </c>
      <c r="F119" s="185" t="s">
        <v>210</v>
      </c>
      <c r="G119" s="183"/>
      <c r="H119" s="183"/>
      <c r="I119" s="186"/>
      <c r="J119" s="187">
        <f>BK119</f>
        <v>0</v>
      </c>
      <c r="K119" s="183"/>
      <c r="L119" s="188"/>
      <c r="M119" s="189"/>
      <c r="N119" s="190"/>
      <c r="O119" s="190"/>
      <c r="P119" s="191">
        <f>SUM(P120:P125)</f>
        <v>0</v>
      </c>
      <c r="Q119" s="190"/>
      <c r="R119" s="191">
        <f>SUM(R120:R125)</f>
        <v>18.189999999999998</v>
      </c>
      <c r="S119" s="190"/>
      <c r="T119" s="192">
        <f>SUM(T120:T125)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3" t="s">
        <v>82</v>
      </c>
      <c r="AT119" s="194" t="s">
        <v>73</v>
      </c>
      <c r="AU119" s="194" t="s">
        <v>74</v>
      </c>
      <c r="AY119" s="193" t="s">
        <v>140</v>
      </c>
      <c r="BK119" s="195">
        <f>SUM(BK120:BK125)</f>
        <v>0</v>
      </c>
    </row>
    <row r="120" s="2" customFormat="1" ht="16.5" customHeight="1">
      <c r="A120" s="38"/>
      <c r="B120" s="39"/>
      <c r="C120" s="196" t="s">
        <v>150</v>
      </c>
      <c r="D120" s="196" t="s">
        <v>141</v>
      </c>
      <c r="E120" s="197" t="s">
        <v>212</v>
      </c>
      <c r="F120" s="198" t="s">
        <v>213</v>
      </c>
      <c r="G120" s="199" t="s">
        <v>155</v>
      </c>
      <c r="H120" s="200">
        <v>13.699999999999999</v>
      </c>
      <c r="I120" s="201"/>
      <c r="J120" s="202">
        <f>ROUND(I120*H120,2)</f>
        <v>0</v>
      </c>
      <c r="K120" s="198" t="s">
        <v>145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146</v>
      </c>
      <c r="AT120" s="207" t="s">
        <v>141</v>
      </c>
      <c r="AU120" s="207" t="s">
        <v>82</v>
      </c>
      <c r="AY120" s="17" t="s">
        <v>140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146</v>
      </c>
      <c r="BM120" s="207" t="s">
        <v>187</v>
      </c>
    </row>
    <row r="121" s="2" customFormat="1">
      <c r="A121" s="38"/>
      <c r="B121" s="39"/>
      <c r="C121" s="40"/>
      <c r="D121" s="209" t="s">
        <v>147</v>
      </c>
      <c r="E121" s="40"/>
      <c r="F121" s="210" t="s">
        <v>213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147</v>
      </c>
      <c r="AU121" s="17" t="s">
        <v>82</v>
      </c>
    </row>
    <row r="122" s="2" customFormat="1" ht="16.5" customHeight="1">
      <c r="A122" s="38"/>
      <c r="B122" s="39"/>
      <c r="C122" s="196" t="s">
        <v>157</v>
      </c>
      <c r="D122" s="196" t="s">
        <v>141</v>
      </c>
      <c r="E122" s="197" t="s">
        <v>215</v>
      </c>
      <c r="F122" s="198" t="s">
        <v>216</v>
      </c>
      <c r="G122" s="199" t="s">
        <v>155</v>
      </c>
      <c r="H122" s="200">
        <v>34.899999999999999</v>
      </c>
      <c r="I122" s="201"/>
      <c r="J122" s="202">
        <f>ROUND(I122*H122,2)</f>
        <v>0</v>
      </c>
      <c r="K122" s="198" t="s">
        <v>145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146</v>
      </c>
      <c r="AT122" s="207" t="s">
        <v>141</v>
      </c>
      <c r="AU122" s="207" t="s">
        <v>82</v>
      </c>
      <c r="AY122" s="17" t="s">
        <v>140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146</v>
      </c>
      <c r="BM122" s="207" t="s">
        <v>192</v>
      </c>
    </row>
    <row r="123" s="2" customFormat="1">
      <c r="A123" s="38"/>
      <c r="B123" s="39"/>
      <c r="C123" s="40"/>
      <c r="D123" s="209" t="s">
        <v>147</v>
      </c>
      <c r="E123" s="40"/>
      <c r="F123" s="210" t="s">
        <v>216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82</v>
      </c>
    </row>
    <row r="124" s="2" customFormat="1" ht="16.5" customHeight="1">
      <c r="A124" s="38"/>
      <c r="B124" s="39"/>
      <c r="C124" s="196" t="s">
        <v>171</v>
      </c>
      <c r="D124" s="196" t="s">
        <v>141</v>
      </c>
      <c r="E124" s="197" t="s">
        <v>218</v>
      </c>
      <c r="F124" s="198" t="s">
        <v>219</v>
      </c>
      <c r="G124" s="199" t="s">
        <v>155</v>
      </c>
      <c r="H124" s="200">
        <v>10.699999999999999</v>
      </c>
      <c r="I124" s="201"/>
      <c r="J124" s="202">
        <f>ROUND(I124*H124,2)</f>
        <v>0</v>
      </c>
      <c r="K124" s="198" t="s">
        <v>145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1.7</v>
      </c>
      <c r="R124" s="205">
        <f>Q124*H124</f>
        <v>18.189999999999998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146</v>
      </c>
      <c r="AT124" s="207" t="s">
        <v>141</v>
      </c>
      <c r="AU124" s="207" t="s">
        <v>82</v>
      </c>
      <c r="AY124" s="17" t="s">
        <v>140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146</v>
      </c>
      <c r="BM124" s="207" t="s">
        <v>195</v>
      </c>
    </row>
    <row r="125" s="2" customFormat="1">
      <c r="A125" s="38"/>
      <c r="B125" s="39"/>
      <c r="C125" s="40"/>
      <c r="D125" s="209" t="s">
        <v>147</v>
      </c>
      <c r="E125" s="40"/>
      <c r="F125" s="210" t="s">
        <v>219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82</v>
      </c>
    </row>
    <row r="126" s="11" customFormat="1" ht="25.92" customHeight="1">
      <c r="A126" s="11"/>
      <c r="B126" s="182"/>
      <c r="C126" s="183"/>
      <c r="D126" s="184" t="s">
        <v>73</v>
      </c>
      <c r="E126" s="185" t="s">
        <v>224</v>
      </c>
      <c r="F126" s="185" t="s">
        <v>225</v>
      </c>
      <c r="G126" s="183"/>
      <c r="H126" s="183"/>
      <c r="I126" s="186"/>
      <c r="J126" s="187">
        <f>BK126</f>
        <v>0</v>
      </c>
      <c r="K126" s="183"/>
      <c r="L126" s="188"/>
      <c r="M126" s="189"/>
      <c r="N126" s="190"/>
      <c r="O126" s="190"/>
      <c r="P126" s="191">
        <f>SUM(P127:P128)</f>
        <v>0</v>
      </c>
      <c r="Q126" s="190"/>
      <c r="R126" s="191">
        <f>SUM(R127:R128)</f>
        <v>0</v>
      </c>
      <c r="S126" s="190"/>
      <c r="T126" s="192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3" t="s">
        <v>82</v>
      </c>
      <c r="AT126" s="194" t="s">
        <v>73</v>
      </c>
      <c r="AU126" s="194" t="s">
        <v>74</v>
      </c>
      <c r="AY126" s="193" t="s">
        <v>140</v>
      </c>
      <c r="BK126" s="195">
        <f>SUM(BK127:BK128)</f>
        <v>0</v>
      </c>
    </row>
    <row r="127" s="2" customFormat="1" ht="24.15" customHeight="1">
      <c r="A127" s="38"/>
      <c r="B127" s="39"/>
      <c r="C127" s="196" t="s">
        <v>8</v>
      </c>
      <c r="D127" s="196" t="s">
        <v>141</v>
      </c>
      <c r="E127" s="197" t="s">
        <v>227</v>
      </c>
      <c r="F127" s="198" t="s">
        <v>228</v>
      </c>
      <c r="G127" s="199" t="s">
        <v>229</v>
      </c>
      <c r="H127" s="200">
        <v>22.800000000000001</v>
      </c>
      <c r="I127" s="201"/>
      <c r="J127" s="202">
        <f>ROUND(I127*H127,2)</f>
        <v>0</v>
      </c>
      <c r="K127" s="198" t="s">
        <v>19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146</v>
      </c>
      <c r="AT127" s="207" t="s">
        <v>141</v>
      </c>
      <c r="AU127" s="207" t="s">
        <v>82</v>
      </c>
      <c r="AY127" s="17" t="s">
        <v>140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146</v>
      </c>
      <c r="BM127" s="207" t="s">
        <v>198</v>
      </c>
    </row>
    <row r="128" s="2" customFormat="1">
      <c r="A128" s="38"/>
      <c r="B128" s="39"/>
      <c r="C128" s="40"/>
      <c r="D128" s="209" t="s">
        <v>147</v>
      </c>
      <c r="E128" s="40"/>
      <c r="F128" s="210" t="s">
        <v>228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244</v>
      </c>
      <c r="F129" s="185" t="s">
        <v>245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SUM(P130:P135)</f>
        <v>0</v>
      </c>
      <c r="Q129" s="190"/>
      <c r="R129" s="191">
        <f>SUM(R130:R135)</f>
        <v>5.2791199999999998</v>
      </c>
      <c r="S129" s="190"/>
      <c r="T129" s="192">
        <f>SUM(T130:T135)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140</v>
      </c>
      <c r="BK129" s="195">
        <f>SUM(BK130:BK135)</f>
        <v>0</v>
      </c>
    </row>
    <row r="130" s="2" customFormat="1" ht="16.5" customHeight="1">
      <c r="A130" s="38"/>
      <c r="B130" s="39"/>
      <c r="C130" s="196" t="s">
        <v>174</v>
      </c>
      <c r="D130" s="196" t="s">
        <v>141</v>
      </c>
      <c r="E130" s="197" t="s">
        <v>247</v>
      </c>
      <c r="F130" s="198" t="s">
        <v>248</v>
      </c>
      <c r="G130" s="199" t="s">
        <v>155</v>
      </c>
      <c r="H130" s="200">
        <v>2.7999999999999998</v>
      </c>
      <c r="I130" s="201"/>
      <c r="J130" s="202">
        <f>ROUND(I130*H130,2)</f>
        <v>0</v>
      </c>
      <c r="K130" s="198" t="s">
        <v>145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1.7034</v>
      </c>
      <c r="R130" s="205">
        <f>Q130*H130</f>
        <v>4.76952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146</v>
      </c>
      <c r="AT130" s="207" t="s">
        <v>141</v>
      </c>
      <c r="AU130" s="207" t="s">
        <v>82</v>
      </c>
      <c r="AY130" s="17" t="s">
        <v>140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146</v>
      </c>
      <c r="BM130" s="207" t="s">
        <v>201</v>
      </c>
    </row>
    <row r="131" s="2" customFormat="1">
      <c r="A131" s="38"/>
      <c r="B131" s="39"/>
      <c r="C131" s="40"/>
      <c r="D131" s="209" t="s">
        <v>147</v>
      </c>
      <c r="E131" s="40"/>
      <c r="F131" s="210" t="s">
        <v>248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147</v>
      </c>
      <c r="AU131" s="17" t="s">
        <v>82</v>
      </c>
    </row>
    <row r="132" s="2" customFormat="1" ht="16.5" customHeight="1">
      <c r="A132" s="38"/>
      <c r="B132" s="39"/>
      <c r="C132" s="196" t="s">
        <v>203</v>
      </c>
      <c r="D132" s="196" t="s">
        <v>141</v>
      </c>
      <c r="E132" s="197" t="s">
        <v>480</v>
      </c>
      <c r="F132" s="198" t="s">
        <v>481</v>
      </c>
      <c r="G132" s="199" t="s">
        <v>155</v>
      </c>
      <c r="H132" s="200">
        <v>0.20000000000000001</v>
      </c>
      <c r="I132" s="201"/>
      <c r="J132" s="202">
        <f>ROUND(I132*H132,2)</f>
        <v>0</v>
      </c>
      <c r="K132" s="198" t="s">
        <v>145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2.5</v>
      </c>
      <c r="R132" s="205">
        <f>Q132*H132</f>
        <v>0.5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146</v>
      </c>
      <c r="AT132" s="207" t="s">
        <v>141</v>
      </c>
      <c r="AU132" s="207" t="s">
        <v>82</v>
      </c>
      <c r="AY132" s="17" t="s">
        <v>140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146</v>
      </c>
      <c r="BM132" s="207" t="s">
        <v>206</v>
      </c>
    </row>
    <row r="133" s="2" customFormat="1">
      <c r="A133" s="38"/>
      <c r="B133" s="39"/>
      <c r="C133" s="40"/>
      <c r="D133" s="209" t="s">
        <v>147</v>
      </c>
      <c r="E133" s="40"/>
      <c r="F133" s="210" t="s">
        <v>481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82</v>
      </c>
    </row>
    <row r="134" s="2" customFormat="1" ht="16.5" customHeight="1">
      <c r="A134" s="38"/>
      <c r="B134" s="39"/>
      <c r="C134" s="196" t="s">
        <v>178</v>
      </c>
      <c r="D134" s="196" t="s">
        <v>141</v>
      </c>
      <c r="E134" s="197" t="s">
        <v>482</v>
      </c>
      <c r="F134" s="198" t="s">
        <v>483</v>
      </c>
      <c r="G134" s="199" t="s">
        <v>191</v>
      </c>
      <c r="H134" s="200">
        <v>2</v>
      </c>
      <c r="I134" s="201"/>
      <c r="J134" s="202">
        <f>ROUND(I134*H134,2)</f>
        <v>0</v>
      </c>
      <c r="K134" s="198" t="s">
        <v>145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0.0047999999999999996</v>
      </c>
      <c r="R134" s="205">
        <f>Q134*H134</f>
        <v>0.0095999999999999992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146</v>
      </c>
      <c r="AT134" s="207" t="s">
        <v>141</v>
      </c>
      <c r="AU134" s="207" t="s">
        <v>82</v>
      </c>
      <c r="AY134" s="17" t="s">
        <v>140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146</v>
      </c>
      <c r="BM134" s="207" t="s">
        <v>209</v>
      </c>
    </row>
    <row r="135" s="2" customFormat="1">
      <c r="A135" s="38"/>
      <c r="B135" s="39"/>
      <c r="C135" s="40"/>
      <c r="D135" s="209" t="s">
        <v>147</v>
      </c>
      <c r="E135" s="40"/>
      <c r="F135" s="210" t="s">
        <v>483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82</v>
      </c>
    </row>
    <row r="136" s="11" customFormat="1" ht="25.92" customHeight="1">
      <c r="A136" s="11"/>
      <c r="B136" s="182"/>
      <c r="C136" s="183"/>
      <c r="D136" s="184" t="s">
        <v>73</v>
      </c>
      <c r="E136" s="185" t="s">
        <v>484</v>
      </c>
      <c r="F136" s="185" t="s">
        <v>485</v>
      </c>
      <c r="G136" s="183"/>
      <c r="H136" s="183"/>
      <c r="I136" s="186"/>
      <c r="J136" s="187">
        <f>BK136</f>
        <v>0</v>
      </c>
      <c r="K136" s="183"/>
      <c r="L136" s="188"/>
      <c r="M136" s="189"/>
      <c r="N136" s="190"/>
      <c r="O136" s="190"/>
      <c r="P136" s="191">
        <f>SUM(P137:P142)</f>
        <v>0</v>
      </c>
      <c r="Q136" s="190"/>
      <c r="R136" s="191">
        <f>SUM(R137:R142)</f>
        <v>0.0019599999999999999</v>
      </c>
      <c r="S136" s="190"/>
      <c r="T136" s="192">
        <f>SUM(T137:T142)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3" t="s">
        <v>82</v>
      </c>
      <c r="AT136" s="194" t="s">
        <v>73</v>
      </c>
      <c r="AU136" s="194" t="s">
        <v>74</v>
      </c>
      <c r="AY136" s="193" t="s">
        <v>140</v>
      </c>
      <c r="BK136" s="195">
        <f>SUM(BK137:BK142)</f>
        <v>0</v>
      </c>
    </row>
    <row r="137" s="2" customFormat="1" ht="16.5" customHeight="1">
      <c r="A137" s="38"/>
      <c r="B137" s="39"/>
      <c r="C137" s="196" t="s">
        <v>211</v>
      </c>
      <c r="D137" s="196" t="s">
        <v>141</v>
      </c>
      <c r="E137" s="197" t="s">
        <v>486</v>
      </c>
      <c r="F137" s="198" t="s">
        <v>487</v>
      </c>
      <c r="G137" s="199" t="s">
        <v>242</v>
      </c>
      <c r="H137" s="200">
        <v>6</v>
      </c>
      <c r="I137" s="201"/>
      <c r="J137" s="202">
        <f>ROUND(I137*H137,2)</f>
        <v>0</v>
      </c>
      <c r="K137" s="198" t="s">
        <v>145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0.00022000000000000001</v>
      </c>
      <c r="R137" s="205">
        <f>Q137*H137</f>
        <v>0.00132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146</v>
      </c>
      <c r="AT137" s="207" t="s">
        <v>141</v>
      </c>
      <c r="AU137" s="207" t="s">
        <v>82</v>
      </c>
      <c r="AY137" s="17" t="s">
        <v>140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146</v>
      </c>
      <c r="BM137" s="207" t="s">
        <v>214</v>
      </c>
    </row>
    <row r="138" s="2" customFormat="1">
      <c r="A138" s="38"/>
      <c r="B138" s="39"/>
      <c r="C138" s="40"/>
      <c r="D138" s="209" t="s">
        <v>147</v>
      </c>
      <c r="E138" s="40"/>
      <c r="F138" s="210" t="s">
        <v>487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82</v>
      </c>
    </row>
    <row r="139" s="2" customFormat="1" ht="16.5" customHeight="1">
      <c r="A139" s="38"/>
      <c r="B139" s="39"/>
      <c r="C139" s="196" t="s">
        <v>181</v>
      </c>
      <c r="D139" s="196" t="s">
        <v>141</v>
      </c>
      <c r="E139" s="197" t="s">
        <v>488</v>
      </c>
      <c r="F139" s="198" t="s">
        <v>489</v>
      </c>
      <c r="G139" s="199" t="s">
        <v>242</v>
      </c>
      <c r="H139" s="200">
        <v>2</v>
      </c>
      <c r="I139" s="201"/>
      <c r="J139" s="202">
        <f>ROUND(I139*H139,2)</f>
        <v>0</v>
      </c>
      <c r="K139" s="198" t="s">
        <v>145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0.00032000000000000003</v>
      </c>
      <c r="R139" s="205">
        <f>Q139*H139</f>
        <v>0.00064000000000000005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146</v>
      </c>
      <c r="AT139" s="207" t="s">
        <v>141</v>
      </c>
      <c r="AU139" s="207" t="s">
        <v>82</v>
      </c>
      <c r="AY139" s="17" t="s">
        <v>140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146</v>
      </c>
      <c r="BM139" s="207" t="s">
        <v>217</v>
      </c>
    </row>
    <row r="140" s="2" customFormat="1">
      <c r="A140" s="38"/>
      <c r="B140" s="39"/>
      <c r="C140" s="40"/>
      <c r="D140" s="209" t="s">
        <v>147</v>
      </c>
      <c r="E140" s="40"/>
      <c r="F140" s="210" t="s">
        <v>489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82</v>
      </c>
    </row>
    <row r="141" s="2" customFormat="1" ht="16.5" customHeight="1">
      <c r="A141" s="38"/>
      <c r="B141" s="39"/>
      <c r="C141" s="196" t="s">
        <v>7</v>
      </c>
      <c r="D141" s="196" t="s">
        <v>141</v>
      </c>
      <c r="E141" s="197" t="s">
        <v>490</v>
      </c>
      <c r="F141" s="198" t="s">
        <v>491</v>
      </c>
      <c r="G141" s="199" t="s">
        <v>242</v>
      </c>
      <c r="H141" s="200">
        <v>1</v>
      </c>
      <c r="I141" s="201"/>
      <c r="J141" s="202">
        <f>ROUND(I141*H141,2)</f>
        <v>0</v>
      </c>
      <c r="K141" s="198" t="s">
        <v>145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146</v>
      </c>
      <c r="AT141" s="207" t="s">
        <v>141</v>
      </c>
      <c r="AU141" s="207" t="s">
        <v>82</v>
      </c>
      <c r="AY141" s="17" t="s">
        <v>140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146</v>
      </c>
      <c r="BM141" s="207" t="s">
        <v>220</v>
      </c>
    </row>
    <row r="142" s="2" customFormat="1">
      <c r="A142" s="38"/>
      <c r="B142" s="39"/>
      <c r="C142" s="40"/>
      <c r="D142" s="209" t="s">
        <v>147</v>
      </c>
      <c r="E142" s="40"/>
      <c r="F142" s="210" t="s">
        <v>491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82</v>
      </c>
    </row>
    <row r="143" s="11" customFormat="1" ht="25.92" customHeight="1">
      <c r="A143" s="11"/>
      <c r="B143" s="182"/>
      <c r="C143" s="183"/>
      <c r="D143" s="184" t="s">
        <v>73</v>
      </c>
      <c r="E143" s="185" t="s">
        <v>261</v>
      </c>
      <c r="F143" s="185" t="s">
        <v>262</v>
      </c>
      <c r="G143" s="183"/>
      <c r="H143" s="183"/>
      <c r="I143" s="186"/>
      <c r="J143" s="187">
        <f>BK143</f>
        <v>0</v>
      </c>
      <c r="K143" s="183"/>
      <c r="L143" s="188"/>
      <c r="M143" s="189"/>
      <c r="N143" s="190"/>
      <c r="O143" s="190"/>
      <c r="P143" s="191">
        <f>SUM(P144:P145)</f>
        <v>0</v>
      </c>
      <c r="Q143" s="190"/>
      <c r="R143" s="191">
        <f>SUM(R144:R145)</f>
        <v>0</v>
      </c>
      <c r="S143" s="190"/>
      <c r="T143" s="192">
        <f>SUM(T144:T145)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3" t="s">
        <v>82</v>
      </c>
      <c r="AT143" s="194" t="s">
        <v>73</v>
      </c>
      <c r="AU143" s="194" t="s">
        <v>74</v>
      </c>
      <c r="AY143" s="193" t="s">
        <v>140</v>
      </c>
      <c r="BK143" s="195">
        <f>SUM(BK144:BK145)</f>
        <v>0</v>
      </c>
    </row>
    <row r="144" s="2" customFormat="1" ht="16.5" customHeight="1">
      <c r="A144" s="38"/>
      <c r="B144" s="39"/>
      <c r="C144" s="196" t="s">
        <v>184</v>
      </c>
      <c r="D144" s="196" t="s">
        <v>141</v>
      </c>
      <c r="E144" s="197" t="s">
        <v>492</v>
      </c>
      <c r="F144" s="198" t="s">
        <v>493</v>
      </c>
      <c r="G144" s="199" t="s">
        <v>144</v>
      </c>
      <c r="H144" s="200">
        <v>35</v>
      </c>
      <c r="I144" s="201"/>
      <c r="J144" s="202">
        <f>ROUND(I144*H144,2)</f>
        <v>0</v>
      </c>
      <c r="K144" s="198" t="s">
        <v>145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146</v>
      </c>
      <c r="AT144" s="207" t="s">
        <v>141</v>
      </c>
      <c r="AU144" s="207" t="s">
        <v>82</v>
      </c>
      <c r="AY144" s="17" t="s">
        <v>140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146</v>
      </c>
      <c r="BM144" s="207" t="s">
        <v>223</v>
      </c>
    </row>
    <row r="145" s="2" customFormat="1">
      <c r="A145" s="38"/>
      <c r="B145" s="39"/>
      <c r="C145" s="40"/>
      <c r="D145" s="209" t="s">
        <v>147</v>
      </c>
      <c r="E145" s="40"/>
      <c r="F145" s="210" t="s">
        <v>493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280</v>
      </c>
      <c r="F146" s="185" t="s">
        <v>281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SUM(P147:P158)</f>
        <v>0</v>
      </c>
      <c r="Q146" s="190"/>
      <c r="R146" s="191">
        <f>SUM(R147:R158)</f>
        <v>0.31933</v>
      </c>
      <c r="S146" s="190"/>
      <c r="T146" s="192">
        <f>SUM(T147:T158)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140</v>
      </c>
      <c r="BK146" s="195">
        <f>SUM(BK147:BK158)</f>
        <v>0</v>
      </c>
    </row>
    <row r="147" s="2" customFormat="1" ht="16.5" customHeight="1">
      <c r="A147" s="38"/>
      <c r="B147" s="39"/>
      <c r="C147" s="196" t="s">
        <v>226</v>
      </c>
      <c r="D147" s="196" t="s">
        <v>141</v>
      </c>
      <c r="E147" s="197" t="s">
        <v>494</v>
      </c>
      <c r="F147" s="198" t="s">
        <v>495</v>
      </c>
      <c r="G147" s="199" t="s">
        <v>242</v>
      </c>
      <c r="H147" s="200">
        <v>2</v>
      </c>
      <c r="I147" s="201"/>
      <c r="J147" s="202">
        <f>ROUND(I147*H147,2)</f>
        <v>0</v>
      </c>
      <c r="K147" s="198" t="s">
        <v>145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0.00022000000000000001</v>
      </c>
      <c r="R147" s="205">
        <f>Q147*H147</f>
        <v>0.00044000000000000002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146</v>
      </c>
      <c r="AT147" s="207" t="s">
        <v>141</v>
      </c>
      <c r="AU147" s="207" t="s">
        <v>82</v>
      </c>
      <c r="AY147" s="17" t="s">
        <v>140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146</v>
      </c>
      <c r="BM147" s="207" t="s">
        <v>230</v>
      </c>
    </row>
    <row r="148" s="2" customFormat="1">
      <c r="A148" s="38"/>
      <c r="B148" s="39"/>
      <c r="C148" s="40"/>
      <c r="D148" s="209" t="s">
        <v>147</v>
      </c>
      <c r="E148" s="40"/>
      <c r="F148" s="210" t="s">
        <v>495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82</v>
      </c>
    </row>
    <row r="149" s="2" customFormat="1" ht="16.5" customHeight="1">
      <c r="A149" s="38"/>
      <c r="B149" s="39"/>
      <c r="C149" s="196" t="s">
        <v>187</v>
      </c>
      <c r="D149" s="196" t="s">
        <v>141</v>
      </c>
      <c r="E149" s="197" t="s">
        <v>496</v>
      </c>
      <c r="F149" s="198" t="s">
        <v>497</v>
      </c>
      <c r="G149" s="199" t="s">
        <v>242</v>
      </c>
      <c r="H149" s="200">
        <v>1</v>
      </c>
      <c r="I149" s="201"/>
      <c r="J149" s="202">
        <f>ROUND(I149*H149,2)</f>
        <v>0</v>
      </c>
      <c r="K149" s="198" t="s">
        <v>145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0.0027699999999999999</v>
      </c>
      <c r="R149" s="205">
        <f>Q149*H149</f>
        <v>0.0027699999999999999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146</v>
      </c>
      <c r="AT149" s="207" t="s">
        <v>141</v>
      </c>
      <c r="AU149" s="207" t="s">
        <v>82</v>
      </c>
      <c r="AY149" s="17" t="s">
        <v>140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146</v>
      </c>
      <c r="BM149" s="207" t="s">
        <v>234</v>
      </c>
    </row>
    <row r="150" s="2" customFormat="1">
      <c r="A150" s="38"/>
      <c r="B150" s="39"/>
      <c r="C150" s="40"/>
      <c r="D150" s="209" t="s">
        <v>147</v>
      </c>
      <c r="E150" s="40"/>
      <c r="F150" s="210" t="s">
        <v>497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82</v>
      </c>
    </row>
    <row r="151" s="2" customFormat="1" ht="16.5" customHeight="1">
      <c r="A151" s="38"/>
      <c r="B151" s="39"/>
      <c r="C151" s="196" t="s">
        <v>235</v>
      </c>
      <c r="D151" s="196" t="s">
        <v>141</v>
      </c>
      <c r="E151" s="197" t="s">
        <v>498</v>
      </c>
      <c r="F151" s="198" t="s">
        <v>499</v>
      </c>
      <c r="G151" s="199" t="s">
        <v>144</v>
      </c>
      <c r="H151" s="200">
        <v>35</v>
      </c>
      <c r="I151" s="201"/>
      <c r="J151" s="202">
        <f>ROUND(I151*H151,2)</f>
        <v>0</v>
      </c>
      <c r="K151" s="198" t="s">
        <v>145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146</v>
      </c>
      <c r="AT151" s="207" t="s">
        <v>141</v>
      </c>
      <c r="AU151" s="207" t="s">
        <v>82</v>
      </c>
      <c r="AY151" s="17" t="s">
        <v>140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146</v>
      </c>
      <c r="BM151" s="207" t="s">
        <v>238</v>
      </c>
    </row>
    <row r="152" s="2" customFormat="1">
      <c r="A152" s="38"/>
      <c r="B152" s="39"/>
      <c r="C152" s="40"/>
      <c r="D152" s="209" t="s">
        <v>147</v>
      </c>
      <c r="E152" s="40"/>
      <c r="F152" s="210" t="s">
        <v>499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147</v>
      </c>
      <c r="AU152" s="17" t="s">
        <v>82</v>
      </c>
    </row>
    <row r="153" s="2" customFormat="1" ht="16.5" customHeight="1">
      <c r="A153" s="38"/>
      <c r="B153" s="39"/>
      <c r="C153" s="196" t="s">
        <v>192</v>
      </c>
      <c r="D153" s="196" t="s">
        <v>141</v>
      </c>
      <c r="E153" s="197" t="s">
        <v>500</v>
      </c>
      <c r="F153" s="198" t="s">
        <v>501</v>
      </c>
      <c r="G153" s="199" t="s">
        <v>144</v>
      </c>
      <c r="H153" s="200">
        <v>35</v>
      </c>
      <c r="I153" s="201"/>
      <c r="J153" s="202">
        <f>ROUND(I153*H153,2)</f>
        <v>0</v>
      </c>
      <c r="K153" s="198" t="s">
        <v>145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146</v>
      </c>
      <c r="AT153" s="207" t="s">
        <v>141</v>
      </c>
      <c r="AU153" s="207" t="s">
        <v>82</v>
      </c>
      <c r="AY153" s="17" t="s">
        <v>140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146</v>
      </c>
      <c r="BM153" s="207" t="s">
        <v>243</v>
      </c>
    </row>
    <row r="154" s="2" customFormat="1">
      <c r="A154" s="38"/>
      <c r="B154" s="39"/>
      <c r="C154" s="40"/>
      <c r="D154" s="209" t="s">
        <v>147</v>
      </c>
      <c r="E154" s="40"/>
      <c r="F154" s="210" t="s">
        <v>501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147</v>
      </c>
      <c r="AU154" s="17" t="s">
        <v>82</v>
      </c>
    </row>
    <row r="155" s="2" customFormat="1" ht="16.5" customHeight="1">
      <c r="A155" s="38"/>
      <c r="B155" s="39"/>
      <c r="C155" s="196" t="s">
        <v>246</v>
      </c>
      <c r="D155" s="196" t="s">
        <v>141</v>
      </c>
      <c r="E155" s="197" t="s">
        <v>502</v>
      </c>
      <c r="F155" s="198" t="s">
        <v>503</v>
      </c>
      <c r="G155" s="199" t="s">
        <v>242</v>
      </c>
      <c r="H155" s="200">
        <v>2</v>
      </c>
      <c r="I155" s="201"/>
      <c r="J155" s="202">
        <f>ROUND(I155*H155,2)</f>
        <v>0</v>
      </c>
      <c r="K155" s="198" t="s">
        <v>145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0.12303</v>
      </c>
      <c r="R155" s="205">
        <f>Q155*H155</f>
        <v>0.24606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146</v>
      </c>
      <c r="AT155" s="207" t="s">
        <v>141</v>
      </c>
      <c r="AU155" s="207" t="s">
        <v>82</v>
      </c>
      <c r="AY155" s="17" t="s">
        <v>140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146</v>
      </c>
      <c r="BM155" s="207" t="s">
        <v>249</v>
      </c>
    </row>
    <row r="156" s="2" customFormat="1">
      <c r="A156" s="38"/>
      <c r="B156" s="39"/>
      <c r="C156" s="40"/>
      <c r="D156" s="209" t="s">
        <v>147</v>
      </c>
      <c r="E156" s="40"/>
      <c r="F156" s="210" t="s">
        <v>503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147</v>
      </c>
      <c r="AU156" s="17" t="s">
        <v>82</v>
      </c>
    </row>
    <row r="157" s="2" customFormat="1" ht="16.5" customHeight="1">
      <c r="A157" s="38"/>
      <c r="B157" s="39"/>
      <c r="C157" s="196" t="s">
        <v>195</v>
      </c>
      <c r="D157" s="196" t="s">
        <v>141</v>
      </c>
      <c r="E157" s="197" t="s">
        <v>504</v>
      </c>
      <c r="F157" s="198" t="s">
        <v>505</v>
      </c>
      <c r="G157" s="199" t="s">
        <v>288</v>
      </c>
      <c r="H157" s="200">
        <v>2</v>
      </c>
      <c r="I157" s="201"/>
      <c r="J157" s="202">
        <f>ROUND(I157*H157,2)</f>
        <v>0</v>
      </c>
      <c r="K157" s="198" t="s">
        <v>145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0.035029999999999999</v>
      </c>
      <c r="R157" s="205">
        <f>Q157*H157</f>
        <v>0.070059999999999997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146</v>
      </c>
      <c r="AT157" s="207" t="s">
        <v>141</v>
      </c>
      <c r="AU157" s="207" t="s">
        <v>82</v>
      </c>
      <c r="AY157" s="17" t="s">
        <v>140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146</v>
      </c>
      <c r="BM157" s="207" t="s">
        <v>254</v>
      </c>
    </row>
    <row r="158" s="2" customFormat="1">
      <c r="A158" s="38"/>
      <c r="B158" s="39"/>
      <c r="C158" s="40"/>
      <c r="D158" s="209" t="s">
        <v>147</v>
      </c>
      <c r="E158" s="40"/>
      <c r="F158" s="210" t="s">
        <v>505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147</v>
      </c>
      <c r="AU158" s="17" t="s">
        <v>82</v>
      </c>
    </row>
    <row r="159" s="11" customFormat="1" ht="25.92" customHeight="1">
      <c r="A159" s="11"/>
      <c r="B159" s="182"/>
      <c r="C159" s="183"/>
      <c r="D159" s="184" t="s">
        <v>73</v>
      </c>
      <c r="E159" s="185" t="s">
        <v>321</v>
      </c>
      <c r="F159" s="185" t="s">
        <v>322</v>
      </c>
      <c r="G159" s="183"/>
      <c r="H159" s="183"/>
      <c r="I159" s="186"/>
      <c r="J159" s="187">
        <f>BK159</f>
        <v>0</v>
      </c>
      <c r="K159" s="183"/>
      <c r="L159" s="188"/>
      <c r="M159" s="189"/>
      <c r="N159" s="190"/>
      <c r="O159" s="190"/>
      <c r="P159" s="191">
        <f>SUM(P160:P161)</f>
        <v>0</v>
      </c>
      <c r="Q159" s="190"/>
      <c r="R159" s="191">
        <f>SUM(R160:R161)</f>
        <v>0</v>
      </c>
      <c r="S159" s="190"/>
      <c r="T159" s="192">
        <f>SUM(T160:T161)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3" t="s">
        <v>82</v>
      </c>
      <c r="AT159" s="194" t="s">
        <v>73</v>
      </c>
      <c r="AU159" s="194" t="s">
        <v>74</v>
      </c>
      <c r="AY159" s="193" t="s">
        <v>140</v>
      </c>
      <c r="BK159" s="195">
        <f>SUM(BK160:BK161)</f>
        <v>0</v>
      </c>
    </row>
    <row r="160" s="2" customFormat="1" ht="16.5" customHeight="1">
      <c r="A160" s="38"/>
      <c r="B160" s="39"/>
      <c r="C160" s="196" t="s">
        <v>257</v>
      </c>
      <c r="D160" s="196" t="s">
        <v>141</v>
      </c>
      <c r="E160" s="197" t="s">
        <v>323</v>
      </c>
      <c r="F160" s="198" t="s">
        <v>324</v>
      </c>
      <c r="G160" s="199" t="s">
        <v>229</v>
      </c>
      <c r="H160" s="200">
        <v>24.137</v>
      </c>
      <c r="I160" s="201"/>
      <c r="J160" s="202">
        <f>ROUND(I160*H160,2)</f>
        <v>0</v>
      </c>
      <c r="K160" s="198" t="s">
        <v>145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146</v>
      </c>
      <c r="AT160" s="207" t="s">
        <v>141</v>
      </c>
      <c r="AU160" s="207" t="s">
        <v>82</v>
      </c>
      <c r="AY160" s="17" t="s">
        <v>140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146</v>
      </c>
      <c r="BM160" s="207" t="s">
        <v>260</v>
      </c>
    </row>
    <row r="161" s="2" customFormat="1">
      <c r="A161" s="38"/>
      <c r="B161" s="39"/>
      <c r="C161" s="40"/>
      <c r="D161" s="209" t="s">
        <v>147</v>
      </c>
      <c r="E161" s="40"/>
      <c r="F161" s="210" t="s">
        <v>324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147</v>
      </c>
      <c r="AU161" s="17" t="s">
        <v>82</v>
      </c>
    </row>
    <row r="162" s="11" customFormat="1" ht="25.92" customHeight="1">
      <c r="A162" s="11"/>
      <c r="B162" s="182"/>
      <c r="C162" s="183"/>
      <c r="D162" s="184" t="s">
        <v>73</v>
      </c>
      <c r="E162" s="185" t="s">
        <v>506</v>
      </c>
      <c r="F162" s="185" t="s">
        <v>507</v>
      </c>
      <c r="G162" s="183"/>
      <c r="H162" s="183"/>
      <c r="I162" s="186"/>
      <c r="J162" s="187">
        <f>BK162</f>
        <v>0</v>
      </c>
      <c r="K162" s="183"/>
      <c r="L162" s="188"/>
      <c r="M162" s="189"/>
      <c r="N162" s="190"/>
      <c r="O162" s="190"/>
      <c r="P162" s="191">
        <f>SUM(P163:P164)</f>
        <v>0</v>
      </c>
      <c r="Q162" s="190"/>
      <c r="R162" s="191">
        <f>SUM(R163:R164)</f>
        <v>0</v>
      </c>
      <c r="S162" s="190"/>
      <c r="T162" s="192">
        <f>SUM(T163:T164)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3" t="s">
        <v>82</v>
      </c>
      <c r="AT162" s="194" t="s">
        <v>73</v>
      </c>
      <c r="AU162" s="194" t="s">
        <v>74</v>
      </c>
      <c r="AY162" s="193" t="s">
        <v>140</v>
      </c>
      <c r="BK162" s="195">
        <f>SUM(BK163:BK164)</f>
        <v>0</v>
      </c>
    </row>
    <row r="163" s="2" customFormat="1" ht="16.5" customHeight="1">
      <c r="A163" s="38"/>
      <c r="B163" s="39"/>
      <c r="C163" s="196" t="s">
        <v>198</v>
      </c>
      <c r="D163" s="196" t="s">
        <v>141</v>
      </c>
      <c r="E163" s="197" t="s">
        <v>508</v>
      </c>
      <c r="F163" s="198" t="s">
        <v>509</v>
      </c>
      <c r="G163" s="199" t="s">
        <v>144</v>
      </c>
      <c r="H163" s="200">
        <v>35</v>
      </c>
      <c r="I163" s="201"/>
      <c r="J163" s="202">
        <f>ROUND(I163*H163,2)</f>
        <v>0</v>
      </c>
      <c r="K163" s="198" t="s">
        <v>145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146</v>
      </c>
      <c r="AT163" s="207" t="s">
        <v>141</v>
      </c>
      <c r="AU163" s="207" t="s">
        <v>82</v>
      </c>
      <c r="AY163" s="17" t="s">
        <v>140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146</v>
      </c>
      <c r="BM163" s="207" t="s">
        <v>265</v>
      </c>
    </row>
    <row r="164" s="2" customFormat="1">
      <c r="A164" s="38"/>
      <c r="B164" s="39"/>
      <c r="C164" s="40"/>
      <c r="D164" s="209" t="s">
        <v>147</v>
      </c>
      <c r="E164" s="40"/>
      <c r="F164" s="210" t="s">
        <v>510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147</v>
      </c>
      <c r="AU164" s="17" t="s">
        <v>82</v>
      </c>
    </row>
    <row r="165" s="11" customFormat="1" ht="25.92" customHeight="1">
      <c r="A165" s="11"/>
      <c r="B165" s="182"/>
      <c r="C165" s="183"/>
      <c r="D165" s="184" t="s">
        <v>73</v>
      </c>
      <c r="E165" s="185" t="s">
        <v>329</v>
      </c>
      <c r="F165" s="185" t="s">
        <v>330</v>
      </c>
      <c r="G165" s="183"/>
      <c r="H165" s="183"/>
      <c r="I165" s="186"/>
      <c r="J165" s="187">
        <f>BK165</f>
        <v>0</v>
      </c>
      <c r="K165" s="183"/>
      <c r="L165" s="188"/>
      <c r="M165" s="189"/>
      <c r="N165" s="190"/>
      <c r="O165" s="190"/>
      <c r="P165" s="191">
        <f>SUM(P166:P187)</f>
        <v>0</v>
      </c>
      <c r="Q165" s="190"/>
      <c r="R165" s="191">
        <f>SUM(R166:R187)</f>
        <v>0.18020000000000003</v>
      </c>
      <c r="S165" s="190"/>
      <c r="T165" s="192">
        <f>SUM(T166:T187)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3" t="s">
        <v>82</v>
      </c>
      <c r="AT165" s="194" t="s">
        <v>73</v>
      </c>
      <c r="AU165" s="194" t="s">
        <v>74</v>
      </c>
      <c r="AY165" s="193" t="s">
        <v>140</v>
      </c>
      <c r="BK165" s="195">
        <f>SUM(BK166:BK187)</f>
        <v>0</v>
      </c>
    </row>
    <row r="166" s="2" customFormat="1" ht="16.5" customHeight="1">
      <c r="A166" s="38"/>
      <c r="B166" s="39"/>
      <c r="C166" s="196" t="s">
        <v>266</v>
      </c>
      <c r="D166" s="196" t="s">
        <v>141</v>
      </c>
      <c r="E166" s="197" t="s">
        <v>511</v>
      </c>
      <c r="F166" s="198" t="s">
        <v>512</v>
      </c>
      <c r="G166" s="199" t="s">
        <v>144</v>
      </c>
      <c r="H166" s="200">
        <v>35</v>
      </c>
      <c r="I166" s="201"/>
      <c r="J166" s="202">
        <f>ROUND(I166*H166,2)</f>
        <v>0</v>
      </c>
      <c r="K166" s="198" t="s">
        <v>145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146</v>
      </c>
      <c r="AT166" s="207" t="s">
        <v>141</v>
      </c>
      <c r="AU166" s="207" t="s">
        <v>82</v>
      </c>
      <c r="AY166" s="17" t="s">
        <v>140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146</v>
      </c>
      <c r="BM166" s="207" t="s">
        <v>269</v>
      </c>
    </row>
    <row r="167" s="2" customFormat="1">
      <c r="A167" s="38"/>
      <c r="B167" s="39"/>
      <c r="C167" s="40"/>
      <c r="D167" s="209" t="s">
        <v>147</v>
      </c>
      <c r="E167" s="40"/>
      <c r="F167" s="210" t="s">
        <v>512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147</v>
      </c>
      <c r="AU167" s="17" t="s">
        <v>82</v>
      </c>
    </row>
    <row r="168" s="2" customFormat="1" ht="16.5" customHeight="1">
      <c r="A168" s="38"/>
      <c r="B168" s="39"/>
      <c r="C168" s="196" t="s">
        <v>201</v>
      </c>
      <c r="D168" s="196" t="s">
        <v>141</v>
      </c>
      <c r="E168" s="197" t="s">
        <v>513</v>
      </c>
      <c r="F168" s="198" t="s">
        <v>514</v>
      </c>
      <c r="G168" s="199" t="s">
        <v>242</v>
      </c>
      <c r="H168" s="200">
        <v>2</v>
      </c>
      <c r="I168" s="201"/>
      <c r="J168" s="202">
        <f>ROUND(I168*H168,2)</f>
        <v>0</v>
      </c>
      <c r="K168" s="198" t="s">
        <v>145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146</v>
      </c>
      <c r="AT168" s="207" t="s">
        <v>141</v>
      </c>
      <c r="AU168" s="207" t="s">
        <v>82</v>
      </c>
      <c r="AY168" s="17" t="s">
        <v>140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146</v>
      </c>
      <c r="BM168" s="207" t="s">
        <v>272</v>
      </c>
    </row>
    <row r="169" s="2" customFormat="1">
      <c r="A169" s="38"/>
      <c r="B169" s="39"/>
      <c r="C169" s="40"/>
      <c r="D169" s="209" t="s">
        <v>147</v>
      </c>
      <c r="E169" s="40"/>
      <c r="F169" s="210" t="s">
        <v>515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147</v>
      </c>
      <c r="AU169" s="17" t="s">
        <v>82</v>
      </c>
    </row>
    <row r="170" s="2" customFormat="1" ht="16.5" customHeight="1">
      <c r="A170" s="38"/>
      <c r="B170" s="39"/>
      <c r="C170" s="196" t="s">
        <v>273</v>
      </c>
      <c r="D170" s="196" t="s">
        <v>141</v>
      </c>
      <c r="E170" s="197" t="s">
        <v>516</v>
      </c>
      <c r="F170" s="198" t="s">
        <v>517</v>
      </c>
      <c r="G170" s="199" t="s">
        <v>242</v>
      </c>
      <c r="H170" s="200">
        <v>2</v>
      </c>
      <c r="I170" s="201"/>
      <c r="J170" s="202">
        <f>ROUND(I170*H170,2)</f>
        <v>0</v>
      </c>
      <c r="K170" s="198" t="s">
        <v>145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146</v>
      </c>
      <c r="AT170" s="207" t="s">
        <v>141</v>
      </c>
      <c r="AU170" s="207" t="s">
        <v>82</v>
      </c>
      <c r="AY170" s="17" t="s">
        <v>140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146</v>
      </c>
      <c r="BM170" s="207" t="s">
        <v>276</v>
      </c>
    </row>
    <row r="171" s="2" customFormat="1">
      <c r="A171" s="38"/>
      <c r="B171" s="39"/>
      <c r="C171" s="40"/>
      <c r="D171" s="209" t="s">
        <v>147</v>
      </c>
      <c r="E171" s="40"/>
      <c r="F171" s="210" t="s">
        <v>518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147</v>
      </c>
      <c r="AU171" s="17" t="s">
        <v>82</v>
      </c>
    </row>
    <row r="172" s="2" customFormat="1" ht="16.5" customHeight="1">
      <c r="A172" s="38"/>
      <c r="B172" s="39"/>
      <c r="C172" s="196" t="s">
        <v>206</v>
      </c>
      <c r="D172" s="196" t="s">
        <v>141</v>
      </c>
      <c r="E172" s="197" t="s">
        <v>519</v>
      </c>
      <c r="F172" s="198" t="s">
        <v>520</v>
      </c>
      <c r="G172" s="199" t="s">
        <v>242</v>
      </c>
      <c r="H172" s="200">
        <v>2</v>
      </c>
      <c r="I172" s="201"/>
      <c r="J172" s="202">
        <f>ROUND(I172*H172,2)</f>
        <v>0</v>
      </c>
      <c r="K172" s="198" t="s">
        <v>145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146</v>
      </c>
      <c r="AT172" s="207" t="s">
        <v>141</v>
      </c>
      <c r="AU172" s="207" t="s">
        <v>82</v>
      </c>
      <c r="AY172" s="17" t="s">
        <v>140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146</v>
      </c>
      <c r="BM172" s="207" t="s">
        <v>279</v>
      </c>
    </row>
    <row r="173" s="2" customFormat="1">
      <c r="A173" s="38"/>
      <c r="B173" s="39"/>
      <c r="C173" s="40"/>
      <c r="D173" s="209" t="s">
        <v>147</v>
      </c>
      <c r="E173" s="40"/>
      <c r="F173" s="210" t="s">
        <v>520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147</v>
      </c>
      <c r="AU173" s="17" t="s">
        <v>82</v>
      </c>
    </row>
    <row r="174" s="2" customFormat="1" ht="16.5" customHeight="1">
      <c r="A174" s="38"/>
      <c r="B174" s="39"/>
      <c r="C174" s="196" t="s">
        <v>282</v>
      </c>
      <c r="D174" s="196" t="s">
        <v>141</v>
      </c>
      <c r="E174" s="197" t="s">
        <v>521</v>
      </c>
      <c r="F174" s="198" t="s">
        <v>522</v>
      </c>
      <c r="G174" s="199" t="s">
        <v>242</v>
      </c>
      <c r="H174" s="200">
        <v>2</v>
      </c>
      <c r="I174" s="201"/>
      <c r="J174" s="202">
        <f>ROUND(I174*H174,2)</f>
        <v>0</v>
      </c>
      <c r="K174" s="198" t="s">
        <v>145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146</v>
      </c>
      <c r="AT174" s="207" t="s">
        <v>141</v>
      </c>
      <c r="AU174" s="207" t="s">
        <v>82</v>
      </c>
      <c r="AY174" s="17" t="s">
        <v>140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146</v>
      </c>
      <c r="BM174" s="207" t="s">
        <v>285</v>
      </c>
    </row>
    <row r="175" s="2" customFormat="1">
      <c r="A175" s="38"/>
      <c r="B175" s="39"/>
      <c r="C175" s="40"/>
      <c r="D175" s="209" t="s">
        <v>147</v>
      </c>
      <c r="E175" s="40"/>
      <c r="F175" s="210" t="s">
        <v>522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82</v>
      </c>
    </row>
    <row r="176" s="2" customFormat="1" ht="24.15" customHeight="1">
      <c r="A176" s="38"/>
      <c r="B176" s="39"/>
      <c r="C176" s="196" t="s">
        <v>209</v>
      </c>
      <c r="D176" s="196" t="s">
        <v>141</v>
      </c>
      <c r="E176" s="197" t="s">
        <v>523</v>
      </c>
      <c r="F176" s="198" t="s">
        <v>524</v>
      </c>
      <c r="G176" s="199" t="s">
        <v>403</v>
      </c>
      <c r="H176" s="200">
        <v>5</v>
      </c>
      <c r="I176" s="201"/>
      <c r="J176" s="202">
        <f>ROUND(I176*H176,2)</f>
        <v>0</v>
      </c>
      <c r="K176" s="198" t="s">
        <v>19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146</v>
      </c>
      <c r="AT176" s="207" t="s">
        <v>141</v>
      </c>
      <c r="AU176" s="207" t="s">
        <v>82</v>
      </c>
      <c r="AY176" s="17" t="s">
        <v>140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146</v>
      </c>
      <c r="BM176" s="207" t="s">
        <v>289</v>
      </c>
    </row>
    <row r="177" s="2" customFormat="1">
      <c r="A177" s="38"/>
      <c r="B177" s="39"/>
      <c r="C177" s="40"/>
      <c r="D177" s="209" t="s">
        <v>147</v>
      </c>
      <c r="E177" s="40"/>
      <c r="F177" s="210" t="s">
        <v>524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147</v>
      </c>
      <c r="AU177" s="17" t="s">
        <v>82</v>
      </c>
    </row>
    <row r="178" s="2" customFormat="1" ht="16.5" customHeight="1">
      <c r="A178" s="38"/>
      <c r="B178" s="39"/>
      <c r="C178" s="196" t="s">
        <v>290</v>
      </c>
      <c r="D178" s="196" t="s">
        <v>141</v>
      </c>
      <c r="E178" s="197" t="s">
        <v>525</v>
      </c>
      <c r="F178" s="198" t="s">
        <v>526</v>
      </c>
      <c r="G178" s="199" t="s">
        <v>242</v>
      </c>
      <c r="H178" s="200">
        <v>1</v>
      </c>
      <c r="I178" s="201"/>
      <c r="J178" s="202">
        <f>ROUND(I178*H178,2)</f>
        <v>0</v>
      </c>
      <c r="K178" s="198" t="s">
        <v>145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0.016299999999999999</v>
      </c>
      <c r="R178" s="205">
        <f>Q178*H178</f>
        <v>0.016299999999999999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146</v>
      </c>
      <c r="AT178" s="207" t="s">
        <v>141</v>
      </c>
      <c r="AU178" s="207" t="s">
        <v>82</v>
      </c>
      <c r="AY178" s="17" t="s">
        <v>140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146</v>
      </c>
      <c r="BM178" s="207" t="s">
        <v>293</v>
      </c>
    </row>
    <row r="179" s="2" customFormat="1">
      <c r="A179" s="38"/>
      <c r="B179" s="39"/>
      <c r="C179" s="40"/>
      <c r="D179" s="209" t="s">
        <v>147</v>
      </c>
      <c r="E179" s="40"/>
      <c r="F179" s="210" t="s">
        <v>527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147</v>
      </c>
      <c r="AU179" s="17" t="s">
        <v>82</v>
      </c>
    </row>
    <row r="180" s="2" customFormat="1" ht="16.5" customHeight="1">
      <c r="A180" s="38"/>
      <c r="B180" s="39"/>
      <c r="C180" s="196" t="s">
        <v>214</v>
      </c>
      <c r="D180" s="196" t="s">
        <v>141</v>
      </c>
      <c r="E180" s="197" t="s">
        <v>528</v>
      </c>
      <c r="F180" s="198" t="s">
        <v>529</v>
      </c>
      <c r="G180" s="199" t="s">
        <v>242</v>
      </c>
      <c r="H180" s="200">
        <v>1</v>
      </c>
      <c r="I180" s="201"/>
      <c r="J180" s="202">
        <f>ROUND(I180*H180,2)</f>
        <v>0</v>
      </c>
      <c r="K180" s="198" t="s">
        <v>145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146</v>
      </c>
      <c r="AT180" s="207" t="s">
        <v>141</v>
      </c>
      <c r="AU180" s="207" t="s">
        <v>82</v>
      </c>
      <c r="AY180" s="17" t="s">
        <v>140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146</v>
      </c>
      <c r="BM180" s="207" t="s">
        <v>296</v>
      </c>
    </row>
    <row r="181" s="2" customFormat="1">
      <c r="A181" s="38"/>
      <c r="B181" s="39"/>
      <c r="C181" s="40"/>
      <c r="D181" s="209" t="s">
        <v>147</v>
      </c>
      <c r="E181" s="40"/>
      <c r="F181" s="210" t="s">
        <v>530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147</v>
      </c>
      <c r="AU181" s="17" t="s">
        <v>82</v>
      </c>
    </row>
    <row r="182" s="2" customFormat="1" ht="16.5" customHeight="1">
      <c r="A182" s="38"/>
      <c r="B182" s="39"/>
      <c r="C182" s="196" t="s">
        <v>297</v>
      </c>
      <c r="D182" s="196" t="s">
        <v>141</v>
      </c>
      <c r="E182" s="197" t="s">
        <v>531</v>
      </c>
      <c r="F182" s="198" t="s">
        <v>532</v>
      </c>
      <c r="G182" s="199" t="s">
        <v>242</v>
      </c>
      <c r="H182" s="200">
        <v>1</v>
      </c>
      <c r="I182" s="201"/>
      <c r="J182" s="202">
        <f>ROUND(I182*H182,2)</f>
        <v>0</v>
      </c>
      <c r="K182" s="198" t="s">
        <v>145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0.069000000000000006</v>
      </c>
      <c r="R182" s="205">
        <f>Q182*H182</f>
        <v>0.069000000000000006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146</v>
      </c>
      <c r="AT182" s="207" t="s">
        <v>141</v>
      </c>
      <c r="AU182" s="207" t="s">
        <v>82</v>
      </c>
      <c r="AY182" s="17" t="s">
        <v>140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146</v>
      </c>
      <c r="BM182" s="207" t="s">
        <v>300</v>
      </c>
    </row>
    <row r="183" s="2" customFormat="1">
      <c r="A183" s="38"/>
      <c r="B183" s="39"/>
      <c r="C183" s="40"/>
      <c r="D183" s="209" t="s">
        <v>147</v>
      </c>
      <c r="E183" s="40"/>
      <c r="F183" s="210" t="s">
        <v>532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147</v>
      </c>
      <c r="AU183" s="17" t="s">
        <v>82</v>
      </c>
    </row>
    <row r="184" s="2" customFormat="1" ht="16.5" customHeight="1">
      <c r="A184" s="38"/>
      <c r="B184" s="39"/>
      <c r="C184" s="196" t="s">
        <v>217</v>
      </c>
      <c r="D184" s="196" t="s">
        <v>141</v>
      </c>
      <c r="E184" s="197" t="s">
        <v>533</v>
      </c>
      <c r="F184" s="198" t="s">
        <v>534</v>
      </c>
      <c r="G184" s="199" t="s">
        <v>242</v>
      </c>
      <c r="H184" s="200">
        <v>2</v>
      </c>
      <c r="I184" s="201"/>
      <c r="J184" s="202">
        <f>ROUND(I184*H184,2)</f>
        <v>0</v>
      </c>
      <c r="K184" s="198" t="s">
        <v>145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0.0149</v>
      </c>
      <c r="R184" s="205">
        <f>Q184*H184</f>
        <v>0.0298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146</v>
      </c>
      <c r="AT184" s="207" t="s">
        <v>141</v>
      </c>
      <c r="AU184" s="207" t="s">
        <v>82</v>
      </c>
      <c r="AY184" s="17" t="s">
        <v>140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146</v>
      </c>
      <c r="BM184" s="207" t="s">
        <v>303</v>
      </c>
    </row>
    <row r="185" s="2" customFormat="1">
      <c r="A185" s="38"/>
      <c r="B185" s="39"/>
      <c r="C185" s="40"/>
      <c r="D185" s="209" t="s">
        <v>147</v>
      </c>
      <c r="E185" s="40"/>
      <c r="F185" s="210" t="s">
        <v>534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147</v>
      </c>
      <c r="AU185" s="17" t="s">
        <v>82</v>
      </c>
    </row>
    <row r="186" s="2" customFormat="1" ht="16.5" customHeight="1">
      <c r="A186" s="38"/>
      <c r="B186" s="39"/>
      <c r="C186" s="196" t="s">
        <v>304</v>
      </c>
      <c r="D186" s="196" t="s">
        <v>141</v>
      </c>
      <c r="E186" s="197" t="s">
        <v>535</v>
      </c>
      <c r="F186" s="198" t="s">
        <v>536</v>
      </c>
      <c r="G186" s="199" t="s">
        <v>144</v>
      </c>
      <c r="H186" s="200">
        <v>35</v>
      </c>
      <c r="I186" s="201"/>
      <c r="J186" s="202">
        <f>ROUND(I186*H186,2)</f>
        <v>0</v>
      </c>
      <c r="K186" s="198" t="s">
        <v>145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0.0018600000000000001</v>
      </c>
      <c r="R186" s="205">
        <f>Q186*H186</f>
        <v>0.065100000000000005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146</v>
      </c>
      <c r="AT186" s="207" t="s">
        <v>141</v>
      </c>
      <c r="AU186" s="207" t="s">
        <v>82</v>
      </c>
      <c r="AY186" s="17" t="s">
        <v>140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146</v>
      </c>
      <c r="BM186" s="207" t="s">
        <v>307</v>
      </c>
    </row>
    <row r="187" s="2" customFormat="1">
      <c r="A187" s="38"/>
      <c r="B187" s="39"/>
      <c r="C187" s="40"/>
      <c r="D187" s="209" t="s">
        <v>147</v>
      </c>
      <c r="E187" s="40"/>
      <c r="F187" s="210" t="s">
        <v>537</v>
      </c>
      <c r="G187" s="40"/>
      <c r="H187" s="40"/>
      <c r="I187" s="211"/>
      <c r="J187" s="40"/>
      <c r="K187" s="40"/>
      <c r="L187" s="44"/>
      <c r="M187" s="214"/>
      <c r="N187" s="215"/>
      <c r="O187" s="216"/>
      <c r="P187" s="216"/>
      <c r="Q187" s="216"/>
      <c r="R187" s="216"/>
      <c r="S187" s="216"/>
      <c r="T187" s="217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147</v>
      </c>
      <c r="AU187" s="17" t="s">
        <v>82</v>
      </c>
    </row>
    <row r="188" s="2" customFormat="1" ht="6.96" customHeight="1">
      <c r="A188" s="38"/>
      <c r="B188" s="59"/>
      <c r="C188" s="60"/>
      <c r="D188" s="60"/>
      <c r="E188" s="60"/>
      <c r="F188" s="60"/>
      <c r="G188" s="60"/>
      <c r="H188" s="60"/>
      <c r="I188" s="60"/>
      <c r="J188" s="60"/>
      <c r="K188" s="60"/>
      <c r="L188" s="44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sheetProtection sheet="1" autoFilter="0" formatColumns="0" formatRows="0" objects="1" scenarios="1" spinCount="100000" saltValue="ihJYDi8abPy0dQI9XdQXmwVWzTRDA4x5ARsXZq+/NQbPDHoKTxxiBVKLIRc400O6QLhL0EjkCDOvXtQjvEFGUA==" hashValue="b8DS90e8jbIFFWSCdQGWagtez1fHy+gvBgw0+2zu47uuboULThegLqxx9AG6gwqVi5hVk+LWejwh4we3r7XVDw==" algorithmName="SHA-512" password="CC35"/>
  <autoFilter ref="C91:K18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538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103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ROUND(J89,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ROUND((SUM(BE89:BE147)),  2)</f>
        <v>0</v>
      </c>
      <c r="G33" s="38"/>
      <c r="H33" s="38"/>
      <c r="I33" s="148">
        <v>0.20999999999999999</v>
      </c>
      <c r="J33" s="147">
        <f>ROUND(((SUM(BE89:BE147))*I33),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ROUND((SUM(BF89:BF147)),  2)</f>
        <v>0</v>
      </c>
      <c r="G34" s="38"/>
      <c r="H34" s="38"/>
      <c r="I34" s="148">
        <v>0.14999999999999999</v>
      </c>
      <c r="J34" s="147">
        <f>ROUND(((SUM(BF89:BF147))*I34),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ROUND((SUM(BG89:BG147)),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ROUND((SUM(BH89:BH147)),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ROUND((SUM(BI89:BI147)),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SO102-D.04 - plynovod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108</v>
      </c>
      <c r="E60" s="168"/>
      <c r="F60" s="168"/>
      <c r="G60" s="168"/>
      <c r="H60" s="168"/>
      <c r="I60" s="168"/>
      <c r="J60" s="169">
        <f>J90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110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112</v>
      </c>
      <c r="E62" s="168"/>
      <c r="F62" s="168"/>
      <c r="G62" s="168"/>
      <c r="H62" s="168"/>
      <c r="I62" s="168"/>
      <c r="J62" s="169">
        <f>J106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113</v>
      </c>
      <c r="E63" s="168"/>
      <c r="F63" s="168"/>
      <c r="G63" s="168"/>
      <c r="H63" s="168"/>
      <c r="I63" s="168"/>
      <c r="J63" s="169">
        <f>J111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114</v>
      </c>
      <c r="E64" s="168"/>
      <c r="F64" s="168"/>
      <c r="G64" s="168"/>
      <c r="H64" s="168"/>
      <c r="I64" s="168"/>
      <c r="J64" s="169">
        <f>J118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117</v>
      </c>
      <c r="E65" s="168"/>
      <c r="F65" s="168"/>
      <c r="G65" s="168"/>
      <c r="H65" s="168"/>
      <c r="I65" s="168"/>
      <c r="J65" s="169">
        <f>J121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123</v>
      </c>
      <c r="E66" s="168"/>
      <c r="F66" s="168"/>
      <c r="G66" s="168"/>
      <c r="H66" s="168"/>
      <c r="I66" s="168"/>
      <c r="J66" s="169">
        <f>J124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476</v>
      </c>
      <c r="E67" s="168"/>
      <c r="F67" s="168"/>
      <c r="G67" s="168"/>
      <c r="H67" s="168"/>
      <c r="I67" s="168"/>
      <c r="J67" s="169">
        <f>J127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539</v>
      </c>
      <c r="E68" s="168"/>
      <c r="F68" s="168"/>
      <c r="G68" s="168"/>
      <c r="H68" s="168"/>
      <c r="I68" s="168"/>
      <c r="J68" s="169">
        <f>J130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124</v>
      </c>
      <c r="E69" s="168"/>
      <c r="F69" s="168"/>
      <c r="G69" s="168"/>
      <c r="H69" s="168"/>
      <c r="I69" s="168"/>
      <c r="J69" s="169">
        <f>J139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125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0" t="str">
        <f>E7</f>
        <v>Obytná zóna Včelnice</v>
      </c>
      <c r="F79" s="32"/>
      <c r="G79" s="32"/>
      <c r="H79" s="32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101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SO102-D.04 - plynovod</v>
      </c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F12</f>
        <v>Chodová Planá</v>
      </c>
      <c r="G83" s="40"/>
      <c r="H83" s="40"/>
      <c r="I83" s="32" t="s">
        <v>23</v>
      </c>
      <c r="J83" s="72" t="str">
        <f>IF(J12="","",J12)</f>
        <v>8. 3. 2023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5.65" customHeight="1">
      <c r="A85" s="38"/>
      <c r="B85" s="39"/>
      <c r="C85" s="32" t="s">
        <v>25</v>
      </c>
      <c r="D85" s="40"/>
      <c r="E85" s="40"/>
      <c r="F85" s="27" t="str">
        <f>E15</f>
        <v>Městys Chodová Planá</v>
      </c>
      <c r="G85" s="40"/>
      <c r="H85" s="40"/>
      <c r="I85" s="32" t="s">
        <v>31</v>
      </c>
      <c r="J85" s="36" t="str">
        <f>E21</f>
        <v>ing. Jaroslav Krystyník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2" t="s">
        <v>29</v>
      </c>
      <c r="D86" s="40"/>
      <c r="E86" s="40"/>
      <c r="F86" s="27" t="str">
        <f>IF(E18="","",E18)</f>
        <v>Vyplň údaj</v>
      </c>
      <c r="G86" s="40"/>
      <c r="H86" s="40"/>
      <c r="I86" s="32" t="s">
        <v>36</v>
      </c>
      <c r="J86" s="36" t="str">
        <f>E24</f>
        <v>ing. Jaroslav Krystyník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0" customFormat="1" ht="29.28" customHeight="1">
      <c r="A88" s="171"/>
      <c r="B88" s="172"/>
      <c r="C88" s="173" t="s">
        <v>126</v>
      </c>
      <c r="D88" s="174" t="s">
        <v>59</v>
      </c>
      <c r="E88" s="174" t="s">
        <v>55</v>
      </c>
      <c r="F88" s="174" t="s">
        <v>56</v>
      </c>
      <c r="G88" s="174" t="s">
        <v>127</v>
      </c>
      <c r="H88" s="174" t="s">
        <v>128</v>
      </c>
      <c r="I88" s="174" t="s">
        <v>129</v>
      </c>
      <c r="J88" s="174" t="s">
        <v>106</v>
      </c>
      <c r="K88" s="175" t="s">
        <v>130</v>
      </c>
      <c r="L88" s="176"/>
      <c r="M88" s="92" t="s">
        <v>19</v>
      </c>
      <c r="N88" s="93" t="s">
        <v>44</v>
      </c>
      <c r="O88" s="93" t="s">
        <v>131</v>
      </c>
      <c r="P88" s="93" t="s">
        <v>132</v>
      </c>
      <c r="Q88" s="93" t="s">
        <v>133</v>
      </c>
      <c r="R88" s="93" t="s">
        <v>134</v>
      </c>
      <c r="S88" s="93" t="s">
        <v>135</v>
      </c>
      <c r="T88" s="94" t="s">
        <v>136</v>
      </c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</row>
    <row r="89" s="2" customFormat="1" ht="22.8" customHeight="1">
      <c r="A89" s="38"/>
      <c r="B89" s="39"/>
      <c r="C89" s="99" t="s">
        <v>137</v>
      </c>
      <c r="D89" s="40"/>
      <c r="E89" s="40"/>
      <c r="F89" s="40"/>
      <c r="G89" s="40"/>
      <c r="H89" s="40"/>
      <c r="I89" s="40"/>
      <c r="J89" s="177">
        <f>BK89</f>
        <v>0</v>
      </c>
      <c r="K89" s="40"/>
      <c r="L89" s="44"/>
      <c r="M89" s="95"/>
      <c r="N89" s="178"/>
      <c r="O89" s="96"/>
      <c r="P89" s="179">
        <f>P90+P95+P106+P111+P118+P121+P124+P127+P130+P139</f>
        <v>0</v>
      </c>
      <c r="Q89" s="96"/>
      <c r="R89" s="179">
        <f>R90+R95+R106+R111+R118+R121+R124+R127+R130+R139</f>
        <v>19.823679999999996</v>
      </c>
      <c r="S89" s="96"/>
      <c r="T89" s="180">
        <f>T90+T95+T106+T111+T118+T121+T124+T127+T130+T139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73</v>
      </c>
      <c r="AU89" s="17" t="s">
        <v>107</v>
      </c>
      <c r="BK89" s="181">
        <f>BK90+BK95+BK106+BK111+BK118+BK121+BK124+BK127+BK130+BK139</f>
        <v>0</v>
      </c>
    </row>
    <row r="90" s="11" customFormat="1" ht="25.92" customHeight="1">
      <c r="A90" s="11"/>
      <c r="B90" s="182"/>
      <c r="C90" s="183"/>
      <c r="D90" s="184" t="s">
        <v>73</v>
      </c>
      <c r="E90" s="185" t="s">
        <v>138</v>
      </c>
      <c r="F90" s="185" t="s">
        <v>139</v>
      </c>
      <c r="G90" s="183"/>
      <c r="H90" s="183"/>
      <c r="I90" s="186"/>
      <c r="J90" s="187">
        <f>BK90</f>
        <v>0</v>
      </c>
      <c r="K90" s="183"/>
      <c r="L90" s="188"/>
      <c r="M90" s="189"/>
      <c r="N90" s="190"/>
      <c r="O90" s="190"/>
      <c r="P90" s="191">
        <f>SUM(P91:P94)</f>
        <v>0</v>
      </c>
      <c r="Q90" s="190"/>
      <c r="R90" s="191">
        <f>SUM(R91:R94)</f>
        <v>0.26517999999999997</v>
      </c>
      <c r="S90" s="190"/>
      <c r="T90" s="192">
        <f>SUM(T91:T94)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3" t="s">
        <v>82</v>
      </c>
      <c r="AT90" s="194" t="s">
        <v>73</v>
      </c>
      <c r="AU90" s="194" t="s">
        <v>74</v>
      </c>
      <c r="AY90" s="193" t="s">
        <v>140</v>
      </c>
      <c r="BK90" s="195">
        <f>SUM(BK91:BK94)</f>
        <v>0</v>
      </c>
    </row>
    <row r="91" s="2" customFormat="1" ht="16.5" customHeight="1">
      <c r="A91" s="38"/>
      <c r="B91" s="39"/>
      <c r="C91" s="196" t="s">
        <v>82</v>
      </c>
      <c r="D91" s="196" t="s">
        <v>141</v>
      </c>
      <c r="E91" s="197" t="s">
        <v>540</v>
      </c>
      <c r="F91" s="198" t="s">
        <v>541</v>
      </c>
      <c r="G91" s="199" t="s">
        <v>144</v>
      </c>
      <c r="H91" s="200">
        <v>2</v>
      </c>
      <c r="I91" s="201"/>
      <c r="J91" s="202">
        <f>ROUND(I91*H91,2)</f>
        <v>0</v>
      </c>
      <c r="K91" s="198" t="s">
        <v>145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0.0086899999999999998</v>
      </c>
      <c r="R91" s="205">
        <f>Q91*H91</f>
        <v>0.01738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146</v>
      </c>
      <c r="AT91" s="207" t="s">
        <v>141</v>
      </c>
      <c r="AU91" s="207" t="s">
        <v>82</v>
      </c>
      <c r="AY91" s="17" t="s">
        <v>140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146</v>
      </c>
      <c r="BM91" s="207" t="s">
        <v>84</v>
      </c>
    </row>
    <row r="92" s="2" customFormat="1">
      <c r="A92" s="38"/>
      <c r="B92" s="39"/>
      <c r="C92" s="40"/>
      <c r="D92" s="209" t="s">
        <v>147</v>
      </c>
      <c r="E92" s="40"/>
      <c r="F92" s="210" t="s">
        <v>541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147</v>
      </c>
      <c r="AU92" s="17" t="s">
        <v>82</v>
      </c>
    </row>
    <row r="93" s="2" customFormat="1" ht="16.5" customHeight="1">
      <c r="A93" s="38"/>
      <c r="B93" s="39"/>
      <c r="C93" s="196" t="s">
        <v>84</v>
      </c>
      <c r="D93" s="196" t="s">
        <v>141</v>
      </c>
      <c r="E93" s="197" t="s">
        <v>142</v>
      </c>
      <c r="F93" s="198" t="s">
        <v>143</v>
      </c>
      <c r="G93" s="199" t="s">
        <v>144</v>
      </c>
      <c r="H93" s="200">
        <v>10</v>
      </c>
      <c r="I93" s="201"/>
      <c r="J93" s="202">
        <f>ROUND(I93*H93,2)</f>
        <v>0</v>
      </c>
      <c r="K93" s="198" t="s">
        <v>145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0.02478</v>
      </c>
      <c r="R93" s="205">
        <f>Q93*H93</f>
        <v>0.24779999999999999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146</v>
      </c>
      <c r="AT93" s="207" t="s">
        <v>141</v>
      </c>
      <c r="AU93" s="207" t="s">
        <v>82</v>
      </c>
      <c r="AY93" s="17" t="s">
        <v>140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146</v>
      </c>
      <c r="BM93" s="207" t="s">
        <v>146</v>
      </c>
    </row>
    <row r="94" s="2" customFormat="1">
      <c r="A94" s="38"/>
      <c r="B94" s="39"/>
      <c r="C94" s="40"/>
      <c r="D94" s="209" t="s">
        <v>147</v>
      </c>
      <c r="E94" s="40"/>
      <c r="F94" s="210" t="s">
        <v>143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147</v>
      </c>
      <c r="AU94" s="17" t="s">
        <v>82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157</v>
      </c>
      <c r="F95" s="185" t="s">
        <v>158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SUM(P96:P105)</f>
        <v>0</v>
      </c>
      <c r="Q95" s="190"/>
      <c r="R95" s="191">
        <f>SUM(R96:R105)</f>
        <v>0</v>
      </c>
      <c r="S95" s="190"/>
      <c r="T95" s="192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140</v>
      </c>
      <c r="BK95" s="195">
        <f>SUM(BK96:BK105)</f>
        <v>0</v>
      </c>
    </row>
    <row r="96" s="2" customFormat="1" ht="16.5" customHeight="1">
      <c r="A96" s="38"/>
      <c r="B96" s="39"/>
      <c r="C96" s="196" t="s">
        <v>152</v>
      </c>
      <c r="D96" s="196" t="s">
        <v>141</v>
      </c>
      <c r="E96" s="197" t="s">
        <v>159</v>
      </c>
      <c r="F96" s="198" t="s">
        <v>160</v>
      </c>
      <c r="G96" s="199" t="s">
        <v>155</v>
      </c>
      <c r="H96" s="200">
        <v>6.7000000000000002</v>
      </c>
      <c r="I96" s="201"/>
      <c r="J96" s="202">
        <f>ROUND(I96*H96,2)</f>
        <v>0</v>
      </c>
      <c r="K96" s="198" t="s">
        <v>145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146</v>
      </c>
      <c r="AT96" s="207" t="s">
        <v>141</v>
      </c>
      <c r="AU96" s="207" t="s">
        <v>82</v>
      </c>
      <c r="AY96" s="17" t="s">
        <v>140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146</v>
      </c>
      <c r="BM96" s="207" t="s">
        <v>156</v>
      </c>
    </row>
    <row r="97" s="2" customFormat="1">
      <c r="A97" s="38"/>
      <c r="B97" s="39"/>
      <c r="C97" s="40"/>
      <c r="D97" s="209" t="s">
        <v>147</v>
      </c>
      <c r="E97" s="40"/>
      <c r="F97" s="210" t="s">
        <v>160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147</v>
      </c>
      <c r="AU97" s="17" t="s">
        <v>82</v>
      </c>
    </row>
    <row r="98" s="2" customFormat="1" ht="16.5" customHeight="1">
      <c r="A98" s="38"/>
      <c r="B98" s="39"/>
      <c r="C98" s="196" t="s">
        <v>146</v>
      </c>
      <c r="D98" s="196" t="s">
        <v>141</v>
      </c>
      <c r="E98" s="197" t="s">
        <v>449</v>
      </c>
      <c r="F98" s="198" t="s">
        <v>450</v>
      </c>
      <c r="G98" s="199" t="s">
        <v>155</v>
      </c>
      <c r="H98" s="200">
        <v>15.300000000000001</v>
      </c>
      <c r="I98" s="201"/>
      <c r="J98" s="202">
        <f>ROUND(I98*H98,2)</f>
        <v>0</v>
      </c>
      <c r="K98" s="198" t="s">
        <v>145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146</v>
      </c>
      <c r="AT98" s="207" t="s">
        <v>141</v>
      </c>
      <c r="AU98" s="207" t="s">
        <v>82</v>
      </c>
      <c r="AY98" s="17" t="s">
        <v>140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146</v>
      </c>
      <c r="BM98" s="207" t="s">
        <v>161</v>
      </c>
    </row>
    <row r="99" s="2" customFormat="1">
      <c r="A99" s="38"/>
      <c r="B99" s="39"/>
      <c r="C99" s="40"/>
      <c r="D99" s="209" t="s">
        <v>147</v>
      </c>
      <c r="E99" s="40"/>
      <c r="F99" s="210" t="s">
        <v>450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147</v>
      </c>
      <c r="AU99" s="17" t="s">
        <v>82</v>
      </c>
    </row>
    <row r="100" s="2" customFormat="1" ht="16.5" customHeight="1">
      <c r="A100" s="38"/>
      <c r="B100" s="39"/>
      <c r="C100" s="196" t="s">
        <v>162</v>
      </c>
      <c r="D100" s="196" t="s">
        <v>141</v>
      </c>
      <c r="E100" s="197" t="s">
        <v>166</v>
      </c>
      <c r="F100" s="198" t="s">
        <v>167</v>
      </c>
      <c r="G100" s="199" t="s">
        <v>155</v>
      </c>
      <c r="H100" s="200">
        <v>7.7000000000000002</v>
      </c>
      <c r="I100" s="201"/>
      <c r="J100" s="202">
        <f>ROUND(I100*H100,2)</f>
        <v>0</v>
      </c>
      <c r="K100" s="198" t="s">
        <v>145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146</v>
      </c>
      <c r="AT100" s="207" t="s">
        <v>141</v>
      </c>
      <c r="AU100" s="207" t="s">
        <v>82</v>
      </c>
      <c r="AY100" s="17" t="s">
        <v>140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146</v>
      </c>
      <c r="BM100" s="207" t="s">
        <v>165</v>
      </c>
    </row>
    <row r="101" s="2" customFormat="1">
      <c r="A101" s="38"/>
      <c r="B101" s="39"/>
      <c r="C101" s="40"/>
      <c r="D101" s="209" t="s">
        <v>147</v>
      </c>
      <c r="E101" s="40"/>
      <c r="F101" s="210" t="s">
        <v>167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82</v>
      </c>
    </row>
    <row r="102" s="2" customFormat="1" ht="16.5" customHeight="1">
      <c r="A102" s="38"/>
      <c r="B102" s="39"/>
      <c r="C102" s="196" t="s">
        <v>156</v>
      </c>
      <c r="D102" s="196" t="s">
        <v>141</v>
      </c>
      <c r="E102" s="197" t="s">
        <v>451</v>
      </c>
      <c r="F102" s="198" t="s">
        <v>452</v>
      </c>
      <c r="G102" s="199" t="s">
        <v>155</v>
      </c>
      <c r="H102" s="200">
        <v>15.300000000000001</v>
      </c>
      <c r="I102" s="201"/>
      <c r="J102" s="202">
        <f>ROUND(I102*H102,2)</f>
        <v>0</v>
      </c>
      <c r="K102" s="198" t="s">
        <v>145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146</v>
      </c>
      <c r="AT102" s="207" t="s">
        <v>141</v>
      </c>
      <c r="AU102" s="207" t="s">
        <v>82</v>
      </c>
      <c r="AY102" s="17" t="s">
        <v>140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146</v>
      </c>
      <c r="BM102" s="207" t="s">
        <v>150</v>
      </c>
    </row>
    <row r="103" s="2" customFormat="1">
      <c r="A103" s="38"/>
      <c r="B103" s="39"/>
      <c r="C103" s="40"/>
      <c r="D103" s="209" t="s">
        <v>147</v>
      </c>
      <c r="E103" s="40"/>
      <c r="F103" s="210" t="s">
        <v>452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147</v>
      </c>
      <c r="AU103" s="17" t="s">
        <v>82</v>
      </c>
    </row>
    <row r="104" s="2" customFormat="1" ht="16.5" customHeight="1">
      <c r="A104" s="38"/>
      <c r="B104" s="39"/>
      <c r="C104" s="196" t="s">
        <v>168</v>
      </c>
      <c r="D104" s="196" t="s">
        <v>141</v>
      </c>
      <c r="E104" s="197" t="s">
        <v>172</v>
      </c>
      <c r="F104" s="198" t="s">
        <v>173</v>
      </c>
      <c r="G104" s="199" t="s">
        <v>155</v>
      </c>
      <c r="H104" s="200">
        <v>7.7000000000000002</v>
      </c>
      <c r="I104" s="201"/>
      <c r="J104" s="202">
        <f>ROUND(I104*H104,2)</f>
        <v>0</v>
      </c>
      <c r="K104" s="198" t="s">
        <v>145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146</v>
      </c>
      <c r="AT104" s="207" t="s">
        <v>141</v>
      </c>
      <c r="AU104" s="207" t="s">
        <v>82</v>
      </c>
      <c r="AY104" s="17" t="s">
        <v>140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146</v>
      </c>
      <c r="BM104" s="207" t="s">
        <v>171</v>
      </c>
    </row>
    <row r="105" s="2" customFormat="1">
      <c r="A105" s="38"/>
      <c r="B105" s="39"/>
      <c r="C105" s="40"/>
      <c r="D105" s="209" t="s">
        <v>147</v>
      </c>
      <c r="E105" s="40"/>
      <c r="F105" s="210" t="s">
        <v>173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147</v>
      </c>
      <c r="AU105" s="17" t="s">
        <v>82</v>
      </c>
    </row>
    <row r="106" s="11" customFormat="1" ht="25.92" customHeight="1">
      <c r="A106" s="11"/>
      <c r="B106" s="182"/>
      <c r="C106" s="183"/>
      <c r="D106" s="184" t="s">
        <v>73</v>
      </c>
      <c r="E106" s="185" t="s">
        <v>174</v>
      </c>
      <c r="F106" s="185" t="s">
        <v>202</v>
      </c>
      <c r="G106" s="183"/>
      <c r="H106" s="183"/>
      <c r="I106" s="186"/>
      <c r="J106" s="187">
        <f>BK106</f>
        <v>0</v>
      </c>
      <c r="K106" s="183"/>
      <c r="L106" s="188"/>
      <c r="M106" s="189"/>
      <c r="N106" s="190"/>
      <c r="O106" s="190"/>
      <c r="P106" s="191">
        <f>SUM(P107:P110)</f>
        <v>0</v>
      </c>
      <c r="Q106" s="190"/>
      <c r="R106" s="191">
        <f>SUM(R107:R110)</f>
        <v>0</v>
      </c>
      <c r="S106" s="190"/>
      <c r="T106" s="192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3" t="s">
        <v>82</v>
      </c>
      <c r="AT106" s="194" t="s">
        <v>73</v>
      </c>
      <c r="AU106" s="194" t="s">
        <v>74</v>
      </c>
      <c r="AY106" s="193" t="s">
        <v>140</v>
      </c>
      <c r="BK106" s="195">
        <f>SUM(BK107:BK110)</f>
        <v>0</v>
      </c>
    </row>
    <row r="107" s="2" customFormat="1" ht="16.5" customHeight="1">
      <c r="A107" s="38"/>
      <c r="B107" s="39"/>
      <c r="C107" s="196" t="s">
        <v>161</v>
      </c>
      <c r="D107" s="196" t="s">
        <v>141</v>
      </c>
      <c r="E107" s="197" t="s">
        <v>204</v>
      </c>
      <c r="F107" s="198" t="s">
        <v>205</v>
      </c>
      <c r="G107" s="199" t="s">
        <v>155</v>
      </c>
      <c r="H107" s="200">
        <v>30.600000000000001</v>
      </c>
      <c r="I107" s="201"/>
      <c r="J107" s="202">
        <f>ROUND(I107*H107,2)</f>
        <v>0</v>
      </c>
      <c r="K107" s="198" t="s">
        <v>145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146</v>
      </c>
      <c r="AT107" s="207" t="s">
        <v>141</v>
      </c>
      <c r="AU107" s="207" t="s">
        <v>82</v>
      </c>
      <c r="AY107" s="17" t="s">
        <v>140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146</v>
      </c>
      <c r="BM107" s="207" t="s">
        <v>174</v>
      </c>
    </row>
    <row r="108" s="2" customFormat="1">
      <c r="A108" s="38"/>
      <c r="B108" s="39"/>
      <c r="C108" s="40"/>
      <c r="D108" s="209" t="s">
        <v>147</v>
      </c>
      <c r="E108" s="40"/>
      <c r="F108" s="210" t="s">
        <v>205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82</v>
      </c>
    </row>
    <row r="109" s="2" customFormat="1" ht="16.5" customHeight="1">
      <c r="A109" s="38"/>
      <c r="B109" s="39"/>
      <c r="C109" s="196" t="s">
        <v>175</v>
      </c>
      <c r="D109" s="196" t="s">
        <v>141</v>
      </c>
      <c r="E109" s="197" t="s">
        <v>479</v>
      </c>
      <c r="F109" s="198" t="s">
        <v>208</v>
      </c>
      <c r="G109" s="199" t="s">
        <v>155</v>
      </c>
      <c r="H109" s="200">
        <v>11.5</v>
      </c>
      <c r="I109" s="201"/>
      <c r="J109" s="202">
        <f>ROUND(I109*H109,2)</f>
        <v>0</v>
      </c>
      <c r="K109" s="198" t="s">
        <v>145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146</v>
      </c>
      <c r="AT109" s="207" t="s">
        <v>141</v>
      </c>
      <c r="AU109" s="207" t="s">
        <v>82</v>
      </c>
      <c r="AY109" s="17" t="s">
        <v>140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146</v>
      </c>
      <c r="BM109" s="207" t="s">
        <v>178</v>
      </c>
    </row>
    <row r="110" s="2" customFormat="1">
      <c r="A110" s="38"/>
      <c r="B110" s="39"/>
      <c r="C110" s="40"/>
      <c r="D110" s="209" t="s">
        <v>147</v>
      </c>
      <c r="E110" s="40"/>
      <c r="F110" s="210" t="s">
        <v>208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147</v>
      </c>
      <c r="AU110" s="17" t="s">
        <v>82</v>
      </c>
    </row>
    <row r="111" s="11" customFormat="1" ht="25.92" customHeight="1">
      <c r="A111" s="11"/>
      <c r="B111" s="182"/>
      <c r="C111" s="183"/>
      <c r="D111" s="184" t="s">
        <v>73</v>
      </c>
      <c r="E111" s="185" t="s">
        <v>203</v>
      </c>
      <c r="F111" s="185" t="s">
        <v>210</v>
      </c>
      <c r="G111" s="183"/>
      <c r="H111" s="183"/>
      <c r="I111" s="186"/>
      <c r="J111" s="187">
        <f>BK111</f>
        <v>0</v>
      </c>
      <c r="K111" s="183"/>
      <c r="L111" s="188"/>
      <c r="M111" s="189"/>
      <c r="N111" s="190"/>
      <c r="O111" s="190"/>
      <c r="P111" s="191">
        <f>SUM(P112:P117)</f>
        <v>0</v>
      </c>
      <c r="Q111" s="190"/>
      <c r="R111" s="191">
        <f>SUM(R112:R117)</f>
        <v>15.299999999999999</v>
      </c>
      <c r="S111" s="190"/>
      <c r="T111" s="192">
        <f>SUM(T112:T117)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3" t="s">
        <v>82</v>
      </c>
      <c r="AT111" s="194" t="s">
        <v>73</v>
      </c>
      <c r="AU111" s="194" t="s">
        <v>74</v>
      </c>
      <c r="AY111" s="193" t="s">
        <v>140</v>
      </c>
      <c r="BK111" s="195">
        <f>SUM(BK112:BK117)</f>
        <v>0</v>
      </c>
    </row>
    <row r="112" s="2" customFormat="1" ht="16.5" customHeight="1">
      <c r="A112" s="38"/>
      <c r="B112" s="39"/>
      <c r="C112" s="196" t="s">
        <v>165</v>
      </c>
      <c r="D112" s="196" t="s">
        <v>141</v>
      </c>
      <c r="E112" s="197" t="s">
        <v>212</v>
      </c>
      <c r="F112" s="198" t="s">
        <v>213</v>
      </c>
      <c r="G112" s="199" t="s">
        <v>155</v>
      </c>
      <c r="H112" s="200">
        <v>11.5</v>
      </c>
      <c r="I112" s="201"/>
      <c r="J112" s="202">
        <f>ROUND(I112*H112,2)</f>
        <v>0</v>
      </c>
      <c r="K112" s="198" t="s">
        <v>145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146</v>
      </c>
      <c r="AT112" s="207" t="s">
        <v>141</v>
      </c>
      <c r="AU112" s="207" t="s">
        <v>82</v>
      </c>
      <c r="AY112" s="17" t="s">
        <v>140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146</v>
      </c>
      <c r="BM112" s="207" t="s">
        <v>181</v>
      </c>
    </row>
    <row r="113" s="2" customFormat="1">
      <c r="A113" s="38"/>
      <c r="B113" s="39"/>
      <c r="C113" s="40"/>
      <c r="D113" s="209" t="s">
        <v>147</v>
      </c>
      <c r="E113" s="40"/>
      <c r="F113" s="210" t="s">
        <v>213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147</v>
      </c>
      <c r="AU113" s="17" t="s">
        <v>82</v>
      </c>
    </row>
    <row r="114" s="2" customFormat="1" ht="16.5" customHeight="1">
      <c r="A114" s="38"/>
      <c r="B114" s="39"/>
      <c r="C114" s="196" t="s">
        <v>138</v>
      </c>
      <c r="D114" s="196" t="s">
        <v>141</v>
      </c>
      <c r="E114" s="197" t="s">
        <v>215</v>
      </c>
      <c r="F114" s="198" t="s">
        <v>216</v>
      </c>
      <c r="G114" s="199" t="s">
        <v>155</v>
      </c>
      <c r="H114" s="200">
        <v>19.100000000000001</v>
      </c>
      <c r="I114" s="201"/>
      <c r="J114" s="202">
        <f>ROUND(I114*H114,2)</f>
        <v>0</v>
      </c>
      <c r="K114" s="198" t="s">
        <v>145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146</v>
      </c>
      <c r="AT114" s="207" t="s">
        <v>141</v>
      </c>
      <c r="AU114" s="207" t="s">
        <v>82</v>
      </c>
      <c r="AY114" s="17" t="s">
        <v>140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146</v>
      </c>
      <c r="BM114" s="207" t="s">
        <v>184</v>
      </c>
    </row>
    <row r="115" s="2" customFormat="1">
      <c r="A115" s="38"/>
      <c r="B115" s="39"/>
      <c r="C115" s="40"/>
      <c r="D115" s="209" t="s">
        <v>147</v>
      </c>
      <c r="E115" s="40"/>
      <c r="F115" s="210" t="s">
        <v>216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82</v>
      </c>
    </row>
    <row r="116" s="2" customFormat="1" ht="16.5" customHeight="1">
      <c r="A116" s="38"/>
      <c r="B116" s="39"/>
      <c r="C116" s="196" t="s">
        <v>150</v>
      </c>
      <c r="D116" s="196" t="s">
        <v>141</v>
      </c>
      <c r="E116" s="197" t="s">
        <v>218</v>
      </c>
      <c r="F116" s="198" t="s">
        <v>219</v>
      </c>
      <c r="G116" s="199" t="s">
        <v>155</v>
      </c>
      <c r="H116" s="200">
        <v>9</v>
      </c>
      <c r="I116" s="201"/>
      <c r="J116" s="202">
        <f>ROUND(I116*H116,2)</f>
        <v>0</v>
      </c>
      <c r="K116" s="198" t="s">
        <v>145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1.7</v>
      </c>
      <c r="R116" s="205">
        <f>Q116*H116</f>
        <v>15.299999999999999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146</v>
      </c>
      <c r="AT116" s="207" t="s">
        <v>141</v>
      </c>
      <c r="AU116" s="207" t="s">
        <v>82</v>
      </c>
      <c r="AY116" s="17" t="s">
        <v>140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146</v>
      </c>
      <c r="BM116" s="207" t="s">
        <v>187</v>
      </c>
    </row>
    <row r="117" s="2" customFormat="1">
      <c r="A117" s="38"/>
      <c r="B117" s="39"/>
      <c r="C117" s="40"/>
      <c r="D117" s="209" t="s">
        <v>147</v>
      </c>
      <c r="E117" s="40"/>
      <c r="F117" s="210" t="s">
        <v>219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147</v>
      </c>
      <c r="AU117" s="17" t="s">
        <v>82</v>
      </c>
    </row>
    <row r="118" s="11" customFormat="1" ht="25.92" customHeight="1">
      <c r="A118" s="11"/>
      <c r="B118" s="182"/>
      <c r="C118" s="183"/>
      <c r="D118" s="184" t="s">
        <v>73</v>
      </c>
      <c r="E118" s="185" t="s">
        <v>224</v>
      </c>
      <c r="F118" s="185" t="s">
        <v>225</v>
      </c>
      <c r="G118" s="183"/>
      <c r="H118" s="183"/>
      <c r="I118" s="186"/>
      <c r="J118" s="187">
        <f>BK118</f>
        <v>0</v>
      </c>
      <c r="K118" s="183"/>
      <c r="L118" s="188"/>
      <c r="M118" s="189"/>
      <c r="N118" s="190"/>
      <c r="O118" s="190"/>
      <c r="P118" s="191">
        <f>SUM(P119:P120)</f>
        <v>0</v>
      </c>
      <c r="Q118" s="190"/>
      <c r="R118" s="191">
        <f>SUM(R119:R120)</f>
        <v>0</v>
      </c>
      <c r="S118" s="190"/>
      <c r="T118" s="192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3" t="s">
        <v>82</v>
      </c>
      <c r="AT118" s="194" t="s">
        <v>73</v>
      </c>
      <c r="AU118" s="194" t="s">
        <v>74</v>
      </c>
      <c r="AY118" s="193" t="s">
        <v>140</v>
      </c>
      <c r="BK118" s="195">
        <f>SUM(BK119:BK120)</f>
        <v>0</v>
      </c>
    </row>
    <row r="119" s="2" customFormat="1" ht="24.15" customHeight="1">
      <c r="A119" s="38"/>
      <c r="B119" s="39"/>
      <c r="C119" s="196" t="s">
        <v>157</v>
      </c>
      <c r="D119" s="196" t="s">
        <v>141</v>
      </c>
      <c r="E119" s="197" t="s">
        <v>227</v>
      </c>
      <c r="F119" s="198" t="s">
        <v>228</v>
      </c>
      <c r="G119" s="199" t="s">
        <v>229</v>
      </c>
      <c r="H119" s="200">
        <v>19.100000000000001</v>
      </c>
      <c r="I119" s="201"/>
      <c r="J119" s="202">
        <f>ROUND(I119*H119,2)</f>
        <v>0</v>
      </c>
      <c r="K119" s="198" t="s">
        <v>19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146</v>
      </c>
      <c r="AT119" s="207" t="s">
        <v>141</v>
      </c>
      <c r="AU119" s="207" t="s">
        <v>82</v>
      </c>
      <c r="AY119" s="17" t="s">
        <v>140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146</v>
      </c>
      <c r="BM119" s="207" t="s">
        <v>192</v>
      </c>
    </row>
    <row r="120" s="2" customFormat="1">
      <c r="A120" s="38"/>
      <c r="B120" s="39"/>
      <c r="C120" s="40"/>
      <c r="D120" s="209" t="s">
        <v>147</v>
      </c>
      <c r="E120" s="40"/>
      <c r="F120" s="210" t="s">
        <v>228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147</v>
      </c>
      <c r="AU120" s="17" t="s">
        <v>82</v>
      </c>
    </row>
    <row r="121" s="11" customFormat="1" ht="25.92" customHeight="1">
      <c r="A121" s="11"/>
      <c r="B121" s="182"/>
      <c r="C121" s="183"/>
      <c r="D121" s="184" t="s">
        <v>73</v>
      </c>
      <c r="E121" s="185" t="s">
        <v>244</v>
      </c>
      <c r="F121" s="185" t="s">
        <v>245</v>
      </c>
      <c r="G121" s="183"/>
      <c r="H121" s="183"/>
      <c r="I121" s="186"/>
      <c r="J121" s="187">
        <f>BK121</f>
        <v>0</v>
      </c>
      <c r="K121" s="183"/>
      <c r="L121" s="188"/>
      <c r="M121" s="189"/>
      <c r="N121" s="190"/>
      <c r="O121" s="190"/>
      <c r="P121" s="191">
        <f>SUM(P122:P123)</f>
        <v>0</v>
      </c>
      <c r="Q121" s="190"/>
      <c r="R121" s="191">
        <f>SUM(R122:R123)</f>
        <v>4.2584999999999997</v>
      </c>
      <c r="S121" s="190"/>
      <c r="T121" s="192">
        <f>SUM(T122:T123)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3" t="s">
        <v>82</v>
      </c>
      <c r="AT121" s="194" t="s">
        <v>73</v>
      </c>
      <c r="AU121" s="194" t="s">
        <v>74</v>
      </c>
      <c r="AY121" s="193" t="s">
        <v>140</v>
      </c>
      <c r="BK121" s="195">
        <f>SUM(BK122:BK123)</f>
        <v>0</v>
      </c>
    </row>
    <row r="122" s="2" customFormat="1" ht="16.5" customHeight="1">
      <c r="A122" s="38"/>
      <c r="B122" s="39"/>
      <c r="C122" s="196" t="s">
        <v>171</v>
      </c>
      <c r="D122" s="196" t="s">
        <v>141</v>
      </c>
      <c r="E122" s="197" t="s">
        <v>247</v>
      </c>
      <c r="F122" s="198" t="s">
        <v>248</v>
      </c>
      <c r="G122" s="199" t="s">
        <v>155</v>
      </c>
      <c r="H122" s="200">
        <v>2.5</v>
      </c>
      <c r="I122" s="201"/>
      <c r="J122" s="202">
        <f>ROUND(I122*H122,2)</f>
        <v>0</v>
      </c>
      <c r="K122" s="198" t="s">
        <v>145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1.7034</v>
      </c>
      <c r="R122" s="205">
        <f>Q122*H122</f>
        <v>4.2584999999999997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146</v>
      </c>
      <c r="AT122" s="207" t="s">
        <v>141</v>
      </c>
      <c r="AU122" s="207" t="s">
        <v>82</v>
      </c>
      <c r="AY122" s="17" t="s">
        <v>140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146</v>
      </c>
      <c r="BM122" s="207" t="s">
        <v>195</v>
      </c>
    </row>
    <row r="123" s="2" customFormat="1">
      <c r="A123" s="38"/>
      <c r="B123" s="39"/>
      <c r="C123" s="40"/>
      <c r="D123" s="209" t="s">
        <v>147</v>
      </c>
      <c r="E123" s="40"/>
      <c r="F123" s="210" t="s">
        <v>248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321</v>
      </c>
      <c r="F124" s="185" t="s">
        <v>322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SUM(P125:P126)</f>
        <v>0</v>
      </c>
      <c r="Q124" s="190"/>
      <c r="R124" s="191">
        <f>SUM(R125:R126)</f>
        <v>0</v>
      </c>
      <c r="S124" s="190"/>
      <c r="T124" s="192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140</v>
      </c>
      <c r="BK124" s="195">
        <f>SUM(BK125:BK126)</f>
        <v>0</v>
      </c>
    </row>
    <row r="125" s="2" customFormat="1" ht="16.5" customHeight="1">
      <c r="A125" s="38"/>
      <c r="B125" s="39"/>
      <c r="C125" s="196" t="s">
        <v>8</v>
      </c>
      <c r="D125" s="196" t="s">
        <v>141</v>
      </c>
      <c r="E125" s="197" t="s">
        <v>323</v>
      </c>
      <c r="F125" s="198" t="s">
        <v>324</v>
      </c>
      <c r="G125" s="199" t="s">
        <v>229</v>
      </c>
      <c r="H125" s="200">
        <v>19.824000000000002</v>
      </c>
      <c r="I125" s="201"/>
      <c r="J125" s="202">
        <f>ROUND(I125*H125,2)</f>
        <v>0</v>
      </c>
      <c r="K125" s="198" t="s">
        <v>145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146</v>
      </c>
      <c r="AT125" s="207" t="s">
        <v>141</v>
      </c>
      <c r="AU125" s="207" t="s">
        <v>82</v>
      </c>
      <c r="AY125" s="17" t="s">
        <v>140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146</v>
      </c>
      <c r="BM125" s="207" t="s">
        <v>198</v>
      </c>
    </row>
    <row r="126" s="2" customFormat="1">
      <c r="A126" s="38"/>
      <c r="B126" s="39"/>
      <c r="C126" s="40"/>
      <c r="D126" s="209" t="s">
        <v>147</v>
      </c>
      <c r="E126" s="40"/>
      <c r="F126" s="210" t="s">
        <v>324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147</v>
      </c>
      <c r="AU126" s="17" t="s">
        <v>82</v>
      </c>
    </row>
    <row r="127" s="11" customFormat="1" ht="25.92" customHeight="1">
      <c r="A127" s="11"/>
      <c r="B127" s="182"/>
      <c r="C127" s="183"/>
      <c r="D127" s="184" t="s">
        <v>73</v>
      </c>
      <c r="E127" s="185" t="s">
        <v>506</v>
      </c>
      <c r="F127" s="185" t="s">
        <v>507</v>
      </c>
      <c r="G127" s="183"/>
      <c r="H127" s="183"/>
      <c r="I127" s="186"/>
      <c r="J127" s="187">
        <f>BK127</f>
        <v>0</v>
      </c>
      <c r="K127" s="183"/>
      <c r="L127" s="188"/>
      <c r="M127" s="189"/>
      <c r="N127" s="190"/>
      <c r="O127" s="190"/>
      <c r="P127" s="191">
        <f>SUM(P128:P129)</f>
        <v>0</v>
      </c>
      <c r="Q127" s="190"/>
      <c r="R127" s="191">
        <f>SUM(R128:R129)</f>
        <v>0</v>
      </c>
      <c r="S127" s="190"/>
      <c r="T127" s="192">
        <f>SUM(T128:T129)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3" t="s">
        <v>82</v>
      </c>
      <c r="AT127" s="194" t="s">
        <v>73</v>
      </c>
      <c r="AU127" s="194" t="s">
        <v>74</v>
      </c>
      <c r="AY127" s="193" t="s">
        <v>140</v>
      </c>
      <c r="BK127" s="195">
        <f>SUM(BK128:BK129)</f>
        <v>0</v>
      </c>
    </row>
    <row r="128" s="2" customFormat="1" ht="16.5" customHeight="1">
      <c r="A128" s="38"/>
      <c r="B128" s="39"/>
      <c r="C128" s="196" t="s">
        <v>174</v>
      </c>
      <c r="D128" s="196" t="s">
        <v>141</v>
      </c>
      <c r="E128" s="197" t="s">
        <v>508</v>
      </c>
      <c r="F128" s="198" t="s">
        <v>509</v>
      </c>
      <c r="G128" s="199" t="s">
        <v>144</v>
      </c>
      <c r="H128" s="200">
        <v>29</v>
      </c>
      <c r="I128" s="201"/>
      <c r="J128" s="202">
        <f>ROUND(I128*H128,2)</f>
        <v>0</v>
      </c>
      <c r="K128" s="198" t="s">
        <v>145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146</v>
      </c>
      <c r="AT128" s="207" t="s">
        <v>141</v>
      </c>
      <c r="AU128" s="207" t="s">
        <v>82</v>
      </c>
      <c r="AY128" s="17" t="s">
        <v>140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146</v>
      </c>
      <c r="BM128" s="207" t="s">
        <v>201</v>
      </c>
    </row>
    <row r="129" s="2" customFormat="1">
      <c r="A129" s="38"/>
      <c r="B129" s="39"/>
      <c r="C129" s="40"/>
      <c r="D129" s="209" t="s">
        <v>147</v>
      </c>
      <c r="E129" s="40"/>
      <c r="F129" s="210" t="s">
        <v>510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147</v>
      </c>
      <c r="AU129" s="17" t="s">
        <v>82</v>
      </c>
    </row>
    <row r="130" s="11" customFormat="1" ht="25.92" customHeight="1">
      <c r="A130" s="11"/>
      <c r="B130" s="182"/>
      <c r="C130" s="183"/>
      <c r="D130" s="184" t="s">
        <v>73</v>
      </c>
      <c r="E130" s="185" t="s">
        <v>542</v>
      </c>
      <c r="F130" s="185" t="s">
        <v>543</v>
      </c>
      <c r="G130" s="183"/>
      <c r="H130" s="183"/>
      <c r="I130" s="186"/>
      <c r="J130" s="187">
        <f>BK130</f>
        <v>0</v>
      </c>
      <c r="K130" s="183"/>
      <c r="L130" s="188"/>
      <c r="M130" s="189"/>
      <c r="N130" s="190"/>
      <c r="O130" s="190"/>
      <c r="P130" s="191">
        <f>SUM(P131:P138)</f>
        <v>0</v>
      </c>
      <c r="Q130" s="190"/>
      <c r="R130" s="191">
        <f>SUM(R131:R138)</f>
        <v>0</v>
      </c>
      <c r="S130" s="190"/>
      <c r="T130" s="192">
        <f>SUM(T131:T138)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3" t="s">
        <v>82</v>
      </c>
      <c r="AT130" s="194" t="s">
        <v>73</v>
      </c>
      <c r="AU130" s="194" t="s">
        <v>74</v>
      </c>
      <c r="AY130" s="193" t="s">
        <v>140</v>
      </c>
      <c r="BK130" s="195">
        <f>SUM(BK131:BK138)</f>
        <v>0</v>
      </c>
    </row>
    <row r="131" s="2" customFormat="1" ht="16.5" customHeight="1">
      <c r="A131" s="38"/>
      <c r="B131" s="39"/>
      <c r="C131" s="196" t="s">
        <v>203</v>
      </c>
      <c r="D131" s="196" t="s">
        <v>141</v>
      </c>
      <c r="E131" s="197" t="s">
        <v>544</v>
      </c>
      <c r="F131" s="198" t="s">
        <v>545</v>
      </c>
      <c r="G131" s="199" t="s">
        <v>144</v>
      </c>
      <c r="H131" s="200">
        <v>29</v>
      </c>
      <c r="I131" s="201"/>
      <c r="J131" s="202">
        <f>ROUND(I131*H131,2)</f>
        <v>0</v>
      </c>
      <c r="K131" s="198" t="s">
        <v>145</v>
      </c>
      <c r="L131" s="44"/>
      <c r="M131" s="203" t="s">
        <v>19</v>
      </c>
      <c r="N131" s="204" t="s">
        <v>45</v>
      </c>
      <c r="O131" s="84"/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7" t="s">
        <v>146</v>
      </c>
      <c r="AT131" s="207" t="s">
        <v>141</v>
      </c>
      <c r="AU131" s="207" t="s">
        <v>82</v>
      </c>
      <c r="AY131" s="17" t="s">
        <v>140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7" t="s">
        <v>82</v>
      </c>
      <c r="BK131" s="208">
        <f>ROUND(I131*H131,2)</f>
        <v>0</v>
      </c>
      <c r="BL131" s="17" t="s">
        <v>146</v>
      </c>
      <c r="BM131" s="207" t="s">
        <v>206</v>
      </c>
    </row>
    <row r="132" s="2" customFormat="1">
      <c r="A132" s="38"/>
      <c r="B132" s="39"/>
      <c r="C132" s="40"/>
      <c r="D132" s="209" t="s">
        <v>147</v>
      </c>
      <c r="E132" s="40"/>
      <c r="F132" s="210" t="s">
        <v>545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82</v>
      </c>
    </row>
    <row r="133" s="2" customFormat="1" ht="16.5" customHeight="1">
      <c r="A133" s="38"/>
      <c r="B133" s="39"/>
      <c r="C133" s="196" t="s">
        <v>178</v>
      </c>
      <c r="D133" s="196" t="s">
        <v>141</v>
      </c>
      <c r="E133" s="197" t="s">
        <v>546</v>
      </c>
      <c r="F133" s="198" t="s">
        <v>547</v>
      </c>
      <c r="G133" s="199" t="s">
        <v>242</v>
      </c>
      <c r="H133" s="200">
        <v>2</v>
      </c>
      <c r="I133" s="201"/>
      <c r="J133" s="202">
        <f>ROUND(I133*H133,2)</f>
        <v>0</v>
      </c>
      <c r="K133" s="198" t="s">
        <v>145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146</v>
      </c>
      <c r="AT133" s="207" t="s">
        <v>141</v>
      </c>
      <c r="AU133" s="207" t="s">
        <v>82</v>
      </c>
      <c r="AY133" s="17" t="s">
        <v>140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146</v>
      </c>
      <c r="BM133" s="207" t="s">
        <v>209</v>
      </c>
    </row>
    <row r="134" s="2" customFormat="1">
      <c r="A134" s="38"/>
      <c r="B134" s="39"/>
      <c r="C134" s="40"/>
      <c r="D134" s="209" t="s">
        <v>147</v>
      </c>
      <c r="E134" s="40"/>
      <c r="F134" s="210" t="s">
        <v>547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147</v>
      </c>
      <c r="AU134" s="17" t="s">
        <v>82</v>
      </c>
    </row>
    <row r="135" s="2" customFormat="1" ht="16.5" customHeight="1">
      <c r="A135" s="38"/>
      <c r="B135" s="39"/>
      <c r="C135" s="196" t="s">
        <v>211</v>
      </c>
      <c r="D135" s="196" t="s">
        <v>141</v>
      </c>
      <c r="E135" s="197" t="s">
        <v>548</v>
      </c>
      <c r="F135" s="198" t="s">
        <v>549</v>
      </c>
      <c r="G135" s="199" t="s">
        <v>144</v>
      </c>
      <c r="H135" s="200">
        <v>29</v>
      </c>
      <c r="I135" s="201"/>
      <c r="J135" s="202">
        <f>ROUND(I135*H135,2)</f>
        <v>0</v>
      </c>
      <c r="K135" s="198" t="s">
        <v>145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146</v>
      </c>
      <c r="AT135" s="207" t="s">
        <v>141</v>
      </c>
      <c r="AU135" s="207" t="s">
        <v>82</v>
      </c>
      <c r="AY135" s="17" t="s">
        <v>140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146</v>
      </c>
      <c r="BM135" s="207" t="s">
        <v>214</v>
      </c>
    </row>
    <row r="136" s="2" customFormat="1">
      <c r="A136" s="38"/>
      <c r="B136" s="39"/>
      <c r="C136" s="40"/>
      <c r="D136" s="209" t="s">
        <v>147</v>
      </c>
      <c r="E136" s="40"/>
      <c r="F136" s="210" t="s">
        <v>549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147</v>
      </c>
      <c r="AU136" s="17" t="s">
        <v>82</v>
      </c>
    </row>
    <row r="137" s="2" customFormat="1" ht="16.5" customHeight="1">
      <c r="A137" s="38"/>
      <c r="B137" s="39"/>
      <c r="C137" s="196" t="s">
        <v>181</v>
      </c>
      <c r="D137" s="196" t="s">
        <v>141</v>
      </c>
      <c r="E137" s="197" t="s">
        <v>550</v>
      </c>
      <c r="F137" s="198" t="s">
        <v>551</v>
      </c>
      <c r="G137" s="199" t="s">
        <v>144</v>
      </c>
      <c r="H137" s="200">
        <v>29</v>
      </c>
      <c r="I137" s="201"/>
      <c r="J137" s="202">
        <f>ROUND(I137*H137,2)</f>
        <v>0</v>
      </c>
      <c r="K137" s="198" t="s">
        <v>145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146</v>
      </c>
      <c r="AT137" s="207" t="s">
        <v>141</v>
      </c>
      <c r="AU137" s="207" t="s">
        <v>82</v>
      </c>
      <c r="AY137" s="17" t="s">
        <v>140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146</v>
      </c>
      <c r="BM137" s="207" t="s">
        <v>217</v>
      </c>
    </row>
    <row r="138" s="2" customFormat="1">
      <c r="A138" s="38"/>
      <c r="B138" s="39"/>
      <c r="C138" s="40"/>
      <c r="D138" s="209" t="s">
        <v>147</v>
      </c>
      <c r="E138" s="40"/>
      <c r="F138" s="210" t="s">
        <v>551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82</v>
      </c>
    </row>
    <row r="139" s="11" customFormat="1" ht="25.92" customHeight="1">
      <c r="A139" s="11"/>
      <c r="B139" s="182"/>
      <c r="C139" s="183"/>
      <c r="D139" s="184" t="s">
        <v>73</v>
      </c>
      <c r="E139" s="185" t="s">
        <v>329</v>
      </c>
      <c r="F139" s="185" t="s">
        <v>330</v>
      </c>
      <c r="G139" s="183"/>
      <c r="H139" s="183"/>
      <c r="I139" s="186"/>
      <c r="J139" s="187">
        <f>BK139</f>
        <v>0</v>
      </c>
      <c r="K139" s="183"/>
      <c r="L139" s="188"/>
      <c r="M139" s="189"/>
      <c r="N139" s="190"/>
      <c r="O139" s="190"/>
      <c r="P139" s="191">
        <f>SUM(P140:P147)</f>
        <v>0</v>
      </c>
      <c r="Q139" s="190"/>
      <c r="R139" s="191">
        <f>SUM(R140:R147)</f>
        <v>0</v>
      </c>
      <c r="S139" s="190"/>
      <c r="T139" s="192">
        <f>SUM(T140:T147)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3" t="s">
        <v>82</v>
      </c>
      <c r="AT139" s="194" t="s">
        <v>73</v>
      </c>
      <c r="AU139" s="194" t="s">
        <v>74</v>
      </c>
      <c r="AY139" s="193" t="s">
        <v>140</v>
      </c>
      <c r="BK139" s="195">
        <f>SUM(BK140:BK147)</f>
        <v>0</v>
      </c>
    </row>
    <row r="140" s="2" customFormat="1" ht="16.5" customHeight="1">
      <c r="A140" s="38"/>
      <c r="B140" s="39"/>
      <c r="C140" s="196" t="s">
        <v>7</v>
      </c>
      <c r="D140" s="196" t="s">
        <v>141</v>
      </c>
      <c r="E140" s="197" t="s">
        <v>552</v>
      </c>
      <c r="F140" s="198" t="s">
        <v>553</v>
      </c>
      <c r="G140" s="199" t="s">
        <v>242</v>
      </c>
      <c r="H140" s="200">
        <v>1</v>
      </c>
      <c r="I140" s="201"/>
      <c r="J140" s="202">
        <f>ROUND(I140*H140,2)</f>
        <v>0</v>
      </c>
      <c r="K140" s="198" t="s">
        <v>145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146</v>
      </c>
      <c r="AT140" s="207" t="s">
        <v>141</v>
      </c>
      <c r="AU140" s="207" t="s">
        <v>82</v>
      </c>
      <c r="AY140" s="17" t="s">
        <v>140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146</v>
      </c>
      <c r="BM140" s="207" t="s">
        <v>220</v>
      </c>
    </row>
    <row r="141" s="2" customFormat="1">
      <c r="A141" s="38"/>
      <c r="B141" s="39"/>
      <c r="C141" s="40"/>
      <c r="D141" s="209" t="s">
        <v>147</v>
      </c>
      <c r="E141" s="40"/>
      <c r="F141" s="210" t="s">
        <v>554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147</v>
      </c>
      <c r="AU141" s="17" t="s">
        <v>82</v>
      </c>
    </row>
    <row r="142" s="2" customFormat="1" ht="16.5" customHeight="1">
      <c r="A142" s="38"/>
      <c r="B142" s="39"/>
      <c r="C142" s="196" t="s">
        <v>184</v>
      </c>
      <c r="D142" s="196" t="s">
        <v>141</v>
      </c>
      <c r="E142" s="197" t="s">
        <v>555</v>
      </c>
      <c r="F142" s="198" t="s">
        <v>556</v>
      </c>
      <c r="G142" s="199" t="s">
        <v>242</v>
      </c>
      <c r="H142" s="200">
        <v>1</v>
      </c>
      <c r="I142" s="201"/>
      <c r="J142" s="202">
        <f>ROUND(I142*H142,2)</f>
        <v>0</v>
      </c>
      <c r="K142" s="198" t="s">
        <v>145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146</v>
      </c>
      <c r="AT142" s="207" t="s">
        <v>141</v>
      </c>
      <c r="AU142" s="207" t="s">
        <v>82</v>
      </c>
      <c r="AY142" s="17" t="s">
        <v>140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146</v>
      </c>
      <c r="BM142" s="207" t="s">
        <v>223</v>
      </c>
    </row>
    <row r="143" s="2" customFormat="1">
      <c r="A143" s="38"/>
      <c r="B143" s="39"/>
      <c r="C143" s="40"/>
      <c r="D143" s="209" t="s">
        <v>147</v>
      </c>
      <c r="E143" s="40"/>
      <c r="F143" s="210" t="s">
        <v>557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82</v>
      </c>
    </row>
    <row r="144" s="2" customFormat="1" ht="16.5" customHeight="1">
      <c r="A144" s="38"/>
      <c r="B144" s="39"/>
      <c r="C144" s="196" t="s">
        <v>226</v>
      </c>
      <c r="D144" s="196" t="s">
        <v>141</v>
      </c>
      <c r="E144" s="197" t="s">
        <v>558</v>
      </c>
      <c r="F144" s="198" t="s">
        <v>559</v>
      </c>
      <c r="G144" s="199" t="s">
        <v>144</v>
      </c>
      <c r="H144" s="200">
        <v>29</v>
      </c>
      <c r="I144" s="201"/>
      <c r="J144" s="202">
        <f>ROUND(I144*H144,2)</f>
        <v>0</v>
      </c>
      <c r="K144" s="198" t="s">
        <v>145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146</v>
      </c>
      <c r="AT144" s="207" t="s">
        <v>141</v>
      </c>
      <c r="AU144" s="207" t="s">
        <v>82</v>
      </c>
      <c r="AY144" s="17" t="s">
        <v>140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146</v>
      </c>
      <c r="BM144" s="207" t="s">
        <v>230</v>
      </c>
    </row>
    <row r="145" s="2" customFormat="1">
      <c r="A145" s="38"/>
      <c r="B145" s="39"/>
      <c r="C145" s="40"/>
      <c r="D145" s="209" t="s">
        <v>147</v>
      </c>
      <c r="E145" s="40"/>
      <c r="F145" s="210" t="s">
        <v>559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82</v>
      </c>
    </row>
    <row r="146" s="2" customFormat="1" ht="16.5" customHeight="1">
      <c r="A146" s="38"/>
      <c r="B146" s="39"/>
      <c r="C146" s="196" t="s">
        <v>187</v>
      </c>
      <c r="D146" s="196" t="s">
        <v>141</v>
      </c>
      <c r="E146" s="197" t="s">
        <v>560</v>
      </c>
      <c r="F146" s="198" t="s">
        <v>561</v>
      </c>
      <c r="G146" s="199" t="s">
        <v>144</v>
      </c>
      <c r="H146" s="200">
        <v>29</v>
      </c>
      <c r="I146" s="201"/>
      <c r="J146" s="202">
        <f>ROUND(I146*H146,2)</f>
        <v>0</v>
      </c>
      <c r="K146" s="198" t="s">
        <v>145</v>
      </c>
      <c r="L146" s="44"/>
      <c r="M146" s="203" t="s">
        <v>19</v>
      </c>
      <c r="N146" s="204" t="s">
        <v>45</v>
      </c>
      <c r="O146" s="84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7" t="s">
        <v>146</v>
      </c>
      <c r="AT146" s="207" t="s">
        <v>141</v>
      </c>
      <c r="AU146" s="207" t="s">
        <v>82</v>
      </c>
      <c r="AY146" s="17" t="s">
        <v>140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7" t="s">
        <v>82</v>
      </c>
      <c r="BK146" s="208">
        <f>ROUND(I146*H146,2)</f>
        <v>0</v>
      </c>
      <c r="BL146" s="17" t="s">
        <v>146</v>
      </c>
      <c r="BM146" s="207" t="s">
        <v>234</v>
      </c>
    </row>
    <row r="147" s="2" customFormat="1">
      <c r="A147" s="38"/>
      <c r="B147" s="39"/>
      <c r="C147" s="40"/>
      <c r="D147" s="209" t="s">
        <v>147</v>
      </c>
      <c r="E147" s="40"/>
      <c r="F147" s="210" t="s">
        <v>562</v>
      </c>
      <c r="G147" s="40"/>
      <c r="H147" s="40"/>
      <c r="I147" s="211"/>
      <c r="J147" s="40"/>
      <c r="K147" s="40"/>
      <c r="L147" s="44"/>
      <c r="M147" s="214"/>
      <c r="N147" s="215"/>
      <c r="O147" s="216"/>
      <c r="P147" s="216"/>
      <c r="Q147" s="216"/>
      <c r="R147" s="216"/>
      <c r="S147" s="216"/>
      <c r="T147" s="217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147</v>
      </c>
      <c r="AU147" s="17" t="s">
        <v>82</v>
      </c>
    </row>
    <row r="148" s="2" customFormat="1" ht="6.96" customHeight="1">
      <c r="A148" s="38"/>
      <c r="B148" s="59"/>
      <c r="C148" s="60"/>
      <c r="D148" s="60"/>
      <c r="E148" s="60"/>
      <c r="F148" s="60"/>
      <c r="G148" s="60"/>
      <c r="H148" s="60"/>
      <c r="I148" s="60"/>
      <c r="J148" s="60"/>
      <c r="K148" s="60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lTHh6VhQnv6/VsbBX6vWvkC75JmQDd/rylhvTN2hWo8X0X/qSQEh2bcypMH86YlMwGt011dePZnJ+oRKx+uuOQ==" hashValue="3EDcW13kx/srOYBnSG1szVVfDx7IL/IUFE5OVhxqGOvutWBbU6EI4eERcpDsFdqNcTs6+E7iHmwIwegy0SPDWQ==" algorithmName="SHA-512" password="CC35"/>
  <autoFilter ref="C88:K14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563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564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564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ROUND((SUM(BE83:BE157)),  2)</f>
        <v>0</v>
      </c>
      <c r="G33" s="38"/>
      <c r="H33" s="38"/>
      <c r="I33" s="148">
        <v>0.20999999999999999</v>
      </c>
      <c r="J33" s="147">
        <f>ROUND(((SUM(BE83:BE157))*I33),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ROUND((SUM(BF83:BF157)),  2)</f>
        <v>0</v>
      </c>
      <c r="G34" s="38"/>
      <c r="H34" s="38"/>
      <c r="I34" s="148">
        <v>0.14999999999999999</v>
      </c>
      <c r="J34" s="147">
        <f>ROUND(((SUM(BF83:BF157))*I34),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565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566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567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568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125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101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SO102-D.05 -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126</v>
      </c>
      <c r="D82" s="174" t="s">
        <v>59</v>
      </c>
      <c r="E82" s="174" t="s">
        <v>55</v>
      </c>
      <c r="F82" s="174" t="s">
        <v>56</v>
      </c>
      <c r="G82" s="174" t="s">
        <v>127</v>
      </c>
      <c r="H82" s="174" t="s">
        <v>128</v>
      </c>
      <c r="I82" s="174" t="s">
        <v>129</v>
      </c>
      <c r="J82" s="174" t="s">
        <v>106</v>
      </c>
      <c r="K82" s="175" t="s">
        <v>130</v>
      </c>
      <c r="L82" s="176"/>
      <c r="M82" s="92" t="s">
        <v>19</v>
      </c>
      <c r="N82" s="93" t="s">
        <v>44</v>
      </c>
      <c r="O82" s="93" t="s">
        <v>131</v>
      </c>
      <c r="P82" s="93" t="s">
        <v>132</v>
      </c>
      <c r="Q82" s="93" t="s">
        <v>133</v>
      </c>
      <c r="R82" s="93" t="s">
        <v>134</v>
      </c>
      <c r="S82" s="93" t="s">
        <v>135</v>
      </c>
      <c r="T82" s="94" t="s">
        <v>136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137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107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329</v>
      </c>
      <c r="F84" s="185" t="s">
        <v>569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140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141</v>
      </c>
      <c r="E85" s="197" t="s">
        <v>570</v>
      </c>
      <c r="F85" s="198" t="s">
        <v>571</v>
      </c>
      <c r="G85" s="199" t="s">
        <v>144</v>
      </c>
      <c r="H85" s="200">
        <v>210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146</v>
      </c>
      <c r="AT85" s="207" t="s">
        <v>141</v>
      </c>
      <c r="AU85" s="207" t="s">
        <v>82</v>
      </c>
      <c r="AY85" s="17" t="s">
        <v>140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146</v>
      </c>
      <c r="BM85" s="207" t="s">
        <v>84</v>
      </c>
    </row>
    <row r="86" s="2" customFormat="1">
      <c r="A86" s="38"/>
      <c r="B86" s="39"/>
      <c r="C86" s="40"/>
      <c r="D86" s="209" t="s">
        <v>147</v>
      </c>
      <c r="E86" s="40"/>
      <c r="F86" s="210" t="s">
        <v>571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147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141</v>
      </c>
      <c r="E87" s="197" t="s">
        <v>572</v>
      </c>
      <c r="F87" s="198" t="s">
        <v>573</v>
      </c>
      <c r="G87" s="199" t="s">
        <v>403</v>
      </c>
      <c r="H87" s="200">
        <v>6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146</v>
      </c>
      <c r="AT87" s="207" t="s">
        <v>141</v>
      </c>
      <c r="AU87" s="207" t="s">
        <v>82</v>
      </c>
      <c r="AY87" s="17" t="s">
        <v>140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146</v>
      </c>
      <c r="BM87" s="207" t="s">
        <v>146</v>
      </c>
    </row>
    <row r="88" s="2" customFormat="1">
      <c r="A88" s="38"/>
      <c r="B88" s="39"/>
      <c r="C88" s="40"/>
      <c r="D88" s="209" t="s">
        <v>147</v>
      </c>
      <c r="E88" s="40"/>
      <c r="F88" s="210" t="s">
        <v>573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147</v>
      </c>
      <c r="AU88" s="17" t="s">
        <v>82</v>
      </c>
    </row>
    <row r="89" s="2" customFormat="1" ht="16.5" customHeight="1">
      <c r="A89" s="38"/>
      <c r="B89" s="39"/>
      <c r="C89" s="196" t="s">
        <v>152</v>
      </c>
      <c r="D89" s="196" t="s">
        <v>141</v>
      </c>
      <c r="E89" s="197" t="s">
        <v>574</v>
      </c>
      <c r="F89" s="198" t="s">
        <v>575</v>
      </c>
      <c r="G89" s="199" t="s">
        <v>403</v>
      </c>
      <c r="H89" s="200">
        <v>6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146</v>
      </c>
      <c r="AT89" s="207" t="s">
        <v>141</v>
      </c>
      <c r="AU89" s="207" t="s">
        <v>82</v>
      </c>
      <c r="AY89" s="17" t="s">
        <v>140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146</v>
      </c>
      <c r="BM89" s="207" t="s">
        <v>156</v>
      </c>
    </row>
    <row r="90" s="2" customFormat="1">
      <c r="A90" s="38"/>
      <c r="B90" s="39"/>
      <c r="C90" s="40"/>
      <c r="D90" s="209" t="s">
        <v>147</v>
      </c>
      <c r="E90" s="40"/>
      <c r="F90" s="210" t="s">
        <v>575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147</v>
      </c>
      <c r="AU90" s="17" t="s">
        <v>82</v>
      </c>
    </row>
    <row r="91" s="2" customFormat="1" ht="16.5" customHeight="1">
      <c r="A91" s="38"/>
      <c r="B91" s="39"/>
      <c r="C91" s="196" t="s">
        <v>146</v>
      </c>
      <c r="D91" s="196" t="s">
        <v>141</v>
      </c>
      <c r="E91" s="197" t="s">
        <v>576</v>
      </c>
      <c r="F91" s="198" t="s">
        <v>577</v>
      </c>
      <c r="G91" s="199" t="s">
        <v>403</v>
      </c>
      <c r="H91" s="200">
        <v>6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146</v>
      </c>
      <c r="AT91" s="207" t="s">
        <v>141</v>
      </c>
      <c r="AU91" s="207" t="s">
        <v>82</v>
      </c>
      <c r="AY91" s="17" t="s">
        <v>140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146</v>
      </c>
      <c r="BM91" s="207" t="s">
        <v>161</v>
      </c>
    </row>
    <row r="92" s="2" customFormat="1">
      <c r="A92" s="38"/>
      <c r="B92" s="39"/>
      <c r="C92" s="40"/>
      <c r="D92" s="209" t="s">
        <v>147</v>
      </c>
      <c r="E92" s="40"/>
      <c r="F92" s="210" t="s">
        <v>577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147</v>
      </c>
      <c r="AU92" s="17" t="s">
        <v>82</v>
      </c>
    </row>
    <row r="93" s="2" customFormat="1" ht="16.5" customHeight="1">
      <c r="A93" s="38"/>
      <c r="B93" s="39"/>
      <c r="C93" s="196" t="s">
        <v>162</v>
      </c>
      <c r="D93" s="196" t="s">
        <v>141</v>
      </c>
      <c r="E93" s="197" t="s">
        <v>578</v>
      </c>
      <c r="F93" s="198" t="s">
        <v>579</v>
      </c>
      <c r="G93" s="199" t="s">
        <v>403</v>
      </c>
      <c r="H93" s="200">
        <v>6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146</v>
      </c>
      <c r="AT93" s="207" t="s">
        <v>141</v>
      </c>
      <c r="AU93" s="207" t="s">
        <v>82</v>
      </c>
      <c r="AY93" s="17" t="s">
        <v>140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146</v>
      </c>
      <c r="BM93" s="207" t="s">
        <v>165</v>
      </c>
    </row>
    <row r="94" s="2" customFormat="1">
      <c r="A94" s="38"/>
      <c r="B94" s="39"/>
      <c r="C94" s="40"/>
      <c r="D94" s="209" t="s">
        <v>147</v>
      </c>
      <c r="E94" s="40"/>
      <c r="F94" s="210" t="s">
        <v>579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147</v>
      </c>
      <c r="AU94" s="17" t="s">
        <v>82</v>
      </c>
    </row>
    <row r="95" s="2" customFormat="1" ht="16.5" customHeight="1">
      <c r="A95" s="38"/>
      <c r="B95" s="39"/>
      <c r="C95" s="196" t="s">
        <v>156</v>
      </c>
      <c r="D95" s="196" t="s">
        <v>141</v>
      </c>
      <c r="E95" s="197" t="s">
        <v>580</v>
      </c>
      <c r="F95" s="198" t="s">
        <v>581</v>
      </c>
      <c r="G95" s="199" t="s">
        <v>144</v>
      </c>
      <c r="H95" s="200">
        <v>210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146</v>
      </c>
      <c r="AT95" s="207" t="s">
        <v>141</v>
      </c>
      <c r="AU95" s="207" t="s">
        <v>82</v>
      </c>
      <c r="AY95" s="17" t="s">
        <v>140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146</v>
      </c>
      <c r="BM95" s="207" t="s">
        <v>150</v>
      </c>
    </row>
    <row r="96" s="2" customFormat="1">
      <c r="A96" s="38"/>
      <c r="B96" s="39"/>
      <c r="C96" s="40"/>
      <c r="D96" s="209" t="s">
        <v>147</v>
      </c>
      <c r="E96" s="40"/>
      <c r="F96" s="210" t="s">
        <v>581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147</v>
      </c>
      <c r="AU96" s="17" t="s">
        <v>82</v>
      </c>
    </row>
    <row r="97" s="2" customFormat="1" ht="16.5" customHeight="1">
      <c r="A97" s="38"/>
      <c r="B97" s="39"/>
      <c r="C97" s="196" t="s">
        <v>168</v>
      </c>
      <c r="D97" s="196" t="s">
        <v>141</v>
      </c>
      <c r="E97" s="197" t="s">
        <v>582</v>
      </c>
      <c r="F97" s="198" t="s">
        <v>583</v>
      </c>
      <c r="G97" s="199" t="s">
        <v>144</v>
      </c>
      <c r="H97" s="200">
        <v>12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146</v>
      </c>
      <c r="AT97" s="207" t="s">
        <v>141</v>
      </c>
      <c r="AU97" s="207" t="s">
        <v>82</v>
      </c>
      <c r="AY97" s="17" t="s">
        <v>140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146</v>
      </c>
      <c r="BM97" s="207" t="s">
        <v>171</v>
      </c>
    </row>
    <row r="98" s="2" customFormat="1">
      <c r="A98" s="38"/>
      <c r="B98" s="39"/>
      <c r="C98" s="40"/>
      <c r="D98" s="209" t="s">
        <v>147</v>
      </c>
      <c r="E98" s="40"/>
      <c r="F98" s="210" t="s">
        <v>583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82</v>
      </c>
    </row>
    <row r="99" s="2" customFormat="1" ht="16.5" customHeight="1">
      <c r="A99" s="38"/>
      <c r="B99" s="39"/>
      <c r="C99" s="196" t="s">
        <v>161</v>
      </c>
      <c r="D99" s="196" t="s">
        <v>141</v>
      </c>
      <c r="E99" s="197" t="s">
        <v>584</v>
      </c>
      <c r="F99" s="198" t="s">
        <v>585</v>
      </c>
      <c r="G99" s="199" t="s">
        <v>144</v>
      </c>
      <c r="H99" s="200">
        <v>60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146</v>
      </c>
      <c r="AT99" s="207" t="s">
        <v>141</v>
      </c>
      <c r="AU99" s="207" t="s">
        <v>82</v>
      </c>
      <c r="AY99" s="17" t="s">
        <v>140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146</v>
      </c>
      <c r="BM99" s="207" t="s">
        <v>174</v>
      </c>
    </row>
    <row r="100" s="2" customFormat="1">
      <c r="A100" s="38"/>
      <c r="B100" s="39"/>
      <c r="C100" s="40"/>
      <c r="D100" s="209" t="s">
        <v>147</v>
      </c>
      <c r="E100" s="40"/>
      <c r="F100" s="210" t="s">
        <v>585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147</v>
      </c>
      <c r="AU100" s="17" t="s">
        <v>82</v>
      </c>
    </row>
    <row r="101" s="2" customFormat="1" ht="16.5" customHeight="1">
      <c r="A101" s="38"/>
      <c r="B101" s="39"/>
      <c r="C101" s="196" t="s">
        <v>175</v>
      </c>
      <c r="D101" s="196" t="s">
        <v>141</v>
      </c>
      <c r="E101" s="197" t="s">
        <v>586</v>
      </c>
      <c r="F101" s="198" t="s">
        <v>587</v>
      </c>
      <c r="G101" s="199" t="s">
        <v>144</v>
      </c>
      <c r="H101" s="200">
        <v>220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146</v>
      </c>
      <c r="AT101" s="207" t="s">
        <v>141</v>
      </c>
      <c r="AU101" s="207" t="s">
        <v>82</v>
      </c>
      <c r="AY101" s="17" t="s">
        <v>140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146</v>
      </c>
      <c r="BM101" s="207" t="s">
        <v>178</v>
      </c>
    </row>
    <row r="102" s="2" customFormat="1">
      <c r="A102" s="38"/>
      <c r="B102" s="39"/>
      <c r="C102" s="40"/>
      <c r="D102" s="209" t="s">
        <v>147</v>
      </c>
      <c r="E102" s="40"/>
      <c r="F102" s="210" t="s">
        <v>587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147</v>
      </c>
      <c r="AU102" s="17" t="s">
        <v>82</v>
      </c>
    </row>
    <row r="103" s="2" customFormat="1" ht="16.5" customHeight="1">
      <c r="A103" s="38"/>
      <c r="B103" s="39"/>
      <c r="C103" s="196" t="s">
        <v>165</v>
      </c>
      <c r="D103" s="196" t="s">
        <v>141</v>
      </c>
      <c r="E103" s="197" t="s">
        <v>588</v>
      </c>
      <c r="F103" s="198" t="s">
        <v>589</v>
      </c>
      <c r="G103" s="199" t="s">
        <v>403</v>
      </c>
      <c r="H103" s="200">
        <v>12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146</v>
      </c>
      <c r="AT103" s="207" t="s">
        <v>141</v>
      </c>
      <c r="AU103" s="207" t="s">
        <v>82</v>
      </c>
      <c r="AY103" s="17" t="s">
        <v>140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146</v>
      </c>
      <c r="BM103" s="207" t="s">
        <v>181</v>
      </c>
    </row>
    <row r="104" s="2" customFormat="1">
      <c r="A104" s="38"/>
      <c r="B104" s="39"/>
      <c r="C104" s="40"/>
      <c r="D104" s="209" t="s">
        <v>147</v>
      </c>
      <c r="E104" s="40"/>
      <c r="F104" s="210" t="s">
        <v>589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82</v>
      </c>
    </row>
    <row r="105" s="2" customFormat="1" ht="16.5" customHeight="1">
      <c r="A105" s="38"/>
      <c r="B105" s="39"/>
      <c r="C105" s="196" t="s">
        <v>138</v>
      </c>
      <c r="D105" s="196" t="s">
        <v>141</v>
      </c>
      <c r="E105" s="197" t="s">
        <v>590</v>
      </c>
      <c r="F105" s="198" t="s">
        <v>591</v>
      </c>
      <c r="G105" s="199" t="s">
        <v>592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146</v>
      </c>
      <c r="AT105" s="207" t="s">
        <v>141</v>
      </c>
      <c r="AU105" s="207" t="s">
        <v>82</v>
      </c>
      <c r="AY105" s="17" t="s">
        <v>140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146</v>
      </c>
      <c r="BM105" s="207" t="s">
        <v>184</v>
      </c>
    </row>
    <row r="106" s="2" customFormat="1">
      <c r="A106" s="38"/>
      <c r="B106" s="39"/>
      <c r="C106" s="40"/>
      <c r="D106" s="209" t="s">
        <v>147</v>
      </c>
      <c r="E106" s="40"/>
      <c r="F106" s="210" t="s">
        <v>591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147</v>
      </c>
      <c r="AU106" s="17" t="s">
        <v>82</v>
      </c>
    </row>
    <row r="107" s="2" customFormat="1" ht="16.5" customHeight="1">
      <c r="A107" s="38"/>
      <c r="B107" s="39"/>
      <c r="C107" s="196" t="s">
        <v>150</v>
      </c>
      <c r="D107" s="196" t="s">
        <v>141</v>
      </c>
      <c r="E107" s="197" t="s">
        <v>593</v>
      </c>
      <c r="F107" s="198" t="s">
        <v>594</v>
      </c>
      <c r="G107" s="199" t="s">
        <v>144</v>
      </c>
      <c r="H107" s="200">
        <v>210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146</v>
      </c>
      <c r="AT107" s="207" t="s">
        <v>141</v>
      </c>
      <c r="AU107" s="207" t="s">
        <v>82</v>
      </c>
      <c r="AY107" s="17" t="s">
        <v>140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146</v>
      </c>
      <c r="BM107" s="207" t="s">
        <v>187</v>
      </c>
    </row>
    <row r="108" s="2" customFormat="1">
      <c r="A108" s="38"/>
      <c r="B108" s="39"/>
      <c r="C108" s="40"/>
      <c r="D108" s="209" t="s">
        <v>147</v>
      </c>
      <c r="E108" s="40"/>
      <c r="F108" s="210" t="s">
        <v>594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147</v>
      </c>
      <c r="AU108" s="17" t="s">
        <v>82</v>
      </c>
    </row>
    <row r="109" s="2" customFormat="1" ht="16.5" customHeight="1">
      <c r="A109" s="38"/>
      <c r="B109" s="39"/>
      <c r="C109" s="196" t="s">
        <v>157</v>
      </c>
      <c r="D109" s="196" t="s">
        <v>141</v>
      </c>
      <c r="E109" s="197" t="s">
        <v>595</v>
      </c>
      <c r="F109" s="198" t="s">
        <v>596</v>
      </c>
      <c r="G109" s="199" t="s">
        <v>144</v>
      </c>
      <c r="H109" s="200">
        <v>210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146</v>
      </c>
      <c r="AT109" s="207" t="s">
        <v>141</v>
      </c>
      <c r="AU109" s="207" t="s">
        <v>82</v>
      </c>
      <c r="AY109" s="17" t="s">
        <v>140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146</v>
      </c>
      <c r="BM109" s="207" t="s">
        <v>192</v>
      </c>
    </row>
    <row r="110" s="2" customFormat="1">
      <c r="A110" s="38"/>
      <c r="B110" s="39"/>
      <c r="C110" s="40"/>
      <c r="D110" s="209" t="s">
        <v>147</v>
      </c>
      <c r="E110" s="40"/>
      <c r="F110" s="210" t="s">
        <v>596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147</v>
      </c>
      <c r="AU110" s="17" t="s">
        <v>82</v>
      </c>
    </row>
    <row r="111" s="2" customFormat="1" ht="16.5" customHeight="1">
      <c r="A111" s="38"/>
      <c r="B111" s="39"/>
      <c r="C111" s="196" t="s">
        <v>171</v>
      </c>
      <c r="D111" s="196" t="s">
        <v>141</v>
      </c>
      <c r="E111" s="197" t="s">
        <v>597</v>
      </c>
      <c r="F111" s="198" t="s">
        <v>598</v>
      </c>
      <c r="G111" s="199" t="s">
        <v>144</v>
      </c>
      <c r="H111" s="200">
        <v>210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146</v>
      </c>
      <c r="AT111" s="207" t="s">
        <v>141</v>
      </c>
      <c r="AU111" s="207" t="s">
        <v>82</v>
      </c>
      <c r="AY111" s="17" t="s">
        <v>140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146</v>
      </c>
      <c r="BM111" s="207" t="s">
        <v>195</v>
      </c>
    </row>
    <row r="112" s="2" customFormat="1">
      <c r="A112" s="38"/>
      <c r="B112" s="39"/>
      <c r="C112" s="40"/>
      <c r="D112" s="209" t="s">
        <v>147</v>
      </c>
      <c r="E112" s="40"/>
      <c r="F112" s="210" t="s">
        <v>598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147</v>
      </c>
      <c r="AU112" s="17" t="s">
        <v>82</v>
      </c>
    </row>
    <row r="113" s="2" customFormat="1" ht="16.5" customHeight="1">
      <c r="A113" s="38"/>
      <c r="B113" s="39"/>
      <c r="C113" s="196" t="s">
        <v>8</v>
      </c>
      <c r="D113" s="196" t="s">
        <v>141</v>
      </c>
      <c r="E113" s="197" t="s">
        <v>599</v>
      </c>
      <c r="F113" s="198" t="s">
        <v>600</v>
      </c>
      <c r="G113" s="199" t="s">
        <v>144</v>
      </c>
      <c r="H113" s="200">
        <v>210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146</v>
      </c>
      <c r="AT113" s="207" t="s">
        <v>141</v>
      </c>
      <c r="AU113" s="207" t="s">
        <v>82</v>
      </c>
      <c r="AY113" s="17" t="s">
        <v>140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146</v>
      </c>
      <c r="BM113" s="207" t="s">
        <v>198</v>
      </c>
    </row>
    <row r="114" s="2" customFormat="1">
      <c r="A114" s="38"/>
      <c r="B114" s="39"/>
      <c r="C114" s="40"/>
      <c r="D114" s="209" t="s">
        <v>147</v>
      </c>
      <c r="E114" s="40"/>
      <c r="F114" s="210" t="s">
        <v>600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147</v>
      </c>
      <c r="AU114" s="17" t="s">
        <v>82</v>
      </c>
    </row>
    <row r="115" s="2" customFormat="1" ht="16.5" customHeight="1">
      <c r="A115" s="38"/>
      <c r="B115" s="39"/>
      <c r="C115" s="196" t="s">
        <v>174</v>
      </c>
      <c r="D115" s="196" t="s">
        <v>141</v>
      </c>
      <c r="E115" s="197" t="s">
        <v>601</v>
      </c>
      <c r="F115" s="198" t="s">
        <v>602</v>
      </c>
      <c r="G115" s="199" t="s">
        <v>403</v>
      </c>
      <c r="H115" s="200">
        <v>6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146</v>
      </c>
      <c r="AT115" s="207" t="s">
        <v>141</v>
      </c>
      <c r="AU115" s="207" t="s">
        <v>82</v>
      </c>
      <c r="AY115" s="17" t="s">
        <v>140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146</v>
      </c>
      <c r="BM115" s="207" t="s">
        <v>201</v>
      </c>
    </row>
    <row r="116" s="2" customFormat="1">
      <c r="A116" s="38"/>
      <c r="B116" s="39"/>
      <c r="C116" s="40"/>
      <c r="D116" s="209" t="s">
        <v>147</v>
      </c>
      <c r="E116" s="40"/>
      <c r="F116" s="210" t="s">
        <v>602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147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603</v>
      </c>
      <c r="F117" s="185" t="s">
        <v>604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140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203</v>
      </c>
      <c r="D118" s="196" t="s">
        <v>141</v>
      </c>
      <c r="E118" s="197" t="s">
        <v>605</v>
      </c>
      <c r="F118" s="198" t="s">
        <v>571</v>
      </c>
      <c r="G118" s="199" t="s">
        <v>144</v>
      </c>
      <c r="H118" s="200">
        <v>210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146</v>
      </c>
      <c r="AT118" s="207" t="s">
        <v>141</v>
      </c>
      <c r="AU118" s="207" t="s">
        <v>82</v>
      </c>
      <c r="AY118" s="17" t="s">
        <v>140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146</v>
      </c>
      <c r="BM118" s="207" t="s">
        <v>206</v>
      </c>
    </row>
    <row r="119" s="2" customFormat="1">
      <c r="A119" s="38"/>
      <c r="B119" s="39"/>
      <c r="C119" s="40"/>
      <c r="D119" s="209" t="s">
        <v>147</v>
      </c>
      <c r="E119" s="40"/>
      <c r="F119" s="210" t="s">
        <v>571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147</v>
      </c>
      <c r="AU119" s="17" t="s">
        <v>82</v>
      </c>
    </row>
    <row r="120" s="2" customFormat="1" ht="16.5" customHeight="1">
      <c r="A120" s="38"/>
      <c r="B120" s="39"/>
      <c r="C120" s="196" t="s">
        <v>178</v>
      </c>
      <c r="D120" s="196" t="s">
        <v>141</v>
      </c>
      <c r="E120" s="197" t="s">
        <v>606</v>
      </c>
      <c r="F120" s="198" t="s">
        <v>607</v>
      </c>
      <c r="G120" s="199" t="s">
        <v>403</v>
      </c>
      <c r="H120" s="200">
        <v>6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146</v>
      </c>
      <c r="AT120" s="207" t="s">
        <v>141</v>
      </c>
      <c r="AU120" s="207" t="s">
        <v>82</v>
      </c>
      <c r="AY120" s="17" t="s">
        <v>140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146</v>
      </c>
      <c r="BM120" s="207" t="s">
        <v>209</v>
      </c>
    </row>
    <row r="121" s="2" customFormat="1">
      <c r="A121" s="38"/>
      <c r="B121" s="39"/>
      <c r="C121" s="40"/>
      <c r="D121" s="209" t="s">
        <v>147</v>
      </c>
      <c r="E121" s="40"/>
      <c r="F121" s="210" t="s">
        <v>607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147</v>
      </c>
      <c r="AU121" s="17" t="s">
        <v>82</v>
      </c>
    </row>
    <row r="122" s="2" customFormat="1" ht="16.5" customHeight="1">
      <c r="A122" s="38"/>
      <c r="B122" s="39"/>
      <c r="C122" s="196" t="s">
        <v>211</v>
      </c>
      <c r="D122" s="196" t="s">
        <v>141</v>
      </c>
      <c r="E122" s="197" t="s">
        <v>608</v>
      </c>
      <c r="F122" s="198" t="s">
        <v>609</v>
      </c>
      <c r="G122" s="199" t="s">
        <v>403</v>
      </c>
      <c r="H122" s="200">
        <v>6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146</v>
      </c>
      <c r="AT122" s="207" t="s">
        <v>141</v>
      </c>
      <c r="AU122" s="207" t="s">
        <v>82</v>
      </c>
      <c r="AY122" s="17" t="s">
        <v>140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146</v>
      </c>
      <c r="BM122" s="207" t="s">
        <v>214</v>
      </c>
    </row>
    <row r="123" s="2" customFormat="1">
      <c r="A123" s="38"/>
      <c r="B123" s="39"/>
      <c r="C123" s="40"/>
      <c r="D123" s="209" t="s">
        <v>147</v>
      </c>
      <c r="E123" s="40"/>
      <c r="F123" s="210" t="s">
        <v>609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82</v>
      </c>
    </row>
    <row r="124" s="2" customFormat="1" ht="16.5" customHeight="1">
      <c r="A124" s="38"/>
      <c r="B124" s="39"/>
      <c r="C124" s="196" t="s">
        <v>181</v>
      </c>
      <c r="D124" s="196" t="s">
        <v>141</v>
      </c>
      <c r="E124" s="197" t="s">
        <v>610</v>
      </c>
      <c r="F124" s="198" t="s">
        <v>577</v>
      </c>
      <c r="G124" s="199" t="s">
        <v>403</v>
      </c>
      <c r="H124" s="200">
        <v>6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146</v>
      </c>
      <c r="AT124" s="207" t="s">
        <v>141</v>
      </c>
      <c r="AU124" s="207" t="s">
        <v>82</v>
      </c>
      <c r="AY124" s="17" t="s">
        <v>140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146</v>
      </c>
      <c r="BM124" s="207" t="s">
        <v>217</v>
      </c>
    </row>
    <row r="125" s="2" customFormat="1">
      <c r="A125" s="38"/>
      <c r="B125" s="39"/>
      <c r="C125" s="40"/>
      <c r="D125" s="209" t="s">
        <v>147</v>
      </c>
      <c r="E125" s="40"/>
      <c r="F125" s="210" t="s">
        <v>577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147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141</v>
      </c>
      <c r="E126" s="197" t="s">
        <v>611</v>
      </c>
      <c r="F126" s="198" t="s">
        <v>579</v>
      </c>
      <c r="G126" s="199" t="s">
        <v>403</v>
      </c>
      <c r="H126" s="200">
        <v>6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146</v>
      </c>
      <c r="AT126" s="207" t="s">
        <v>141</v>
      </c>
      <c r="AU126" s="207" t="s">
        <v>82</v>
      </c>
      <c r="AY126" s="17" t="s">
        <v>140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146</v>
      </c>
      <c r="BM126" s="207" t="s">
        <v>220</v>
      </c>
    </row>
    <row r="127" s="2" customFormat="1">
      <c r="A127" s="38"/>
      <c r="B127" s="39"/>
      <c r="C127" s="40"/>
      <c r="D127" s="209" t="s">
        <v>147</v>
      </c>
      <c r="E127" s="40"/>
      <c r="F127" s="210" t="s">
        <v>579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147</v>
      </c>
      <c r="AU127" s="17" t="s">
        <v>82</v>
      </c>
    </row>
    <row r="128" s="2" customFormat="1" ht="16.5" customHeight="1">
      <c r="A128" s="38"/>
      <c r="B128" s="39"/>
      <c r="C128" s="196" t="s">
        <v>184</v>
      </c>
      <c r="D128" s="196" t="s">
        <v>141</v>
      </c>
      <c r="E128" s="197" t="s">
        <v>612</v>
      </c>
      <c r="F128" s="198" t="s">
        <v>613</v>
      </c>
      <c r="G128" s="199" t="s">
        <v>144</v>
      </c>
      <c r="H128" s="200">
        <v>210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146</v>
      </c>
      <c r="AT128" s="207" t="s">
        <v>141</v>
      </c>
      <c r="AU128" s="207" t="s">
        <v>82</v>
      </c>
      <c r="AY128" s="17" t="s">
        <v>140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146</v>
      </c>
      <c r="BM128" s="207" t="s">
        <v>223</v>
      </c>
    </row>
    <row r="129" s="2" customFormat="1">
      <c r="A129" s="38"/>
      <c r="B129" s="39"/>
      <c r="C129" s="40"/>
      <c r="D129" s="209" t="s">
        <v>147</v>
      </c>
      <c r="E129" s="40"/>
      <c r="F129" s="210" t="s">
        <v>613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147</v>
      </c>
      <c r="AU129" s="17" t="s">
        <v>82</v>
      </c>
    </row>
    <row r="130" s="2" customFormat="1" ht="16.5" customHeight="1">
      <c r="A130" s="38"/>
      <c r="B130" s="39"/>
      <c r="C130" s="196" t="s">
        <v>226</v>
      </c>
      <c r="D130" s="196" t="s">
        <v>141</v>
      </c>
      <c r="E130" s="197" t="s">
        <v>614</v>
      </c>
      <c r="F130" s="198" t="s">
        <v>583</v>
      </c>
      <c r="G130" s="199" t="s">
        <v>144</v>
      </c>
      <c r="H130" s="200">
        <v>12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146</v>
      </c>
      <c r="AT130" s="207" t="s">
        <v>141</v>
      </c>
      <c r="AU130" s="207" t="s">
        <v>82</v>
      </c>
      <c r="AY130" s="17" t="s">
        <v>140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146</v>
      </c>
      <c r="BM130" s="207" t="s">
        <v>230</v>
      </c>
    </row>
    <row r="131" s="2" customFormat="1">
      <c r="A131" s="38"/>
      <c r="B131" s="39"/>
      <c r="C131" s="40"/>
      <c r="D131" s="209" t="s">
        <v>147</v>
      </c>
      <c r="E131" s="40"/>
      <c r="F131" s="210" t="s">
        <v>583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147</v>
      </c>
      <c r="AU131" s="17" t="s">
        <v>82</v>
      </c>
    </row>
    <row r="132" s="2" customFormat="1" ht="16.5" customHeight="1">
      <c r="A132" s="38"/>
      <c r="B132" s="39"/>
      <c r="C132" s="196" t="s">
        <v>187</v>
      </c>
      <c r="D132" s="196" t="s">
        <v>141</v>
      </c>
      <c r="E132" s="197" t="s">
        <v>615</v>
      </c>
      <c r="F132" s="198" t="s">
        <v>616</v>
      </c>
      <c r="G132" s="199" t="s">
        <v>403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146</v>
      </c>
      <c r="AT132" s="207" t="s">
        <v>141</v>
      </c>
      <c r="AU132" s="207" t="s">
        <v>82</v>
      </c>
      <c r="AY132" s="17" t="s">
        <v>140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146</v>
      </c>
      <c r="BM132" s="207" t="s">
        <v>234</v>
      </c>
    </row>
    <row r="133" s="2" customFormat="1">
      <c r="A133" s="38"/>
      <c r="B133" s="39"/>
      <c r="C133" s="40"/>
      <c r="D133" s="209" t="s">
        <v>147</v>
      </c>
      <c r="E133" s="40"/>
      <c r="F133" s="210" t="s">
        <v>616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147</v>
      </c>
      <c r="AU133" s="17" t="s">
        <v>82</v>
      </c>
    </row>
    <row r="134" s="2" customFormat="1" ht="16.5" customHeight="1">
      <c r="A134" s="38"/>
      <c r="B134" s="39"/>
      <c r="C134" s="196" t="s">
        <v>235</v>
      </c>
      <c r="D134" s="196" t="s">
        <v>141</v>
      </c>
      <c r="E134" s="197" t="s">
        <v>617</v>
      </c>
      <c r="F134" s="198" t="s">
        <v>585</v>
      </c>
      <c r="G134" s="199" t="s">
        <v>144</v>
      </c>
      <c r="H134" s="200">
        <v>60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146</v>
      </c>
      <c r="AT134" s="207" t="s">
        <v>141</v>
      </c>
      <c r="AU134" s="207" t="s">
        <v>82</v>
      </c>
      <c r="AY134" s="17" t="s">
        <v>140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146</v>
      </c>
      <c r="BM134" s="207" t="s">
        <v>238</v>
      </c>
    </row>
    <row r="135" s="2" customFormat="1">
      <c r="A135" s="38"/>
      <c r="B135" s="39"/>
      <c r="C135" s="40"/>
      <c r="D135" s="209" t="s">
        <v>147</v>
      </c>
      <c r="E135" s="40"/>
      <c r="F135" s="210" t="s">
        <v>585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82</v>
      </c>
    </row>
    <row r="136" s="2" customFormat="1" ht="16.5" customHeight="1">
      <c r="A136" s="38"/>
      <c r="B136" s="39"/>
      <c r="C136" s="196" t="s">
        <v>192</v>
      </c>
      <c r="D136" s="196" t="s">
        <v>141</v>
      </c>
      <c r="E136" s="197" t="s">
        <v>618</v>
      </c>
      <c r="F136" s="198" t="s">
        <v>587</v>
      </c>
      <c r="G136" s="199" t="s">
        <v>144</v>
      </c>
      <c r="H136" s="200">
        <v>220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146</v>
      </c>
      <c r="AT136" s="207" t="s">
        <v>141</v>
      </c>
      <c r="AU136" s="207" t="s">
        <v>82</v>
      </c>
      <c r="AY136" s="17" t="s">
        <v>140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146</v>
      </c>
      <c r="BM136" s="207" t="s">
        <v>243</v>
      </c>
    </row>
    <row r="137" s="2" customFormat="1">
      <c r="A137" s="38"/>
      <c r="B137" s="39"/>
      <c r="C137" s="40"/>
      <c r="D137" s="209" t="s">
        <v>147</v>
      </c>
      <c r="E137" s="40"/>
      <c r="F137" s="210" t="s">
        <v>587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147</v>
      </c>
      <c r="AU137" s="17" t="s">
        <v>82</v>
      </c>
    </row>
    <row r="138" s="2" customFormat="1" ht="16.5" customHeight="1">
      <c r="A138" s="38"/>
      <c r="B138" s="39"/>
      <c r="C138" s="196" t="s">
        <v>246</v>
      </c>
      <c r="D138" s="196" t="s">
        <v>141</v>
      </c>
      <c r="E138" s="197" t="s">
        <v>619</v>
      </c>
      <c r="F138" s="198" t="s">
        <v>620</v>
      </c>
      <c r="G138" s="199" t="s">
        <v>155</v>
      </c>
      <c r="H138" s="200">
        <v>4.5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146</v>
      </c>
      <c r="AT138" s="207" t="s">
        <v>141</v>
      </c>
      <c r="AU138" s="207" t="s">
        <v>82</v>
      </c>
      <c r="AY138" s="17" t="s">
        <v>140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146</v>
      </c>
      <c r="BM138" s="207" t="s">
        <v>249</v>
      </c>
    </row>
    <row r="139" s="2" customFormat="1">
      <c r="A139" s="38"/>
      <c r="B139" s="39"/>
      <c r="C139" s="40"/>
      <c r="D139" s="209" t="s">
        <v>147</v>
      </c>
      <c r="E139" s="40"/>
      <c r="F139" s="210" t="s">
        <v>620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147</v>
      </c>
      <c r="AU139" s="17" t="s">
        <v>82</v>
      </c>
    </row>
    <row r="140" s="2" customFormat="1" ht="16.5" customHeight="1">
      <c r="A140" s="38"/>
      <c r="B140" s="39"/>
      <c r="C140" s="196" t="s">
        <v>195</v>
      </c>
      <c r="D140" s="196" t="s">
        <v>141</v>
      </c>
      <c r="E140" s="197" t="s">
        <v>621</v>
      </c>
      <c r="F140" s="198" t="s">
        <v>622</v>
      </c>
      <c r="G140" s="199" t="s">
        <v>403</v>
      </c>
      <c r="H140" s="200">
        <v>6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146</v>
      </c>
      <c r="AT140" s="207" t="s">
        <v>141</v>
      </c>
      <c r="AU140" s="207" t="s">
        <v>82</v>
      </c>
      <c r="AY140" s="17" t="s">
        <v>140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146</v>
      </c>
      <c r="BM140" s="207" t="s">
        <v>254</v>
      </c>
    </row>
    <row r="141" s="2" customFormat="1">
      <c r="A141" s="38"/>
      <c r="B141" s="39"/>
      <c r="C141" s="40"/>
      <c r="D141" s="209" t="s">
        <v>147</v>
      </c>
      <c r="E141" s="40"/>
      <c r="F141" s="210" t="s">
        <v>622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147</v>
      </c>
      <c r="AU141" s="17" t="s">
        <v>82</v>
      </c>
    </row>
    <row r="142" s="2" customFormat="1" ht="16.5" customHeight="1">
      <c r="A142" s="38"/>
      <c r="B142" s="39"/>
      <c r="C142" s="196" t="s">
        <v>257</v>
      </c>
      <c r="D142" s="196" t="s">
        <v>141</v>
      </c>
      <c r="E142" s="197" t="s">
        <v>623</v>
      </c>
      <c r="F142" s="198" t="s">
        <v>624</v>
      </c>
      <c r="G142" s="199" t="s">
        <v>144</v>
      </c>
      <c r="H142" s="200">
        <v>210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146</v>
      </c>
      <c r="AT142" s="207" t="s">
        <v>141</v>
      </c>
      <c r="AU142" s="207" t="s">
        <v>82</v>
      </c>
      <c r="AY142" s="17" t="s">
        <v>140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146</v>
      </c>
      <c r="BM142" s="207" t="s">
        <v>260</v>
      </c>
    </row>
    <row r="143" s="2" customFormat="1">
      <c r="A143" s="38"/>
      <c r="B143" s="39"/>
      <c r="C143" s="40"/>
      <c r="D143" s="209" t="s">
        <v>147</v>
      </c>
      <c r="E143" s="40"/>
      <c r="F143" s="210" t="s">
        <v>624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82</v>
      </c>
    </row>
    <row r="144" s="2" customFormat="1" ht="16.5" customHeight="1">
      <c r="A144" s="38"/>
      <c r="B144" s="39"/>
      <c r="C144" s="196" t="s">
        <v>198</v>
      </c>
      <c r="D144" s="196" t="s">
        <v>141</v>
      </c>
      <c r="E144" s="197" t="s">
        <v>625</v>
      </c>
      <c r="F144" s="198" t="s">
        <v>626</v>
      </c>
      <c r="G144" s="199" t="s">
        <v>155</v>
      </c>
      <c r="H144" s="200">
        <v>15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146</v>
      </c>
      <c r="AT144" s="207" t="s">
        <v>141</v>
      </c>
      <c r="AU144" s="207" t="s">
        <v>82</v>
      </c>
      <c r="AY144" s="17" t="s">
        <v>140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146</v>
      </c>
      <c r="BM144" s="207" t="s">
        <v>265</v>
      </c>
    </row>
    <row r="145" s="2" customFormat="1">
      <c r="A145" s="38"/>
      <c r="B145" s="39"/>
      <c r="C145" s="40"/>
      <c r="D145" s="209" t="s">
        <v>147</v>
      </c>
      <c r="E145" s="40"/>
      <c r="F145" s="210" t="s">
        <v>626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147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627</v>
      </c>
      <c r="F146" s="185" t="s">
        <v>628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140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266</v>
      </c>
      <c r="D147" s="196" t="s">
        <v>141</v>
      </c>
      <c r="E147" s="197" t="s">
        <v>629</v>
      </c>
      <c r="F147" s="198" t="s">
        <v>630</v>
      </c>
      <c r="G147" s="199" t="s">
        <v>592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146</v>
      </c>
      <c r="AT147" s="207" t="s">
        <v>141</v>
      </c>
      <c r="AU147" s="207" t="s">
        <v>82</v>
      </c>
      <c r="AY147" s="17" t="s">
        <v>140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146</v>
      </c>
      <c r="BM147" s="207" t="s">
        <v>269</v>
      </c>
    </row>
    <row r="148" s="2" customFormat="1">
      <c r="A148" s="38"/>
      <c r="B148" s="39"/>
      <c r="C148" s="40"/>
      <c r="D148" s="209" t="s">
        <v>147</v>
      </c>
      <c r="E148" s="40"/>
      <c r="F148" s="210" t="s">
        <v>630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82</v>
      </c>
    </row>
    <row r="149" s="2" customFormat="1" ht="16.5" customHeight="1">
      <c r="A149" s="38"/>
      <c r="B149" s="39"/>
      <c r="C149" s="196" t="s">
        <v>201</v>
      </c>
      <c r="D149" s="196" t="s">
        <v>141</v>
      </c>
      <c r="E149" s="197" t="s">
        <v>631</v>
      </c>
      <c r="F149" s="198" t="s">
        <v>632</v>
      </c>
      <c r="G149" s="199" t="s">
        <v>633</v>
      </c>
      <c r="H149" s="200">
        <v>7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146</v>
      </c>
      <c r="AT149" s="207" t="s">
        <v>141</v>
      </c>
      <c r="AU149" s="207" t="s">
        <v>82</v>
      </c>
      <c r="AY149" s="17" t="s">
        <v>140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146</v>
      </c>
      <c r="BM149" s="207" t="s">
        <v>272</v>
      </c>
    </row>
    <row r="150" s="2" customFormat="1">
      <c r="A150" s="38"/>
      <c r="B150" s="39"/>
      <c r="C150" s="40"/>
      <c r="D150" s="209" t="s">
        <v>147</v>
      </c>
      <c r="E150" s="40"/>
      <c r="F150" s="210" t="s">
        <v>632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82</v>
      </c>
    </row>
    <row r="151" s="2" customFormat="1" ht="16.5" customHeight="1">
      <c r="A151" s="38"/>
      <c r="B151" s="39"/>
      <c r="C151" s="196" t="s">
        <v>273</v>
      </c>
      <c r="D151" s="196" t="s">
        <v>141</v>
      </c>
      <c r="E151" s="197" t="s">
        <v>634</v>
      </c>
      <c r="F151" s="198" t="s">
        <v>635</v>
      </c>
      <c r="G151" s="199" t="s">
        <v>633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146</v>
      </c>
      <c r="AT151" s="207" t="s">
        <v>141</v>
      </c>
      <c r="AU151" s="207" t="s">
        <v>82</v>
      </c>
      <c r="AY151" s="17" t="s">
        <v>140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146</v>
      </c>
      <c r="BM151" s="207" t="s">
        <v>276</v>
      </c>
    </row>
    <row r="152" s="2" customFormat="1">
      <c r="A152" s="38"/>
      <c r="B152" s="39"/>
      <c r="C152" s="40"/>
      <c r="D152" s="209" t="s">
        <v>147</v>
      </c>
      <c r="E152" s="40"/>
      <c r="F152" s="210" t="s">
        <v>635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147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636</v>
      </c>
      <c r="F153" s="185" t="s">
        <v>637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SUM(P154:P157)</f>
        <v>0</v>
      </c>
      <c r="Q153" s="190"/>
      <c r="R153" s="191">
        <f>SUM(R154:R157)</f>
        <v>0</v>
      </c>
      <c r="S153" s="190"/>
      <c r="T153" s="192">
        <f>SUM(T154:T157)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140</v>
      </c>
      <c r="BK153" s="195">
        <f>SUM(BK154:BK157)</f>
        <v>0</v>
      </c>
    </row>
    <row r="154" s="2" customFormat="1" ht="16.5" customHeight="1">
      <c r="A154" s="38"/>
      <c r="B154" s="39"/>
      <c r="C154" s="196" t="s">
        <v>206</v>
      </c>
      <c r="D154" s="196" t="s">
        <v>141</v>
      </c>
      <c r="E154" s="197" t="s">
        <v>638</v>
      </c>
      <c r="F154" s="198" t="s">
        <v>639</v>
      </c>
      <c r="G154" s="199" t="s">
        <v>403</v>
      </c>
      <c r="H154" s="200">
        <v>2</v>
      </c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146</v>
      </c>
      <c r="AT154" s="207" t="s">
        <v>141</v>
      </c>
      <c r="AU154" s="207" t="s">
        <v>82</v>
      </c>
      <c r="AY154" s="17" t="s">
        <v>140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146</v>
      </c>
      <c r="BM154" s="207" t="s">
        <v>279</v>
      </c>
    </row>
    <row r="155" s="2" customFormat="1">
      <c r="A155" s="38"/>
      <c r="B155" s="39"/>
      <c r="C155" s="40"/>
      <c r="D155" s="209" t="s">
        <v>147</v>
      </c>
      <c r="E155" s="40"/>
      <c r="F155" s="210" t="s">
        <v>639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147</v>
      </c>
      <c r="AU155" s="17" t="s">
        <v>82</v>
      </c>
    </row>
    <row r="156" s="2" customFormat="1" ht="16.5" customHeight="1">
      <c r="A156" s="38"/>
      <c r="B156" s="39"/>
      <c r="C156" s="196" t="s">
        <v>282</v>
      </c>
      <c r="D156" s="196" t="s">
        <v>141</v>
      </c>
      <c r="E156" s="197" t="s">
        <v>640</v>
      </c>
      <c r="F156" s="198" t="s">
        <v>641</v>
      </c>
      <c r="G156" s="199" t="s">
        <v>642</v>
      </c>
      <c r="H156" s="218"/>
      <c r="I156" s="201"/>
      <c r="J156" s="202">
        <f>ROUND(I156*H156,2)</f>
        <v>0</v>
      </c>
      <c r="K156" s="198" t="s">
        <v>19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146</v>
      </c>
      <c r="AT156" s="207" t="s">
        <v>141</v>
      </c>
      <c r="AU156" s="207" t="s">
        <v>82</v>
      </c>
      <c r="AY156" s="17" t="s">
        <v>140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146</v>
      </c>
      <c r="BM156" s="207" t="s">
        <v>285</v>
      </c>
    </row>
    <row r="157" s="2" customFormat="1">
      <c r="A157" s="38"/>
      <c r="B157" s="39"/>
      <c r="C157" s="40"/>
      <c r="D157" s="209" t="s">
        <v>147</v>
      </c>
      <c r="E157" s="40"/>
      <c r="F157" s="210" t="s">
        <v>641</v>
      </c>
      <c r="G157" s="40"/>
      <c r="H157" s="40"/>
      <c r="I157" s="211"/>
      <c r="J157" s="40"/>
      <c r="K157" s="40"/>
      <c r="L157" s="44"/>
      <c r="M157" s="214"/>
      <c r="N157" s="215"/>
      <c r="O157" s="216"/>
      <c r="P157" s="216"/>
      <c r="Q157" s="216"/>
      <c r="R157" s="216"/>
      <c r="S157" s="216"/>
      <c r="T157" s="217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147</v>
      </c>
      <c r="AU157" s="17" t="s">
        <v>82</v>
      </c>
    </row>
    <row r="158" s="2" customFormat="1" ht="6.96" customHeight="1">
      <c r="A158" s="38"/>
      <c r="B158" s="59"/>
      <c r="C158" s="60"/>
      <c r="D158" s="60"/>
      <c r="E158" s="60"/>
      <c r="F158" s="60"/>
      <c r="G158" s="60"/>
      <c r="H158" s="60"/>
      <c r="I158" s="60"/>
      <c r="J158" s="60"/>
      <c r="K158" s="60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87v3ucE86hkRl//PI5COlG3A012z5T9aSo1+aKV2S/fU9iImicbmqDMlLu0xuB0klaBhnugkyasso6IoKhPHxg==" hashValue="E91/UNyuN40LqtGfOTi7AWvVK15BIpmouacdLYRdhA2gZpZVhlaeVjSil2h3rQt/NNpFk0eyFO/ZTMbqIw/+IA==" algorithmName="SHA-512" password="CC35"/>
  <autoFilter ref="C82:K15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643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644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ROUND((SUM(BE91:BE487)),  2)</f>
        <v>0</v>
      </c>
      <c r="G33" s="38"/>
      <c r="H33" s="38"/>
      <c r="I33" s="148">
        <v>0.20999999999999999</v>
      </c>
      <c r="J33" s="147">
        <f>ROUND(((SUM(BE91:BE487))*I33),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ROUND((SUM(BF91:BF487)),  2)</f>
        <v>0</v>
      </c>
      <c r="G34" s="38"/>
      <c r="H34" s="38"/>
      <c r="I34" s="148">
        <v>0.14999999999999999</v>
      </c>
      <c r="J34" s="147">
        <f>ROUND(((SUM(BF91:BF487))*I34),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ROUND((SUM(BG91:BG487)),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ROUND((SUM(BH91:BH487)),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ROUND((SUM(BI91:BI487)),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105</v>
      </c>
      <c r="D57" s="162"/>
      <c r="E57" s="162"/>
      <c r="F57" s="162"/>
      <c r="G57" s="162"/>
      <c r="H57" s="162"/>
      <c r="I57" s="162"/>
      <c r="J57" s="163" t="s">
        <v>106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107</v>
      </c>
    </row>
    <row r="60" s="9" customFormat="1" ht="24.96" customHeight="1">
      <c r="A60" s="9"/>
      <c r="B60" s="165"/>
      <c r="C60" s="166"/>
      <c r="D60" s="167" t="s">
        <v>645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646</v>
      </c>
      <c r="E61" s="222"/>
      <c r="F61" s="222"/>
      <c r="G61" s="222"/>
      <c r="H61" s="222"/>
      <c r="I61" s="222"/>
      <c r="J61" s="223">
        <f>J93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647</v>
      </c>
      <c r="E62" s="222"/>
      <c r="F62" s="222"/>
      <c r="G62" s="222"/>
      <c r="H62" s="222"/>
      <c r="I62" s="222"/>
      <c r="J62" s="223">
        <f>J201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648</v>
      </c>
      <c r="E63" s="222"/>
      <c r="F63" s="222"/>
      <c r="G63" s="222"/>
      <c r="H63" s="222"/>
      <c r="I63" s="222"/>
      <c r="J63" s="223">
        <f>J222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649</v>
      </c>
      <c r="E64" s="222"/>
      <c r="F64" s="222"/>
      <c r="G64" s="222"/>
      <c r="H64" s="222"/>
      <c r="I64" s="222"/>
      <c r="J64" s="223">
        <f>J316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650</v>
      </c>
      <c r="E65" s="222"/>
      <c r="F65" s="222"/>
      <c r="G65" s="222"/>
      <c r="H65" s="222"/>
      <c r="I65" s="222"/>
      <c r="J65" s="223">
        <f>J359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651</v>
      </c>
      <c r="E66" s="222"/>
      <c r="F66" s="222"/>
      <c r="G66" s="222"/>
      <c r="H66" s="222"/>
      <c r="I66" s="222"/>
      <c r="J66" s="223">
        <f>J427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652</v>
      </c>
      <c r="E67" s="222"/>
      <c r="F67" s="222"/>
      <c r="G67" s="222"/>
      <c r="H67" s="222"/>
      <c r="I67" s="222"/>
      <c r="J67" s="223">
        <f>J442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5"/>
      <c r="C68" s="166"/>
      <c r="D68" s="167" t="s">
        <v>653</v>
      </c>
      <c r="E68" s="168"/>
      <c r="F68" s="168"/>
      <c r="G68" s="168"/>
      <c r="H68" s="168"/>
      <c r="I68" s="168"/>
      <c r="J68" s="169">
        <f>J446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9"/>
      <c r="C69" s="220"/>
      <c r="D69" s="221" t="s">
        <v>654</v>
      </c>
      <c r="E69" s="222"/>
      <c r="F69" s="222"/>
      <c r="G69" s="222"/>
      <c r="H69" s="222"/>
      <c r="I69" s="222"/>
      <c r="J69" s="223">
        <f>J447</f>
        <v>0</v>
      </c>
      <c r="K69" s="220"/>
      <c r="L69" s="224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9"/>
      <c r="C70" s="220"/>
      <c r="D70" s="221" t="s">
        <v>655</v>
      </c>
      <c r="E70" s="222"/>
      <c r="F70" s="222"/>
      <c r="G70" s="222"/>
      <c r="H70" s="222"/>
      <c r="I70" s="222"/>
      <c r="J70" s="223">
        <f>J476</f>
        <v>0</v>
      </c>
      <c r="K70" s="220"/>
      <c r="L70" s="224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5"/>
      <c r="C71" s="166"/>
      <c r="D71" s="167" t="s">
        <v>656</v>
      </c>
      <c r="E71" s="168"/>
      <c r="F71" s="168"/>
      <c r="G71" s="168"/>
      <c r="H71" s="168"/>
      <c r="I71" s="168"/>
      <c r="J71" s="169">
        <f>J481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125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101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SO102-D.100 - komunikace a zpevněné plochy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Bc. Michal Pašava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Milan Hájek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126</v>
      </c>
      <c r="D90" s="174" t="s">
        <v>59</v>
      </c>
      <c r="E90" s="174" t="s">
        <v>55</v>
      </c>
      <c r="F90" s="174" t="s">
        <v>56</v>
      </c>
      <c r="G90" s="174" t="s">
        <v>127</v>
      </c>
      <c r="H90" s="174" t="s">
        <v>128</v>
      </c>
      <c r="I90" s="174" t="s">
        <v>129</v>
      </c>
      <c r="J90" s="174" t="s">
        <v>106</v>
      </c>
      <c r="K90" s="175" t="s">
        <v>130</v>
      </c>
      <c r="L90" s="176"/>
      <c r="M90" s="92" t="s">
        <v>19</v>
      </c>
      <c r="N90" s="93" t="s">
        <v>44</v>
      </c>
      <c r="O90" s="93" t="s">
        <v>131</v>
      </c>
      <c r="P90" s="93" t="s">
        <v>132</v>
      </c>
      <c r="Q90" s="93" t="s">
        <v>133</v>
      </c>
      <c r="R90" s="93" t="s">
        <v>134</v>
      </c>
      <c r="S90" s="93" t="s">
        <v>135</v>
      </c>
      <c r="T90" s="94" t="s">
        <v>136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137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P92+P446+P481</f>
        <v>0</v>
      </c>
      <c r="Q91" s="96"/>
      <c r="R91" s="179">
        <f>R92+R446+R481</f>
        <v>0</v>
      </c>
      <c r="S91" s="96"/>
      <c r="T91" s="180">
        <f>T92+T446+T481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107</v>
      </c>
      <c r="BK91" s="181">
        <f>BK92+BK446+BK481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657</v>
      </c>
      <c r="F92" s="185" t="s">
        <v>658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P93+P201+P222+P316+P359+P427+P442</f>
        <v>0</v>
      </c>
      <c r="Q92" s="190"/>
      <c r="R92" s="191">
        <f>R93+R201+R222+R316+R359+R427+R442</f>
        <v>0</v>
      </c>
      <c r="S92" s="190"/>
      <c r="T92" s="192">
        <f>T93+T201+T222+T316+T359+T427+T442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140</v>
      </c>
      <c r="BK92" s="195">
        <f>BK93+BK201+BK222+BK316+BK359+BK427+BK442</f>
        <v>0</v>
      </c>
    </row>
    <row r="93" s="11" customFormat="1" ht="22.8" customHeight="1">
      <c r="A93" s="11"/>
      <c r="B93" s="182"/>
      <c r="C93" s="183"/>
      <c r="D93" s="184" t="s">
        <v>73</v>
      </c>
      <c r="E93" s="225" t="s">
        <v>82</v>
      </c>
      <c r="F93" s="225" t="s">
        <v>659</v>
      </c>
      <c r="G93" s="183"/>
      <c r="H93" s="183"/>
      <c r="I93" s="186"/>
      <c r="J93" s="226">
        <f>BK93</f>
        <v>0</v>
      </c>
      <c r="K93" s="183"/>
      <c r="L93" s="188"/>
      <c r="M93" s="189"/>
      <c r="N93" s="190"/>
      <c r="O93" s="190"/>
      <c r="P93" s="191">
        <f>SUM(P94:P200)</f>
        <v>0</v>
      </c>
      <c r="Q93" s="190"/>
      <c r="R93" s="191">
        <f>SUM(R94:R200)</f>
        <v>0</v>
      </c>
      <c r="S93" s="190"/>
      <c r="T93" s="192">
        <f>SUM(T94:T200)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82</v>
      </c>
      <c r="AY93" s="193" t="s">
        <v>140</v>
      </c>
      <c r="BK93" s="195">
        <f>SUM(BK94:BK200)</f>
        <v>0</v>
      </c>
    </row>
    <row r="94" s="2" customFormat="1" ht="21.75" customHeight="1">
      <c r="A94" s="38"/>
      <c r="B94" s="39"/>
      <c r="C94" s="196" t="s">
        <v>82</v>
      </c>
      <c r="D94" s="196" t="s">
        <v>141</v>
      </c>
      <c r="E94" s="197" t="s">
        <v>660</v>
      </c>
      <c r="F94" s="198" t="s">
        <v>661</v>
      </c>
      <c r="G94" s="199" t="s">
        <v>191</v>
      </c>
      <c r="H94" s="200">
        <v>9</v>
      </c>
      <c r="I94" s="201"/>
      <c r="J94" s="202">
        <f>ROUND(I94*H94,2)</f>
        <v>0</v>
      </c>
      <c r="K94" s="198" t="s">
        <v>662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146</v>
      </c>
      <c r="AT94" s="207" t="s">
        <v>141</v>
      </c>
      <c r="AU94" s="207" t="s">
        <v>84</v>
      </c>
      <c r="AY94" s="17" t="s">
        <v>140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146</v>
      </c>
      <c r="BM94" s="207" t="s">
        <v>84</v>
      </c>
    </row>
    <row r="95" s="2" customFormat="1">
      <c r="A95" s="38"/>
      <c r="B95" s="39"/>
      <c r="C95" s="40"/>
      <c r="D95" s="209" t="s">
        <v>147</v>
      </c>
      <c r="E95" s="40"/>
      <c r="F95" s="210" t="s">
        <v>661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147</v>
      </c>
      <c r="AU95" s="17" t="s">
        <v>84</v>
      </c>
    </row>
    <row r="96" s="2" customFormat="1">
      <c r="A96" s="38"/>
      <c r="B96" s="39"/>
      <c r="C96" s="40"/>
      <c r="D96" s="227" t="s">
        <v>663</v>
      </c>
      <c r="E96" s="40"/>
      <c r="F96" s="228" t="s">
        <v>664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663</v>
      </c>
      <c r="AU96" s="17" t="s">
        <v>84</v>
      </c>
    </row>
    <row r="97" s="2" customFormat="1" ht="16.5" customHeight="1">
      <c r="A97" s="38"/>
      <c r="B97" s="39"/>
      <c r="C97" s="196" t="s">
        <v>84</v>
      </c>
      <c r="D97" s="196" t="s">
        <v>141</v>
      </c>
      <c r="E97" s="197" t="s">
        <v>665</v>
      </c>
      <c r="F97" s="198" t="s">
        <v>666</v>
      </c>
      <c r="G97" s="199" t="s">
        <v>242</v>
      </c>
      <c r="H97" s="200">
        <v>9</v>
      </c>
      <c r="I97" s="201"/>
      <c r="J97" s="202">
        <f>ROUND(I97*H97,2)</f>
        <v>0</v>
      </c>
      <c r="K97" s="198" t="s">
        <v>662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146</v>
      </c>
      <c r="AT97" s="207" t="s">
        <v>141</v>
      </c>
      <c r="AU97" s="207" t="s">
        <v>84</v>
      </c>
      <c r="AY97" s="17" t="s">
        <v>140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146</v>
      </c>
      <c r="BM97" s="207" t="s">
        <v>146</v>
      </c>
    </row>
    <row r="98" s="2" customFormat="1">
      <c r="A98" s="38"/>
      <c r="B98" s="39"/>
      <c r="C98" s="40"/>
      <c r="D98" s="209" t="s">
        <v>147</v>
      </c>
      <c r="E98" s="40"/>
      <c r="F98" s="210" t="s">
        <v>666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147</v>
      </c>
      <c r="AU98" s="17" t="s">
        <v>84</v>
      </c>
    </row>
    <row r="99" s="2" customFormat="1">
      <c r="A99" s="38"/>
      <c r="B99" s="39"/>
      <c r="C99" s="40"/>
      <c r="D99" s="227" t="s">
        <v>663</v>
      </c>
      <c r="E99" s="40"/>
      <c r="F99" s="228" t="s">
        <v>667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663</v>
      </c>
      <c r="AU99" s="17" t="s">
        <v>84</v>
      </c>
    </row>
    <row r="100" s="2" customFormat="1" ht="16.5" customHeight="1">
      <c r="A100" s="38"/>
      <c r="B100" s="39"/>
      <c r="C100" s="196" t="s">
        <v>152</v>
      </c>
      <c r="D100" s="196" t="s">
        <v>141</v>
      </c>
      <c r="E100" s="197" t="s">
        <v>668</v>
      </c>
      <c r="F100" s="198" t="s">
        <v>669</v>
      </c>
      <c r="G100" s="199" t="s">
        <v>242</v>
      </c>
      <c r="H100" s="200">
        <v>9</v>
      </c>
      <c r="I100" s="201"/>
      <c r="J100" s="202">
        <f>ROUND(I100*H100,2)</f>
        <v>0</v>
      </c>
      <c r="K100" s="198" t="s">
        <v>662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146</v>
      </c>
      <c r="AT100" s="207" t="s">
        <v>141</v>
      </c>
      <c r="AU100" s="207" t="s">
        <v>84</v>
      </c>
      <c r="AY100" s="17" t="s">
        <v>140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146</v>
      </c>
      <c r="BM100" s="207" t="s">
        <v>156</v>
      </c>
    </row>
    <row r="101" s="2" customFormat="1">
      <c r="A101" s="38"/>
      <c r="B101" s="39"/>
      <c r="C101" s="40"/>
      <c r="D101" s="209" t="s">
        <v>147</v>
      </c>
      <c r="E101" s="40"/>
      <c r="F101" s="210" t="s">
        <v>669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147</v>
      </c>
      <c r="AU101" s="17" t="s">
        <v>84</v>
      </c>
    </row>
    <row r="102" s="2" customFormat="1">
      <c r="A102" s="38"/>
      <c r="B102" s="39"/>
      <c r="C102" s="40"/>
      <c r="D102" s="227" t="s">
        <v>663</v>
      </c>
      <c r="E102" s="40"/>
      <c r="F102" s="228" t="s">
        <v>670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663</v>
      </c>
      <c r="AU102" s="17" t="s">
        <v>84</v>
      </c>
    </row>
    <row r="103" s="2" customFormat="1" ht="16.5" customHeight="1">
      <c r="A103" s="38"/>
      <c r="B103" s="39"/>
      <c r="C103" s="196" t="s">
        <v>146</v>
      </c>
      <c r="D103" s="196" t="s">
        <v>141</v>
      </c>
      <c r="E103" s="197" t="s">
        <v>671</v>
      </c>
      <c r="F103" s="198" t="s">
        <v>672</v>
      </c>
      <c r="G103" s="199" t="s">
        <v>191</v>
      </c>
      <c r="H103" s="200">
        <v>24</v>
      </c>
      <c r="I103" s="201"/>
      <c r="J103" s="202">
        <f>ROUND(I103*H103,2)</f>
        <v>0</v>
      </c>
      <c r="K103" s="198" t="s">
        <v>662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146</v>
      </c>
      <c r="AT103" s="207" t="s">
        <v>141</v>
      </c>
      <c r="AU103" s="207" t="s">
        <v>84</v>
      </c>
      <c r="AY103" s="17" t="s">
        <v>140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146</v>
      </c>
      <c r="BM103" s="207" t="s">
        <v>161</v>
      </c>
    </row>
    <row r="104" s="2" customFormat="1">
      <c r="A104" s="38"/>
      <c r="B104" s="39"/>
      <c r="C104" s="40"/>
      <c r="D104" s="209" t="s">
        <v>147</v>
      </c>
      <c r="E104" s="40"/>
      <c r="F104" s="210" t="s">
        <v>672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147</v>
      </c>
      <c r="AU104" s="17" t="s">
        <v>84</v>
      </c>
    </row>
    <row r="105" s="2" customFormat="1">
      <c r="A105" s="38"/>
      <c r="B105" s="39"/>
      <c r="C105" s="40"/>
      <c r="D105" s="227" t="s">
        <v>663</v>
      </c>
      <c r="E105" s="40"/>
      <c r="F105" s="228" t="s">
        <v>673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663</v>
      </c>
      <c r="AU105" s="17" t="s">
        <v>84</v>
      </c>
    </row>
    <row r="106" s="13" customFormat="1">
      <c r="A106" s="13"/>
      <c r="B106" s="229"/>
      <c r="C106" s="230"/>
      <c r="D106" s="209" t="s">
        <v>674</v>
      </c>
      <c r="E106" s="231" t="s">
        <v>19</v>
      </c>
      <c r="F106" s="232" t="s">
        <v>675</v>
      </c>
      <c r="G106" s="230"/>
      <c r="H106" s="233">
        <v>24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674</v>
      </c>
      <c r="AU106" s="239" t="s">
        <v>84</v>
      </c>
      <c r="AV106" s="13" t="s">
        <v>84</v>
      </c>
      <c r="AW106" s="13" t="s">
        <v>35</v>
      </c>
      <c r="AX106" s="13" t="s">
        <v>74</v>
      </c>
      <c r="AY106" s="239" t="s">
        <v>140</v>
      </c>
    </row>
    <row r="107" s="14" customFormat="1">
      <c r="A107" s="14"/>
      <c r="B107" s="240"/>
      <c r="C107" s="241"/>
      <c r="D107" s="209" t="s">
        <v>674</v>
      </c>
      <c r="E107" s="242" t="s">
        <v>19</v>
      </c>
      <c r="F107" s="243" t="s">
        <v>676</v>
      </c>
      <c r="G107" s="241"/>
      <c r="H107" s="244">
        <v>24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674</v>
      </c>
      <c r="AU107" s="250" t="s">
        <v>84</v>
      </c>
      <c r="AV107" s="14" t="s">
        <v>146</v>
      </c>
      <c r="AW107" s="14" t="s">
        <v>35</v>
      </c>
      <c r="AX107" s="14" t="s">
        <v>82</v>
      </c>
      <c r="AY107" s="250" t="s">
        <v>140</v>
      </c>
    </row>
    <row r="108" s="2" customFormat="1" ht="16.5" customHeight="1">
      <c r="A108" s="38"/>
      <c r="B108" s="39"/>
      <c r="C108" s="196" t="s">
        <v>162</v>
      </c>
      <c r="D108" s="196" t="s">
        <v>141</v>
      </c>
      <c r="E108" s="197" t="s">
        <v>677</v>
      </c>
      <c r="F108" s="198" t="s">
        <v>678</v>
      </c>
      <c r="G108" s="199" t="s">
        <v>191</v>
      </c>
      <c r="H108" s="200">
        <v>64</v>
      </c>
      <c r="I108" s="201"/>
      <c r="J108" s="202">
        <f>ROUND(I108*H108,2)</f>
        <v>0</v>
      </c>
      <c r="K108" s="198" t="s">
        <v>662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146</v>
      </c>
      <c r="AT108" s="207" t="s">
        <v>141</v>
      </c>
      <c r="AU108" s="207" t="s">
        <v>84</v>
      </c>
      <c r="AY108" s="17" t="s">
        <v>140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146</v>
      </c>
      <c r="BM108" s="207" t="s">
        <v>165</v>
      </c>
    </row>
    <row r="109" s="2" customFormat="1">
      <c r="A109" s="38"/>
      <c r="B109" s="39"/>
      <c r="C109" s="40"/>
      <c r="D109" s="209" t="s">
        <v>147</v>
      </c>
      <c r="E109" s="40"/>
      <c r="F109" s="210" t="s">
        <v>678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147</v>
      </c>
      <c r="AU109" s="17" t="s">
        <v>84</v>
      </c>
    </row>
    <row r="110" s="2" customFormat="1">
      <c r="A110" s="38"/>
      <c r="B110" s="39"/>
      <c r="C110" s="40"/>
      <c r="D110" s="227" t="s">
        <v>663</v>
      </c>
      <c r="E110" s="40"/>
      <c r="F110" s="228" t="s">
        <v>679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663</v>
      </c>
      <c r="AU110" s="17" t="s">
        <v>84</v>
      </c>
    </row>
    <row r="111" s="2" customFormat="1" ht="16.5" customHeight="1">
      <c r="A111" s="38"/>
      <c r="B111" s="39"/>
      <c r="C111" s="196" t="s">
        <v>156</v>
      </c>
      <c r="D111" s="196" t="s">
        <v>141</v>
      </c>
      <c r="E111" s="197" t="s">
        <v>680</v>
      </c>
      <c r="F111" s="198" t="s">
        <v>681</v>
      </c>
      <c r="G111" s="199" t="s">
        <v>191</v>
      </c>
      <c r="H111" s="200">
        <v>123</v>
      </c>
      <c r="I111" s="201"/>
      <c r="J111" s="202">
        <f>ROUND(I111*H111,2)</f>
        <v>0</v>
      </c>
      <c r="K111" s="198" t="s">
        <v>662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146</v>
      </c>
      <c r="AT111" s="207" t="s">
        <v>141</v>
      </c>
      <c r="AU111" s="207" t="s">
        <v>84</v>
      </c>
      <c r="AY111" s="17" t="s">
        <v>140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146</v>
      </c>
      <c r="BM111" s="207" t="s">
        <v>150</v>
      </c>
    </row>
    <row r="112" s="2" customFormat="1">
      <c r="A112" s="38"/>
      <c r="B112" s="39"/>
      <c r="C112" s="40"/>
      <c r="D112" s="209" t="s">
        <v>147</v>
      </c>
      <c r="E112" s="40"/>
      <c r="F112" s="210" t="s">
        <v>681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147</v>
      </c>
      <c r="AU112" s="17" t="s">
        <v>84</v>
      </c>
    </row>
    <row r="113" s="2" customFormat="1">
      <c r="A113" s="38"/>
      <c r="B113" s="39"/>
      <c r="C113" s="40"/>
      <c r="D113" s="227" t="s">
        <v>663</v>
      </c>
      <c r="E113" s="40"/>
      <c r="F113" s="228" t="s">
        <v>682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663</v>
      </c>
      <c r="AU113" s="17" t="s">
        <v>84</v>
      </c>
    </row>
    <row r="114" s="2" customFormat="1" ht="16.5" customHeight="1">
      <c r="A114" s="38"/>
      <c r="B114" s="39"/>
      <c r="C114" s="196" t="s">
        <v>168</v>
      </c>
      <c r="D114" s="196" t="s">
        <v>141</v>
      </c>
      <c r="E114" s="197" t="s">
        <v>683</v>
      </c>
      <c r="F114" s="198" t="s">
        <v>684</v>
      </c>
      <c r="G114" s="199" t="s">
        <v>191</v>
      </c>
      <c r="H114" s="200">
        <v>12</v>
      </c>
      <c r="I114" s="201"/>
      <c r="J114" s="202">
        <f>ROUND(I114*H114,2)</f>
        <v>0</v>
      </c>
      <c r="K114" s="198" t="s">
        <v>662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146</v>
      </c>
      <c r="AT114" s="207" t="s">
        <v>141</v>
      </c>
      <c r="AU114" s="207" t="s">
        <v>84</v>
      </c>
      <c r="AY114" s="17" t="s">
        <v>140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146</v>
      </c>
      <c r="BM114" s="207" t="s">
        <v>171</v>
      </c>
    </row>
    <row r="115" s="2" customFormat="1">
      <c r="A115" s="38"/>
      <c r="B115" s="39"/>
      <c r="C115" s="40"/>
      <c r="D115" s="209" t="s">
        <v>147</v>
      </c>
      <c r="E115" s="40"/>
      <c r="F115" s="210" t="s">
        <v>684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147</v>
      </c>
      <c r="AU115" s="17" t="s">
        <v>84</v>
      </c>
    </row>
    <row r="116" s="2" customFormat="1">
      <c r="A116" s="38"/>
      <c r="B116" s="39"/>
      <c r="C116" s="40"/>
      <c r="D116" s="227" t="s">
        <v>663</v>
      </c>
      <c r="E116" s="40"/>
      <c r="F116" s="228" t="s">
        <v>685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663</v>
      </c>
      <c r="AU116" s="17" t="s">
        <v>84</v>
      </c>
    </row>
    <row r="117" s="13" customFormat="1">
      <c r="A117" s="13"/>
      <c r="B117" s="229"/>
      <c r="C117" s="230"/>
      <c r="D117" s="209" t="s">
        <v>674</v>
      </c>
      <c r="E117" s="231" t="s">
        <v>19</v>
      </c>
      <c r="F117" s="232" t="s">
        <v>686</v>
      </c>
      <c r="G117" s="230"/>
      <c r="H117" s="233">
        <v>12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674</v>
      </c>
      <c r="AU117" s="239" t="s">
        <v>84</v>
      </c>
      <c r="AV117" s="13" t="s">
        <v>84</v>
      </c>
      <c r="AW117" s="13" t="s">
        <v>35</v>
      </c>
      <c r="AX117" s="13" t="s">
        <v>74</v>
      </c>
      <c r="AY117" s="239" t="s">
        <v>140</v>
      </c>
    </row>
    <row r="118" s="14" customFormat="1">
      <c r="A118" s="14"/>
      <c r="B118" s="240"/>
      <c r="C118" s="241"/>
      <c r="D118" s="209" t="s">
        <v>674</v>
      </c>
      <c r="E118" s="242" t="s">
        <v>19</v>
      </c>
      <c r="F118" s="243" t="s">
        <v>676</v>
      </c>
      <c r="G118" s="241"/>
      <c r="H118" s="244">
        <v>12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674</v>
      </c>
      <c r="AU118" s="250" t="s">
        <v>84</v>
      </c>
      <c r="AV118" s="14" t="s">
        <v>146</v>
      </c>
      <c r="AW118" s="14" t="s">
        <v>35</v>
      </c>
      <c r="AX118" s="14" t="s">
        <v>82</v>
      </c>
      <c r="AY118" s="250" t="s">
        <v>140</v>
      </c>
    </row>
    <row r="119" s="2" customFormat="1" ht="21.75" customHeight="1">
      <c r="A119" s="38"/>
      <c r="B119" s="39"/>
      <c r="C119" s="196" t="s">
        <v>161</v>
      </c>
      <c r="D119" s="196" t="s">
        <v>141</v>
      </c>
      <c r="E119" s="197" t="s">
        <v>687</v>
      </c>
      <c r="F119" s="198" t="s">
        <v>688</v>
      </c>
      <c r="G119" s="199" t="s">
        <v>191</v>
      </c>
      <c r="H119" s="200">
        <v>1350</v>
      </c>
      <c r="I119" s="201"/>
      <c r="J119" s="202">
        <f>ROUND(I119*H119,2)</f>
        <v>0</v>
      </c>
      <c r="K119" s="198" t="s">
        <v>662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146</v>
      </c>
      <c r="AT119" s="207" t="s">
        <v>141</v>
      </c>
      <c r="AU119" s="207" t="s">
        <v>84</v>
      </c>
      <c r="AY119" s="17" t="s">
        <v>140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146</v>
      </c>
      <c r="BM119" s="207" t="s">
        <v>174</v>
      </c>
    </row>
    <row r="120" s="2" customFormat="1">
      <c r="A120" s="38"/>
      <c r="B120" s="39"/>
      <c r="C120" s="40"/>
      <c r="D120" s="209" t="s">
        <v>147</v>
      </c>
      <c r="E120" s="40"/>
      <c r="F120" s="210" t="s">
        <v>688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147</v>
      </c>
      <c r="AU120" s="17" t="s">
        <v>84</v>
      </c>
    </row>
    <row r="121" s="2" customFormat="1">
      <c r="A121" s="38"/>
      <c r="B121" s="39"/>
      <c r="C121" s="40"/>
      <c r="D121" s="227" t="s">
        <v>663</v>
      </c>
      <c r="E121" s="40"/>
      <c r="F121" s="228" t="s">
        <v>689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663</v>
      </c>
      <c r="AU121" s="17" t="s">
        <v>84</v>
      </c>
    </row>
    <row r="122" s="2" customFormat="1" ht="16.5" customHeight="1">
      <c r="A122" s="38"/>
      <c r="B122" s="39"/>
      <c r="C122" s="196" t="s">
        <v>175</v>
      </c>
      <c r="D122" s="196" t="s">
        <v>141</v>
      </c>
      <c r="E122" s="197" t="s">
        <v>690</v>
      </c>
      <c r="F122" s="198" t="s">
        <v>691</v>
      </c>
      <c r="G122" s="199" t="s">
        <v>144</v>
      </c>
      <c r="H122" s="200">
        <v>247</v>
      </c>
      <c r="I122" s="201"/>
      <c r="J122" s="202">
        <f>ROUND(I122*H122,2)</f>
        <v>0</v>
      </c>
      <c r="K122" s="198" t="s">
        <v>662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146</v>
      </c>
      <c r="AT122" s="207" t="s">
        <v>141</v>
      </c>
      <c r="AU122" s="207" t="s">
        <v>84</v>
      </c>
      <c r="AY122" s="17" t="s">
        <v>140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146</v>
      </c>
      <c r="BM122" s="207" t="s">
        <v>178</v>
      </c>
    </row>
    <row r="123" s="2" customFormat="1">
      <c r="A123" s="38"/>
      <c r="B123" s="39"/>
      <c r="C123" s="40"/>
      <c r="D123" s="209" t="s">
        <v>147</v>
      </c>
      <c r="E123" s="40"/>
      <c r="F123" s="210" t="s">
        <v>691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84</v>
      </c>
    </row>
    <row r="124" s="2" customFormat="1">
      <c r="A124" s="38"/>
      <c r="B124" s="39"/>
      <c r="C124" s="40"/>
      <c r="D124" s="227" t="s">
        <v>663</v>
      </c>
      <c r="E124" s="40"/>
      <c r="F124" s="228" t="s">
        <v>692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663</v>
      </c>
      <c r="AU124" s="17" t="s">
        <v>84</v>
      </c>
    </row>
    <row r="125" s="13" customFormat="1">
      <c r="A125" s="13"/>
      <c r="B125" s="229"/>
      <c r="C125" s="230"/>
      <c r="D125" s="209" t="s">
        <v>674</v>
      </c>
      <c r="E125" s="231" t="s">
        <v>19</v>
      </c>
      <c r="F125" s="232" t="s">
        <v>693</v>
      </c>
      <c r="G125" s="230"/>
      <c r="H125" s="233">
        <v>148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674</v>
      </c>
      <c r="AU125" s="239" t="s">
        <v>84</v>
      </c>
      <c r="AV125" s="13" t="s">
        <v>84</v>
      </c>
      <c r="AW125" s="13" t="s">
        <v>35</v>
      </c>
      <c r="AX125" s="13" t="s">
        <v>74</v>
      </c>
      <c r="AY125" s="239" t="s">
        <v>140</v>
      </c>
    </row>
    <row r="126" s="13" customFormat="1">
      <c r="A126" s="13"/>
      <c r="B126" s="229"/>
      <c r="C126" s="230"/>
      <c r="D126" s="209" t="s">
        <v>674</v>
      </c>
      <c r="E126" s="231" t="s">
        <v>19</v>
      </c>
      <c r="F126" s="232" t="s">
        <v>694</v>
      </c>
      <c r="G126" s="230"/>
      <c r="H126" s="233">
        <v>99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674</v>
      </c>
      <c r="AU126" s="239" t="s">
        <v>84</v>
      </c>
      <c r="AV126" s="13" t="s">
        <v>84</v>
      </c>
      <c r="AW126" s="13" t="s">
        <v>35</v>
      </c>
      <c r="AX126" s="13" t="s">
        <v>74</v>
      </c>
      <c r="AY126" s="239" t="s">
        <v>140</v>
      </c>
    </row>
    <row r="127" s="14" customFormat="1">
      <c r="A127" s="14"/>
      <c r="B127" s="240"/>
      <c r="C127" s="241"/>
      <c r="D127" s="209" t="s">
        <v>674</v>
      </c>
      <c r="E127" s="242" t="s">
        <v>19</v>
      </c>
      <c r="F127" s="243" t="s">
        <v>676</v>
      </c>
      <c r="G127" s="241"/>
      <c r="H127" s="244">
        <v>247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0" t="s">
        <v>674</v>
      </c>
      <c r="AU127" s="250" t="s">
        <v>84</v>
      </c>
      <c r="AV127" s="14" t="s">
        <v>146</v>
      </c>
      <c r="AW127" s="14" t="s">
        <v>35</v>
      </c>
      <c r="AX127" s="14" t="s">
        <v>82</v>
      </c>
      <c r="AY127" s="250" t="s">
        <v>140</v>
      </c>
    </row>
    <row r="128" s="2" customFormat="1" ht="16.5" customHeight="1">
      <c r="A128" s="38"/>
      <c r="B128" s="39"/>
      <c r="C128" s="196" t="s">
        <v>165</v>
      </c>
      <c r="D128" s="196" t="s">
        <v>141</v>
      </c>
      <c r="E128" s="197" t="s">
        <v>695</v>
      </c>
      <c r="F128" s="198" t="s">
        <v>696</v>
      </c>
      <c r="G128" s="199" t="s">
        <v>191</v>
      </c>
      <c r="H128" s="200">
        <v>4350</v>
      </c>
      <c r="I128" s="201"/>
      <c r="J128" s="202">
        <f>ROUND(I128*H128,2)</f>
        <v>0</v>
      </c>
      <c r="K128" s="198" t="s">
        <v>662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146</v>
      </c>
      <c r="AT128" s="207" t="s">
        <v>141</v>
      </c>
      <c r="AU128" s="207" t="s">
        <v>84</v>
      </c>
      <c r="AY128" s="17" t="s">
        <v>140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146</v>
      </c>
      <c r="BM128" s="207" t="s">
        <v>181</v>
      </c>
    </row>
    <row r="129" s="2" customFormat="1">
      <c r="A129" s="38"/>
      <c r="B129" s="39"/>
      <c r="C129" s="40"/>
      <c r="D129" s="209" t="s">
        <v>147</v>
      </c>
      <c r="E129" s="40"/>
      <c r="F129" s="210" t="s">
        <v>696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147</v>
      </c>
      <c r="AU129" s="17" t="s">
        <v>84</v>
      </c>
    </row>
    <row r="130" s="2" customFormat="1">
      <c r="A130" s="38"/>
      <c r="B130" s="39"/>
      <c r="C130" s="40"/>
      <c r="D130" s="227" t="s">
        <v>663</v>
      </c>
      <c r="E130" s="40"/>
      <c r="F130" s="228" t="s">
        <v>697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663</v>
      </c>
      <c r="AU130" s="17" t="s">
        <v>84</v>
      </c>
    </row>
    <row r="131" s="2" customFormat="1" ht="21.75" customHeight="1">
      <c r="A131" s="38"/>
      <c r="B131" s="39"/>
      <c r="C131" s="196" t="s">
        <v>138</v>
      </c>
      <c r="D131" s="196" t="s">
        <v>141</v>
      </c>
      <c r="E131" s="197" t="s">
        <v>698</v>
      </c>
      <c r="F131" s="198" t="s">
        <v>699</v>
      </c>
      <c r="G131" s="199" t="s">
        <v>155</v>
      </c>
      <c r="H131" s="200">
        <v>2156.4000000000001</v>
      </c>
      <c r="I131" s="201"/>
      <c r="J131" s="202">
        <f>ROUND(I131*H131,2)</f>
        <v>0</v>
      </c>
      <c r="K131" s="198" t="s">
        <v>662</v>
      </c>
      <c r="L131" s="44"/>
      <c r="M131" s="203" t="s">
        <v>19</v>
      </c>
      <c r="N131" s="204" t="s">
        <v>45</v>
      </c>
      <c r="O131" s="84"/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7" t="s">
        <v>146</v>
      </c>
      <c r="AT131" s="207" t="s">
        <v>141</v>
      </c>
      <c r="AU131" s="207" t="s">
        <v>84</v>
      </c>
      <c r="AY131" s="17" t="s">
        <v>140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7" t="s">
        <v>82</v>
      </c>
      <c r="BK131" s="208">
        <f>ROUND(I131*H131,2)</f>
        <v>0</v>
      </c>
      <c r="BL131" s="17" t="s">
        <v>146</v>
      </c>
      <c r="BM131" s="207" t="s">
        <v>184</v>
      </c>
    </row>
    <row r="132" s="2" customFormat="1">
      <c r="A132" s="38"/>
      <c r="B132" s="39"/>
      <c r="C132" s="40"/>
      <c r="D132" s="209" t="s">
        <v>147</v>
      </c>
      <c r="E132" s="40"/>
      <c r="F132" s="210" t="s">
        <v>699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84</v>
      </c>
    </row>
    <row r="133" s="2" customFormat="1">
      <c r="A133" s="38"/>
      <c r="B133" s="39"/>
      <c r="C133" s="40"/>
      <c r="D133" s="227" t="s">
        <v>663</v>
      </c>
      <c r="E133" s="40"/>
      <c r="F133" s="228" t="s">
        <v>700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663</v>
      </c>
      <c r="AU133" s="17" t="s">
        <v>84</v>
      </c>
    </row>
    <row r="134" s="13" customFormat="1">
      <c r="A134" s="13"/>
      <c r="B134" s="229"/>
      <c r="C134" s="230"/>
      <c r="D134" s="209" t="s">
        <v>674</v>
      </c>
      <c r="E134" s="231" t="s">
        <v>19</v>
      </c>
      <c r="F134" s="232" t="s">
        <v>701</v>
      </c>
      <c r="G134" s="230"/>
      <c r="H134" s="233">
        <v>863.20000000000005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674</v>
      </c>
      <c r="AU134" s="239" t="s">
        <v>84</v>
      </c>
      <c r="AV134" s="13" t="s">
        <v>84</v>
      </c>
      <c r="AW134" s="13" t="s">
        <v>35</v>
      </c>
      <c r="AX134" s="13" t="s">
        <v>74</v>
      </c>
      <c r="AY134" s="239" t="s">
        <v>140</v>
      </c>
    </row>
    <row r="135" s="13" customFormat="1">
      <c r="A135" s="13"/>
      <c r="B135" s="229"/>
      <c r="C135" s="230"/>
      <c r="D135" s="209" t="s">
        <v>674</v>
      </c>
      <c r="E135" s="231" t="s">
        <v>19</v>
      </c>
      <c r="F135" s="232" t="s">
        <v>702</v>
      </c>
      <c r="G135" s="230"/>
      <c r="H135" s="233">
        <v>70.200000000000003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674</v>
      </c>
      <c r="AU135" s="239" t="s">
        <v>84</v>
      </c>
      <c r="AV135" s="13" t="s">
        <v>84</v>
      </c>
      <c r="AW135" s="13" t="s">
        <v>35</v>
      </c>
      <c r="AX135" s="13" t="s">
        <v>74</v>
      </c>
      <c r="AY135" s="239" t="s">
        <v>140</v>
      </c>
    </row>
    <row r="136" s="13" customFormat="1">
      <c r="A136" s="13"/>
      <c r="B136" s="229"/>
      <c r="C136" s="230"/>
      <c r="D136" s="209" t="s">
        <v>674</v>
      </c>
      <c r="E136" s="231" t="s">
        <v>19</v>
      </c>
      <c r="F136" s="232" t="s">
        <v>703</v>
      </c>
      <c r="G136" s="230"/>
      <c r="H136" s="233">
        <v>124.8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674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140</v>
      </c>
    </row>
    <row r="137" s="13" customFormat="1">
      <c r="A137" s="13"/>
      <c r="B137" s="229"/>
      <c r="C137" s="230"/>
      <c r="D137" s="209" t="s">
        <v>674</v>
      </c>
      <c r="E137" s="231" t="s">
        <v>19</v>
      </c>
      <c r="F137" s="232" t="s">
        <v>704</v>
      </c>
      <c r="G137" s="230"/>
      <c r="H137" s="233">
        <v>211.41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674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140</v>
      </c>
    </row>
    <row r="138" s="13" customFormat="1">
      <c r="A138" s="13"/>
      <c r="B138" s="229"/>
      <c r="C138" s="230"/>
      <c r="D138" s="209" t="s">
        <v>674</v>
      </c>
      <c r="E138" s="231" t="s">
        <v>19</v>
      </c>
      <c r="F138" s="232" t="s">
        <v>705</v>
      </c>
      <c r="G138" s="230"/>
      <c r="H138" s="233">
        <v>1.45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674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140</v>
      </c>
    </row>
    <row r="139" s="13" customFormat="1">
      <c r="A139" s="13"/>
      <c r="B139" s="229"/>
      <c r="C139" s="230"/>
      <c r="D139" s="209" t="s">
        <v>674</v>
      </c>
      <c r="E139" s="231" t="s">
        <v>19</v>
      </c>
      <c r="F139" s="232" t="s">
        <v>706</v>
      </c>
      <c r="G139" s="230"/>
      <c r="H139" s="233">
        <v>7.7999999999999998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674</v>
      </c>
      <c r="AU139" s="239" t="s">
        <v>84</v>
      </c>
      <c r="AV139" s="13" t="s">
        <v>84</v>
      </c>
      <c r="AW139" s="13" t="s">
        <v>35</v>
      </c>
      <c r="AX139" s="13" t="s">
        <v>74</v>
      </c>
      <c r="AY139" s="239" t="s">
        <v>140</v>
      </c>
    </row>
    <row r="140" s="13" customFormat="1">
      <c r="A140" s="13"/>
      <c r="B140" s="229"/>
      <c r="C140" s="230"/>
      <c r="D140" s="209" t="s">
        <v>674</v>
      </c>
      <c r="E140" s="231" t="s">
        <v>19</v>
      </c>
      <c r="F140" s="232" t="s">
        <v>707</v>
      </c>
      <c r="G140" s="230"/>
      <c r="H140" s="233">
        <v>13.34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674</v>
      </c>
      <c r="AU140" s="239" t="s">
        <v>84</v>
      </c>
      <c r="AV140" s="13" t="s">
        <v>84</v>
      </c>
      <c r="AW140" s="13" t="s">
        <v>35</v>
      </c>
      <c r="AX140" s="13" t="s">
        <v>74</v>
      </c>
      <c r="AY140" s="239" t="s">
        <v>140</v>
      </c>
    </row>
    <row r="141" s="13" customFormat="1">
      <c r="A141" s="13"/>
      <c r="B141" s="229"/>
      <c r="C141" s="230"/>
      <c r="D141" s="209" t="s">
        <v>674</v>
      </c>
      <c r="E141" s="231" t="s">
        <v>19</v>
      </c>
      <c r="F141" s="232" t="s">
        <v>708</v>
      </c>
      <c r="G141" s="230"/>
      <c r="H141" s="233">
        <v>44.200000000000003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674</v>
      </c>
      <c r="AU141" s="239" t="s">
        <v>84</v>
      </c>
      <c r="AV141" s="13" t="s">
        <v>84</v>
      </c>
      <c r="AW141" s="13" t="s">
        <v>35</v>
      </c>
      <c r="AX141" s="13" t="s">
        <v>74</v>
      </c>
      <c r="AY141" s="239" t="s">
        <v>140</v>
      </c>
    </row>
    <row r="142" s="13" customFormat="1">
      <c r="A142" s="13"/>
      <c r="B142" s="229"/>
      <c r="C142" s="230"/>
      <c r="D142" s="209" t="s">
        <v>674</v>
      </c>
      <c r="E142" s="231" t="s">
        <v>19</v>
      </c>
      <c r="F142" s="232" t="s">
        <v>709</v>
      </c>
      <c r="G142" s="230"/>
      <c r="H142" s="233">
        <v>664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674</v>
      </c>
      <c r="AU142" s="239" t="s">
        <v>84</v>
      </c>
      <c r="AV142" s="13" t="s">
        <v>84</v>
      </c>
      <c r="AW142" s="13" t="s">
        <v>35</v>
      </c>
      <c r="AX142" s="13" t="s">
        <v>74</v>
      </c>
      <c r="AY142" s="239" t="s">
        <v>140</v>
      </c>
    </row>
    <row r="143" s="13" customFormat="1">
      <c r="A143" s="13"/>
      <c r="B143" s="229"/>
      <c r="C143" s="230"/>
      <c r="D143" s="209" t="s">
        <v>674</v>
      </c>
      <c r="E143" s="231" t="s">
        <v>19</v>
      </c>
      <c r="F143" s="232" t="s">
        <v>710</v>
      </c>
      <c r="G143" s="230"/>
      <c r="H143" s="233">
        <v>54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674</v>
      </c>
      <c r="AU143" s="239" t="s">
        <v>84</v>
      </c>
      <c r="AV143" s="13" t="s">
        <v>84</v>
      </c>
      <c r="AW143" s="13" t="s">
        <v>35</v>
      </c>
      <c r="AX143" s="13" t="s">
        <v>74</v>
      </c>
      <c r="AY143" s="239" t="s">
        <v>140</v>
      </c>
    </row>
    <row r="144" s="13" customFormat="1">
      <c r="A144" s="13"/>
      <c r="B144" s="229"/>
      <c r="C144" s="230"/>
      <c r="D144" s="209" t="s">
        <v>674</v>
      </c>
      <c r="E144" s="231" t="s">
        <v>19</v>
      </c>
      <c r="F144" s="232" t="s">
        <v>711</v>
      </c>
      <c r="G144" s="230"/>
      <c r="H144" s="233">
        <v>96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674</v>
      </c>
      <c r="AU144" s="239" t="s">
        <v>84</v>
      </c>
      <c r="AV144" s="13" t="s">
        <v>84</v>
      </c>
      <c r="AW144" s="13" t="s">
        <v>35</v>
      </c>
      <c r="AX144" s="13" t="s">
        <v>74</v>
      </c>
      <c r="AY144" s="239" t="s">
        <v>140</v>
      </c>
    </row>
    <row r="145" s="13" customFormat="1">
      <c r="A145" s="13"/>
      <c r="B145" s="229"/>
      <c r="C145" s="230"/>
      <c r="D145" s="209" t="s">
        <v>674</v>
      </c>
      <c r="E145" s="231" t="s">
        <v>19</v>
      </c>
      <c r="F145" s="232" t="s">
        <v>712</v>
      </c>
      <c r="G145" s="230"/>
      <c r="H145" s="233">
        <v>6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674</v>
      </c>
      <c r="AU145" s="239" t="s">
        <v>84</v>
      </c>
      <c r="AV145" s="13" t="s">
        <v>84</v>
      </c>
      <c r="AW145" s="13" t="s">
        <v>35</v>
      </c>
      <c r="AX145" s="13" t="s">
        <v>74</v>
      </c>
      <c r="AY145" s="239" t="s">
        <v>140</v>
      </c>
    </row>
    <row r="146" s="14" customFormat="1">
      <c r="A146" s="14"/>
      <c r="B146" s="240"/>
      <c r="C146" s="241"/>
      <c r="D146" s="209" t="s">
        <v>674</v>
      </c>
      <c r="E146" s="242" t="s">
        <v>19</v>
      </c>
      <c r="F146" s="243" t="s">
        <v>676</v>
      </c>
      <c r="G146" s="241"/>
      <c r="H146" s="244">
        <v>2156.4000000000001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674</v>
      </c>
      <c r="AU146" s="250" t="s">
        <v>84</v>
      </c>
      <c r="AV146" s="14" t="s">
        <v>146</v>
      </c>
      <c r="AW146" s="14" t="s">
        <v>35</v>
      </c>
      <c r="AX146" s="14" t="s">
        <v>82</v>
      </c>
      <c r="AY146" s="250" t="s">
        <v>140</v>
      </c>
    </row>
    <row r="147" s="2" customFormat="1" ht="21.75" customHeight="1">
      <c r="A147" s="38"/>
      <c r="B147" s="39"/>
      <c r="C147" s="196" t="s">
        <v>150</v>
      </c>
      <c r="D147" s="196" t="s">
        <v>141</v>
      </c>
      <c r="E147" s="197" t="s">
        <v>713</v>
      </c>
      <c r="F147" s="198" t="s">
        <v>714</v>
      </c>
      <c r="G147" s="199" t="s">
        <v>155</v>
      </c>
      <c r="H147" s="200">
        <v>36.299999999999997</v>
      </c>
      <c r="I147" s="201"/>
      <c r="J147" s="202">
        <f>ROUND(I147*H147,2)</f>
        <v>0</v>
      </c>
      <c r="K147" s="198" t="s">
        <v>662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146</v>
      </c>
      <c r="AT147" s="207" t="s">
        <v>141</v>
      </c>
      <c r="AU147" s="207" t="s">
        <v>84</v>
      </c>
      <c r="AY147" s="17" t="s">
        <v>140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146</v>
      </c>
      <c r="BM147" s="207" t="s">
        <v>187</v>
      </c>
    </row>
    <row r="148" s="2" customFormat="1">
      <c r="A148" s="38"/>
      <c r="B148" s="39"/>
      <c r="C148" s="40"/>
      <c r="D148" s="209" t="s">
        <v>147</v>
      </c>
      <c r="E148" s="40"/>
      <c r="F148" s="210" t="s">
        <v>714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84</v>
      </c>
    </row>
    <row r="149" s="2" customFormat="1">
      <c r="A149" s="38"/>
      <c r="B149" s="39"/>
      <c r="C149" s="40"/>
      <c r="D149" s="227" t="s">
        <v>663</v>
      </c>
      <c r="E149" s="40"/>
      <c r="F149" s="228" t="s">
        <v>715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663</v>
      </c>
      <c r="AU149" s="17" t="s">
        <v>84</v>
      </c>
    </row>
    <row r="150" s="13" customFormat="1">
      <c r="A150" s="13"/>
      <c r="B150" s="229"/>
      <c r="C150" s="230"/>
      <c r="D150" s="209" t="s">
        <v>674</v>
      </c>
      <c r="E150" s="231" t="s">
        <v>19</v>
      </c>
      <c r="F150" s="232" t="s">
        <v>716</v>
      </c>
      <c r="G150" s="230"/>
      <c r="H150" s="233">
        <v>36.299999999999997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674</v>
      </c>
      <c r="AU150" s="239" t="s">
        <v>84</v>
      </c>
      <c r="AV150" s="13" t="s">
        <v>84</v>
      </c>
      <c r="AW150" s="13" t="s">
        <v>35</v>
      </c>
      <c r="AX150" s="13" t="s">
        <v>74</v>
      </c>
      <c r="AY150" s="239" t="s">
        <v>140</v>
      </c>
    </row>
    <row r="151" s="14" customFormat="1">
      <c r="A151" s="14"/>
      <c r="B151" s="240"/>
      <c r="C151" s="241"/>
      <c r="D151" s="209" t="s">
        <v>674</v>
      </c>
      <c r="E151" s="242" t="s">
        <v>19</v>
      </c>
      <c r="F151" s="243" t="s">
        <v>676</v>
      </c>
      <c r="G151" s="241"/>
      <c r="H151" s="244">
        <v>36.299999999999997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674</v>
      </c>
      <c r="AU151" s="250" t="s">
        <v>84</v>
      </c>
      <c r="AV151" s="14" t="s">
        <v>146</v>
      </c>
      <c r="AW151" s="14" t="s">
        <v>35</v>
      </c>
      <c r="AX151" s="14" t="s">
        <v>82</v>
      </c>
      <c r="AY151" s="250" t="s">
        <v>140</v>
      </c>
    </row>
    <row r="152" s="2" customFormat="1" ht="21.75" customHeight="1">
      <c r="A152" s="38"/>
      <c r="B152" s="39"/>
      <c r="C152" s="196" t="s">
        <v>157</v>
      </c>
      <c r="D152" s="196" t="s">
        <v>141</v>
      </c>
      <c r="E152" s="197" t="s">
        <v>717</v>
      </c>
      <c r="F152" s="198" t="s">
        <v>718</v>
      </c>
      <c r="G152" s="199" t="s">
        <v>155</v>
      </c>
      <c r="H152" s="200">
        <v>2192.6999999999998</v>
      </c>
      <c r="I152" s="201"/>
      <c r="J152" s="202">
        <f>ROUND(I152*H152,2)</f>
        <v>0</v>
      </c>
      <c r="K152" s="198" t="s">
        <v>662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146</v>
      </c>
      <c r="AT152" s="207" t="s">
        <v>141</v>
      </c>
      <c r="AU152" s="207" t="s">
        <v>84</v>
      </c>
      <c r="AY152" s="17" t="s">
        <v>140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146</v>
      </c>
      <c r="BM152" s="207" t="s">
        <v>192</v>
      </c>
    </row>
    <row r="153" s="2" customFormat="1">
      <c r="A153" s="38"/>
      <c r="B153" s="39"/>
      <c r="C153" s="40"/>
      <c r="D153" s="209" t="s">
        <v>147</v>
      </c>
      <c r="E153" s="40"/>
      <c r="F153" s="210" t="s">
        <v>718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147</v>
      </c>
      <c r="AU153" s="17" t="s">
        <v>84</v>
      </c>
    </row>
    <row r="154" s="2" customFormat="1">
      <c r="A154" s="38"/>
      <c r="B154" s="39"/>
      <c r="C154" s="40"/>
      <c r="D154" s="227" t="s">
        <v>663</v>
      </c>
      <c r="E154" s="40"/>
      <c r="F154" s="228" t="s">
        <v>719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663</v>
      </c>
      <c r="AU154" s="17" t="s">
        <v>84</v>
      </c>
    </row>
    <row r="155" s="13" customFormat="1">
      <c r="A155" s="13"/>
      <c r="B155" s="229"/>
      <c r="C155" s="230"/>
      <c r="D155" s="209" t="s">
        <v>674</v>
      </c>
      <c r="E155" s="231" t="s">
        <v>19</v>
      </c>
      <c r="F155" s="232" t="s">
        <v>720</v>
      </c>
      <c r="G155" s="230"/>
      <c r="H155" s="233">
        <v>2192.6999999999998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674</v>
      </c>
      <c r="AU155" s="239" t="s">
        <v>84</v>
      </c>
      <c r="AV155" s="13" t="s">
        <v>84</v>
      </c>
      <c r="AW155" s="13" t="s">
        <v>35</v>
      </c>
      <c r="AX155" s="13" t="s">
        <v>74</v>
      </c>
      <c r="AY155" s="239" t="s">
        <v>140</v>
      </c>
    </row>
    <row r="156" s="14" customFormat="1">
      <c r="A156" s="14"/>
      <c r="B156" s="240"/>
      <c r="C156" s="241"/>
      <c r="D156" s="209" t="s">
        <v>674</v>
      </c>
      <c r="E156" s="242" t="s">
        <v>19</v>
      </c>
      <c r="F156" s="243" t="s">
        <v>676</v>
      </c>
      <c r="G156" s="241"/>
      <c r="H156" s="244">
        <v>2192.6999999999998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674</v>
      </c>
      <c r="AU156" s="250" t="s">
        <v>84</v>
      </c>
      <c r="AV156" s="14" t="s">
        <v>146</v>
      </c>
      <c r="AW156" s="14" t="s">
        <v>35</v>
      </c>
      <c r="AX156" s="14" t="s">
        <v>82</v>
      </c>
      <c r="AY156" s="250" t="s">
        <v>140</v>
      </c>
    </row>
    <row r="157" s="2" customFormat="1" ht="16.5" customHeight="1">
      <c r="A157" s="38"/>
      <c r="B157" s="39"/>
      <c r="C157" s="196" t="s">
        <v>171</v>
      </c>
      <c r="D157" s="196" t="s">
        <v>141</v>
      </c>
      <c r="E157" s="197" t="s">
        <v>721</v>
      </c>
      <c r="F157" s="198" t="s">
        <v>722</v>
      </c>
      <c r="G157" s="199" t="s">
        <v>155</v>
      </c>
      <c r="H157" s="200">
        <v>2192.6999999999998</v>
      </c>
      <c r="I157" s="201"/>
      <c r="J157" s="202">
        <f>ROUND(I157*H157,2)</f>
        <v>0</v>
      </c>
      <c r="K157" s="198" t="s">
        <v>662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146</v>
      </c>
      <c r="AT157" s="207" t="s">
        <v>141</v>
      </c>
      <c r="AU157" s="207" t="s">
        <v>84</v>
      </c>
      <c r="AY157" s="17" t="s">
        <v>140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146</v>
      </c>
      <c r="BM157" s="207" t="s">
        <v>195</v>
      </c>
    </row>
    <row r="158" s="2" customFormat="1">
      <c r="A158" s="38"/>
      <c r="B158" s="39"/>
      <c r="C158" s="40"/>
      <c r="D158" s="209" t="s">
        <v>147</v>
      </c>
      <c r="E158" s="40"/>
      <c r="F158" s="210" t="s">
        <v>722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147</v>
      </c>
      <c r="AU158" s="17" t="s">
        <v>84</v>
      </c>
    </row>
    <row r="159" s="2" customFormat="1">
      <c r="A159" s="38"/>
      <c r="B159" s="39"/>
      <c r="C159" s="40"/>
      <c r="D159" s="227" t="s">
        <v>663</v>
      </c>
      <c r="E159" s="40"/>
      <c r="F159" s="228" t="s">
        <v>723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663</v>
      </c>
      <c r="AU159" s="17" t="s">
        <v>84</v>
      </c>
    </row>
    <row r="160" s="2" customFormat="1" ht="16.5" customHeight="1">
      <c r="A160" s="38"/>
      <c r="B160" s="39"/>
      <c r="C160" s="196" t="s">
        <v>8</v>
      </c>
      <c r="D160" s="196" t="s">
        <v>141</v>
      </c>
      <c r="E160" s="197" t="s">
        <v>724</v>
      </c>
      <c r="F160" s="198" t="s">
        <v>725</v>
      </c>
      <c r="G160" s="199" t="s">
        <v>229</v>
      </c>
      <c r="H160" s="200">
        <v>4385.3999999999996</v>
      </c>
      <c r="I160" s="201"/>
      <c r="J160" s="202">
        <f>ROUND(I160*H160,2)</f>
        <v>0</v>
      </c>
      <c r="K160" s="198" t="s">
        <v>662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146</v>
      </c>
      <c r="AT160" s="207" t="s">
        <v>141</v>
      </c>
      <c r="AU160" s="207" t="s">
        <v>84</v>
      </c>
      <c r="AY160" s="17" t="s">
        <v>140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146</v>
      </c>
      <c r="BM160" s="207" t="s">
        <v>198</v>
      </c>
    </row>
    <row r="161" s="2" customFormat="1">
      <c r="A161" s="38"/>
      <c r="B161" s="39"/>
      <c r="C161" s="40"/>
      <c r="D161" s="209" t="s">
        <v>147</v>
      </c>
      <c r="E161" s="40"/>
      <c r="F161" s="210" t="s">
        <v>725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147</v>
      </c>
      <c r="AU161" s="17" t="s">
        <v>84</v>
      </c>
    </row>
    <row r="162" s="2" customFormat="1">
      <c r="A162" s="38"/>
      <c r="B162" s="39"/>
      <c r="C162" s="40"/>
      <c r="D162" s="227" t="s">
        <v>663</v>
      </c>
      <c r="E162" s="40"/>
      <c r="F162" s="228" t="s">
        <v>726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663</v>
      </c>
      <c r="AU162" s="17" t="s">
        <v>84</v>
      </c>
    </row>
    <row r="163" s="13" customFormat="1">
      <c r="A163" s="13"/>
      <c r="B163" s="229"/>
      <c r="C163" s="230"/>
      <c r="D163" s="209" t="s">
        <v>674</v>
      </c>
      <c r="E163" s="231" t="s">
        <v>19</v>
      </c>
      <c r="F163" s="232" t="s">
        <v>727</v>
      </c>
      <c r="G163" s="230"/>
      <c r="H163" s="233">
        <v>4385.3999999999996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674</v>
      </c>
      <c r="AU163" s="239" t="s">
        <v>84</v>
      </c>
      <c r="AV163" s="13" t="s">
        <v>84</v>
      </c>
      <c r="AW163" s="13" t="s">
        <v>35</v>
      </c>
      <c r="AX163" s="13" t="s">
        <v>74</v>
      </c>
      <c r="AY163" s="239" t="s">
        <v>140</v>
      </c>
    </row>
    <row r="164" s="14" customFormat="1">
      <c r="A164" s="14"/>
      <c r="B164" s="240"/>
      <c r="C164" s="241"/>
      <c r="D164" s="209" t="s">
        <v>674</v>
      </c>
      <c r="E164" s="242" t="s">
        <v>19</v>
      </c>
      <c r="F164" s="243" t="s">
        <v>676</v>
      </c>
      <c r="G164" s="241"/>
      <c r="H164" s="244">
        <v>4385.3999999999996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674</v>
      </c>
      <c r="AU164" s="250" t="s">
        <v>84</v>
      </c>
      <c r="AV164" s="14" t="s">
        <v>146</v>
      </c>
      <c r="AW164" s="14" t="s">
        <v>35</v>
      </c>
      <c r="AX164" s="14" t="s">
        <v>82</v>
      </c>
      <c r="AY164" s="250" t="s">
        <v>140</v>
      </c>
    </row>
    <row r="165" s="2" customFormat="1" ht="16.5" customHeight="1">
      <c r="A165" s="38"/>
      <c r="B165" s="39"/>
      <c r="C165" s="196" t="s">
        <v>174</v>
      </c>
      <c r="D165" s="196" t="s">
        <v>141</v>
      </c>
      <c r="E165" s="197" t="s">
        <v>728</v>
      </c>
      <c r="F165" s="198" t="s">
        <v>729</v>
      </c>
      <c r="G165" s="199" t="s">
        <v>191</v>
      </c>
      <c r="H165" s="200">
        <v>2990</v>
      </c>
      <c r="I165" s="201"/>
      <c r="J165" s="202">
        <f>ROUND(I165*H165,2)</f>
        <v>0</v>
      </c>
      <c r="K165" s="198" t="s">
        <v>662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146</v>
      </c>
      <c r="AT165" s="207" t="s">
        <v>141</v>
      </c>
      <c r="AU165" s="207" t="s">
        <v>84</v>
      </c>
      <c r="AY165" s="17" t="s">
        <v>140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146</v>
      </c>
      <c r="BM165" s="207" t="s">
        <v>201</v>
      </c>
    </row>
    <row r="166" s="2" customFormat="1">
      <c r="A166" s="38"/>
      <c r="B166" s="39"/>
      <c r="C166" s="40"/>
      <c r="D166" s="209" t="s">
        <v>147</v>
      </c>
      <c r="E166" s="40"/>
      <c r="F166" s="210" t="s">
        <v>729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147</v>
      </c>
      <c r="AU166" s="17" t="s">
        <v>84</v>
      </c>
    </row>
    <row r="167" s="2" customFormat="1">
      <c r="A167" s="38"/>
      <c r="B167" s="39"/>
      <c r="C167" s="40"/>
      <c r="D167" s="227" t="s">
        <v>663</v>
      </c>
      <c r="E167" s="40"/>
      <c r="F167" s="228" t="s">
        <v>730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663</v>
      </c>
      <c r="AU167" s="17" t="s">
        <v>84</v>
      </c>
    </row>
    <row r="168" s="13" customFormat="1">
      <c r="A168" s="13"/>
      <c r="B168" s="229"/>
      <c r="C168" s="230"/>
      <c r="D168" s="209" t="s">
        <v>674</v>
      </c>
      <c r="E168" s="231" t="s">
        <v>19</v>
      </c>
      <c r="F168" s="232" t="s">
        <v>731</v>
      </c>
      <c r="G168" s="230"/>
      <c r="H168" s="233">
        <v>2990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674</v>
      </c>
      <c r="AU168" s="239" t="s">
        <v>84</v>
      </c>
      <c r="AV168" s="13" t="s">
        <v>84</v>
      </c>
      <c r="AW168" s="13" t="s">
        <v>35</v>
      </c>
      <c r="AX168" s="13" t="s">
        <v>74</v>
      </c>
      <c r="AY168" s="239" t="s">
        <v>140</v>
      </c>
    </row>
    <row r="169" s="14" customFormat="1">
      <c r="A169" s="14"/>
      <c r="B169" s="240"/>
      <c r="C169" s="241"/>
      <c r="D169" s="209" t="s">
        <v>674</v>
      </c>
      <c r="E169" s="242" t="s">
        <v>19</v>
      </c>
      <c r="F169" s="243" t="s">
        <v>676</v>
      </c>
      <c r="G169" s="241"/>
      <c r="H169" s="244">
        <v>2990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0" t="s">
        <v>674</v>
      </c>
      <c r="AU169" s="250" t="s">
        <v>84</v>
      </c>
      <c r="AV169" s="14" t="s">
        <v>146</v>
      </c>
      <c r="AW169" s="14" t="s">
        <v>35</v>
      </c>
      <c r="AX169" s="14" t="s">
        <v>82</v>
      </c>
      <c r="AY169" s="250" t="s">
        <v>140</v>
      </c>
    </row>
    <row r="170" s="2" customFormat="1" ht="16.5" customHeight="1">
      <c r="A170" s="38"/>
      <c r="B170" s="39"/>
      <c r="C170" s="251" t="s">
        <v>203</v>
      </c>
      <c r="D170" s="251" t="s">
        <v>732</v>
      </c>
      <c r="E170" s="252" t="s">
        <v>733</v>
      </c>
      <c r="F170" s="253" t="s">
        <v>734</v>
      </c>
      <c r="G170" s="254" t="s">
        <v>155</v>
      </c>
      <c r="H170" s="255">
        <v>448.5</v>
      </c>
      <c r="I170" s="256"/>
      <c r="J170" s="257">
        <f>ROUND(I170*H170,2)</f>
        <v>0</v>
      </c>
      <c r="K170" s="253" t="s">
        <v>662</v>
      </c>
      <c r="L170" s="258"/>
      <c r="M170" s="259" t="s">
        <v>19</v>
      </c>
      <c r="N170" s="260" t="s">
        <v>45</v>
      </c>
      <c r="O170" s="84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161</v>
      </c>
      <c r="AT170" s="207" t="s">
        <v>732</v>
      </c>
      <c r="AU170" s="207" t="s">
        <v>84</v>
      </c>
      <c r="AY170" s="17" t="s">
        <v>140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146</v>
      </c>
      <c r="BM170" s="207" t="s">
        <v>206</v>
      </c>
    </row>
    <row r="171" s="2" customFormat="1">
      <c r="A171" s="38"/>
      <c r="B171" s="39"/>
      <c r="C171" s="40"/>
      <c r="D171" s="209" t="s">
        <v>147</v>
      </c>
      <c r="E171" s="40"/>
      <c r="F171" s="210" t="s">
        <v>734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147</v>
      </c>
      <c r="AU171" s="17" t="s">
        <v>84</v>
      </c>
    </row>
    <row r="172" s="13" customFormat="1">
      <c r="A172" s="13"/>
      <c r="B172" s="229"/>
      <c r="C172" s="230"/>
      <c r="D172" s="209" t="s">
        <v>674</v>
      </c>
      <c r="E172" s="231" t="s">
        <v>19</v>
      </c>
      <c r="F172" s="232" t="s">
        <v>735</v>
      </c>
      <c r="G172" s="230"/>
      <c r="H172" s="233">
        <v>448.5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674</v>
      </c>
      <c r="AU172" s="239" t="s">
        <v>84</v>
      </c>
      <c r="AV172" s="13" t="s">
        <v>84</v>
      </c>
      <c r="AW172" s="13" t="s">
        <v>35</v>
      </c>
      <c r="AX172" s="13" t="s">
        <v>74</v>
      </c>
      <c r="AY172" s="239" t="s">
        <v>140</v>
      </c>
    </row>
    <row r="173" s="14" customFormat="1">
      <c r="A173" s="14"/>
      <c r="B173" s="240"/>
      <c r="C173" s="241"/>
      <c r="D173" s="209" t="s">
        <v>674</v>
      </c>
      <c r="E173" s="242" t="s">
        <v>19</v>
      </c>
      <c r="F173" s="243" t="s">
        <v>676</v>
      </c>
      <c r="G173" s="241"/>
      <c r="H173" s="244">
        <v>448.5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0" t="s">
        <v>674</v>
      </c>
      <c r="AU173" s="250" t="s">
        <v>84</v>
      </c>
      <c r="AV173" s="14" t="s">
        <v>146</v>
      </c>
      <c r="AW173" s="14" t="s">
        <v>35</v>
      </c>
      <c r="AX173" s="14" t="s">
        <v>82</v>
      </c>
      <c r="AY173" s="250" t="s">
        <v>140</v>
      </c>
    </row>
    <row r="174" s="2" customFormat="1" ht="16.5" customHeight="1">
      <c r="A174" s="38"/>
      <c r="B174" s="39"/>
      <c r="C174" s="196" t="s">
        <v>178</v>
      </c>
      <c r="D174" s="196" t="s">
        <v>141</v>
      </c>
      <c r="E174" s="197" t="s">
        <v>736</v>
      </c>
      <c r="F174" s="198" t="s">
        <v>737</v>
      </c>
      <c r="G174" s="199" t="s">
        <v>191</v>
      </c>
      <c r="H174" s="200">
        <v>2990</v>
      </c>
      <c r="I174" s="201"/>
      <c r="J174" s="202">
        <f>ROUND(I174*H174,2)</f>
        <v>0</v>
      </c>
      <c r="K174" s="198" t="s">
        <v>662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146</v>
      </c>
      <c r="AT174" s="207" t="s">
        <v>141</v>
      </c>
      <c r="AU174" s="207" t="s">
        <v>84</v>
      </c>
      <c r="AY174" s="17" t="s">
        <v>140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146</v>
      </c>
      <c r="BM174" s="207" t="s">
        <v>209</v>
      </c>
    </row>
    <row r="175" s="2" customFormat="1">
      <c r="A175" s="38"/>
      <c r="B175" s="39"/>
      <c r="C175" s="40"/>
      <c r="D175" s="209" t="s">
        <v>147</v>
      </c>
      <c r="E175" s="40"/>
      <c r="F175" s="210" t="s">
        <v>737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147</v>
      </c>
      <c r="AU175" s="17" t="s">
        <v>84</v>
      </c>
    </row>
    <row r="176" s="2" customFormat="1">
      <c r="A176" s="38"/>
      <c r="B176" s="39"/>
      <c r="C176" s="40"/>
      <c r="D176" s="227" t="s">
        <v>663</v>
      </c>
      <c r="E176" s="40"/>
      <c r="F176" s="228" t="s">
        <v>738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663</v>
      </c>
      <c r="AU176" s="17" t="s">
        <v>84</v>
      </c>
    </row>
    <row r="177" s="13" customFormat="1">
      <c r="A177" s="13"/>
      <c r="B177" s="229"/>
      <c r="C177" s="230"/>
      <c r="D177" s="209" t="s">
        <v>674</v>
      </c>
      <c r="E177" s="231" t="s">
        <v>19</v>
      </c>
      <c r="F177" s="232" t="s">
        <v>731</v>
      </c>
      <c r="G177" s="230"/>
      <c r="H177" s="233">
        <v>2990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674</v>
      </c>
      <c r="AU177" s="239" t="s">
        <v>84</v>
      </c>
      <c r="AV177" s="13" t="s">
        <v>84</v>
      </c>
      <c r="AW177" s="13" t="s">
        <v>35</v>
      </c>
      <c r="AX177" s="13" t="s">
        <v>74</v>
      </c>
      <c r="AY177" s="239" t="s">
        <v>140</v>
      </c>
    </row>
    <row r="178" s="14" customFormat="1">
      <c r="A178" s="14"/>
      <c r="B178" s="240"/>
      <c r="C178" s="241"/>
      <c r="D178" s="209" t="s">
        <v>674</v>
      </c>
      <c r="E178" s="242" t="s">
        <v>19</v>
      </c>
      <c r="F178" s="243" t="s">
        <v>676</v>
      </c>
      <c r="G178" s="241"/>
      <c r="H178" s="244">
        <v>2990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674</v>
      </c>
      <c r="AU178" s="250" t="s">
        <v>84</v>
      </c>
      <c r="AV178" s="14" t="s">
        <v>146</v>
      </c>
      <c r="AW178" s="14" t="s">
        <v>35</v>
      </c>
      <c r="AX178" s="14" t="s">
        <v>82</v>
      </c>
      <c r="AY178" s="250" t="s">
        <v>140</v>
      </c>
    </row>
    <row r="179" s="2" customFormat="1" ht="16.5" customHeight="1">
      <c r="A179" s="38"/>
      <c r="B179" s="39"/>
      <c r="C179" s="251" t="s">
        <v>211</v>
      </c>
      <c r="D179" s="251" t="s">
        <v>732</v>
      </c>
      <c r="E179" s="252" t="s">
        <v>739</v>
      </c>
      <c r="F179" s="253" t="s">
        <v>740</v>
      </c>
      <c r="G179" s="254" t="s">
        <v>334</v>
      </c>
      <c r="H179" s="255">
        <v>59.799999999999997</v>
      </c>
      <c r="I179" s="256"/>
      <c r="J179" s="257">
        <f>ROUND(I179*H179,2)</f>
        <v>0</v>
      </c>
      <c r="K179" s="253" t="s">
        <v>662</v>
      </c>
      <c r="L179" s="258"/>
      <c r="M179" s="259" t="s">
        <v>19</v>
      </c>
      <c r="N179" s="260" t="s">
        <v>45</v>
      </c>
      <c r="O179" s="84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7" t="s">
        <v>161</v>
      </c>
      <c r="AT179" s="207" t="s">
        <v>732</v>
      </c>
      <c r="AU179" s="207" t="s">
        <v>84</v>
      </c>
      <c r="AY179" s="17" t="s">
        <v>140</v>
      </c>
      <c r="BE179" s="208">
        <f>IF(N179="základní",J179,0)</f>
        <v>0</v>
      </c>
      <c r="BF179" s="208">
        <f>IF(N179="snížená",J179,0)</f>
        <v>0</v>
      </c>
      <c r="BG179" s="208">
        <f>IF(N179="zákl. přenesená",J179,0)</f>
        <v>0</v>
      </c>
      <c r="BH179" s="208">
        <f>IF(N179="sníž. přenesená",J179,0)</f>
        <v>0</v>
      </c>
      <c r="BI179" s="208">
        <f>IF(N179="nulová",J179,0)</f>
        <v>0</v>
      </c>
      <c r="BJ179" s="17" t="s">
        <v>82</v>
      </c>
      <c r="BK179" s="208">
        <f>ROUND(I179*H179,2)</f>
        <v>0</v>
      </c>
      <c r="BL179" s="17" t="s">
        <v>146</v>
      </c>
      <c r="BM179" s="207" t="s">
        <v>214</v>
      </c>
    </row>
    <row r="180" s="2" customFormat="1">
      <c r="A180" s="38"/>
      <c r="B180" s="39"/>
      <c r="C180" s="40"/>
      <c r="D180" s="209" t="s">
        <v>147</v>
      </c>
      <c r="E180" s="40"/>
      <c r="F180" s="210" t="s">
        <v>740</v>
      </c>
      <c r="G180" s="40"/>
      <c r="H180" s="40"/>
      <c r="I180" s="211"/>
      <c r="J180" s="40"/>
      <c r="K180" s="40"/>
      <c r="L180" s="44"/>
      <c r="M180" s="212"/>
      <c r="N180" s="213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147</v>
      </c>
      <c r="AU180" s="17" t="s">
        <v>84</v>
      </c>
    </row>
    <row r="181" s="13" customFormat="1">
      <c r="A181" s="13"/>
      <c r="B181" s="229"/>
      <c r="C181" s="230"/>
      <c r="D181" s="209" t="s">
        <v>674</v>
      </c>
      <c r="E181" s="231" t="s">
        <v>19</v>
      </c>
      <c r="F181" s="232" t="s">
        <v>741</v>
      </c>
      <c r="G181" s="230"/>
      <c r="H181" s="233">
        <v>59.799999999999997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674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140</v>
      </c>
    </row>
    <row r="182" s="14" customFormat="1">
      <c r="A182" s="14"/>
      <c r="B182" s="240"/>
      <c r="C182" s="241"/>
      <c r="D182" s="209" t="s">
        <v>674</v>
      </c>
      <c r="E182" s="242" t="s">
        <v>19</v>
      </c>
      <c r="F182" s="243" t="s">
        <v>676</v>
      </c>
      <c r="G182" s="241"/>
      <c r="H182" s="244">
        <v>59.799999999999997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674</v>
      </c>
      <c r="AU182" s="250" t="s">
        <v>84</v>
      </c>
      <c r="AV182" s="14" t="s">
        <v>146</v>
      </c>
      <c r="AW182" s="14" t="s">
        <v>35</v>
      </c>
      <c r="AX182" s="14" t="s">
        <v>82</v>
      </c>
      <c r="AY182" s="250" t="s">
        <v>140</v>
      </c>
    </row>
    <row r="183" s="2" customFormat="1" ht="16.5" customHeight="1">
      <c r="A183" s="38"/>
      <c r="B183" s="39"/>
      <c r="C183" s="196" t="s">
        <v>181</v>
      </c>
      <c r="D183" s="196" t="s">
        <v>141</v>
      </c>
      <c r="E183" s="197" t="s">
        <v>742</v>
      </c>
      <c r="F183" s="198" t="s">
        <v>743</v>
      </c>
      <c r="G183" s="199" t="s">
        <v>191</v>
      </c>
      <c r="H183" s="200">
        <v>3012</v>
      </c>
      <c r="I183" s="201"/>
      <c r="J183" s="202">
        <f>ROUND(I183*H183,2)</f>
        <v>0</v>
      </c>
      <c r="K183" s="198" t="s">
        <v>662</v>
      </c>
      <c r="L183" s="44"/>
      <c r="M183" s="203" t="s">
        <v>19</v>
      </c>
      <c r="N183" s="204" t="s">
        <v>45</v>
      </c>
      <c r="O183" s="84"/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7" t="s">
        <v>146</v>
      </c>
      <c r="AT183" s="207" t="s">
        <v>141</v>
      </c>
      <c r="AU183" s="207" t="s">
        <v>84</v>
      </c>
      <c r="AY183" s="17" t="s">
        <v>140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7" t="s">
        <v>82</v>
      </c>
      <c r="BK183" s="208">
        <f>ROUND(I183*H183,2)</f>
        <v>0</v>
      </c>
      <c r="BL183" s="17" t="s">
        <v>146</v>
      </c>
      <c r="BM183" s="207" t="s">
        <v>217</v>
      </c>
    </row>
    <row r="184" s="2" customFormat="1">
      <c r="A184" s="38"/>
      <c r="B184" s="39"/>
      <c r="C184" s="40"/>
      <c r="D184" s="209" t="s">
        <v>147</v>
      </c>
      <c r="E184" s="40"/>
      <c r="F184" s="210" t="s">
        <v>743</v>
      </c>
      <c r="G184" s="40"/>
      <c r="H184" s="40"/>
      <c r="I184" s="211"/>
      <c r="J184" s="40"/>
      <c r="K184" s="40"/>
      <c r="L184" s="44"/>
      <c r="M184" s="212"/>
      <c r="N184" s="213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147</v>
      </c>
      <c r="AU184" s="17" t="s">
        <v>84</v>
      </c>
    </row>
    <row r="185" s="2" customFormat="1">
      <c r="A185" s="38"/>
      <c r="B185" s="39"/>
      <c r="C185" s="40"/>
      <c r="D185" s="227" t="s">
        <v>663</v>
      </c>
      <c r="E185" s="40"/>
      <c r="F185" s="228" t="s">
        <v>744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663</v>
      </c>
      <c r="AU185" s="17" t="s">
        <v>84</v>
      </c>
    </row>
    <row r="186" s="13" customFormat="1">
      <c r="A186" s="13"/>
      <c r="B186" s="229"/>
      <c r="C186" s="230"/>
      <c r="D186" s="209" t="s">
        <v>674</v>
      </c>
      <c r="E186" s="231" t="s">
        <v>19</v>
      </c>
      <c r="F186" s="232" t="s">
        <v>731</v>
      </c>
      <c r="G186" s="230"/>
      <c r="H186" s="233">
        <v>2990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674</v>
      </c>
      <c r="AU186" s="239" t="s">
        <v>84</v>
      </c>
      <c r="AV186" s="13" t="s">
        <v>84</v>
      </c>
      <c r="AW186" s="13" t="s">
        <v>35</v>
      </c>
      <c r="AX186" s="13" t="s">
        <v>74</v>
      </c>
      <c r="AY186" s="239" t="s">
        <v>140</v>
      </c>
    </row>
    <row r="187" s="13" customFormat="1">
      <c r="A187" s="13"/>
      <c r="B187" s="229"/>
      <c r="C187" s="230"/>
      <c r="D187" s="209" t="s">
        <v>674</v>
      </c>
      <c r="E187" s="231" t="s">
        <v>19</v>
      </c>
      <c r="F187" s="232" t="s">
        <v>745</v>
      </c>
      <c r="G187" s="230"/>
      <c r="H187" s="233">
        <v>22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674</v>
      </c>
      <c r="AU187" s="239" t="s">
        <v>84</v>
      </c>
      <c r="AV187" s="13" t="s">
        <v>84</v>
      </c>
      <c r="AW187" s="13" t="s">
        <v>35</v>
      </c>
      <c r="AX187" s="13" t="s">
        <v>74</v>
      </c>
      <c r="AY187" s="239" t="s">
        <v>140</v>
      </c>
    </row>
    <row r="188" s="14" customFormat="1">
      <c r="A188" s="14"/>
      <c r="B188" s="240"/>
      <c r="C188" s="241"/>
      <c r="D188" s="209" t="s">
        <v>674</v>
      </c>
      <c r="E188" s="242" t="s">
        <v>19</v>
      </c>
      <c r="F188" s="243" t="s">
        <v>676</v>
      </c>
      <c r="G188" s="241"/>
      <c r="H188" s="244">
        <v>3012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674</v>
      </c>
      <c r="AU188" s="250" t="s">
        <v>84</v>
      </c>
      <c r="AV188" s="14" t="s">
        <v>146</v>
      </c>
      <c r="AW188" s="14" t="s">
        <v>35</v>
      </c>
      <c r="AX188" s="14" t="s">
        <v>82</v>
      </c>
      <c r="AY188" s="250" t="s">
        <v>140</v>
      </c>
    </row>
    <row r="189" s="2" customFormat="1" ht="16.5" customHeight="1">
      <c r="A189" s="38"/>
      <c r="B189" s="39"/>
      <c r="C189" s="196" t="s">
        <v>7</v>
      </c>
      <c r="D189" s="196" t="s">
        <v>141</v>
      </c>
      <c r="E189" s="197" t="s">
        <v>746</v>
      </c>
      <c r="F189" s="198" t="s">
        <v>747</v>
      </c>
      <c r="G189" s="199" t="s">
        <v>191</v>
      </c>
      <c r="H189" s="200">
        <v>2915</v>
      </c>
      <c r="I189" s="201"/>
      <c r="J189" s="202">
        <f>ROUND(I189*H189,2)</f>
        <v>0</v>
      </c>
      <c r="K189" s="198" t="s">
        <v>662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146</v>
      </c>
      <c r="AT189" s="207" t="s">
        <v>141</v>
      </c>
      <c r="AU189" s="207" t="s">
        <v>84</v>
      </c>
      <c r="AY189" s="17" t="s">
        <v>140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146</v>
      </c>
      <c r="BM189" s="207" t="s">
        <v>220</v>
      </c>
    </row>
    <row r="190" s="2" customFormat="1">
      <c r="A190" s="38"/>
      <c r="B190" s="39"/>
      <c r="C190" s="40"/>
      <c r="D190" s="209" t="s">
        <v>147</v>
      </c>
      <c r="E190" s="40"/>
      <c r="F190" s="210" t="s">
        <v>747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84</v>
      </c>
    </row>
    <row r="191" s="2" customFormat="1">
      <c r="A191" s="38"/>
      <c r="B191" s="39"/>
      <c r="C191" s="40"/>
      <c r="D191" s="227" t="s">
        <v>663</v>
      </c>
      <c r="E191" s="40"/>
      <c r="F191" s="228" t="s">
        <v>748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663</v>
      </c>
      <c r="AU191" s="17" t="s">
        <v>84</v>
      </c>
    </row>
    <row r="192" s="13" customFormat="1">
      <c r="A192" s="13"/>
      <c r="B192" s="229"/>
      <c r="C192" s="230"/>
      <c r="D192" s="209" t="s">
        <v>674</v>
      </c>
      <c r="E192" s="231" t="s">
        <v>19</v>
      </c>
      <c r="F192" s="232" t="s">
        <v>749</v>
      </c>
      <c r="G192" s="230"/>
      <c r="H192" s="233">
        <v>1660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674</v>
      </c>
      <c r="AU192" s="239" t="s">
        <v>84</v>
      </c>
      <c r="AV192" s="13" t="s">
        <v>84</v>
      </c>
      <c r="AW192" s="13" t="s">
        <v>35</v>
      </c>
      <c r="AX192" s="13" t="s">
        <v>74</v>
      </c>
      <c r="AY192" s="239" t="s">
        <v>140</v>
      </c>
    </row>
    <row r="193" s="13" customFormat="1">
      <c r="A193" s="13"/>
      <c r="B193" s="229"/>
      <c r="C193" s="230"/>
      <c r="D193" s="209" t="s">
        <v>674</v>
      </c>
      <c r="E193" s="231" t="s">
        <v>19</v>
      </c>
      <c r="F193" s="232" t="s">
        <v>750</v>
      </c>
      <c r="G193" s="230"/>
      <c r="H193" s="233">
        <v>135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674</v>
      </c>
      <c r="AU193" s="239" t="s">
        <v>84</v>
      </c>
      <c r="AV193" s="13" t="s">
        <v>84</v>
      </c>
      <c r="AW193" s="13" t="s">
        <v>35</v>
      </c>
      <c r="AX193" s="13" t="s">
        <v>74</v>
      </c>
      <c r="AY193" s="239" t="s">
        <v>140</v>
      </c>
    </row>
    <row r="194" s="13" customFormat="1">
      <c r="A194" s="13"/>
      <c r="B194" s="229"/>
      <c r="C194" s="230"/>
      <c r="D194" s="209" t="s">
        <v>674</v>
      </c>
      <c r="E194" s="231" t="s">
        <v>19</v>
      </c>
      <c r="F194" s="232" t="s">
        <v>751</v>
      </c>
      <c r="G194" s="230"/>
      <c r="H194" s="233">
        <v>240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674</v>
      </c>
      <c r="AU194" s="239" t="s">
        <v>84</v>
      </c>
      <c r="AV194" s="13" t="s">
        <v>84</v>
      </c>
      <c r="AW194" s="13" t="s">
        <v>35</v>
      </c>
      <c r="AX194" s="13" t="s">
        <v>74</v>
      </c>
      <c r="AY194" s="239" t="s">
        <v>140</v>
      </c>
    </row>
    <row r="195" s="13" customFormat="1">
      <c r="A195" s="13"/>
      <c r="B195" s="229"/>
      <c r="C195" s="230"/>
      <c r="D195" s="209" t="s">
        <v>674</v>
      </c>
      <c r="E195" s="231" t="s">
        <v>19</v>
      </c>
      <c r="F195" s="232" t="s">
        <v>752</v>
      </c>
      <c r="G195" s="230"/>
      <c r="H195" s="233">
        <v>729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674</v>
      </c>
      <c r="AU195" s="239" t="s">
        <v>84</v>
      </c>
      <c r="AV195" s="13" t="s">
        <v>84</v>
      </c>
      <c r="AW195" s="13" t="s">
        <v>35</v>
      </c>
      <c r="AX195" s="13" t="s">
        <v>74</v>
      </c>
      <c r="AY195" s="239" t="s">
        <v>140</v>
      </c>
    </row>
    <row r="196" s="13" customFormat="1">
      <c r="A196" s="13"/>
      <c r="B196" s="229"/>
      <c r="C196" s="230"/>
      <c r="D196" s="209" t="s">
        <v>674</v>
      </c>
      <c r="E196" s="231" t="s">
        <v>19</v>
      </c>
      <c r="F196" s="232" t="s">
        <v>753</v>
      </c>
      <c r="G196" s="230"/>
      <c r="H196" s="233">
        <v>5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674</v>
      </c>
      <c r="AU196" s="239" t="s">
        <v>84</v>
      </c>
      <c r="AV196" s="13" t="s">
        <v>84</v>
      </c>
      <c r="AW196" s="13" t="s">
        <v>35</v>
      </c>
      <c r="AX196" s="13" t="s">
        <v>74</v>
      </c>
      <c r="AY196" s="239" t="s">
        <v>140</v>
      </c>
    </row>
    <row r="197" s="13" customFormat="1">
      <c r="A197" s="13"/>
      <c r="B197" s="229"/>
      <c r="C197" s="230"/>
      <c r="D197" s="209" t="s">
        <v>674</v>
      </c>
      <c r="E197" s="231" t="s">
        <v>19</v>
      </c>
      <c r="F197" s="232" t="s">
        <v>754</v>
      </c>
      <c r="G197" s="230"/>
      <c r="H197" s="233">
        <v>15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674</v>
      </c>
      <c r="AU197" s="239" t="s">
        <v>84</v>
      </c>
      <c r="AV197" s="13" t="s">
        <v>84</v>
      </c>
      <c r="AW197" s="13" t="s">
        <v>35</v>
      </c>
      <c r="AX197" s="13" t="s">
        <v>74</v>
      </c>
      <c r="AY197" s="239" t="s">
        <v>140</v>
      </c>
    </row>
    <row r="198" s="13" customFormat="1">
      <c r="A198" s="13"/>
      <c r="B198" s="229"/>
      <c r="C198" s="230"/>
      <c r="D198" s="209" t="s">
        <v>674</v>
      </c>
      <c r="E198" s="231" t="s">
        <v>19</v>
      </c>
      <c r="F198" s="232" t="s">
        <v>755</v>
      </c>
      <c r="G198" s="230"/>
      <c r="H198" s="233">
        <v>46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674</v>
      </c>
      <c r="AU198" s="239" t="s">
        <v>84</v>
      </c>
      <c r="AV198" s="13" t="s">
        <v>84</v>
      </c>
      <c r="AW198" s="13" t="s">
        <v>35</v>
      </c>
      <c r="AX198" s="13" t="s">
        <v>74</v>
      </c>
      <c r="AY198" s="239" t="s">
        <v>140</v>
      </c>
    </row>
    <row r="199" s="13" customFormat="1">
      <c r="A199" s="13"/>
      <c r="B199" s="229"/>
      <c r="C199" s="230"/>
      <c r="D199" s="209" t="s">
        <v>674</v>
      </c>
      <c r="E199" s="231" t="s">
        <v>19</v>
      </c>
      <c r="F199" s="232" t="s">
        <v>756</v>
      </c>
      <c r="G199" s="230"/>
      <c r="H199" s="233">
        <v>85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674</v>
      </c>
      <c r="AU199" s="239" t="s">
        <v>84</v>
      </c>
      <c r="AV199" s="13" t="s">
        <v>84</v>
      </c>
      <c r="AW199" s="13" t="s">
        <v>35</v>
      </c>
      <c r="AX199" s="13" t="s">
        <v>74</v>
      </c>
      <c r="AY199" s="239" t="s">
        <v>140</v>
      </c>
    </row>
    <row r="200" s="14" customFormat="1">
      <c r="A200" s="14"/>
      <c r="B200" s="240"/>
      <c r="C200" s="241"/>
      <c r="D200" s="209" t="s">
        <v>674</v>
      </c>
      <c r="E200" s="242" t="s">
        <v>19</v>
      </c>
      <c r="F200" s="243" t="s">
        <v>676</v>
      </c>
      <c r="G200" s="241"/>
      <c r="H200" s="244">
        <v>2915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674</v>
      </c>
      <c r="AU200" s="250" t="s">
        <v>84</v>
      </c>
      <c r="AV200" s="14" t="s">
        <v>146</v>
      </c>
      <c r="AW200" s="14" t="s">
        <v>35</v>
      </c>
      <c r="AX200" s="14" t="s">
        <v>82</v>
      </c>
      <c r="AY200" s="250" t="s">
        <v>140</v>
      </c>
    </row>
    <row r="201" s="11" customFormat="1" ht="22.8" customHeight="1">
      <c r="A201" s="11"/>
      <c r="B201" s="182"/>
      <c r="C201" s="183"/>
      <c r="D201" s="184" t="s">
        <v>73</v>
      </c>
      <c r="E201" s="225" t="s">
        <v>84</v>
      </c>
      <c r="F201" s="225" t="s">
        <v>757</v>
      </c>
      <c r="G201" s="183"/>
      <c r="H201" s="183"/>
      <c r="I201" s="186"/>
      <c r="J201" s="226">
        <f>BK201</f>
        <v>0</v>
      </c>
      <c r="K201" s="183"/>
      <c r="L201" s="188"/>
      <c r="M201" s="189"/>
      <c r="N201" s="190"/>
      <c r="O201" s="190"/>
      <c r="P201" s="191">
        <f>SUM(P202:P221)</f>
        <v>0</v>
      </c>
      <c r="Q201" s="190"/>
      <c r="R201" s="191">
        <f>SUM(R202:R221)</f>
        <v>0</v>
      </c>
      <c r="S201" s="190"/>
      <c r="T201" s="192">
        <f>SUM(T202:T221)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193" t="s">
        <v>82</v>
      </c>
      <c r="AT201" s="194" t="s">
        <v>73</v>
      </c>
      <c r="AU201" s="194" t="s">
        <v>82</v>
      </c>
      <c r="AY201" s="193" t="s">
        <v>140</v>
      </c>
      <c r="BK201" s="195">
        <f>SUM(BK202:BK221)</f>
        <v>0</v>
      </c>
    </row>
    <row r="202" s="2" customFormat="1" ht="16.5" customHeight="1">
      <c r="A202" s="38"/>
      <c r="B202" s="39"/>
      <c r="C202" s="196" t="s">
        <v>184</v>
      </c>
      <c r="D202" s="196" t="s">
        <v>141</v>
      </c>
      <c r="E202" s="197" t="s">
        <v>758</v>
      </c>
      <c r="F202" s="198" t="s">
        <v>759</v>
      </c>
      <c r="G202" s="199" t="s">
        <v>155</v>
      </c>
      <c r="H202" s="200">
        <v>29.039999999999999</v>
      </c>
      <c r="I202" s="201"/>
      <c r="J202" s="202">
        <f>ROUND(I202*H202,2)</f>
        <v>0</v>
      </c>
      <c r="K202" s="198" t="s">
        <v>662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146</v>
      </c>
      <c r="AT202" s="207" t="s">
        <v>141</v>
      </c>
      <c r="AU202" s="207" t="s">
        <v>84</v>
      </c>
      <c r="AY202" s="17" t="s">
        <v>140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146</v>
      </c>
      <c r="BM202" s="207" t="s">
        <v>223</v>
      </c>
    </row>
    <row r="203" s="2" customFormat="1">
      <c r="A203" s="38"/>
      <c r="B203" s="39"/>
      <c r="C203" s="40"/>
      <c r="D203" s="209" t="s">
        <v>147</v>
      </c>
      <c r="E203" s="40"/>
      <c r="F203" s="210" t="s">
        <v>759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147</v>
      </c>
      <c r="AU203" s="17" t="s">
        <v>84</v>
      </c>
    </row>
    <row r="204" s="2" customFormat="1">
      <c r="A204" s="38"/>
      <c r="B204" s="39"/>
      <c r="C204" s="40"/>
      <c r="D204" s="227" t="s">
        <v>663</v>
      </c>
      <c r="E204" s="40"/>
      <c r="F204" s="228" t="s">
        <v>760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663</v>
      </c>
      <c r="AU204" s="17" t="s">
        <v>84</v>
      </c>
    </row>
    <row r="205" s="13" customFormat="1">
      <c r="A205" s="13"/>
      <c r="B205" s="229"/>
      <c r="C205" s="230"/>
      <c r="D205" s="209" t="s">
        <v>674</v>
      </c>
      <c r="E205" s="231" t="s">
        <v>19</v>
      </c>
      <c r="F205" s="232" t="s">
        <v>761</v>
      </c>
      <c r="G205" s="230"/>
      <c r="H205" s="233">
        <v>29.039999999999999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674</v>
      </c>
      <c r="AU205" s="239" t="s">
        <v>84</v>
      </c>
      <c r="AV205" s="13" t="s">
        <v>84</v>
      </c>
      <c r="AW205" s="13" t="s">
        <v>35</v>
      </c>
      <c r="AX205" s="13" t="s">
        <v>74</v>
      </c>
      <c r="AY205" s="239" t="s">
        <v>140</v>
      </c>
    </row>
    <row r="206" s="14" customFormat="1">
      <c r="A206" s="14"/>
      <c r="B206" s="240"/>
      <c r="C206" s="241"/>
      <c r="D206" s="209" t="s">
        <v>674</v>
      </c>
      <c r="E206" s="242" t="s">
        <v>19</v>
      </c>
      <c r="F206" s="243" t="s">
        <v>676</v>
      </c>
      <c r="G206" s="241"/>
      <c r="H206" s="244">
        <v>29.039999999999999</v>
      </c>
      <c r="I206" s="245"/>
      <c r="J206" s="241"/>
      <c r="K206" s="241"/>
      <c r="L206" s="246"/>
      <c r="M206" s="247"/>
      <c r="N206" s="248"/>
      <c r="O206" s="248"/>
      <c r="P206" s="248"/>
      <c r="Q206" s="248"/>
      <c r="R206" s="248"/>
      <c r="S206" s="248"/>
      <c r="T206" s="24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0" t="s">
        <v>674</v>
      </c>
      <c r="AU206" s="250" t="s">
        <v>84</v>
      </c>
      <c r="AV206" s="14" t="s">
        <v>146</v>
      </c>
      <c r="AW206" s="14" t="s">
        <v>35</v>
      </c>
      <c r="AX206" s="14" t="s">
        <v>82</v>
      </c>
      <c r="AY206" s="250" t="s">
        <v>140</v>
      </c>
    </row>
    <row r="207" s="2" customFormat="1" ht="16.5" customHeight="1">
      <c r="A207" s="38"/>
      <c r="B207" s="39"/>
      <c r="C207" s="196" t="s">
        <v>226</v>
      </c>
      <c r="D207" s="196" t="s">
        <v>141</v>
      </c>
      <c r="E207" s="197" t="s">
        <v>762</v>
      </c>
      <c r="F207" s="198" t="s">
        <v>763</v>
      </c>
      <c r="G207" s="199" t="s">
        <v>191</v>
      </c>
      <c r="H207" s="200">
        <v>319.44</v>
      </c>
      <c r="I207" s="201"/>
      <c r="J207" s="202">
        <f>ROUND(I207*H207,2)</f>
        <v>0</v>
      </c>
      <c r="K207" s="198" t="s">
        <v>662</v>
      </c>
      <c r="L207" s="44"/>
      <c r="M207" s="203" t="s">
        <v>19</v>
      </c>
      <c r="N207" s="204" t="s">
        <v>45</v>
      </c>
      <c r="O207" s="84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7" t="s">
        <v>146</v>
      </c>
      <c r="AT207" s="207" t="s">
        <v>141</v>
      </c>
      <c r="AU207" s="207" t="s">
        <v>84</v>
      </c>
      <c r="AY207" s="17" t="s">
        <v>140</v>
      </c>
      <c r="BE207" s="208">
        <f>IF(N207="základní",J207,0)</f>
        <v>0</v>
      </c>
      <c r="BF207" s="208">
        <f>IF(N207="snížená",J207,0)</f>
        <v>0</v>
      </c>
      <c r="BG207" s="208">
        <f>IF(N207="zákl. přenesená",J207,0)</f>
        <v>0</v>
      </c>
      <c r="BH207" s="208">
        <f>IF(N207="sníž. přenesená",J207,0)</f>
        <v>0</v>
      </c>
      <c r="BI207" s="208">
        <f>IF(N207="nulová",J207,0)</f>
        <v>0</v>
      </c>
      <c r="BJ207" s="17" t="s">
        <v>82</v>
      </c>
      <c r="BK207" s="208">
        <f>ROUND(I207*H207,2)</f>
        <v>0</v>
      </c>
      <c r="BL207" s="17" t="s">
        <v>146</v>
      </c>
      <c r="BM207" s="207" t="s">
        <v>230</v>
      </c>
    </row>
    <row r="208" s="2" customFormat="1">
      <c r="A208" s="38"/>
      <c r="B208" s="39"/>
      <c r="C208" s="40"/>
      <c r="D208" s="209" t="s">
        <v>147</v>
      </c>
      <c r="E208" s="40"/>
      <c r="F208" s="210" t="s">
        <v>763</v>
      </c>
      <c r="G208" s="40"/>
      <c r="H208" s="40"/>
      <c r="I208" s="211"/>
      <c r="J208" s="40"/>
      <c r="K208" s="40"/>
      <c r="L208" s="44"/>
      <c r="M208" s="212"/>
      <c r="N208" s="213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147</v>
      </c>
      <c r="AU208" s="17" t="s">
        <v>84</v>
      </c>
    </row>
    <row r="209" s="2" customFormat="1">
      <c r="A209" s="38"/>
      <c r="B209" s="39"/>
      <c r="C209" s="40"/>
      <c r="D209" s="227" t="s">
        <v>663</v>
      </c>
      <c r="E209" s="40"/>
      <c r="F209" s="228" t="s">
        <v>764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663</v>
      </c>
      <c r="AU209" s="17" t="s">
        <v>84</v>
      </c>
    </row>
    <row r="210" s="2" customFormat="1" ht="16.5" customHeight="1">
      <c r="A210" s="38"/>
      <c r="B210" s="39"/>
      <c r="C210" s="251" t="s">
        <v>187</v>
      </c>
      <c r="D210" s="251" t="s">
        <v>732</v>
      </c>
      <c r="E210" s="252" t="s">
        <v>765</v>
      </c>
      <c r="F210" s="253" t="s">
        <v>766</v>
      </c>
      <c r="G210" s="254" t="s">
        <v>191</v>
      </c>
      <c r="H210" s="255">
        <v>319.44</v>
      </c>
      <c r="I210" s="256"/>
      <c r="J210" s="257">
        <f>ROUND(I210*H210,2)</f>
        <v>0</v>
      </c>
      <c r="K210" s="253" t="s">
        <v>662</v>
      </c>
      <c r="L210" s="258"/>
      <c r="M210" s="259" t="s">
        <v>19</v>
      </c>
      <c r="N210" s="260" t="s">
        <v>45</v>
      </c>
      <c r="O210" s="84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161</v>
      </c>
      <c r="AT210" s="207" t="s">
        <v>732</v>
      </c>
      <c r="AU210" s="207" t="s">
        <v>84</v>
      </c>
      <c r="AY210" s="17" t="s">
        <v>140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146</v>
      </c>
      <c r="BM210" s="207" t="s">
        <v>234</v>
      </c>
    </row>
    <row r="211" s="2" customFormat="1">
      <c r="A211" s="38"/>
      <c r="B211" s="39"/>
      <c r="C211" s="40"/>
      <c r="D211" s="209" t="s">
        <v>147</v>
      </c>
      <c r="E211" s="40"/>
      <c r="F211" s="210" t="s">
        <v>766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147</v>
      </c>
      <c r="AU211" s="17" t="s">
        <v>84</v>
      </c>
    </row>
    <row r="212" s="13" customFormat="1">
      <c r="A212" s="13"/>
      <c r="B212" s="229"/>
      <c r="C212" s="230"/>
      <c r="D212" s="209" t="s">
        <v>674</v>
      </c>
      <c r="E212" s="231" t="s">
        <v>19</v>
      </c>
      <c r="F212" s="232" t="s">
        <v>767</v>
      </c>
      <c r="G212" s="230"/>
      <c r="H212" s="233">
        <v>319.44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674</v>
      </c>
      <c r="AU212" s="239" t="s">
        <v>84</v>
      </c>
      <c r="AV212" s="13" t="s">
        <v>84</v>
      </c>
      <c r="AW212" s="13" t="s">
        <v>35</v>
      </c>
      <c r="AX212" s="13" t="s">
        <v>74</v>
      </c>
      <c r="AY212" s="239" t="s">
        <v>140</v>
      </c>
    </row>
    <row r="213" s="14" customFormat="1">
      <c r="A213" s="14"/>
      <c r="B213" s="240"/>
      <c r="C213" s="241"/>
      <c r="D213" s="209" t="s">
        <v>674</v>
      </c>
      <c r="E213" s="242" t="s">
        <v>19</v>
      </c>
      <c r="F213" s="243" t="s">
        <v>676</v>
      </c>
      <c r="G213" s="241"/>
      <c r="H213" s="244">
        <v>319.44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0" t="s">
        <v>674</v>
      </c>
      <c r="AU213" s="250" t="s">
        <v>84</v>
      </c>
      <c r="AV213" s="14" t="s">
        <v>146</v>
      </c>
      <c r="AW213" s="14" t="s">
        <v>35</v>
      </c>
      <c r="AX213" s="14" t="s">
        <v>82</v>
      </c>
      <c r="AY213" s="250" t="s">
        <v>140</v>
      </c>
    </row>
    <row r="214" s="2" customFormat="1" ht="16.5" customHeight="1">
      <c r="A214" s="38"/>
      <c r="B214" s="39"/>
      <c r="C214" s="196" t="s">
        <v>235</v>
      </c>
      <c r="D214" s="196" t="s">
        <v>141</v>
      </c>
      <c r="E214" s="197" t="s">
        <v>768</v>
      </c>
      <c r="F214" s="198" t="s">
        <v>769</v>
      </c>
      <c r="G214" s="199" t="s">
        <v>155</v>
      </c>
      <c r="H214" s="200">
        <v>7.2599999999999998</v>
      </c>
      <c r="I214" s="201"/>
      <c r="J214" s="202">
        <f>ROUND(I214*H214,2)</f>
        <v>0</v>
      </c>
      <c r="K214" s="198" t="s">
        <v>662</v>
      </c>
      <c r="L214" s="44"/>
      <c r="M214" s="203" t="s">
        <v>19</v>
      </c>
      <c r="N214" s="204" t="s">
        <v>45</v>
      </c>
      <c r="O214" s="84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146</v>
      </c>
      <c r="AT214" s="207" t="s">
        <v>141</v>
      </c>
      <c r="AU214" s="207" t="s">
        <v>84</v>
      </c>
      <c r="AY214" s="17" t="s">
        <v>140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146</v>
      </c>
      <c r="BM214" s="207" t="s">
        <v>238</v>
      </c>
    </row>
    <row r="215" s="2" customFormat="1">
      <c r="A215" s="38"/>
      <c r="B215" s="39"/>
      <c r="C215" s="40"/>
      <c r="D215" s="209" t="s">
        <v>147</v>
      </c>
      <c r="E215" s="40"/>
      <c r="F215" s="210" t="s">
        <v>769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147</v>
      </c>
      <c r="AU215" s="17" t="s">
        <v>84</v>
      </c>
    </row>
    <row r="216" s="2" customFormat="1">
      <c r="A216" s="38"/>
      <c r="B216" s="39"/>
      <c r="C216" s="40"/>
      <c r="D216" s="227" t="s">
        <v>663</v>
      </c>
      <c r="E216" s="40"/>
      <c r="F216" s="228" t="s">
        <v>770</v>
      </c>
      <c r="G216" s="40"/>
      <c r="H216" s="40"/>
      <c r="I216" s="211"/>
      <c r="J216" s="40"/>
      <c r="K216" s="40"/>
      <c r="L216" s="44"/>
      <c r="M216" s="212"/>
      <c r="N216" s="213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663</v>
      </c>
      <c r="AU216" s="17" t="s">
        <v>84</v>
      </c>
    </row>
    <row r="217" s="13" customFormat="1">
      <c r="A217" s="13"/>
      <c r="B217" s="229"/>
      <c r="C217" s="230"/>
      <c r="D217" s="209" t="s">
        <v>674</v>
      </c>
      <c r="E217" s="231" t="s">
        <v>19</v>
      </c>
      <c r="F217" s="232" t="s">
        <v>771</v>
      </c>
      <c r="G217" s="230"/>
      <c r="H217" s="233">
        <v>7.2599999999999998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674</v>
      </c>
      <c r="AU217" s="239" t="s">
        <v>84</v>
      </c>
      <c r="AV217" s="13" t="s">
        <v>84</v>
      </c>
      <c r="AW217" s="13" t="s">
        <v>35</v>
      </c>
      <c r="AX217" s="13" t="s">
        <v>74</v>
      </c>
      <c r="AY217" s="239" t="s">
        <v>140</v>
      </c>
    </row>
    <row r="218" s="14" customFormat="1">
      <c r="A218" s="14"/>
      <c r="B218" s="240"/>
      <c r="C218" s="241"/>
      <c r="D218" s="209" t="s">
        <v>674</v>
      </c>
      <c r="E218" s="242" t="s">
        <v>19</v>
      </c>
      <c r="F218" s="243" t="s">
        <v>676</v>
      </c>
      <c r="G218" s="241"/>
      <c r="H218" s="244">
        <v>7.2599999999999998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674</v>
      </c>
      <c r="AU218" s="250" t="s">
        <v>84</v>
      </c>
      <c r="AV218" s="14" t="s">
        <v>146</v>
      </c>
      <c r="AW218" s="14" t="s">
        <v>35</v>
      </c>
      <c r="AX218" s="14" t="s">
        <v>82</v>
      </c>
      <c r="AY218" s="250" t="s">
        <v>140</v>
      </c>
    </row>
    <row r="219" s="2" customFormat="1" ht="16.5" customHeight="1">
      <c r="A219" s="38"/>
      <c r="B219" s="39"/>
      <c r="C219" s="196" t="s">
        <v>192</v>
      </c>
      <c r="D219" s="196" t="s">
        <v>141</v>
      </c>
      <c r="E219" s="197" t="s">
        <v>772</v>
      </c>
      <c r="F219" s="198" t="s">
        <v>773</v>
      </c>
      <c r="G219" s="199" t="s">
        <v>144</v>
      </c>
      <c r="H219" s="200">
        <v>242</v>
      </c>
      <c r="I219" s="201"/>
      <c r="J219" s="202">
        <f>ROUND(I219*H219,2)</f>
        <v>0</v>
      </c>
      <c r="K219" s="198" t="s">
        <v>662</v>
      </c>
      <c r="L219" s="44"/>
      <c r="M219" s="203" t="s">
        <v>19</v>
      </c>
      <c r="N219" s="204" t="s">
        <v>45</v>
      </c>
      <c r="O219" s="84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7" t="s">
        <v>146</v>
      </c>
      <c r="AT219" s="207" t="s">
        <v>141</v>
      </c>
      <c r="AU219" s="207" t="s">
        <v>84</v>
      </c>
      <c r="AY219" s="17" t="s">
        <v>140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17" t="s">
        <v>82</v>
      </c>
      <c r="BK219" s="208">
        <f>ROUND(I219*H219,2)</f>
        <v>0</v>
      </c>
      <c r="BL219" s="17" t="s">
        <v>146</v>
      </c>
      <c r="BM219" s="207" t="s">
        <v>243</v>
      </c>
    </row>
    <row r="220" s="2" customFormat="1">
      <c r="A220" s="38"/>
      <c r="B220" s="39"/>
      <c r="C220" s="40"/>
      <c r="D220" s="209" t="s">
        <v>147</v>
      </c>
      <c r="E220" s="40"/>
      <c r="F220" s="210" t="s">
        <v>773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147</v>
      </c>
      <c r="AU220" s="17" t="s">
        <v>84</v>
      </c>
    </row>
    <row r="221" s="2" customFormat="1">
      <c r="A221" s="38"/>
      <c r="B221" s="39"/>
      <c r="C221" s="40"/>
      <c r="D221" s="227" t="s">
        <v>663</v>
      </c>
      <c r="E221" s="40"/>
      <c r="F221" s="228" t="s">
        <v>774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663</v>
      </c>
      <c r="AU221" s="17" t="s">
        <v>84</v>
      </c>
    </row>
    <row r="222" s="11" customFormat="1" ht="22.8" customHeight="1">
      <c r="A222" s="11"/>
      <c r="B222" s="182"/>
      <c r="C222" s="183"/>
      <c r="D222" s="184" t="s">
        <v>73</v>
      </c>
      <c r="E222" s="225" t="s">
        <v>162</v>
      </c>
      <c r="F222" s="225" t="s">
        <v>775</v>
      </c>
      <c r="G222" s="183"/>
      <c r="H222" s="183"/>
      <c r="I222" s="186"/>
      <c r="J222" s="226">
        <f>BK222</f>
        <v>0</v>
      </c>
      <c r="K222" s="183"/>
      <c r="L222" s="188"/>
      <c r="M222" s="189"/>
      <c r="N222" s="190"/>
      <c r="O222" s="190"/>
      <c r="P222" s="191">
        <f>SUM(P223:P315)</f>
        <v>0</v>
      </c>
      <c r="Q222" s="190"/>
      <c r="R222" s="191">
        <f>SUM(R223:R315)</f>
        <v>0</v>
      </c>
      <c r="S222" s="190"/>
      <c r="T222" s="192">
        <f>SUM(T223:T315)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193" t="s">
        <v>82</v>
      </c>
      <c r="AT222" s="194" t="s">
        <v>73</v>
      </c>
      <c r="AU222" s="194" t="s">
        <v>82</v>
      </c>
      <c r="AY222" s="193" t="s">
        <v>140</v>
      </c>
      <c r="BK222" s="195">
        <f>SUM(BK223:BK315)</f>
        <v>0</v>
      </c>
    </row>
    <row r="223" s="2" customFormat="1" ht="16.5" customHeight="1">
      <c r="A223" s="38"/>
      <c r="B223" s="39"/>
      <c r="C223" s="196" t="s">
        <v>246</v>
      </c>
      <c r="D223" s="196" t="s">
        <v>141</v>
      </c>
      <c r="E223" s="197" t="s">
        <v>776</v>
      </c>
      <c r="F223" s="198" t="s">
        <v>777</v>
      </c>
      <c r="G223" s="199" t="s">
        <v>191</v>
      </c>
      <c r="H223" s="200">
        <v>4100</v>
      </c>
      <c r="I223" s="201"/>
      <c r="J223" s="202">
        <f>ROUND(I223*H223,2)</f>
        <v>0</v>
      </c>
      <c r="K223" s="198" t="s">
        <v>778</v>
      </c>
      <c r="L223" s="44"/>
      <c r="M223" s="203" t="s">
        <v>19</v>
      </c>
      <c r="N223" s="204" t="s">
        <v>45</v>
      </c>
      <c r="O223" s="84"/>
      <c r="P223" s="205">
        <f>O223*H223</f>
        <v>0</v>
      </c>
      <c r="Q223" s="205">
        <v>0</v>
      </c>
      <c r="R223" s="205">
        <f>Q223*H223</f>
        <v>0</v>
      </c>
      <c r="S223" s="205">
        <v>0</v>
      </c>
      <c r="T223" s="20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7" t="s">
        <v>146</v>
      </c>
      <c r="AT223" s="207" t="s">
        <v>141</v>
      </c>
      <c r="AU223" s="207" t="s">
        <v>84</v>
      </c>
      <c r="AY223" s="17" t="s">
        <v>140</v>
      </c>
      <c r="BE223" s="208">
        <f>IF(N223="základní",J223,0)</f>
        <v>0</v>
      </c>
      <c r="BF223" s="208">
        <f>IF(N223="snížená",J223,0)</f>
        <v>0</v>
      </c>
      <c r="BG223" s="208">
        <f>IF(N223="zákl. přenesená",J223,0)</f>
        <v>0</v>
      </c>
      <c r="BH223" s="208">
        <f>IF(N223="sníž. přenesená",J223,0)</f>
        <v>0</v>
      </c>
      <c r="BI223" s="208">
        <f>IF(N223="nulová",J223,0)</f>
        <v>0</v>
      </c>
      <c r="BJ223" s="17" t="s">
        <v>82</v>
      </c>
      <c r="BK223" s="208">
        <f>ROUND(I223*H223,2)</f>
        <v>0</v>
      </c>
      <c r="BL223" s="17" t="s">
        <v>146</v>
      </c>
      <c r="BM223" s="207" t="s">
        <v>249</v>
      </c>
    </row>
    <row r="224" s="2" customFormat="1">
      <c r="A224" s="38"/>
      <c r="B224" s="39"/>
      <c r="C224" s="40"/>
      <c r="D224" s="209" t="s">
        <v>147</v>
      </c>
      <c r="E224" s="40"/>
      <c r="F224" s="210" t="s">
        <v>777</v>
      </c>
      <c r="G224" s="40"/>
      <c r="H224" s="40"/>
      <c r="I224" s="211"/>
      <c r="J224" s="40"/>
      <c r="K224" s="40"/>
      <c r="L224" s="44"/>
      <c r="M224" s="212"/>
      <c r="N224" s="213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147</v>
      </c>
      <c r="AU224" s="17" t="s">
        <v>84</v>
      </c>
    </row>
    <row r="225" s="2" customFormat="1">
      <c r="A225" s="38"/>
      <c r="B225" s="39"/>
      <c r="C225" s="40"/>
      <c r="D225" s="227" t="s">
        <v>663</v>
      </c>
      <c r="E225" s="40"/>
      <c r="F225" s="228" t="s">
        <v>779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663</v>
      </c>
      <c r="AU225" s="17" t="s">
        <v>84</v>
      </c>
    </row>
    <row r="226" s="13" customFormat="1">
      <c r="A226" s="13"/>
      <c r="B226" s="229"/>
      <c r="C226" s="230"/>
      <c r="D226" s="209" t="s">
        <v>674</v>
      </c>
      <c r="E226" s="231" t="s">
        <v>19</v>
      </c>
      <c r="F226" s="232" t="s">
        <v>780</v>
      </c>
      <c r="G226" s="230"/>
      <c r="H226" s="233">
        <v>3320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674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140</v>
      </c>
    </row>
    <row r="227" s="13" customFormat="1">
      <c r="A227" s="13"/>
      <c r="B227" s="229"/>
      <c r="C227" s="230"/>
      <c r="D227" s="209" t="s">
        <v>674</v>
      </c>
      <c r="E227" s="231" t="s">
        <v>19</v>
      </c>
      <c r="F227" s="232" t="s">
        <v>781</v>
      </c>
      <c r="G227" s="230"/>
      <c r="H227" s="233">
        <v>270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674</v>
      </c>
      <c r="AU227" s="239" t="s">
        <v>84</v>
      </c>
      <c r="AV227" s="13" t="s">
        <v>84</v>
      </c>
      <c r="AW227" s="13" t="s">
        <v>35</v>
      </c>
      <c r="AX227" s="13" t="s">
        <v>74</v>
      </c>
      <c r="AY227" s="239" t="s">
        <v>140</v>
      </c>
    </row>
    <row r="228" s="13" customFormat="1">
      <c r="A228" s="13"/>
      <c r="B228" s="229"/>
      <c r="C228" s="230"/>
      <c r="D228" s="209" t="s">
        <v>674</v>
      </c>
      <c r="E228" s="231" t="s">
        <v>19</v>
      </c>
      <c r="F228" s="232" t="s">
        <v>782</v>
      </c>
      <c r="G228" s="230"/>
      <c r="H228" s="233">
        <v>480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674</v>
      </c>
      <c r="AU228" s="239" t="s">
        <v>84</v>
      </c>
      <c r="AV228" s="13" t="s">
        <v>84</v>
      </c>
      <c r="AW228" s="13" t="s">
        <v>35</v>
      </c>
      <c r="AX228" s="13" t="s">
        <v>74</v>
      </c>
      <c r="AY228" s="239" t="s">
        <v>140</v>
      </c>
    </row>
    <row r="229" s="13" customFormat="1">
      <c r="A229" s="13"/>
      <c r="B229" s="229"/>
      <c r="C229" s="230"/>
      <c r="D229" s="209" t="s">
        <v>674</v>
      </c>
      <c r="E229" s="231" t="s">
        <v>19</v>
      </c>
      <c r="F229" s="232" t="s">
        <v>783</v>
      </c>
      <c r="G229" s="230"/>
      <c r="H229" s="233">
        <v>30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674</v>
      </c>
      <c r="AU229" s="239" t="s">
        <v>84</v>
      </c>
      <c r="AV229" s="13" t="s">
        <v>84</v>
      </c>
      <c r="AW229" s="13" t="s">
        <v>35</v>
      </c>
      <c r="AX229" s="13" t="s">
        <v>74</v>
      </c>
      <c r="AY229" s="239" t="s">
        <v>140</v>
      </c>
    </row>
    <row r="230" s="14" customFormat="1">
      <c r="A230" s="14"/>
      <c r="B230" s="240"/>
      <c r="C230" s="241"/>
      <c r="D230" s="209" t="s">
        <v>674</v>
      </c>
      <c r="E230" s="242" t="s">
        <v>19</v>
      </c>
      <c r="F230" s="243" t="s">
        <v>676</v>
      </c>
      <c r="G230" s="241"/>
      <c r="H230" s="244">
        <v>4100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674</v>
      </c>
      <c r="AU230" s="250" t="s">
        <v>84</v>
      </c>
      <c r="AV230" s="14" t="s">
        <v>146</v>
      </c>
      <c r="AW230" s="14" t="s">
        <v>35</v>
      </c>
      <c r="AX230" s="14" t="s">
        <v>82</v>
      </c>
      <c r="AY230" s="250" t="s">
        <v>140</v>
      </c>
    </row>
    <row r="231" s="2" customFormat="1" ht="16.5" customHeight="1">
      <c r="A231" s="38"/>
      <c r="B231" s="39"/>
      <c r="C231" s="196" t="s">
        <v>195</v>
      </c>
      <c r="D231" s="196" t="s">
        <v>141</v>
      </c>
      <c r="E231" s="197" t="s">
        <v>784</v>
      </c>
      <c r="F231" s="198" t="s">
        <v>785</v>
      </c>
      <c r="G231" s="199" t="s">
        <v>191</v>
      </c>
      <c r="H231" s="200">
        <v>5050</v>
      </c>
      <c r="I231" s="201"/>
      <c r="J231" s="202">
        <f>ROUND(I231*H231,2)</f>
        <v>0</v>
      </c>
      <c r="K231" s="198" t="s">
        <v>662</v>
      </c>
      <c r="L231" s="44"/>
      <c r="M231" s="203" t="s">
        <v>19</v>
      </c>
      <c r="N231" s="204" t="s">
        <v>45</v>
      </c>
      <c r="O231" s="84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7" t="s">
        <v>146</v>
      </c>
      <c r="AT231" s="207" t="s">
        <v>141</v>
      </c>
      <c r="AU231" s="207" t="s">
        <v>84</v>
      </c>
      <c r="AY231" s="17" t="s">
        <v>140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17" t="s">
        <v>82</v>
      </c>
      <c r="BK231" s="208">
        <f>ROUND(I231*H231,2)</f>
        <v>0</v>
      </c>
      <c r="BL231" s="17" t="s">
        <v>146</v>
      </c>
      <c r="BM231" s="207" t="s">
        <v>254</v>
      </c>
    </row>
    <row r="232" s="2" customFormat="1">
      <c r="A232" s="38"/>
      <c r="B232" s="39"/>
      <c r="C232" s="40"/>
      <c r="D232" s="209" t="s">
        <v>147</v>
      </c>
      <c r="E232" s="40"/>
      <c r="F232" s="210" t="s">
        <v>785</v>
      </c>
      <c r="G232" s="40"/>
      <c r="H232" s="40"/>
      <c r="I232" s="211"/>
      <c r="J232" s="40"/>
      <c r="K232" s="40"/>
      <c r="L232" s="44"/>
      <c r="M232" s="212"/>
      <c r="N232" s="213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147</v>
      </c>
      <c r="AU232" s="17" t="s">
        <v>84</v>
      </c>
    </row>
    <row r="233" s="2" customFormat="1">
      <c r="A233" s="38"/>
      <c r="B233" s="39"/>
      <c r="C233" s="40"/>
      <c r="D233" s="227" t="s">
        <v>663</v>
      </c>
      <c r="E233" s="40"/>
      <c r="F233" s="228" t="s">
        <v>786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663</v>
      </c>
      <c r="AU233" s="17" t="s">
        <v>84</v>
      </c>
    </row>
    <row r="234" s="13" customFormat="1">
      <c r="A234" s="13"/>
      <c r="B234" s="229"/>
      <c r="C234" s="230"/>
      <c r="D234" s="209" t="s">
        <v>674</v>
      </c>
      <c r="E234" s="231" t="s">
        <v>19</v>
      </c>
      <c r="F234" s="232" t="s">
        <v>787</v>
      </c>
      <c r="G234" s="230"/>
      <c r="H234" s="233">
        <v>1660</v>
      </c>
      <c r="I234" s="234"/>
      <c r="J234" s="230"/>
      <c r="K234" s="230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674</v>
      </c>
      <c r="AU234" s="239" t="s">
        <v>84</v>
      </c>
      <c r="AV234" s="13" t="s">
        <v>84</v>
      </c>
      <c r="AW234" s="13" t="s">
        <v>35</v>
      </c>
      <c r="AX234" s="13" t="s">
        <v>74</v>
      </c>
      <c r="AY234" s="239" t="s">
        <v>140</v>
      </c>
    </row>
    <row r="235" s="13" customFormat="1">
      <c r="A235" s="13"/>
      <c r="B235" s="229"/>
      <c r="C235" s="230"/>
      <c r="D235" s="209" t="s">
        <v>674</v>
      </c>
      <c r="E235" s="231" t="s">
        <v>19</v>
      </c>
      <c r="F235" s="232" t="s">
        <v>788</v>
      </c>
      <c r="G235" s="230"/>
      <c r="H235" s="233">
        <v>1660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674</v>
      </c>
      <c r="AU235" s="239" t="s">
        <v>84</v>
      </c>
      <c r="AV235" s="13" t="s">
        <v>84</v>
      </c>
      <c r="AW235" s="13" t="s">
        <v>35</v>
      </c>
      <c r="AX235" s="13" t="s">
        <v>74</v>
      </c>
      <c r="AY235" s="239" t="s">
        <v>140</v>
      </c>
    </row>
    <row r="236" s="13" customFormat="1">
      <c r="A236" s="13"/>
      <c r="B236" s="229"/>
      <c r="C236" s="230"/>
      <c r="D236" s="209" t="s">
        <v>674</v>
      </c>
      <c r="E236" s="231" t="s">
        <v>19</v>
      </c>
      <c r="F236" s="232" t="s">
        <v>789</v>
      </c>
      <c r="G236" s="230"/>
      <c r="H236" s="233">
        <v>135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674</v>
      </c>
      <c r="AU236" s="239" t="s">
        <v>84</v>
      </c>
      <c r="AV236" s="13" t="s">
        <v>84</v>
      </c>
      <c r="AW236" s="13" t="s">
        <v>35</v>
      </c>
      <c r="AX236" s="13" t="s">
        <v>74</v>
      </c>
      <c r="AY236" s="239" t="s">
        <v>140</v>
      </c>
    </row>
    <row r="237" s="13" customFormat="1">
      <c r="A237" s="13"/>
      <c r="B237" s="229"/>
      <c r="C237" s="230"/>
      <c r="D237" s="209" t="s">
        <v>674</v>
      </c>
      <c r="E237" s="231" t="s">
        <v>19</v>
      </c>
      <c r="F237" s="232" t="s">
        <v>790</v>
      </c>
      <c r="G237" s="230"/>
      <c r="H237" s="233">
        <v>240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674</v>
      </c>
      <c r="AU237" s="239" t="s">
        <v>84</v>
      </c>
      <c r="AV237" s="13" t="s">
        <v>84</v>
      </c>
      <c r="AW237" s="13" t="s">
        <v>35</v>
      </c>
      <c r="AX237" s="13" t="s">
        <v>74</v>
      </c>
      <c r="AY237" s="239" t="s">
        <v>140</v>
      </c>
    </row>
    <row r="238" s="13" customFormat="1">
      <c r="A238" s="13"/>
      <c r="B238" s="229"/>
      <c r="C238" s="230"/>
      <c r="D238" s="209" t="s">
        <v>674</v>
      </c>
      <c r="E238" s="231" t="s">
        <v>19</v>
      </c>
      <c r="F238" s="232" t="s">
        <v>791</v>
      </c>
      <c r="G238" s="230"/>
      <c r="H238" s="233">
        <v>15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674</v>
      </c>
      <c r="AU238" s="239" t="s">
        <v>84</v>
      </c>
      <c r="AV238" s="13" t="s">
        <v>84</v>
      </c>
      <c r="AW238" s="13" t="s">
        <v>35</v>
      </c>
      <c r="AX238" s="13" t="s">
        <v>74</v>
      </c>
      <c r="AY238" s="239" t="s">
        <v>140</v>
      </c>
    </row>
    <row r="239" s="13" customFormat="1">
      <c r="A239" s="13"/>
      <c r="B239" s="229"/>
      <c r="C239" s="230"/>
      <c r="D239" s="209" t="s">
        <v>674</v>
      </c>
      <c r="E239" s="231" t="s">
        <v>19</v>
      </c>
      <c r="F239" s="232" t="s">
        <v>792</v>
      </c>
      <c r="G239" s="230"/>
      <c r="H239" s="233">
        <v>135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674</v>
      </c>
      <c r="AU239" s="239" t="s">
        <v>84</v>
      </c>
      <c r="AV239" s="13" t="s">
        <v>84</v>
      </c>
      <c r="AW239" s="13" t="s">
        <v>35</v>
      </c>
      <c r="AX239" s="13" t="s">
        <v>74</v>
      </c>
      <c r="AY239" s="239" t="s">
        <v>140</v>
      </c>
    </row>
    <row r="240" s="13" customFormat="1">
      <c r="A240" s="13"/>
      <c r="B240" s="229"/>
      <c r="C240" s="230"/>
      <c r="D240" s="209" t="s">
        <v>674</v>
      </c>
      <c r="E240" s="231" t="s">
        <v>19</v>
      </c>
      <c r="F240" s="232" t="s">
        <v>793</v>
      </c>
      <c r="G240" s="230"/>
      <c r="H240" s="233">
        <v>240</v>
      </c>
      <c r="I240" s="234"/>
      <c r="J240" s="230"/>
      <c r="K240" s="230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674</v>
      </c>
      <c r="AU240" s="239" t="s">
        <v>84</v>
      </c>
      <c r="AV240" s="13" t="s">
        <v>84</v>
      </c>
      <c r="AW240" s="13" t="s">
        <v>35</v>
      </c>
      <c r="AX240" s="13" t="s">
        <v>74</v>
      </c>
      <c r="AY240" s="239" t="s">
        <v>140</v>
      </c>
    </row>
    <row r="241" s="13" customFormat="1">
      <c r="A241" s="13"/>
      <c r="B241" s="229"/>
      <c r="C241" s="230"/>
      <c r="D241" s="209" t="s">
        <v>674</v>
      </c>
      <c r="E241" s="231" t="s">
        <v>19</v>
      </c>
      <c r="F241" s="232" t="s">
        <v>794</v>
      </c>
      <c r="G241" s="230"/>
      <c r="H241" s="233">
        <v>15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674</v>
      </c>
      <c r="AU241" s="239" t="s">
        <v>84</v>
      </c>
      <c r="AV241" s="13" t="s">
        <v>84</v>
      </c>
      <c r="AW241" s="13" t="s">
        <v>35</v>
      </c>
      <c r="AX241" s="13" t="s">
        <v>74</v>
      </c>
      <c r="AY241" s="239" t="s">
        <v>140</v>
      </c>
    </row>
    <row r="242" s="13" customFormat="1">
      <c r="A242" s="13"/>
      <c r="B242" s="229"/>
      <c r="C242" s="230"/>
      <c r="D242" s="209" t="s">
        <v>674</v>
      </c>
      <c r="E242" s="231" t="s">
        <v>19</v>
      </c>
      <c r="F242" s="232" t="s">
        <v>795</v>
      </c>
      <c r="G242" s="230"/>
      <c r="H242" s="233">
        <v>5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674</v>
      </c>
      <c r="AU242" s="239" t="s">
        <v>84</v>
      </c>
      <c r="AV242" s="13" t="s">
        <v>84</v>
      </c>
      <c r="AW242" s="13" t="s">
        <v>35</v>
      </c>
      <c r="AX242" s="13" t="s">
        <v>74</v>
      </c>
      <c r="AY242" s="239" t="s">
        <v>140</v>
      </c>
    </row>
    <row r="243" s="13" customFormat="1">
      <c r="A243" s="13"/>
      <c r="B243" s="229"/>
      <c r="C243" s="230"/>
      <c r="D243" s="209" t="s">
        <v>674</v>
      </c>
      <c r="E243" s="231" t="s">
        <v>19</v>
      </c>
      <c r="F243" s="232" t="s">
        <v>796</v>
      </c>
      <c r="G243" s="230"/>
      <c r="H243" s="233">
        <v>729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674</v>
      </c>
      <c r="AU243" s="239" t="s">
        <v>84</v>
      </c>
      <c r="AV243" s="13" t="s">
        <v>84</v>
      </c>
      <c r="AW243" s="13" t="s">
        <v>35</v>
      </c>
      <c r="AX243" s="13" t="s">
        <v>74</v>
      </c>
      <c r="AY243" s="239" t="s">
        <v>140</v>
      </c>
    </row>
    <row r="244" s="13" customFormat="1">
      <c r="A244" s="13"/>
      <c r="B244" s="229"/>
      <c r="C244" s="230"/>
      <c r="D244" s="209" t="s">
        <v>674</v>
      </c>
      <c r="E244" s="231" t="s">
        <v>19</v>
      </c>
      <c r="F244" s="232" t="s">
        <v>797</v>
      </c>
      <c r="G244" s="230"/>
      <c r="H244" s="233">
        <v>46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674</v>
      </c>
      <c r="AU244" s="239" t="s">
        <v>84</v>
      </c>
      <c r="AV244" s="13" t="s">
        <v>84</v>
      </c>
      <c r="AW244" s="13" t="s">
        <v>35</v>
      </c>
      <c r="AX244" s="13" t="s">
        <v>74</v>
      </c>
      <c r="AY244" s="239" t="s">
        <v>140</v>
      </c>
    </row>
    <row r="245" s="13" customFormat="1">
      <c r="A245" s="13"/>
      <c r="B245" s="229"/>
      <c r="C245" s="230"/>
      <c r="D245" s="209" t="s">
        <v>674</v>
      </c>
      <c r="E245" s="231" t="s">
        <v>19</v>
      </c>
      <c r="F245" s="232" t="s">
        <v>798</v>
      </c>
      <c r="G245" s="230"/>
      <c r="H245" s="233">
        <v>85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674</v>
      </c>
      <c r="AU245" s="239" t="s">
        <v>84</v>
      </c>
      <c r="AV245" s="13" t="s">
        <v>84</v>
      </c>
      <c r="AW245" s="13" t="s">
        <v>35</v>
      </c>
      <c r="AX245" s="13" t="s">
        <v>74</v>
      </c>
      <c r="AY245" s="239" t="s">
        <v>140</v>
      </c>
    </row>
    <row r="246" s="13" customFormat="1">
      <c r="A246" s="13"/>
      <c r="B246" s="229"/>
      <c r="C246" s="230"/>
      <c r="D246" s="209" t="s">
        <v>674</v>
      </c>
      <c r="E246" s="231" t="s">
        <v>19</v>
      </c>
      <c r="F246" s="232" t="s">
        <v>799</v>
      </c>
      <c r="G246" s="230"/>
      <c r="H246" s="233">
        <v>85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674</v>
      </c>
      <c r="AU246" s="239" t="s">
        <v>84</v>
      </c>
      <c r="AV246" s="13" t="s">
        <v>84</v>
      </c>
      <c r="AW246" s="13" t="s">
        <v>35</v>
      </c>
      <c r="AX246" s="13" t="s">
        <v>74</v>
      </c>
      <c r="AY246" s="239" t="s">
        <v>140</v>
      </c>
    </row>
    <row r="247" s="14" customFormat="1">
      <c r="A247" s="14"/>
      <c r="B247" s="240"/>
      <c r="C247" s="241"/>
      <c r="D247" s="209" t="s">
        <v>674</v>
      </c>
      <c r="E247" s="242" t="s">
        <v>19</v>
      </c>
      <c r="F247" s="243" t="s">
        <v>676</v>
      </c>
      <c r="G247" s="241"/>
      <c r="H247" s="244">
        <v>5050</v>
      </c>
      <c r="I247" s="245"/>
      <c r="J247" s="241"/>
      <c r="K247" s="241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674</v>
      </c>
      <c r="AU247" s="250" t="s">
        <v>84</v>
      </c>
      <c r="AV247" s="14" t="s">
        <v>146</v>
      </c>
      <c r="AW247" s="14" t="s">
        <v>35</v>
      </c>
      <c r="AX247" s="14" t="s">
        <v>82</v>
      </c>
      <c r="AY247" s="250" t="s">
        <v>140</v>
      </c>
    </row>
    <row r="248" s="2" customFormat="1" ht="16.5" customHeight="1">
      <c r="A248" s="38"/>
      <c r="B248" s="39"/>
      <c r="C248" s="196" t="s">
        <v>257</v>
      </c>
      <c r="D248" s="196" t="s">
        <v>141</v>
      </c>
      <c r="E248" s="197" t="s">
        <v>800</v>
      </c>
      <c r="F248" s="198" t="s">
        <v>801</v>
      </c>
      <c r="G248" s="199" t="s">
        <v>191</v>
      </c>
      <c r="H248" s="200">
        <v>1745</v>
      </c>
      <c r="I248" s="201"/>
      <c r="J248" s="202">
        <f>ROUND(I248*H248,2)</f>
        <v>0</v>
      </c>
      <c r="K248" s="198" t="s">
        <v>662</v>
      </c>
      <c r="L248" s="44"/>
      <c r="M248" s="203" t="s">
        <v>19</v>
      </c>
      <c r="N248" s="204" t="s">
        <v>45</v>
      </c>
      <c r="O248" s="84"/>
      <c r="P248" s="205">
        <f>O248*H248</f>
        <v>0</v>
      </c>
      <c r="Q248" s="205">
        <v>0</v>
      </c>
      <c r="R248" s="205">
        <f>Q248*H248</f>
        <v>0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146</v>
      </c>
      <c r="AT248" s="207" t="s">
        <v>141</v>
      </c>
      <c r="AU248" s="207" t="s">
        <v>84</v>
      </c>
      <c r="AY248" s="17" t="s">
        <v>140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146</v>
      </c>
      <c r="BM248" s="207" t="s">
        <v>260</v>
      </c>
    </row>
    <row r="249" s="2" customFormat="1">
      <c r="A249" s="38"/>
      <c r="B249" s="39"/>
      <c r="C249" s="40"/>
      <c r="D249" s="209" t="s">
        <v>147</v>
      </c>
      <c r="E249" s="40"/>
      <c r="F249" s="210" t="s">
        <v>801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147</v>
      </c>
      <c r="AU249" s="17" t="s">
        <v>84</v>
      </c>
    </row>
    <row r="250" s="2" customFormat="1">
      <c r="A250" s="38"/>
      <c r="B250" s="39"/>
      <c r="C250" s="40"/>
      <c r="D250" s="227" t="s">
        <v>663</v>
      </c>
      <c r="E250" s="40"/>
      <c r="F250" s="228" t="s">
        <v>802</v>
      </c>
      <c r="G250" s="40"/>
      <c r="H250" s="40"/>
      <c r="I250" s="211"/>
      <c r="J250" s="40"/>
      <c r="K250" s="40"/>
      <c r="L250" s="44"/>
      <c r="M250" s="212"/>
      <c r="N250" s="213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663</v>
      </c>
      <c r="AU250" s="17" t="s">
        <v>84</v>
      </c>
    </row>
    <row r="251" s="13" customFormat="1">
      <c r="A251" s="13"/>
      <c r="B251" s="229"/>
      <c r="C251" s="230"/>
      <c r="D251" s="209" t="s">
        <v>674</v>
      </c>
      <c r="E251" s="231" t="s">
        <v>19</v>
      </c>
      <c r="F251" s="232" t="s">
        <v>749</v>
      </c>
      <c r="G251" s="230"/>
      <c r="H251" s="233">
        <v>1660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674</v>
      </c>
      <c r="AU251" s="239" t="s">
        <v>84</v>
      </c>
      <c r="AV251" s="13" t="s">
        <v>84</v>
      </c>
      <c r="AW251" s="13" t="s">
        <v>35</v>
      </c>
      <c r="AX251" s="13" t="s">
        <v>74</v>
      </c>
      <c r="AY251" s="239" t="s">
        <v>140</v>
      </c>
    </row>
    <row r="252" s="13" customFormat="1">
      <c r="A252" s="13"/>
      <c r="B252" s="229"/>
      <c r="C252" s="230"/>
      <c r="D252" s="209" t="s">
        <v>674</v>
      </c>
      <c r="E252" s="231" t="s">
        <v>19</v>
      </c>
      <c r="F252" s="232" t="s">
        <v>756</v>
      </c>
      <c r="G252" s="230"/>
      <c r="H252" s="233">
        <v>85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674</v>
      </c>
      <c r="AU252" s="239" t="s">
        <v>84</v>
      </c>
      <c r="AV252" s="13" t="s">
        <v>84</v>
      </c>
      <c r="AW252" s="13" t="s">
        <v>35</v>
      </c>
      <c r="AX252" s="13" t="s">
        <v>74</v>
      </c>
      <c r="AY252" s="239" t="s">
        <v>140</v>
      </c>
    </row>
    <row r="253" s="14" customFormat="1">
      <c r="A253" s="14"/>
      <c r="B253" s="240"/>
      <c r="C253" s="241"/>
      <c r="D253" s="209" t="s">
        <v>674</v>
      </c>
      <c r="E253" s="242" t="s">
        <v>19</v>
      </c>
      <c r="F253" s="243" t="s">
        <v>676</v>
      </c>
      <c r="G253" s="241"/>
      <c r="H253" s="244">
        <v>1745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0" t="s">
        <v>674</v>
      </c>
      <c r="AU253" s="250" t="s">
        <v>84</v>
      </c>
      <c r="AV253" s="14" t="s">
        <v>146</v>
      </c>
      <c r="AW253" s="14" t="s">
        <v>35</v>
      </c>
      <c r="AX253" s="14" t="s">
        <v>82</v>
      </c>
      <c r="AY253" s="250" t="s">
        <v>140</v>
      </c>
    </row>
    <row r="254" s="2" customFormat="1" ht="16.5" customHeight="1">
      <c r="A254" s="38"/>
      <c r="B254" s="39"/>
      <c r="C254" s="196" t="s">
        <v>198</v>
      </c>
      <c r="D254" s="196" t="s">
        <v>141</v>
      </c>
      <c r="E254" s="197" t="s">
        <v>803</v>
      </c>
      <c r="F254" s="198" t="s">
        <v>804</v>
      </c>
      <c r="G254" s="199" t="s">
        <v>191</v>
      </c>
      <c r="H254" s="200">
        <v>22</v>
      </c>
      <c r="I254" s="201"/>
      <c r="J254" s="202">
        <f>ROUND(I254*H254,2)</f>
        <v>0</v>
      </c>
      <c r="K254" s="198" t="s">
        <v>662</v>
      </c>
      <c r="L254" s="44"/>
      <c r="M254" s="203" t="s">
        <v>19</v>
      </c>
      <c r="N254" s="204" t="s">
        <v>45</v>
      </c>
      <c r="O254" s="84"/>
      <c r="P254" s="205">
        <f>O254*H254</f>
        <v>0</v>
      </c>
      <c r="Q254" s="205">
        <v>0</v>
      </c>
      <c r="R254" s="205">
        <f>Q254*H254</f>
        <v>0</v>
      </c>
      <c r="S254" s="205">
        <v>0</v>
      </c>
      <c r="T254" s="20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7" t="s">
        <v>146</v>
      </c>
      <c r="AT254" s="207" t="s">
        <v>141</v>
      </c>
      <c r="AU254" s="207" t="s">
        <v>84</v>
      </c>
      <c r="AY254" s="17" t="s">
        <v>140</v>
      </c>
      <c r="BE254" s="208">
        <f>IF(N254="základní",J254,0)</f>
        <v>0</v>
      </c>
      <c r="BF254" s="208">
        <f>IF(N254="snížená",J254,0)</f>
        <v>0</v>
      </c>
      <c r="BG254" s="208">
        <f>IF(N254="zákl. přenesená",J254,0)</f>
        <v>0</v>
      </c>
      <c r="BH254" s="208">
        <f>IF(N254="sníž. přenesená",J254,0)</f>
        <v>0</v>
      </c>
      <c r="BI254" s="208">
        <f>IF(N254="nulová",J254,0)</f>
        <v>0</v>
      </c>
      <c r="BJ254" s="17" t="s">
        <v>82</v>
      </c>
      <c r="BK254" s="208">
        <f>ROUND(I254*H254,2)</f>
        <v>0</v>
      </c>
      <c r="BL254" s="17" t="s">
        <v>146</v>
      </c>
      <c r="BM254" s="207" t="s">
        <v>265</v>
      </c>
    </row>
    <row r="255" s="2" customFormat="1">
      <c r="A255" s="38"/>
      <c r="B255" s="39"/>
      <c r="C255" s="40"/>
      <c r="D255" s="209" t="s">
        <v>147</v>
      </c>
      <c r="E255" s="40"/>
      <c r="F255" s="210" t="s">
        <v>804</v>
      </c>
      <c r="G255" s="40"/>
      <c r="H255" s="40"/>
      <c r="I255" s="211"/>
      <c r="J255" s="40"/>
      <c r="K255" s="40"/>
      <c r="L255" s="44"/>
      <c r="M255" s="212"/>
      <c r="N255" s="213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147</v>
      </c>
      <c r="AU255" s="17" t="s">
        <v>84</v>
      </c>
    </row>
    <row r="256" s="2" customFormat="1">
      <c r="A256" s="38"/>
      <c r="B256" s="39"/>
      <c r="C256" s="40"/>
      <c r="D256" s="227" t="s">
        <v>663</v>
      </c>
      <c r="E256" s="40"/>
      <c r="F256" s="228" t="s">
        <v>805</v>
      </c>
      <c r="G256" s="40"/>
      <c r="H256" s="40"/>
      <c r="I256" s="211"/>
      <c r="J256" s="40"/>
      <c r="K256" s="40"/>
      <c r="L256" s="44"/>
      <c r="M256" s="212"/>
      <c r="N256" s="213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663</v>
      </c>
      <c r="AU256" s="17" t="s">
        <v>84</v>
      </c>
    </row>
    <row r="257" s="13" customFormat="1">
      <c r="A257" s="13"/>
      <c r="B257" s="229"/>
      <c r="C257" s="230"/>
      <c r="D257" s="209" t="s">
        <v>674</v>
      </c>
      <c r="E257" s="231" t="s">
        <v>19</v>
      </c>
      <c r="F257" s="232" t="s">
        <v>745</v>
      </c>
      <c r="G257" s="230"/>
      <c r="H257" s="233">
        <v>22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674</v>
      </c>
      <c r="AU257" s="239" t="s">
        <v>84</v>
      </c>
      <c r="AV257" s="13" t="s">
        <v>84</v>
      </c>
      <c r="AW257" s="13" t="s">
        <v>35</v>
      </c>
      <c r="AX257" s="13" t="s">
        <v>74</v>
      </c>
      <c r="AY257" s="239" t="s">
        <v>140</v>
      </c>
    </row>
    <row r="258" s="14" customFormat="1">
      <c r="A258" s="14"/>
      <c r="B258" s="240"/>
      <c r="C258" s="241"/>
      <c r="D258" s="209" t="s">
        <v>674</v>
      </c>
      <c r="E258" s="242" t="s">
        <v>19</v>
      </c>
      <c r="F258" s="243" t="s">
        <v>676</v>
      </c>
      <c r="G258" s="241"/>
      <c r="H258" s="244">
        <v>22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0" t="s">
        <v>674</v>
      </c>
      <c r="AU258" s="250" t="s">
        <v>84</v>
      </c>
      <c r="AV258" s="14" t="s">
        <v>146</v>
      </c>
      <c r="AW258" s="14" t="s">
        <v>35</v>
      </c>
      <c r="AX258" s="14" t="s">
        <v>82</v>
      </c>
      <c r="AY258" s="250" t="s">
        <v>140</v>
      </c>
    </row>
    <row r="259" s="2" customFormat="1" ht="16.5" customHeight="1">
      <c r="A259" s="38"/>
      <c r="B259" s="39"/>
      <c r="C259" s="196" t="s">
        <v>266</v>
      </c>
      <c r="D259" s="196" t="s">
        <v>141</v>
      </c>
      <c r="E259" s="197" t="s">
        <v>806</v>
      </c>
      <c r="F259" s="198" t="s">
        <v>807</v>
      </c>
      <c r="G259" s="199" t="s">
        <v>191</v>
      </c>
      <c r="H259" s="200">
        <v>1745</v>
      </c>
      <c r="I259" s="201"/>
      <c r="J259" s="202">
        <f>ROUND(I259*H259,2)</f>
        <v>0</v>
      </c>
      <c r="K259" s="198" t="s">
        <v>662</v>
      </c>
      <c r="L259" s="44"/>
      <c r="M259" s="203" t="s">
        <v>19</v>
      </c>
      <c r="N259" s="204" t="s">
        <v>45</v>
      </c>
      <c r="O259" s="84"/>
      <c r="P259" s="205">
        <f>O259*H259</f>
        <v>0</v>
      </c>
      <c r="Q259" s="205">
        <v>0</v>
      </c>
      <c r="R259" s="205">
        <f>Q259*H259</f>
        <v>0</v>
      </c>
      <c r="S259" s="205">
        <v>0</v>
      </c>
      <c r="T259" s="20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07" t="s">
        <v>146</v>
      </c>
      <c r="AT259" s="207" t="s">
        <v>141</v>
      </c>
      <c r="AU259" s="207" t="s">
        <v>84</v>
      </c>
      <c r="AY259" s="17" t="s">
        <v>140</v>
      </c>
      <c r="BE259" s="208">
        <f>IF(N259="základní",J259,0)</f>
        <v>0</v>
      </c>
      <c r="BF259" s="208">
        <f>IF(N259="snížená",J259,0)</f>
        <v>0</v>
      </c>
      <c r="BG259" s="208">
        <f>IF(N259="zákl. přenesená",J259,0)</f>
        <v>0</v>
      </c>
      <c r="BH259" s="208">
        <f>IF(N259="sníž. přenesená",J259,0)</f>
        <v>0</v>
      </c>
      <c r="BI259" s="208">
        <f>IF(N259="nulová",J259,0)</f>
        <v>0</v>
      </c>
      <c r="BJ259" s="17" t="s">
        <v>82</v>
      </c>
      <c r="BK259" s="208">
        <f>ROUND(I259*H259,2)</f>
        <v>0</v>
      </c>
      <c r="BL259" s="17" t="s">
        <v>146</v>
      </c>
      <c r="BM259" s="207" t="s">
        <v>269</v>
      </c>
    </row>
    <row r="260" s="2" customFormat="1">
      <c r="A260" s="38"/>
      <c r="B260" s="39"/>
      <c r="C260" s="40"/>
      <c r="D260" s="209" t="s">
        <v>147</v>
      </c>
      <c r="E260" s="40"/>
      <c r="F260" s="210" t="s">
        <v>807</v>
      </c>
      <c r="G260" s="40"/>
      <c r="H260" s="40"/>
      <c r="I260" s="211"/>
      <c r="J260" s="40"/>
      <c r="K260" s="40"/>
      <c r="L260" s="44"/>
      <c r="M260" s="212"/>
      <c r="N260" s="213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147</v>
      </c>
      <c r="AU260" s="17" t="s">
        <v>84</v>
      </c>
    </row>
    <row r="261" s="2" customFormat="1">
      <c r="A261" s="38"/>
      <c r="B261" s="39"/>
      <c r="C261" s="40"/>
      <c r="D261" s="227" t="s">
        <v>663</v>
      </c>
      <c r="E261" s="40"/>
      <c r="F261" s="228" t="s">
        <v>808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663</v>
      </c>
      <c r="AU261" s="17" t="s">
        <v>84</v>
      </c>
    </row>
    <row r="262" s="13" customFormat="1">
      <c r="A262" s="13"/>
      <c r="B262" s="229"/>
      <c r="C262" s="230"/>
      <c r="D262" s="209" t="s">
        <v>674</v>
      </c>
      <c r="E262" s="231" t="s">
        <v>19</v>
      </c>
      <c r="F262" s="232" t="s">
        <v>749</v>
      </c>
      <c r="G262" s="230"/>
      <c r="H262" s="233">
        <v>1660</v>
      </c>
      <c r="I262" s="234"/>
      <c r="J262" s="230"/>
      <c r="K262" s="230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674</v>
      </c>
      <c r="AU262" s="239" t="s">
        <v>84</v>
      </c>
      <c r="AV262" s="13" t="s">
        <v>84</v>
      </c>
      <c r="AW262" s="13" t="s">
        <v>35</v>
      </c>
      <c r="AX262" s="13" t="s">
        <v>74</v>
      </c>
      <c r="AY262" s="239" t="s">
        <v>140</v>
      </c>
    </row>
    <row r="263" s="13" customFormat="1">
      <c r="A263" s="13"/>
      <c r="B263" s="229"/>
      <c r="C263" s="230"/>
      <c r="D263" s="209" t="s">
        <v>674</v>
      </c>
      <c r="E263" s="231" t="s">
        <v>19</v>
      </c>
      <c r="F263" s="232" t="s">
        <v>756</v>
      </c>
      <c r="G263" s="230"/>
      <c r="H263" s="233">
        <v>85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674</v>
      </c>
      <c r="AU263" s="239" t="s">
        <v>84</v>
      </c>
      <c r="AV263" s="13" t="s">
        <v>84</v>
      </c>
      <c r="AW263" s="13" t="s">
        <v>35</v>
      </c>
      <c r="AX263" s="13" t="s">
        <v>74</v>
      </c>
      <c r="AY263" s="239" t="s">
        <v>140</v>
      </c>
    </row>
    <row r="264" s="14" customFormat="1">
      <c r="A264" s="14"/>
      <c r="B264" s="240"/>
      <c r="C264" s="241"/>
      <c r="D264" s="209" t="s">
        <v>674</v>
      </c>
      <c r="E264" s="242" t="s">
        <v>19</v>
      </c>
      <c r="F264" s="243" t="s">
        <v>676</v>
      </c>
      <c r="G264" s="241"/>
      <c r="H264" s="244">
        <v>1745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0" t="s">
        <v>674</v>
      </c>
      <c r="AU264" s="250" t="s">
        <v>84</v>
      </c>
      <c r="AV264" s="14" t="s">
        <v>146</v>
      </c>
      <c r="AW264" s="14" t="s">
        <v>35</v>
      </c>
      <c r="AX264" s="14" t="s">
        <v>82</v>
      </c>
      <c r="AY264" s="250" t="s">
        <v>140</v>
      </c>
    </row>
    <row r="265" s="2" customFormat="1" ht="16.5" customHeight="1">
      <c r="A265" s="38"/>
      <c r="B265" s="39"/>
      <c r="C265" s="196" t="s">
        <v>201</v>
      </c>
      <c r="D265" s="196" t="s">
        <v>141</v>
      </c>
      <c r="E265" s="197" t="s">
        <v>809</v>
      </c>
      <c r="F265" s="198" t="s">
        <v>810</v>
      </c>
      <c r="G265" s="199" t="s">
        <v>191</v>
      </c>
      <c r="H265" s="200">
        <v>1757</v>
      </c>
      <c r="I265" s="201"/>
      <c r="J265" s="202">
        <f>ROUND(I265*H265,2)</f>
        <v>0</v>
      </c>
      <c r="K265" s="198" t="s">
        <v>662</v>
      </c>
      <c r="L265" s="44"/>
      <c r="M265" s="203" t="s">
        <v>19</v>
      </c>
      <c r="N265" s="204" t="s">
        <v>45</v>
      </c>
      <c r="O265" s="84"/>
      <c r="P265" s="205">
        <f>O265*H265</f>
        <v>0</v>
      </c>
      <c r="Q265" s="205">
        <v>0</v>
      </c>
      <c r="R265" s="205">
        <f>Q265*H265</f>
        <v>0</v>
      </c>
      <c r="S265" s="205">
        <v>0</v>
      </c>
      <c r="T265" s="20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07" t="s">
        <v>146</v>
      </c>
      <c r="AT265" s="207" t="s">
        <v>141</v>
      </c>
      <c r="AU265" s="207" t="s">
        <v>84</v>
      </c>
      <c r="AY265" s="17" t="s">
        <v>140</v>
      </c>
      <c r="BE265" s="208">
        <f>IF(N265="základní",J265,0)</f>
        <v>0</v>
      </c>
      <c r="BF265" s="208">
        <f>IF(N265="snížená",J265,0)</f>
        <v>0</v>
      </c>
      <c r="BG265" s="208">
        <f>IF(N265="zákl. přenesená",J265,0)</f>
        <v>0</v>
      </c>
      <c r="BH265" s="208">
        <f>IF(N265="sníž. přenesená",J265,0)</f>
        <v>0</v>
      </c>
      <c r="BI265" s="208">
        <f>IF(N265="nulová",J265,0)</f>
        <v>0</v>
      </c>
      <c r="BJ265" s="17" t="s">
        <v>82</v>
      </c>
      <c r="BK265" s="208">
        <f>ROUND(I265*H265,2)</f>
        <v>0</v>
      </c>
      <c r="BL265" s="17" t="s">
        <v>146</v>
      </c>
      <c r="BM265" s="207" t="s">
        <v>272</v>
      </c>
    </row>
    <row r="266" s="2" customFormat="1">
      <c r="A266" s="38"/>
      <c r="B266" s="39"/>
      <c r="C266" s="40"/>
      <c r="D266" s="209" t="s">
        <v>147</v>
      </c>
      <c r="E266" s="40"/>
      <c r="F266" s="210" t="s">
        <v>810</v>
      </c>
      <c r="G266" s="40"/>
      <c r="H266" s="40"/>
      <c r="I266" s="211"/>
      <c r="J266" s="40"/>
      <c r="K266" s="40"/>
      <c r="L266" s="44"/>
      <c r="M266" s="212"/>
      <c r="N266" s="213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147</v>
      </c>
      <c r="AU266" s="17" t="s">
        <v>84</v>
      </c>
    </row>
    <row r="267" s="2" customFormat="1">
      <c r="A267" s="38"/>
      <c r="B267" s="39"/>
      <c r="C267" s="40"/>
      <c r="D267" s="227" t="s">
        <v>663</v>
      </c>
      <c r="E267" s="40"/>
      <c r="F267" s="228" t="s">
        <v>811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663</v>
      </c>
      <c r="AU267" s="17" t="s">
        <v>84</v>
      </c>
    </row>
    <row r="268" s="13" customFormat="1">
      <c r="A268" s="13"/>
      <c r="B268" s="229"/>
      <c r="C268" s="230"/>
      <c r="D268" s="209" t="s">
        <v>674</v>
      </c>
      <c r="E268" s="231" t="s">
        <v>19</v>
      </c>
      <c r="F268" s="232" t="s">
        <v>686</v>
      </c>
      <c r="G268" s="230"/>
      <c r="H268" s="233">
        <v>12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674</v>
      </c>
      <c r="AU268" s="239" t="s">
        <v>84</v>
      </c>
      <c r="AV268" s="13" t="s">
        <v>84</v>
      </c>
      <c r="AW268" s="13" t="s">
        <v>35</v>
      </c>
      <c r="AX268" s="13" t="s">
        <v>74</v>
      </c>
      <c r="AY268" s="239" t="s">
        <v>140</v>
      </c>
    </row>
    <row r="269" s="13" customFormat="1">
      <c r="A269" s="13"/>
      <c r="B269" s="229"/>
      <c r="C269" s="230"/>
      <c r="D269" s="209" t="s">
        <v>674</v>
      </c>
      <c r="E269" s="231" t="s">
        <v>19</v>
      </c>
      <c r="F269" s="232" t="s">
        <v>749</v>
      </c>
      <c r="G269" s="230"/>
      <c r="H269" s="233">
        <v>1660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674</v>
      </c>
      <c r="AU269" s="239" t="s">
        <v>84</v>
      </c>
      <c r="AV269" s="13" t="s">
        <v>84</v>
      </c>
      <c r="AW269" s="13" t="s">
        <v>35</v>
      </c>
      <c r="AX269" s="13" t="s">
        <v>74</v>
      </c>
      <c r="AY269" s="239" t="s">
        <v>140</v>
      </c>
    </row>
    <row r="270" s="13" customFormat="1">
      <c r="A270" s="13"/>
      <c r="B270" s="229"/>
      <c r="C270" s="230"/>
      <c r="D270" s="209" t="s">
        <v>674</v>
      </c>
      <c r="E270" s="231" t="s">
        <v>19</v>
      </c>
      <c r="F270" s="232" t="s">
        <v>756</v>
      </c>
      <c r="G270" s="230"/>
      <c r="H270" s="233">
        <v>85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674</v>
      </c>
      <c r="AU270" s="239" t="s">
        <v>84</v>
      </c>
      <c r="AV270" s="13" t="s">
        <v>84</v>
      </c>
      <c r="AW270" s="13" t="s">
        <v>35</v>
      </c>
      <c r="AX270" s="13" t="s">
        <v>74</v>
      </c>
      <c r="AY270" s="239" t="s">
        <v>140</v>
      </c>
    </row>
    <row r="271" s="14" customFormat="1">
      <c r="A271" s="14"/>
      <c r="B271" s="240"/>
      <c r="C271" s="241"/>
      <c r="D271" s="209" t="s">
        <v>674</v>
      </c>
      <c r="E271" s="242" t="s">
        <v>19</v>
      </c>
      <c r="F271" s="243" t="s">
        <v>676</v>
      </c>
      <c r="G271" s="241"/>
      <c r="H271" s="244">
        <v>1757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674</v>
      </c>
      <c r="AU271" s="250" t="s">
        <v>84</v>
      </c>
      <c r="AV271" s="14" t="s">
        <v>146</v>
      </c>
      <c r="AW271" s="14" t="s">
        <v>35</v>
      </c>
      <c r="AX271" s="14" t="s">
        <v>82</v>
      </c>
      <c r="AY271" s="250" t="s">
        <v>140</v>
      </c>
    </row>
    <row r="272" s="2" customFormat="1" ht="21.75" customHeight="1">
      <c r="A272" s="38"/>
      <c r="B272" s="39"/>
      <c r="C272" s="196" t="s">
        <v>273</v>
      </c>
      <c r="D272" s="196" t="s">
        <v>141</v>
      </c>
      <c r="E272" s="197" t="s">
        <v>812</v>
      </c>
      <c r="F272" s="198" t="s">
        <v>813</v>
      </c>
      <c r="G272" s="199" t="s">
        <v>191</v>
      </c>
      <c r="H272" s="200">
        <v>1745</v>
      </c>
      <c r="I272" s="201"/>
      <c r="J272" s="202">
        <f>ROUND(I272*H272,2)</f>
        <v>0</v>
      </c>
      <c r="K272" s="198" t="s">
        <v>662</v>
      </c>
      <c r="L272" s="44"/>
      <c r="M272" s="203" t="s">
        <v>19</v>
      </c>
      <c r="N272" s="204" t="s">
        <v>45</v>
      </c>
      <c r="O272" s="84"/>
      <c r="P272" s="205">
        <f>O272*H272</f>
        <v>0</v>
      </c>
      <c r="Q272" s="205">
        <v>0</v>
      </c>
      <c r="R272" s="205">
        <f>Q272*H272</f>
        <v>0</v>
      </c>
      <c r="S272" s="205">
        <v>0</v>
      </c>
      <c r="T272" s="20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07" t="s">
        <v>146</v>
      </c>
      <c r="AT272" s="207" t="s">
        <v>141</v>
      </c>
      <c r="AU272" s="207" t="s">
        <v>84</v>
      </c>
      <c r="AY272" s="17" t="s">
        <v>140</v>
      </c>
      <c r="BE272" s="208">
        <f>IF(N272="základní",J272,0)</f>
        <v>0</v>
      </c>
      <c r="BF272" s="208">
        <f>IF(N272="snížená",J272,0)</f>
        <v>0</v>
      </c>
      <c r="BG272" s="208">
        <f>IF(N272="zákl. přenesená",J272,0)</f>
        <v>0</v>
      </c>
      <c r="BH272" s="208">
        <f>IF(N272="sníž. přenesená",J272,0)</f>
        <v>0</v>
      </c>
      <c r="BI272" s="208">
        <f>IF(N272="nulová",J272,0)</f>
        <v>0</v>
      </c>
      <c r="BJ272" s="17" t="s">
        <v>82</v>
      </c>
      <c r="BK272" s="208">
        <f>ROUND(I272*H272,2)</f>
        <v>0</v>
      </c>
      <c r="BL272" s="17" t="s">
        <v>146</v>
      </c>
      <c r="BM272" s="207" t="s">
        <v>276</v>
      </c>
    </row>
    <row r="273" s="2" customFormat="1">
      <c r="A273" s="38"/>
      <c r="B273" s="39"/>
      <c r="C273" s="40"/>
      <c r="D273" s="209" t="s">
        <v>147</v>
      </c>
      <c r="E273" s="40"/>
      <c r="F273" s="210" t="s">
        <v>813</v>
      </c>
      <c r="G273" s="40"/>
      <c r="H273" s="40"/>
      <c r="I273" s="211"/>
      <c r="J273" s="40"/>
      <c r="K273" s="40"/>
      <c r="L273" s="44"/>
      <c r="M273" s="212"/>
      <c r="N273" s="213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147</v>
      </c>
      <c r="AU273" s="17" t="s">
        <v>84</v>
      </c>
    </row>
    <row r="274" s="2" customFormat="1">
      <c r="A274" s="38"/>
      <c r="B274" s="39"/>
      <c r="C274" s="40"/>
      <c r="D274" s="227" t="s">
        <v>663</v>
      </c>
      <c r="E274" s="40"/>
      <c r="F274" s="228" t="s">
        <v>814</v>
      </c>
      <c r="G274" s="40"/>
      <c r="H274" s="40"/>
      <c r="I274" s="211"/>
      <c r="J274" s="40"/>
      <c r="K274" s="40"/>
      <c r="L274" s="44"/>
      <c r="M274" s="212"/>
      <c r="N274" s="213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663</v>
      </c>
      <c r="AU274" s="17" t="s">
        <v>84</v>
      </c>
    </row>
    <row r="275" s="13" customFormat="1">
      <c r="A275" s="13"/>
      <c r="B275" s="229"/>
      <c r="C275" s="230"/>
      <c r="D275" s="209" t="s">
        <v>674</v>
      </c>
      <c r="E275" s="231" t="s">
        <v>19</v>
      </c>
      <c r="F275" s="232" t="s">
        <v>749</v>
      </c>
      <c r="G275" s="230"/>
      <c r="H275" s="233">
        <v>1660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674</v>
      </c>
      <c r="AU275" s="239" t="s">
        <v>84</v>
      </c>
      <c r="AV275" s="13" t="s">
        <v>84</v>
      </c>
      <c r="AW275" s="13" t="s">
        <v>35</v>
      </c>
      <c r="AX275" s="13" t="s">
        <v>74</v>
      </c>
      <c r="AY275" s="239" t="s">
        <v>140</v>
      </c>
    </row>
    <row r="276" s="13" customFormat="1">
      <c r="A276" s="13"/>
      <c r="B276" s="229"/>
      <c r="C276" s="230"/>
      <c r="D276" s="209" t="s">
        <v>674</v>
      </c>
      <c r="E276" s="231" t="s">
        <v>19</v>
      </c>
      <c r="F276" s="232" t="s">
        <v>756</v>
      </c>
      <c r="G276" s="230"/>
      <c r="H276" s="233">
        <v>85</v>
      </c>
      <c r="I276" s="234"/>
      <c r="J276" s="230"/>
      <c r="K276" s="230"/>
      <c r="L276" s="235"/>
      <c r="M276" s="236"/>
      <c r="N276" s="237"/>
      <c r="O276" s="237"/>
      <c r="P276" s="237"/>
      <c r="Q276" s="237"/>
      <c r="R276" s="237"/>
      <c r="S276" s="237"/>
      <c r="T276" s="23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9" t="s">
        <v>674</v>
      </c>
      <c r="AU276" s="239" t="s">
        <v>84</v>
      </c>
      <c r="AV276" s="13" t="s">
        <v>84</v>
      </c>
      <c r="AW276" s="13" t="s">
        <v>35</v>
      </c>
      <c r="AX276" s="13" t="s">
        <v>74</v>
      </c>
      <c r="AY276" s="239" t="s">
        <v>140</v>
      </c>
    </row>
    <row r="277" s="14" customFormat="1">
      <c r="A277" s="14"/>
      <c r="B277" s="240"/>
      <c r="C277" s="241"/>
      <c r="D277" s="209" t="s">
        <v>674</v>
      </c>
      <c r="E277" s="242" t="s">
        <v>19</v>
      </c>
      <c r="F277" s="243" t="s">
        <v>676</v>
      </c>
      <c r="G277" s="241"/>
      <c r="H277" s="244">
        <v>1745</v>
      </c>
      <c r="I277" s="245"/>
      <c r="J277" s="241"/>
      <c r="K277" s="241"/>
      <c r="L277" s="246"/>
      <c r="M277" s="247"/>
      <c r="N277" s="248"/>
      <c r="O277" s="248"/>
      <c r="P277" s="248"/>
      <c r="Q277" s="248"/>
      <c r="R277" s="248"/>
      <c r="S277" s="248"/>
      <c r="T277" s="24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0" t="s">
        <v>674</v>
      </c>
      <c r="AU277" s="250" t="s">
        <v>84</v>
      </c>
      <c r="AV277" s="14" t="s">
        <v>146</v>
      </c>
      <c r="AW277" s="14" t="s">
        <v>35</v>
      </c>
      <c r="AX277" s="14" t="s">
        <v>82</v>
      </c>
      <c r="AY277" s="250" t="s">
        <v>140</v>
      </c>
    </row>
    <row r="278" s="2" customFormat="1" ht="21.75" customHeight="1">
      <c r="A278" s="38"/>
      <c r="B278" s="39"/>
      <c r="C278" s="196" t="s">
        <v>206</v>
      </c>
      <c r="D278" s="196" t="s">
        <v>141</v>
      </c>
      <c r="E278" s="197" t="s">
        <v>815</v>
      </c>
      <c r="F278" s="198" t="s">
        <v>816</v>
      </c>
      <c r="G278" s="199" t="s">
        <v>191</v>
      </c>
      <c r="H278" s="200">
        <v>12</v>
      </c>
      <c r="I278" s="201"/>
      <c r="J278" s="202">
        <f>ROUND(I278*H278,2)</f>
        <v>0</v>
      </c>
      <c r="K278" s="198" t="s">
        <v>662</v>
      </c>
      <c r="L278" s="44"/>
      <c r="M278" s="203" t="s">
        <v>19</v>
      </c>
      <c r="N278" s="204" t="s">
        <v>45</v>
      </c>
      <c r="O278" s="84"/>
      <c r="P278" s="205">
        <f>O278*H278</f>
        <v>0</v>
      </c>
      <c r="Q278" s="205">
        <v>0</v>
      </c>
      <c r="R278" s="205">
        <f>Q278*H278</f>
        <v>0</v>
      </c>
      <c r="S278" s="205">
        <v>0</v>
      </c>
      <c r="T278" s="20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07" t="s">
        <v>146</v>
      </c>
      <c r="AT278" s="207" t="s">
        <v>141</v>
      </c>
      <c r="AU278" s="207" t="s">
        <v>84</v>
      </c>
      <c r="AY278" s="17" t="s">
        <v>140</v>
      </c>
      <c r="BE278" s="208">
        <f>IF(N278="základní",J278,0)</f>
        <v>0</v>
      </c>
      <c r="BF278" s="208">
        <f>IF(N278="snížená",J278,0)</f>
        <v>0</v>
      </c>
      <c r="BG278" s="208">
        <f>IF(N278="zákl. přenesená",J278,0)</f>
        <v>0</v>
      </c>
      <c r="BH278" s="208">
        <f>IF(N278="sníž. přenesená",J278,0)</f>
        <v>0</v>
      </c>
      <c r="BI278" s="208">
        <f>IF(N278="nulová",J278,0)</f>
        <v>0</v>
      </c>
      <c r="BJ278" s="17" t="s">
        <v>82</v>
      </c>
      <c r="BK278" s="208">
        <f>ROUND(I278*H278,2)</f>
        <v>0</v>
      </c>
      <c r="BL278" s="17" t="s">
        <v>146</v>
      </c>
      <c r="BM278" s="207" t="s">
        <v>279</v>
      </c>
    </row>
    <row r="279" s="2" customFormat="1">
      <c r="A279" s="38"/>
      <c r="B279" s="39"/>
      <c r="C279" s="40"/>
      <c r="D279" s="209" t="s">
        <v>147</v>
      </c>
      <c r="E279" s="40"/>
      <c r="F279" s="210" t="s">
        <v>816</v>
      </c>
      <c r="G279" s="40"/>
      <c r="H279" s="40"/>
      <c r="I279" s="211"/>
      <c r="J279" s="40"/>
      <c r="K279" s="40"/>
      <c r="L279" s="44"/>
      <c r="M279" s="212"/>
      <c r="N279" s="213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147</v>
      </c>
      <c r="AU279" s="17" t="s">
        <v>84</v>
      </c>
    </row>
    <row r="280" s="2" customFormat="1">
      <c r="A280" s="38"/>
      <c r="B280" s="39"/>
      <c r="C280" s="40"/>
      <c r="D280" s="227" t="s">
        <v>663</v>
      </c>
      <c r="E280" s="40"/>
      <c r="F280" s="228" t="s">
        <v>817</v>
      </c>
      <c r="G280" s="40"/>
      <c r="H280" s="40"/>
      <c r="I280" s="211"/>
      <c r="J280" s="40"/>
      <c r="K280" s="40"/>
      <c r="L280" s="44"/>
      <c r="M280" s="212"/>
      <c r="N280" s="213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663</v>
      </c>
      <c r="AU280" s="17" t="s">
        <v>84</v>
      </c>
    </row>
    <row r="281" s="13" customFormat="1">
      <c r="A281" s="13"/>
      <c r="B281" s="229"/>
      <c r="C281" s="230"/>
      <c r="D281" s="209" t="s">
        <v>674</v>
      </c>
      <c r="E281" s="231" t="s">
        <v>19</v>
      </c>
      <c r="F281" s="232" t="s">
        <v>686</v>
      </c>
      <c r="G281" s="230"/>
      <c r="H281" s="233">
        <v>12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674</v>
      </c>
      <c r="AU281" s="239" t="s">
        <v>84</v>
      </c>
      <c r="AV281" s="13" t="s">
        <v>84</v>
      </c>
      <c r="AW281" s="13" t="s">
        <v>35</v>
      </c>
      <c r="AX281" s="13" t="s">
        <v>74</v>
      </c>
      <c r="AY281" s="239" t="s">
        <v>140</v>
      </c>
    </row>
    <row r="282" s="14" customFormat="1">
      <c r="A282" s="14"/>
      <c r="B282" s="240"/>
      <c r="C282" s="241"/>
      <c r="D282" s="209" t="s">
        <v>674</v>
      </c>
      <c r="E282" s="242" t="s">
        <v>19</v>
      </c>
      <c r="F282" s="243" t="s">
        <v>676</v>
      </c>
      <c r="G282" s="241"/>
      <c r="H282" s="244">
        <v>12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674</v>
      </c>
      <c r="AU282" s="250" t="s">
        <v>84</v>
      </c>
      <c r="AV282" s="14" t="s">
        <v>146</v>
      </c>
      <c r="AW282" s="14" t="s">
        <v>35</v>
      </c>
      <c r="AX282" s="14" t="s">
        <v>82</v>
      </c>
      <c r="AY282" s="250" t="s">
        <v>140</v>
      </c>
    </row>
    <row r="283" s="2" customFormat="1" ht="21.75" customHeight="1">
      <c r="A283" s="38"/>
      <c r="B283" s="39"/>
      <c r="C283" s="196" t="s">
        <v>282</v>
      </c>
      <c r="D283" s="196" t="s">
        <v>141</v>
      </c>
      <c r="E283" s="197" t="s">
        <v>818</v>
      </c>
      <c r="F283" s="198" t="s">
        <v>819</v>
      </c>
      <c r="G283" s="199" t="s">
        <v>191</v>
      </c>
      <c r="H283" s="200">
        <v>775</v>
      </c>
      <c r="I283" s="201"/>
      <c r="J283" s="202">
        <f>ROUND(I283*H283,2)</f>
        <v>0</v>
      </c>
      <c r="K283" s="198" t="s">
        <v>662</v>
      </c>
      <c r="L283" s="44"/>
      <c r="M283" s="203" t="s">
        <v>19</v>
      </c>
      <c r="N283" s="204" t="s">
        <v>45</v>
      </c>
      <c r="O283" s="84"/>
      <c r="P283" s="205">
        <f>O283*H283</f>
        <v>0</v>
      </c>
      <c r="Q283" s="205">
        <v>0</v>
      </c>
      <c r="R283" s="205">
        <f>Q283*H283</f>
        <v>0</v>
      </c>
      <c r="S283" s="205">
        <v>0</v>
      </c>
      <c r="T283" s="20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7" t="s">
        <v>146</v>
      </c>
      <c r="AT283" s="207" t="s">
        <v>141</v>
      </c>
      <c r="AU283" s="207" t="s">
        <v>84</v>
      </c>
      <c r="AY283" s="17" t="s">
        <v>140</v>
      </c>
      <c r="BE283" s="208">
        <f>IF(N283="základní",J283,0)</f>
        <v>0</v>
      </c>
      <c r="BF283" s="208">
        <f>IF(N283="snížená",J283,0)</f>
        <v>0</v>
      </c>
      <c r="BG283" s="208">
        <f>IF(N283="zákl. přenesená",J283,0)</f>
        <v>0</v>
      </c>
      <c r="BH283" s="208">
        <f>IF(N283="sníž. přenesená",J283,0)</f>
        <v>0</v>
      </c>
      <c r="BI283" s="208">
        <f>IF(N283="nulová",J283,0)</f>
        <v>0</v>
      </c>
      <c r="BJ283" s="17" t="s">
        <v>82</v>
      </c>
      <c r="BK283" s="208">
        <f>ROUND(I283*H283,2)</f>
        <v>0</v>
      </c>
      <c r="BL283" s="17" t="s">
        <v>146</v>
      </c>
      <c r="BM283" s="207" t="s">
        <v>285</v>
      </c>
    </row>
    <row r="284" s="2" customFormat="1">
      <c r="A284" s="38"/>
      <c r="B284" s="39"/>
      <c r="C284" s="40"/>
      <c r="D284" s="209" t="s">
        <v>147</v>
      </c>
      <c r="E284" s="40"/>
      <c r="F284" s="210" t="s">
        <v>819</v>
      </c>
      <c r="G284" s="40"/>
      <c r="H284" s="40"/>
      <c r="I284" s="211"/>
      <c r="J284" s="40"/>
      <c r="K284" s="40"/>
      <c r="L284" s="44"/>
      <c r="M284" s="212"/>
      <c r="N284" s="213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147</v>
      </c>
      <c r="AU284" s="17" t="s">
        <v>84</v>
      </c>
    </row>
    <row r="285" s="2" customFormat="1">
      <c r="A285" s="38"/>
      <c r="B285" s="39"/>
      <c r="C285" s="40"/>
      <c r="D285" s="227" t="s">
        <v>663</v>
      </c>
      <c r="E285" s="40"/>
      <c r="F285" s="228" t="s">
        <v>820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663</v>
      </c>
      <c r="AU285" s="17" t="s">
        <v>84</v>
      </c>
    </row>
    <row r="286" s="13" customFormat="1">
      <c r="A286" s="13"/>
      <c r="B286" s="229"/>
      <c r="C286" s="230"/>
      <c r="D286" s="209" t="s">
        <v>674</v>
      </c>
      <c r="E286" s="231" t="s">
        <v>19</v>
      </c>
      <c r="F286" s="232" t="s">
        <v>752</v>
      </c>
      <c r="G286" s="230"/>
      <c r="H286" s="233">
        <v>729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674</v>
      </c>
      <c r="AU286" s="239" t="s">
        <v>84</v>
      </c>
      <c r="AV286" s="13" t="s">
        <v>84</v>
      </c>
      <c r="AW286" s="13" t="s">
        <v>35</v>
      </c>
      <c r="AX286" s="13" t="s">
        <v>74</v>
      </c>
      <c r="AY286" s="239" t="s">
        <v>140</v>
      </c>
    </row>
    <row r="287" s="13" customFormat="1">
      <c r="A287" s="13"/>
      <c r="B287" s="229"/>
      <c r="C287" s="230"/>
      <c r="D287" s="209" t="s">
        <v>674</v>
      </c>
      <c r="E287" s="231" t="s">
        <v>19</v>
      </c>
      <c r="F287" s="232" t="s">
        <v>755</v>
      </c>
      <c r="G287" s="230"/>
      <c r="H287" s="233">
        <v>46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674</v>
      </c>
      <c r="AU287" s="239" t="s">
        <v>84</v>
      </c>
      <c r="AV287" s="13" t="s">
        <v>84</v>
      </c>
      <c r="AW287" s="13" t="s">
        <v>35</v>
      </c>
      <c r="AX287" s="13" t="s">
        <v>74</v>
      </c>
      <c r="AY287" s="239" t="s">
        <v>140</v>
      </c>
    </row>
    <row r="288" s="14" customFormat="1">
      <c r="A288" s="14"/>
      <c r="B288" s="240"/>
      <c r="C288" s="241"/>
      <c r="D288" s="209" t="s">
        <v>674</v>
      </c>
      <c r="E288" s="242" t="s">
        <v>19</v>
      </c>
      <c r="F288" s="243" t="s">
        <v>676</v>
      </c>
      <c r="G288" s="241"/>
      <c r="H288" s="244">
        <v>775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0" t="s">
        <v>674</v>
      </c>
      <c r="AU288" s="250" t="s">
        <v>84</v>
      </c>
      <c r="AV288" s="14" t="s">
        <v>146</v>
      </c>
      <c r="AW288" s="14" t="s">
        <v>35</v>
      </c>
      <c r="AX288" s="14" t="s">
        <v>82</v>
      </c>
      <c r="AY288" s="250" t="s">
        <v>140</v>
      </c>
    </row>
    <row r="289" s="2" customFormat="1" ht="16.5" customHeight="1">
      <c r="A289" s="38"/>
      <c r="B289" s="39"/>
      <c r="C289" s="251" t="s">
        <v>209</v>
      </c>
      <c r="D289" s="251" t="s">
        <v>732</v>
      </c>
      <c r="E289" s="252" t="s">
        <v>821</v>
      </c>
      <c r="F289" s="253" t="s">
        <v>822</v>
      </c>
      <c r="G289" s="254" t="s">
        <v>191</v>
      </c>
      <c r="H289" s="255">
        <v>750.87</v>
      </c>
      <c r="I289" s="256"/>
      <c r="J289" s="257">
        <f>ROUND(I289*H289,2)</f>
        <v>0</v>
      </c>
      <c r="K289" s="253" t="s">
        <v>662</v>
      </c>
      <c r="L289" s="258"/>
      <c r="M289" s="259" t="s">
        <v>19</v>
      </c>
      <c r="N289" s="260" t="s">
        <v>45</v>
      </c>
      <c r="O289" s="84"/>
      <c r="P289" s="205">
        <f>O289*H289</f>
        <v>0</v>
      </c>
      <c r="Q289" s="205">
        <v>0</v>
      </c>
      <c r="R289" s="205">
        <f>Q289*H289</f>
        <v>0</v>
      </c>
      <c r="S289" s="205">
        <v>0</v>
      </c>
      <c r="T289" s="20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07" t="s">
        <v>161</v>
      </c>
      <c r="AT289" s="207" t="s">
        <v>732</v>
      </c>
      <c r="AU289" s="207" t="s">
        <v>84</v>
      </c>
      <c r="AY289" s="17" t="s">
        <v>140</v>
      </c>
      <c r="BE289" s="208">
        <f>IF(N289="základní",J289,0)</f>
        <v>0</v>
      </c>
      <c r="BF289" s="208">
        <f>IF(N289="snížená",J289,0)</f>
        <v>0</v>
      </c>
      <c r="BG289" s="208">
        <f>IF(N289="zákl. přenesená",J289,0)</f>
        <v>0</v>
      </c>
      <c r="BH289" s="208">
        <f>IF(N289="sníž. přenesená",J289,0)</f>
        <v>0</v>
      </c>
      <c r="BI289" s="208">
        <f>IF(N289="nulová",J289,0)</f>
        <v>0</v>
      </c>
      <c r="BJ289" s="17" t="s">
        <v>82</v>
      </c>
      <c r="BK289" s="208">
        <f>ROUND(I289*H289,2)</f>
        <v>0</v>
      </c>
      <c r="BL289" s="17" t="s">
        <v>146</v>
      </c>
      <c r="BM289" s="207" t="s">
        <v>289</v>
      </c>
    </row>
    <row r="290" s="2" customFormat="1">
      <c r="A290" s="38"/>
      <c r="B290" s="39"/>
      <c r="C290" s="40"/>
      <c r="D290" s="209" t="s">
        <v>147</v>
      </c>
      <c r="E290" s="40"/>
      <c r="F290" s="210" t="s">
        <v>822</v>
      </c>
      <c r="G290" s="40"/>
      <c r="H290" s="40"/>
      <c r="I290" s="211"/>
      <c r="J290" s="40"/>
      <c r="K290" s="40"/>
      <c r="L290" s="44"/>
      <c r="M290" s="212"/>
      <c r="N290" s="213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147</v>
      </c>
      <c r="AU290" s="17" t="s">
        <v>84</v>
      </c>
    </row>
    <row r="291" s="2" customFormat="1" ht="16.5" customHeight="1">
      <c r="A291" s="38"/>
      <c r="B291" s="39"/>
      <c r="C291" s="251" t="s">
        <v>290</v>
      </c>
      <c r="D291" s="251" t="s">
        <v>732</v>
      </c>
      <c r="E291" s="252" t="s">
        <v>823</v>
      </c>
      <c r="F291" s="253" t="s">
        <v>824</v>
      </c>
      <c r="G291" s="254" t="s">
        <v>191</v>
      </c>
      <c r="H291" s="255">
        <v>47.380000000000003</v>
      </c>
      <c r="I291" s="256"/>
      <c r="J291" s="257">
        <f>ROUND(I291*H291,2)</f>
        <v>0</v>
      </c>
      <c r="K291" s="253" t="s">
        <v>662</v>
      </c>
      <c r="L291" s="258"/>
      <c r="M291" s="259" t="s">
        <v>19</v>
      </c>
      <c r="N291" s="260" t="s">
        <v>45</v>
      </c>
      <c r="O291" s="84"/>
      <c r="P291" s="205">
        <f>O291*H291</f>
        <v>0</v>
      </c>
      <c r="Q291" s="205">
        <v>0</v>
      </c>
      <c r="R291" s="205">
        <f>Q291*H291</f>
        <v>0</v>
      </c>
      <c r="S291" s="205">
        <v>0</v>
      </c>
      <c r="T291" s="20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07" t="s">
        <v>161</v>
      </c>
      <c r="AT291" s="207" t="s">
        <v>732</v>
      </c>
      <c r="AU291" s="207" t="s">
        <v>84</v>
      </c>
      <c r="AY291" s="17" t="s">
        <v>140</v>
      </c>
      <c r="BE291" s="208">
        <f>IF(N291="základní",J291,0)</f>
        <v>0</v>
      </c>
      <c r="BF291" s="208">
        <f>IF(N291="snížená",J291,0)</f>
        <v>0</v>
      </c>
      <c r="BG291" s="208">
        <f>IF(N291="zákl. přenesená",J291,0)</f>
        <v>0</v>
      </c>
      <c r="BH291" s="208">
        <f>IF(N291="sníž. přenesená",J291,0)</f>
        <v>0</v>
      </c>
      <c r="BI291" s="208">
        <f>IF(N291="nulová",J291,0)</f>
        <v>0</v>
      </c>
      <c r="BJ291" s="17" t="s">
        <v>82</v>
      </c>
      <c r="BK291" s="208">
        <f>ROUND(I291*H291,2)</f>
        <v>0</v>
      </c>
      <c r="BL291" s="17" t="s">
        <v>146</v>
      </c>
      <c r="BM291" s="207" t="s">
        <v>293</v>
      </c>
    </row>
    <row r="292" s="2" customFormat="1">
      <c r="A292" s="38"/>
      <c r="B292" s="39"/>
      <c r="C292" s="40"/>
      <c r="D292" s="209" t="s">
        <v>147</v>
      </c>
      <c r="E292" s="40"/>
      <c r="F292" s="210" t="s">
        <v>824</v>
      </c>
      <c r="G292" s="40"/>
      <c r="H292" s="40"/>
      <c r="I292" s="211"/>
      <c r="J292" s="40"/>
      <c r="K292" s="40"/>
      <c r="L292" s="44"/>
      <c r="M292" s="212"/>
      <c r="N292" s="213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147</v>
      </c>
      <c r="AU292" s="17" t="s">
        <v>84</v>
      </c>
    </row>
    <row r="293" s="2" customFormat="1" ht="21.75" customHeight="1">
      <c r="A293" s="38"/>
      <c r="B293" s="39"/>
      <c r="C293" s="196" t="s">
        <v>214</v>
      </c>
      <c r="D293" s="196" t="s">
        <v>141</v>
      </c>
      <c r="E293" s="197" t="s">
        <v>825</v>
      </c>
      <c r="F293" s="198" t="s">
        <v>826</v>
      </c>
      <c r="G293" s="199" t="s">
        <v>191</v>
      </c>
      <c r="H293" s="200">
        <v>155</v>
      </c>
      <c r="I293" s="201"/>
      <c r="J293" s="202">
        <f>ROUND(I293*H293,2)</f>
        <v>0</v>
      </c>
      <c r="K293" s="198" t="s">
        <v>662</v>
      </c>
      <c r="L293" s="44"/>
      <c r="M293" s="203" t="s">
        <v>19</v>
      </c>
      <c r="N293" s="204" t="s">
        <v>45</v>
      </c>
      <c r="O293" s="84"/>
      <c r="P293" s="205">
        <f>O293*H293</f>
        <v>0</v>
      </c>
      <c r="Q293" s="205">
        <v>0</v>
      </c>
      <c r="R293" s="205">
        <f>Q293*H293</f>
        <v>0</v>
      </c>
      <c r="S293" s="205">
        <v>0</v>
      </c>
      <c r="T293" s="20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07" t="s">
        <v>146</v>
      </c>
      <c r="AT293" s="207" t="s">
        <v>141</v>
      </c>
      <c r="AU293" s="207" t="s">
        <v>84</v>
      </c>
      <c r="AY293" s="17" t="s">
        <v>140</v>
      </c>
      <c r="BE293" s="208">
        <f>IF(N293="základní",J293,0)</f>
        <v>0</v>
      </c>
      <c r="BF293" s="208">
        <f>IF(N293="snížená",J293,0)</f>
        <v>0</v>
      </c>
      <c r="BG293" s="208">
        <f>IF(N293="zákl. přenesená",J293,0)</f>
        <v>0</v>
      </c>
      <c r="BH293" s="208">
        <f>IF(N293="sníž. přenesená",J293,0)</f>
        <v>0</v>
      </c>
      <c r="BI293" s="208">
        <f>IF(N293="nulová",J293,0)</f>
        <v>0</v>
      </c>
      <c r="BJ293" s="17" t="s">
        <v>82</v>
      </c>
      <c r="BK293" s="208">
        <f>ROUND(I293*H293,2)</f>
        <v>0</v>
      </c>
      <c r="BL293" s="17" t="s">
        <v>146</v>
      </c>
      <c r="BM293" s="207" t="s">
        <v>296</v>
      </c>
    </row>
    <row r="294" s="2" customFormat="1">
      <c r="A294" s="38"/>
      <c r="B294" s="39"/>
      <c r="C294" s="40"/>
      <c r="D294" s="209" t="s">
        <v>147</v>
      </c>
      <c r="E294" s="40"/>
      <c r="F294" s="210" t="s">
        <v>826</v>
      </c>
      <c r="G294" s="40"/>
      <c r="H294" s="40"/>
      <c r="I294" s="211"/>
      <c r="J294" s="40"/>
      <c r="K294" s="40"/>
      <c r="L294" s="44"/>
      <c r="M294" s="212"/>
      <c r="N294" s="213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147</v>
      </c>
      <c r="AU294" s="17" t="s">
        <v>84</v>
      </c>
    </row>
    <row r="295" s="2" customFormat="1">
      <c r="A295" s="38"/>
      <c r="B295" s="39"/>
      <c r="C295" s="40"/>
      <c r="D295" s="227" t="s">
        <v>663</v>
      </c>
      <c r="E295" s="40"/>
      <c r="F295" s="228" t="s">
        <v>827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663</v>
      </c>
      <c r="AU295" s="17" t="s">
        <v>84</v>
      </c>
    </row>
    <row r="296" s="13" customFormat="1">
      <c r="A296" s="13"/>
      <c r="B296" s="229"/>
      <c r="C296" s="230"/>
      <c r="D296" s="209" t="s">
        <v>674</v>
      </c>
      <c r="E296" s="231" t="s">
        <v>19</v>
      </c>
      <c r="F296" s="232" t="s">
        <v>750</v>
      </c>
      <c r="G296" s="230"/>
      <c r="H296" s="233">
        <v>135</v>
      </c>
      <c r="I296" s="234"/>
      <c r="J296" s="230"/>
      <c r="K296" s="230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674</v>
      </c>
      <c r="AU296" s="239" t="s">
        <v>84</v>
      </c>
      <c r="AV296" s="13" t="s">
        <v>84</v>
      </c>
      <c r="AW296" s="13" t="s">
        <v>35</v>
      </c>
      <c r="AX296" s="13" t="s">
        <v>74</v>
      </c>
      <c r="AY296" s="239" t="s">
        <v>140</v>
      </c>
    </row>
    <row r="297" s="13" customFormat="1">
      <c r="A297" s="13"/>
      <c r="B297" s="229"/>
      <c r="C297" s="230"/>
      <c r="D297" s="209" t="s">
        <v>674</v>
      </c>
      <c r="E297" s="231" t="s">
        <v>19</v>
      </c>
      <c r="F297" s="232" t="s">
        <v>753</v>
      </c>
      <c r="G297" s="230"/>
      <c r="H297" s="233">
        <v>5</v>
      </c>
      <c r="I297" s="234"/>
      <c r="J297" s="230"/>
      <c r="K297" s="230"/>
      <c r="L297" s="235"/>
      <c r="M297" s="236"/>
      <c r="N297" s="237"/>
      <c r="O297" s="237"/>
      <c r="P297" s="237"/>
      <c r="Q297" s="237"/>
      <c r="R297" s="237"/>
      <c r="S297" s="237"/>
      <c r="T297" s="23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9" t="s">
        <v>674</v>
      </c>
      <c r="AU297" s="239" t="s">
        <v>84</v>
      </c>
      <c r="AV297" s="13" t="s">
        <v>84</v>
      </c>
      <c r="AW297" s="13" t="s">
        <v>35</v>
      </c>
      <c r="AX297" s="13" t="s">
        <v>74</v>
      </c>
      <c r="AY297" s="239" t="s">
        <v>140</v>
      </c>
    </row>
    <row r="298" s="13" customFormat="1">
      <c r="A298" s="13"/>
      <c r="B298" s="229"/>
      <c r="C298" s="230"/>
      <c r="D298" s="209" t="s">
        <v>674</v>
      </c>
      <c r="E298" s="231" t="s">
        <v>19</v>
      </c>
      <c r="F298" s="232" t="s">
        <v>754</v>
      </c>
      <c r="G298" s="230"/>
      <c r="H298" s="233">
        <v>15</v>
      </c>
      <c r="I298" s="234"/>
      <c r="J298" s="230"/>
      <c r="K298" s="230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674</v>
      </c>
      <c r="AU298" s="239" t="s">
        <v>84</v>
      </c>
      <c r="AV298" s="13" t="s">
        <v>84</v>
      </c>
      <c r="AW298" s="13" t="s">
        <v>35</v>
      </c>
      <c r="AX298" s="13" t="s">
        <v>74</v>
      </c>
      <c r="AY298" s="239" t="s">
        <v>140</v>
      </c>
    </row>
    <row r="299" s="14" customFormat="1">
      <c r="A299" s="14"/>
      <c r="B299" s="240"/>
      <c r="C299" s="241"/>
      <c r="D299" s="209" t="s">
        <v>674</v>
      </c>
      <c r="E299" s="242" t="s">
        <v>19</v>
      </c>
      <c r="F299" s="243" t="s">
        <v>676</v>
      </c>
      <c r="G299" s="241"/>
      <c r="H299" s="244">
        <v>155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0" t="s">
        <v>674</v>
      </c>
      <c r="AU299" s="250" t="s">
        <v>84</v>
      </c>
      <c r="AV299" s="14" t="s">
        <v>146</v>
      </c>
      <c r="AW299" s="14" t="s">
        <v>35</v>
      </c>
      <c r="AX299" s="14" t="s">
        <v>82</v>
      </c>
      <c r="AY299" s="250" t="s">
        <v>140</v>
      </c>
    </row>
    <row r="300" s="2" customFormat="1" ht="16.5" customHeight="1">
      <c r="A300" s="38"/>
      <c r="B300" s="39"/>
      <c r="C300" s="251" t="s">
        <v>297</v>
      </c>
      <c r="D300" s="251" t="s">
        <v>732</v>
      </c>
      <c r="E300" s="252" t="s">
        <v>828</v>
      </c>
      <c r="F300" s="253" t="s">
        <v>829</v>
      </c>
      <c r="G300" s="254" t="s">
        <v>191</v>
      </c>
      <c r="H300" s="255">
        <v>5.1500000000000004</v>
      </c>
      <c r="I300" s="256"/>
      <c r="J300" s="257">
        <f>ROUND(I300*H300,2)</f>
        <v>0</v>
      </c>
      <c r="K300" s="253" t="s">
        <v>662</v>
      </c>
      <c r="L300" s="258"/>
      <c r="M300" s="259" t="s">
        <v>19</v>
      </c>
      <c r="N300" s="260" t="s">
        <v>45</v>
      </c>
      <c r="O300" s="84"/>
      <c r="P300" s="205">
        <f>O300*H300</f>
        <v>0</v>
      </c>
      <c r="Q300" s="205">
        <v>0</v>
      </c>
      <c r="R300" s="205">
        <f>Q300*H300</f>
        <v>0</v>
      </c>
      <c r="S300" s="205">
        <v>0</v>
      </c>
      <c r="T300" s="20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07" t="s">
        <v>161</v>
      </c>
      <c r="AT300" s="207" t="s">
        <v>732</v>
      </c>
      <c r="AU300" s="207" t="s">
        <v>84</v>
      </c>
      <c r="AY300" s="17" t="s">
        <v>140</v>
      </c>
      <c r="BE300" s="208">
        <f>IF(N300="základní",J300,0)</f>
        <v>0</v>
      </c>
      <c r="BF300" s="208">
        <f>IF(N300="snížená",J300,0)</f>
        <v>0</v>
      </c>
      <c r="BG300" s="208">
        <f>IF(N300="zákl. přenesená",J300,0)</f>
        <v>0</v>
      </c>
      <c r="BH300" s="208">
        <f>IF(N300="sníž. přenesená",J300,0)</f>
        <v>0</v>
      </c>
      <c r="BI300" s="208">
        <f>IF(N300="nulová",J300,0)</f>
        <v>0</v>
      </c>
      <c r="BJ300" s="17" t="s">
        <v>82</v>
      </c>
      <c r="BK300" s="208">
        <f>ROUND(I300*H300,2)</f>
        <v>0</v>
      </c>
      <c r="BL300" s="17" t="s">
        <v>146</v>
      </c>
      <c r="BM300" s="207" t="s">
        <v>300</v>
      </c>
    </row>
    <row r="301" s="2" customFormat="1">
      <c r="A301" s="38"/>
      <c r="B301" s="39"/>
      <c r="C301" s="40"/>
      <c r="D301" s="209" t="s">
        <v>147</v>
      </c>
      <c r="E301" s="40"/>
      <c r="F301" s="210" t="s">
        <v>829</v>
      </c>
      <c r="G301" s="40"/>
      <c r="H301" s="40"/>
      <c r="I301" s="211"/>
      <c r="J301" s="40"/>
      <c r="K301" s="40"/>
      <c r="L301" s="44"/>
      <c r="M301" s="212"/>
      <c r="N301" s="213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147</v>
      </c>
      <c r="AU301" s="17" t="s">
        <v>84</v>
      </c>
    </row>
    <row r="302" s="2" customFormat="1" ht="16.5" customHeight="1">
      <c r="A302" s="38"/>
      <c r="B302" s="39"/>
      <c r="C302" s="251" t="s">
        <v>217</v>
      </c>
      <c r="D302" s="251" t="s">
        <v>732</v>
      </c>
      <c r="E302" s="252" t="s">
        <v>830</v>
      </c>
      <c r="F302" s="253" t="s">
        <v>831</v>
      </c>
      <c r="G302" s="254" t="s">
        <v>191</v>
      </c>
      <c r="H302" s="255">
        <v>15.449999999999999</v>
      </c>
      <c r="I302" s="256"/>
      <c r="J302" s="257">
        <f>ROUND(I302*H302,2)</f>
        <v>0</v>
      </c>
      <c r="K302" s="253" t="s">
        <v>662</v>
      </c>
      <c r="L302" s="258"/>
      <c r="M302" s="259" t="s">
        <v>19</v>
      </c>
      <c r="N302" s="260" t="s">
        <v>45</v>
      </c>
      <c r="O302" s="84"/>
      <c r="P302" s="205">
        <f>O302*H302</f>
        <v>0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7" t="s">
        <v>161</v>
      </c>
      <c r="AT302" s="207" t="s">
        <v>732</v>
      </c>
      <c r="AU302" s="207" t="s">
        <v>84</v>
      </c>
      <c r="AY302" s="17" t="s">
        <v>140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17" t="s">
        <v>82</v>
      </c>
      <c r="BK302" s="208">
        <f>ROUND(I302*H302,2)</f>
        <v>0</v>
      </c>
      <c r="BL302" s="17" t="s">
        <v>146</v>
      </c>
      <c r="BM302" s="207" t="s">
        <v>303</v>
      </c>
    </row>
    <row r="303" s="2" customFormat="1">
      <c r="A303" s="38"/>
      <c r="B303" s="39"/>
      <c r="C303" s="40"/>
      <c r="D303" s="209" t="s">
        <v>147</v>
      </c>
      <c r="E303" s="40"/>
      <c r="F303" s="210" t="s">
        <v>831</v>
      </c>
      <c r="G303" s="40"/>
      <c r="H303" s="40"/>
      <c r="I303" s="211"/>
      <c r="J303" s="40"/>
      <c r="K303" s="40"/>
      <c r="L303" s="44"/>
      <c r="M303" s="212"/>
      <c r="N303" s="213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147</v>
      </c>
      <c r="AU303" s="17" t="s">
        <v>84</v>
      </c>
    </row>
    <row r="304" s="2" customFormat="1" ht="16.5" customHeight="1">
      <c r="A304" s="38"/>
      <c r="B304" s="39"/>
      <c r="C304" s="251" t="s">
        <v>304</v>
      </c>
      <c r="D304" s="251" t="s">
        <v>732</v>
      </c>
      <c r="E304" s="252" t="s">
        <v>832</v>
      </c>
      <c r="F304" s="253" t="s">
        <v>833</v>
      </c>
      <c r="G304" s="254" t="s">
        <v>191</v>
      </c>
      <c r="H304" s="255">
        <v>139.05000000000001</v>
      </c>
      <c r="I304" s="256"/>
      <c r="J304" s="257">
        <f>ROUND(I304*H304,2)</f>
        <v>0</v>
      </c>
      <c r="K304" s="253" t="s">
        <v>662</v>
      </c>
      <c r="L304" s="258"/>
      <c r="M304" s="259" t="s">
        <v>19</v>
      </c>
      <c r="N304" s="260" t="s">
        <v>45</v>
      </c>
      <c r="O304" s="84"/>
      <c r="P304" s="205">
        <f>O304*H304</f>
        <v>0</v>
      </c>
      <c r="Q304" s="205">
        <v>0</v>
      </c>
      <c r="R304" s="205">
        <f>Q304*H304</f>
        <v>0</v>
      </c>
      <c r="S304" s="205">
        <v>0</v>
      </c>
      <c r="T304" s="20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7" t="s">
        <v>161</v>
      </c>
      <c r="AT304" s="207" t="s">
        <v>732</v>
      </c>
      <c r="AU304" s="207" t="s">
        <v>84</v>
      </c>
      <c r="AY304" s="17" t="s">
        <v>140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17" t="s">
        <v>82</v>
      </c>
      <c r="BK304" s="208">
        <f>ROUND(I304*H304,2)</f>
        <v>0</v>
      </c>
      <c r="BL304" s="17" t="s">
        <v>146</v>
      </c>
      <c r="BM304" s="207" t="s">
        <v>307</v>
      </c>
    </row>
    <row r="305" s="2" customFormat="1">
      <c r="A305" s="38"/>
      <c r="B305" s="39"/>
      <c r="C305" s="40"/>
      <c r="D305" s="209" t="s">
        <v>147</v>
      </c>
      <c r="E305" s="40"/>
      <c r="F305" s="210" t="s">
        <v>833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147</v>
      </c>
      <c r="AU305" s="17" t="s">
        <v>84</v>
      </c>
    </row>
    <row r="306" s="2" customFormat="1" ht="21.75" customHeight="1">
      <c r="A306" s="38"/>
      <c r="B306" s="39"/>
      <c r="C306" s="196" t="s">
        <v>220</v>
      </c>
      <c r="D306" s="196" t="s">
        <v>141</v>
      </c>
      <c r="E306" s="197" t="s">
        <v>834</v>
      </c>
      <c r="F306" s="198" t="s">
        <v>835</v>
      </c>
      <c r="G306" s="199" t="s">
        <v>191</v>
      </c>
      <c r="H306" s="200">
        <v>240</v>
      </c>
      <c r="I306" s="201"/>
      <c r="J306" s="202">
        <f>ROUND(I306*H306,2)</f>
        <v>0</v>
      </c>
      <c r="K306" s="198" t="s">
        <v>662</v>
      </c>
      <c r="L306" s="44"/>
      <c r="M306" s="203" t="s">
        <v>19</v>
      </c>
      <c r="N306" s="204" t="s">
        <v>45</v>
      </c>
      <c r="O306" s="84"/>
      <c r="P306" s="205">
        <f>O306*H306</f>
        <v>0</v>
      </c>
      <c r="Q306" s="205">
        <v>0</v>
      </c>
      <c r="R306" s="205">
        <f>Q306*H306</f>
        <v>0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146</v>
      </c>
      <c r="AT306" s="207" t="s">
        <v>141</v>
      </c>
      <c r="AU306" s="207" t="s">
        <v>84</v>
      </c>
      <c r="AY306" s="17" t="s">
        <v>140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146</v>
      </c>
      <c r="BM306" s="207" t="s">
        <v>310</v>
      </c>
    </row>
    <row r="307" s="2" customFormat="1">
      <c r="A307" s="38"/>
      <c r="B307" s="39"/>
      <c r="C307" s="40"/>
      <c r="D307" s="209" t="s">
        <v>147</v>
      </c>
      <c r="E307" s="40"/>
      <c r="F307" s="210" t="s">
        <v>835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147</v>
      </c>
      <c r="AU307" s="17" t="s">
        <v>84</v>
      </c>
    </row>
    <row r="308" s="2" customFormat="1">
      <c r="A308" s="38"/>
      <c r="B308" s="39"/>
      <c r="C308" s="40"/>
      <c r="D308" s="227" t="s">
        <v>663</v>
      </c>
      <c r="E308" s="40"/>
      <c r="F308" s="228" t="s">
        <v>836</v>
      </c>
      <c r="G308" s="40"/>
      <c r="H308" s="40"/>
      <c r="I308" s="211"/>
      <c r="J308" s="40"/>
      <c r="K308" s="40"/>
      <c r="L308" s="44"/>
      <c r="M308" s="212"/>
      <c r="N308" s="213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663</v>
      </c>
      <c r="AU308" s="17" t="s">
        <v>84</v>
      </c>
    </row>
    <row r="309" s="13" customFormat="1">
      <c r="A309" s="13"/>
      <c r="B309" s="229"/>
      <c r="C309" s="230"/>
      <c r="D309" s="209" t="s">
        <v>674</v>
      </c>
      <c r="E309" s="231" t="s">
        <v>19</v>
      </c>
      <c r="F309" s="232" t="s">
        <v>837</v>
      </c>
      <c r="G309" s="230"/>
      <c r="H309" s="233">
        <v>222.65600000000001</v>
      </c>
      <c r="I309" s="234"/>
      <c r="J309" s="230"/>
      <c r="K309" s="230"/>
      <c r="L309" s="235"/>
      <c r="M309" s="236"/>
      <c r="N309" s="237"/>
      <c r="O309" s="237"/>
      <c r="P309" s="237"/>
      <c r="Q309" s="237"/>
      <c r="R309" s="237"/>
      <c r="S309" s="237"/>
      <c r="T309" s="23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9" t="s">
        <v>674</v>
      </c>
      <c r="AU309" s="239" t="s">
        <v>84</v>
      </c>
      <c r="AV309" s="13" t="s">
        <v>84</v>
      </c>
      <c r="AW309" s="13" t="s">
        <v>35</v>
      </c>
      <c r="AX309" s="13" t="s">
        <v>74</v>
      </c>
      <c r="AY309" s="239" t="s">
        <v>140</v>
      </c>
    </row>
    <row r="310" s="13" customFormat="1">
      <c r="A310" s="13"/>
      <c r="B310" s="229"/>
      <c r="C310" s="230"/>
      <c r="D310" s="209" t="s">
        <v>674</v>
      </c>
      <c r="E310" s="231" t="s">
        <v>19</v>
      </c>
      <c r="F310" s="232" t="s">
        <v>838</v>
      </c>
      <c r="G310" s="230"/>
      <c r="H310" s="233">
        <v>17.344000000000001</v>
      </c>
      <c r="I310" s="234"/>
      <c r="J310" s="230"/>
      <c r="K310" s="230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674</v>
      </c>
      <c r="AU310" s="239" t="s">
        <v>84</v>
      </c>
      <c r="AV310" s="13" t="s">
        <v>84</v>
      </c>
      <c r="AW310" s="13" t="s">
        <v>35</v>
      </c>
      <c r="AX310" s="13" t="s">
        <v>74</v>
      </c>
      <c r="AY310" s="239" t="s">
        <v>140</v>
      </c>
    </row>
    <row r="311" s="14" customFormat="1">
      <c r="A311" s="14"/>
      <c r="B311" s="240"/>
      <c r="C311" s="241"/>
      <c r="D311" s="209" t="s">
        <v>674</v>
      </c>
      <c r="E311" s="242" t="s">
        <v>19</v>
      </c>
      <c r="F311" s="243" t="s">
        <v>676</v>
      </c>
      <c r="G311" s="241"/>
      <c r="H311" s="244">
        <v>240</v>
      </c>
      <c r="I311" s="245"/>
      <c r="J311" s="241"/>
      <c r="K311" s="241"/>
      <c r="L311" s="246"/>
      <c r="M311" s="247"/>
      <c r="N311" s="248"/>
      <c r="O311" s="248"/>
      <c r="P311" s="248"/>
      <c r="Q311" s="248"/>
      <c r="R311" s="248"/>
      <c r="S311" s="248"/>
      <c r="T311" s="24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0" t="s">
        <v>674</v>
      </c>
      <c r="AU311" s="250" t="s">
        <v>84</v>
      </c>
      <c r="AV311" s="14" t="s">
        <v>146</v>
      </c>
      <c r="AW311" s="14" t="s">
        <v>35</v>
      </c>
      <c r="AX311" s="14" t="s">
        <v>82</v>
      </c>
      <c r="AY311" s="250" t="s">
        <v>140</v>
      </c>
    </row>
    <row r="312" s="2" customFormat="1" ht="16.5" customHeight="1">
      <c r="A312" s="38"/>
      <c r="B312" s="39"/>
      <c r="C312" s="251" t="s">
        <v>311</v>
      </c>
      <c r="D312" s="251" t="s">
        <v>732</v>
      </c>
      <c r="E312" s="252" t="s">
        <v>832</v>
      </c>
      <c r="F312" s="253" t="s">
        <v>833</v>
      </c>
      <c r="G312" s="254" t="s">
        <v>191</v>
      </c>
      <c r="H312" s="255">
        <v>229.33600000000001</v>
      </c>
      <c r="I312" s="256"/>
      <c r="J312" s="257">
        <f>ROUND(I312*H312,2)</f>
        <v>0</v>
      </c>
      <c r="K312" s="253" t="s">
        <v>662</v>
      </c>
      <c r="L312" s="258"/>
      <c r="M312" s="259" t="s">
        <v>19</v>
      </c>
      <c r="N312" s="260" t="s">
        <v>45</v>
      </c>
      <c r="O312" s="84"/>
      <c r="P312" s="205">
        <f>O312*H312</f>
        <v>0</v>
      </c>
      <c r="Q312" s="205">
        <v>0</v>
      </c>
      <c r="R312" s="205">
        <f>Q312*H312</f>
        <v>0</v>
      </c>
      <c r="S312" s="205">
        <v>0</v>
      </c>
      <c r="T312" s="20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07" t="s">
        <v>161</v>
      </c>
      <c r="AT312" s="207" t="s">
        <v>732</v>
      </c>
      <c r="AU312" s="207" t="s">
        <v>84</v>
      </c>
      <c r="AY312" s="17" t="s">
        <v>140</v>
      </c>
      <c r="BE312" s="208">
        <f>IF(N312="základní",J312,0)</f>
        <v>0</v>
      </c>
      <c r="BF312" s="208">
        <f>IF(N312="snížená",J312,0)</f>
        <v>0</v>
      </c>
      <c r="BG312" s="208">
        <f>IF(N312="zákl. přenesená",J312,0)</f>
        <v>0</v>
      </c>
      <c r="BH312" s="208">
        <f>IF(N312="sníž. přenesená",J312,0)</f>
        <v>0</v>
      </c>
      <c r="BI312" s="208">
        <f>IF(N312="nulová",J312,0)</f>
        <v>0</v>
      </c>
      <c r="BJ312" s="17" t="s">
        <v>82</v>
      </c>
      <c r="BK312" s="208">
        <f>ROUND(I312*H312,2)</f>
        <v>0</v>
      </c>
      <c r="BL312" s="17" t="s">
        <v>146</v>
      </c>
      <c r="BM312" s="207" t="s">
        <v>314</v>
      </c>
    </row>
    <row r="313" s="2" customFormat="1">
      <c r="A313" s="38"/>
      <c r="B313" s="39"/>
      <c r="C313" s="40"/>
      <c r="D313" s="209" t="s">
        <v>147</v>
      </c>
      <c r="E313" s="40"/>
      <c r="F313" s="210" t="s">
        <v>833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147</v>
      </c>
      <c r="AU313" s="17" t="s">
        <v>84</v>
      </c>
    </row>
    <row r="314" s="2" customFormat="1" ht="16.5" customHeight="1">
      <c r="A314" s="38"/>
      <c r="B314" s="39"/>
      <c r="C314" s="251" t="s">
        <v>223</v>
      </c>
      <c r="D314" s="251" t="s">
        <v>732</v>
      </c>
      <c r="E314" s="252" t="s">
        <v>839</v>
      </c>
      <c r="F314" s="253" t="s">
        <v>840</v>
      </c>
      <c r="G314" s="254" t="s">
        <v>191</v>
      </c>
      <c r="H314" s="255">
        <v>17.864000000000001</v>
      </c>
      <c r="I314" s="256"/>
      <c r="J314" s="257">
        <f>ROUND(I314*H314,2)</f>
        <v>0</v>
      </c>
      <c r="K314" s="253" t="s">
        <v>662</v>
      </c>
      <c r="L314" s="258"/>
      <c r="M314" s="259" t="s">
        <v>19</v>
      </c>
      <c r="N314" s="260" t="s">
        <v>45</v>
      </c>
      <c r="O314" s="84"/>
      <c r="P314" s="205">
        <f>O314*H314</f>
        <v>0</v>
      </c>
      <c r="Q314" s="205">
        <v>0</v>
      </c>
      <c r="R314" s="205">
        <f>Q314*H314</f>
        <v>0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161</v>
      </c>
      <c r="AT314" s="207" t="s">
        <v>732</v>
      </c>
      <c r="AU314" s="207" t="s">
        <v>84</v>
      </c>
      <c r="AY314" s="17" t="s">
        <v>140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146</v>
      </c>
      <c r="BM314" s="207" t="s">
        <v>320</v>
      </c>
    </row>
    <row r="315" s="2" customFormat="1">
      <c r="A315" s="38"/>
      <c r="B315" s="39"/>
      <c r="C315" s="40"/>
      <c r="D315" s="209" t="s">
        <v>147</v>
      </c>
      <c r="E315" s="40"/>
      <c r="F315" s="210" t="s">
        <v>840</v>
      </c>
      <c r="G315" s="40"/>
      <c r="H315" s="40"/>
      <c r="I315" s="211"/>
      <c r="J315" s="40"/>
      <c r="K315" s="40"/>
      <c r="L315" s="44"/>
      <c r="M315" s="212"/>
      <c r="N315" s="213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147</v>
      </c>
      <c r="AU315" s="17" t="s">
        <v>84</v>
      </c>
    </row>
    <row r="316" s="11" customFormat="1" ht="22.8" customHeight="1">
      <c r="A316" s="11"/>
      <c r="B316" s="182"/>
      <c r="C316" s="183"/>
      <c r="D316" s="184" t="s">
        <v>73</v>
      </c>
      <c r="E316" s="225" t="s">
        <v>161</v>
      </c>
      <c r="F316" s="225" t="s">
        <v>841</v>
      </c>
      <c r="G316" s="183"/>
      <c r="H316" s="183"/>
      <c r="I316" s="186"/>
      <c r="J316" s="226">
        <f>BK316</f>
        <v>0</v>
      </c>
      <c r="K316" s="183"/>
      <c r="L316" s="188"/>
      <c r="M316" s="189"/>
      <c r="N316" s="190"/>
      <c r="O316" s="190"/>
      <c r="P316" s="191">
        <f>SUM(P317:P358)</f>
        <v>0</v>
      </c>
      <c r="Q316" s="190"/>
      <c r="R316" s="191">
        <f>SUM(R317:R358)</f>
        <v>0</v>
      </c>
      <c r="S316" s="190"/>
      <c r="T316" s="192">
        <f>SUM(T317:T358)</f>
        <v>0</v>
      </c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R316" s="193" t="s">
        <v>82</v>
      </c>
      <c r="AT316" s="194" t="s">
        <v>73</v>
      </c>
      <c r="AU316" s="194" t="s">
        <v>82</v>
      </c>
      <c r="AY316" s="193" t="s">
        <v>140</v>
      </c>
      <c r="BK316" s="195">
        <f>SUM(BK317:BK358)</f>
        <v>0</v>
      </c>
    </row>
    <row r="317" s="2" customFormat="1" ht="16.5" customHeight="1">
      <c r="A317" s="38"/>
      <c r="B317" s="39"/>
      <c r="C317" s="196" t="s">
        <v>244</v>
      </c>
      <c r="D317" s="196" t="s">
        <v>141</v>
      </c>
      <c r="E317" s="197" t="s">
        <v>842</v>
      </c>
      <c r="F317" s="198" t="s">
        <v>843</v>
      </c>
      <c r="G317" s="199" t="s">
        <v>242</v>
      </c>
      <c r="H317" s="200">
        <v>11</v>
      </c>
      <c r="I317" s="201"/>
      <c r="J317" s="202">
        <f>ROUND(I317*H317,2)</f>
        <v>0</v>
      </c>
      <c r="K317" s="198" t="s">
        <v>662</v>
      </c>
      <c r="L317" s="44"/>
      <c r="M317" s="203" t="s">
        <v>19</v>
      </c>
      <c r="N317" s="204" t="s">
        <v>45</v>
      </c>
      <c r="O317" s="84"/>
      <c r="P317" s="205">
        <f>O317*H317</f>
        <v>0</v>
      </c>
      <c r="Q317" s="205">
        <v>0</v>
      </c>
      <c r="R317" s="205">
        <f>Q317*H317</f>
        <v>0</v>
      </c>
      <c r="S317" s="205">
        <v>0</v>
      </c>
      <c r="T317" s="20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07" t="s">
        <v>146</v>
      </c>
      <c r="AT317" s="207" t="s">
        <v>141</v>
      </c>
      <c r="AU317" s="207" t="s">
        <v>84</v>
      </c>
      <c r="AY317" s="17" t="s">
        <v>140</v>
      </c>
      <c r="BE317" s="208">
        <f>IF(N317="základní",J317,0)</f>
        <v>0</v>
      </c>
      <c r="BF317" s="208">
        <f>IF(N317="snížená",J317,0)</f>
        <v>0</v>
      </c>
      <c r="BG317" s="208">
        <f>IF(N317="zákl. přenesená",J317,0)</f>
        <v>0</v>
      </c>
      <c r="BH317" s="208">
        <f>IF(N317="sníž. přenesená",J317,0)</f>
        <v>0</v>
      </c>
      <c r="BI317" s="208">
        <f>IF(N317="nulová",J317,0)</f>
        <v>0</v>
      </c>
      <c r="BJ317" s="17" t="s">
        <v>82</v>
      </c>
      <c r="BK317" s="208">
        <f>ROUND(I317*H317,2)</f>
        <v>0</v>
      </c>
      <c r="BL317" s="17" t="s">
        <v>146</v>
      </c>
      <c r="BM317" s="207" t="s">
        <v>325</v>
      </c>
    </row>
    <row r="318" s="2" customFormat="1">
      <c r="A318" s="38"/>
      <c r="B318" s="39"/>
      <c r="C318" s="40"/>
      <c r="D318" s="209" t="s">
        <v>147</v>
      </c>
      <c r="E318" s="40"/>
      <c r="F318" s="210" t="s">
        <v>843</v>
      </c>
      <c r="G318" s="40"/>
      <c r="H318" s="40"/>
      <c r="I318" s="211"/>
      <c r="J318" s="40"/>
      <c r="K318" s="40"/>
      <c r="L318" s="44"/>
      <c r="M318" s="212"/>
      <c r="N318" s="213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147</v>
      </c>
      <c r="AU318" s="17" t="s">
        <v>84</v>
      </c>
    </row>
    <row r="319" s="2" customFormat="1">
      <c r="A319" s="38"/>
      <c r="B319" s="39"/>
      <c r="C319" s="40"/>
      <c r="D319" s="227" t="s">
        <v>663</v>
      </c>
      <c r="E319" s="40"/>
      <c r="F319" s="228" t="s">
        <v>844</v>
      </c>
      <c r="G319" s="40"/>
      <c r="H319" s="40"/>
      <c r="I319" s="211"/>
      <c r="J319" s="40"/>
      <c r="K319" s="40"/>
      <c r="L319" s="44"/>
      <c r="M319" s="212"/>
      <c r="N319" s="213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663</v>
      </c>
      <c r="AU319" s="17" t="s">
        <v>84</v>
      </c>
    </row>
    <row r="320" s="2" customFormat="1" ht="16.5" customHeight="1">
      <c r="A320" s="38"/>
      <c r="B320" s="39"/>
      <c r="C320" s="251" t="s">
        <v>230</v>
      </c>
      <c r="D320" s="251" t="s">
        <v>732</v>
      </c>
      <c r="E320" s="252" t="s">
        <v>845</v>
      </c>
      <c r="F320" s="253" t="s">
        <v>846</v>
      </c>
      <c r="G320" s="254" t="s">
        <v>242</v>
      </c>
      <c r="H320" s="255">
        <v>11</v>
      </c>
      <c r="I320" s="256"/>
      <c r="J320" s="257">
        <f>ROUND(I320*H320,2)</f>
        <v>0</v>
      </c>
      <c r="K320" s="253" t="s">
        <v>662</v>
      </c>
      <c r="L320" s="258"/>
      <c r="M320" s="259" t="s">
        <v>19</v>
      </c>
      <c r="N320" s="260" t="s">
        <v>45</v>
      </c>
      <c r="O320" s="84"/>
      <c r="P320" s="205">
        <f>O320*H320</f>
        <v>0</v>
      </c>
      <c r="Q320" s="205">
        <v>0</v>
      </c>
      <c r="R320" s="205">
        <f>Q320*H320</f>
        <v>0</v>
      </c>
      <c r="S320" s="205">
        <v>0</v>
      </c>
      <c r="T320" s="20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07" t="s">
        <v>161</v>
      </c>
      <c r="AT320" s="207" t="s">
        <v>732</v>
      </c>
      <c r="AU320" s="207" t="s">
        <v>84</v>
      </c>
      <c r="AY320" s="17" t="s">
        <v>140</v>
      </c>
      <c r="BE320" s="208">
        <f>IF(N320="základní",J320,0)</f>
        <v>0</v>
      </c>
      <c r="BF320" s="208">
        <f>IF(N320="snížená",J320,0)</f>
        <v>0</v>
      </c>
      <c r="BG320" s="208">
        <f>IF(N320="zákl. přenesená",J320,0)</f>
        <v>0</v>
      </c>
      <c r="BH320" s="208">
        <f>IF(N320="sníž. přenesená",J320,0)</f>
        <v>0</v>
      </c>
      <c r="BI320" s="208">
        <f>IF(N320="nulová",J320,0)</f>
        <v>0</v>
      </c>
      <c r="BJ320" s="17" t="s">
        <v>82</v>
      </c>
      <c r="BK320" s="208">
        <f>ROUND(I320*H320,2)</f>
        <v>0</v>
      </c>
      <c r="BL320" s="17" t="s">
        <v>146</v>
      </c>
      <c r="BM320" s="207" t="s">
        <v>328</v>
      </c>
    </row>
    <row r="321" s="2" customFormat="1">
      <c r="A321" s="38"/>
      <c r="B321" s="39"/>
      <c r="C321" s="40"/>
      <c r="D321" s="209" t="s">
        <v>147</v>
      </c>
      <c r="E321" s="40"/>
      <c r="F321" s="210" t="s">
        <v>846</v>
      </c>
      <c r="G321" s="40"/>
      <c r="H321" s="40"/>
      <c r="I321" s="211"/>
      <c r="J321" s="40"/>
      <c r="K321" s="40"/>
      <c r="L321" s="44"/>
      <c r="M321" s="212"/>
      <c r="N321" s="213"/>
      <c r="O321" s="84"/>
      <c r="P321" s="84"/>
      <c r="Q321" s="84"/>
      <c r="R321" s="84"/>
      <c r="S321" s="84"/>
      <c r="T321" s="8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147</v>
      </c>
      <c r="AU321" s="17" t="s">
        <v>84</v>
      </c>
    </row>
    <row r="322" s="2" customFormat="1" ht="16.5" customHeight="1">
      <c r="A322" s="38"/>
      <c r="B322" s="39"/>
      <c r="C322" s="196" t="s">
        <v>331</v>
      </c>
      <c r="D322" s="196" t="s">
        <v>141</v>
      </c>
      <c r="E322" s="197" t="s">
        <v>847</v>
      </c>
      <c r="F322" s="198" t="s">
        <v>848</v>
      </c>
      <c r="G322" s="199" t="s">
        <v>242</v>
      </c>
      <c r="H322" s="200">
        <v>11</v>
      </c>
      <c r="I322" s="201"/>
      <c r="J322" s="202">
        <f>ROUND(I322*H322,2)</f>
        <v>0</v>
      </c>
      <c r="K322" s="198" t="s">
        <v>662</v>
      </c>
      <c r="L322" s="44"/>
      <c r="M322" s="203" t="s">
        <v>19</v>
      </c>
      <c r="N322" s="204" t="s">
        <v>45</v>
      </c>
      <c r="O322" s="84"/>
      <c r="P322" s="205">
        <f>O322*H322</f>
        <v>0</v>
      </c>
      <c r="Q322" s="205">
        <v>0</v>
      </c>
      <c r="R322" s="205">
        <f>Q322*H322</f>
        <v>0</v>
      </c>
      <c r="S322" s="205">
        <v>0</v>
      </c>
      <c r="T322" s="20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07" t="s">
        <v>146</v>
      </c>
      <c r="AT322" s="207" t="s">
        <v>141</v>
      </c>
      <c r="AU322" s="207" t="s">
        <v>84</v>
      </c>
      <c r="AY322" s="17" t="s">
        <v>140</v>
      </c>
      <c r="BE322" s="208">
        <f>IF(N322="základní",J322,0)</f>
        <v>0</v>
      </c>
      <c r="BF322" s="208">
        <f>IF(N322="snížená",J322,0)</f>
        <v>0</v>
      </c>
      <c r="BG322" s="208">
        <f>IF(N322="zákl. přenesená",J322,0)</f>
        <v>0</v>
      </c>
      <c r="BH322" s="208">
        <f>IF(N322="sníž. přenesená",J322,0)</f>
        <v>0</v>
      </c>
      <c r="BI322" s="208">
        <f>IF(N322="nulová",J322,0)</f>
        <v>0</v>
      </c>
      <c r="BJ322" s="17" t="s">
        <v>82</v>
      </c>
      <c r="BK322" s="208">
        <f>ROUND(I322*H322,2)</f>
        <v>0</v>
      </c>
      <c r="BL322" s="17" t="s">
        <v>146</v>
      </c>
      <c r="BM322" s="207" t="s">
        <v>335</v>
      </c>
    </row>
    <row r="323" s="2" customFormat="1">
      <c r="A323" s="38"/>
      <c r="B323" s="39"/>
      <c r="C323" s="40"/>
      <c r="D323" s="209" t="s">
        <v>147</v>
      </c>
      <c r="E323" s="40"/>
      <c r="F323" s="210" t="s">
        <v>848</v>
      </c>
      <c r="G323" s="40"/>
      <c r="H323" s="40"/>
      <c r="I323" s="211"/>
      <c r="J323" s="40"/>
      <c r="K323" s="40"/>
      <c r="L323" s="44"/>
      <c r="M323" s="212"/>
      <c r="N323" s="213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147</v>
      </c>
      <c r="AU323" s="17" t="s">
        <v>84</v>
      </c>
    </row>
    <row r="324" s="2" customFormat="1">
      <c r="A324" s="38"/>
      <c r="B324" s="39"/>
      <c r="C324" s="40"/>
      <c r="D324" s="227" t="s">
        <v>663</v>
      </c>
      <c r="E324" s="40"/>
      <c r="F324" s="228" t="s">
        <v>849</v>
      </c>
      <c r="G324" s="40"/>
      <c r="H324" s="40"/>
      <c r="I324" s="211"/>
      <c r="J324" s="40"/>
      <c r="K324" s="40"/>
      <c r="L324" s="44"/>
      <c r="M324" s="212"/>
      <c r="N324" s="213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663</v>
      </c>
      <c r="AU324" s="17" t="s">
        <v>84</v>
      </c>
    </row>
    <row r="325" s="2" customFormat="1" ht="16.5" customHeight="1">
      <c r="A325" s="38"/>
      <c r="B325" s="39"/>
      <c r="C325" s="251" t="s">
        <v>234</v>
      </c>
      <c r="D325" s="251" t="s">
        <v>732</v>
      </c>
      <c r="E325" s="252" t="s">
        <v>850</v>
      </c>
      <c r="F325" s="253" t="s">
        <v>851</v>
      </c>
      <c r="G325" s="254" t="s">
        <v>242</v>
      </c>
      <c r="H325" s="255">
        <v>11</v>
      </c>
      <c r="I325" s="256"/>
      <c r="J325" s="257">
        <f>ROUND(I325*H325,2)</f>
        <v>0</v>
      </c>
      <c r="K325" s="253" t="s">
        <v>662</v>
      </c>
      <c r="L325" s="258"/>
      <c r="M325" s="259" t="s">
        <v>19</v>
      </c>
      <c r="N325" s="260" t="s">
        <v>45</v>
      </c>
      <c r="O325" s="84"/>
      <c r="P325" s="205">
        <f>O325*H325</f>
        <v>0</v>
      </c>
      <c r="Q325" s="205">
        <v>0</v>
      </c>
      <c r="R325" s="205">
        <f>Q325*H325</f>
        <v>0</v>
      </c>
      <c r="S325" s="205">
        <v>0</v>
      </c>
      <c r="T325" s="20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07" t="s">
        <v>161</v>
      </c>
      <c r="AT325" s="207" t="s">
        <v>732</v>
      </c>
      <c r="AU325" s="207" t="s">
        <v>84</v>
      </c>
      <c r="AY325" s="17" t="s">
        <v>140</v>
      </c>
      <c r="BE325" s="208">
        <f>IF(N325="základní",J325,0)</f>
        <v>0</v>
      </c>
      <c r="BF325" s="208">
        <f>IF(N325="snížená",J325,0)</f>
        <v>0</v>
      </c>
      <c r="BG325" s="208">
        <f>IF(N325="zákl. přenesená",J325,0)</f>
        <v>0</v>
      </c>
      <c r="BH325" s="208">
        <f>IF(N325="sníž. přenesená",J325,0)</f>
        <v>0</v>
      </c>
      <c r="BI325" s="208">
        <f>IF(N325="nulová",J325,0)</f>
        <v>0</v>
      </c>
      <c r="BJ325" s="17" t="s">
        <v>82</v>
      </c>
      <c r="BK325" s="208">
        <f>ROUND(I325*H325,2)</f>
        <v>0</v>
      </c>
      <c r="BL325" s="17" t="s">
        <v>146</v>
      </c>
      <c r="BM325" s="207" t="s">
        <v>338</v>
      </c>
    </row>
    <row r="326" s="2" customFormat="1">
      <c r="A326" s="38"/>
      <c r="B326" s="39"/>
      <c r="C326" s="40"/>
      <c r="D326" s="209" t="s">
        <v>147</v>
      </c>
      <c r="E326" s="40"/>
      <c r="F326" s="210" t="s">
        <v>851</v>
      </c>
      <c r="G326" s="40"/>
      <c r="H326" s="40"/>
      <c r="I326" s="211"/>
      <c r="J326" s="40"/>
      <c r="K326" s="40"/>
      <c r="L326" s="44"/>
      <c r="M326" s="212"/>
      <c r="N326" s="213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147</v>
      </c>
      <c r="AU326" s="17" t="s">
        <v>84</v>
      </c>
    </row>
    <row r="327" s="2" customFormat="1" ht="16.5" customHeight="1">
      <c r="A327" s="38"/>
      <c r="B327" s="39"/>
      <c r="C327" s="251" t="s">
        <v>339</v>
      </c>
      <c r="D327" s="251" t="s">
        <v>732</v>
      </c>
      <c r="E327" s="252" t="s">
        <v>852</v>
      </c>
      <c r="F327" s="253" t="s">
        <v>853</v>
      </c>
      <c r="G327" s="254" t="s">
        <v>242</v>
      </c>
      <c r="H327" s="255">
        <v>11</v>
      </c>
      <c r="I327" s="256"/>
      <c r="J327" s="257">
        <f>ROUND(I327*H327,2)</f>
        <v>0</v>
      </c>
      <c r="K327" s="253" t="s">
        <v>662</v>
      </c>
      <c r="L327" s="258"/>
      <c r="M327" s="259" t="s">
        <v>19</v>
      </c>
      <c r="N327" s="260" t="s">
        <v>45</v>
      </c>
      <c r="O327" s="84"/>
      <c r="P327" s="205">
        <f>O327*H327</f>
        <v>0</v>
      </c>
      <c r="Q327" s="205">
        <v>0</v>
      </c>
      <c r="R327" s="205">
        <f>Q327*H327</f>
        <v>0</v>
      </c>
      <c r="S327" s="205">
        <v>0</v>
      </c>
      <c r="T327" s="20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07" t="s">
        <v>161</v>
      </c>
      <c r="AT327" s="207" t="s">
        <v>732</v>
      </c>
      <c r="AU327" s="207" t="s">
        <v>84</v>
      </c>
      <c r="AY327" s="17" t="s">
        <v>140</v>
      </c>
      <c r="BE327" s="208">
        <f>IF(N327="základní",J327,0)</f>
        <v>0</v>
      </c>
      <c r="BF327" s="208">
        <f>IF(N327="snížená",J327,0)</f>
        <v>0</v>
      </c>
      <c r="BG327" s="208">
        <f>IF(N327="zákl. přenesená",J327,0)</f>
        <v>0</v>
      </c>
      <c r="BH327" s="208">
        <f>IF(N327="sníž. přenesená",J327,0)</f>
        <v>0</v>
      </c>
      <c r="BI327" s="208">
        <f>IF(N327="nulová",J327,0)</f>
        <v>0</v>
      </c>
      <c r="BJ327" s="17" t="s">
        <v>82</v>
      </c>
      <c r="BK327" s="208">
        <f>ROUND(I327*H327,2)</f>
        <v>0</v>
      </c>
      <c r="BL327" s="17" t="s">
        <v>146</v>
      </c>
      <c r="BM327" s="207" t="s">
        <v>342</v>
      </c>
    </row>
    <row r="328" s="2" customFormat="1">
      <c r="A328" s="38"/>
      <c r="B328" s="39"/>
      <c r="C328" s="40"/>
      <c r="D328" s="209" t="s">
        <v>147</v>
      </c>
      <c r="E328" s="40"/>
      <c r="F328" s="210" t="s">
        <v>853</v>
      </c>
      <c r="G328" s="40"/>
      <c r="H328" s="40"/>
      <c r="I328" s="211"/>
      <c r="J328" s="40"/>
      <c r="K328" s="40"/>
      <c r="L328" s="44"/>
      <c r="M328" s="212"/>
      <c r="N328" s="213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147</v>
      </c>
      <c r="AU328" s="17" t="s">
        <v>84</v>
      </c>
    </row>
    <row r="329" s="2" customFormat="1" ht="16.5" customHeight="1">
      <c r="A329" s="38"/>
      <c r="B329" s="39"/>
      <c r="C329" s="196" t="s">
        <v>238</v>
      </c>
      <c r="D329" s="196" t="s">
        <v>141</v>
      </c>
      <c r="E329" s="197" t="s">
        <v>854</v>
      </c>
      <c r="F329" s="198" t="s">
        <v>855</v>
      </c>
      <c r="G329" s="199" t="s">
        <v>242</v>
      </c>
      <c r="H329" s="200">
        <v>11</v>
      </c>
      <c r="I329" s="201"/>
      <c r="J329" s="202">
        <f>ROUND(I329*H329,2)</f>
        <v>0</v>
      </c>
      <c r="K329" s="198" t="s">
        <v>662</v>
      </c>
      <c r="L329" s="44"/>
      <c r="M329" s="203" t="s">
        <v>19</v>
      </c>
      <c r="N329" s="204" t="s">
        <v>45</v>
      </c>
      <c r="O329" s="84"/>
      <c r="P329" s="205">
        <f>O329*H329</f>
        <v>0</v>
      </c>
      <c r="Q329" s="205">
        <v>0</v>
      </c>
      <c r="R329" s="205">
        <f>Q329*H329</f>
        <v>0</v>
      </c>
      <c r="S329" s="205">
        <v>0</v>
      </c>
      <c r="T329" s="20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07" t="s">
        <v>146</v>
      </c>
      <c r="AT329" s="207" t="s">
        <v>141</v>
      </c>
      <c r="AU329" s="207" t="s">
        <v>84</v>
      </c>
      <c r="AY329" s="17" t="s">
        <v>140</v>
      </c>
      <c r="BE329" s="208">
        <f>IF(N329="základní",J329,0)</f>
        <v>0</v>
      </c>
      <c r="BF329" s="208">
        <f>IF(N329="snížená",J329,0)</f>
        <v>0</v>
      </c>
      <c r="BG329" s="208">
        <f>IF(N329="zákl. přenesená",J329,0)</f>
        <v>0</v>
      </c>
      <c r="BH329" s="208">
        <f>IF(N329="sníž. přenesená",J329,0)</f>
        <v>0</v>
      </c>
      <c r="BI329" s="208">
        <f>IF(N329="nulová",J329,0)</f>
        <v>0</v>
      </c>
      <c r="BJ329" s="17" t="s">
        <v>82</v>
      </c>
      <c r="BK329" s="208">
        <f>ROUND(I329*H329,2)</f>
        <v>0</v>
      </c>
      <c r="BL329" s="17" t="s">
        <v>146</v>
      </c>
      <c r="BM329" s="207" t="s">
        <v>345</v>
      </c>
    </row>
    <row r="330" s="2" customFormat="1">
      <c r="A330" s="38"/>
      <c r="B330" s="39"/>
      <c r="C330" s="40"/>
      <c r="D330" s="209" t="s">
        <v>147</v>
      </c>
      <c r="E330" s="40"/>
      <c r="F330" s="210" t="s">
        <v>855</v>
      </c>
      <c r="G330" s="40"/>
      <c r="H330" s="40"/>
      <c r="I330" s="211"/>
      <c r="J330" s="40"/>
      <c r="K330" s="40"/>
      <c r="L330" s="44"/>
      <c r="M330" s="212"/>
      <c r="N330" s="213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147</v>
      </c>
      <c r="AU330" s="17" t="s">
        <v>84</v>
      </c>
    </row>
    <row r="331" s="2" customFormat="1">
      <c r="A331" s="38"/>
      <c r="B331" s="39"/>
      <c r="C331" s="40"/>
      <c r="D331" s="227" t="s">
        <v>663</v>
      </c>
      <c r="E331" s="40"/>
      <c r="F331" s="228" t="s">
        <v>856</v>
      </c>
      <c r="G331" s="40"/>
      <c r="H331" s="40"/>
      <c r="I331" s="211"/>
      <c r="J331" s="40"/>
      <c r="K331" s="40"/>
      <c r="L331" s="44"/>
      <c r="M331" s="212"/>
      <c r="N331" s="213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663</v>
      </c>
      <c r="AU331" s="17" t="s">
        <v>84</v>
      </c>
    </row>
    <row r="332" s="2" customFormat="1" ht="16.5" customHeight="1">
      <c r="A332" s="38"/>
      <c r="B332" s="39"/>
      <c r="C332" s="251" t="s">
        <v>346</v>
      </c>
      <c r="D332" s="251" t="s">
        <v>732</v>
      </c>
      <c r="E332" s="252" t="s">
        <v>857</v>
      </c>
      <c r="F332" s="253" t="s">
        <v>858</v>
      </c>
      <c r="G332" s="254" t="s">
        <v>242</v>
      </c>
      <c r="H332" s="255">
        <v>11</v>
      </c>
      <c r="I332" s="256"/>
      <c r="J332" s="257">
        <f>ROUND(I332*H332,2)</f>
        <v>0</v>
      </c>
      <c r="K332" s="253" t="s">
        <v>662</v>
      </c>
      <c r="L332" s="258"/>
      <c r="M332" s="259" t="s">
        <v>19</v>
      </c>
      <c r="N332" s="260" t="s">
        <v>45</v>
      </c>
      <c r="O332" s="84"/>
      <c r="P332" s="205">
        <f>O332*H332</f>
        <v>0</v>
      </c>
      <c r="Q332" s="205">
        <v>0</v>
      </c>
      <c r="R332" s="205">
        <f>Q332*H332</f>
        <v>0</v>
      </c>
      <c r="S332" s="205">
        <v>0</v>
      </c>
      <c r="T332" s="20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07" t="s">
        <v>161</v>
      </c>
      <c r="AT332" s="207" t="s">
        <v>732</v>
      </c>
      <c r="AU332" s="207" t="s">
        <v>84</v>
      </c>
      <c r="AY332" s="17" t="s">
        <v>140</v>
      </c>
      <c r="BE332" s="208">
        <f>IF(N332="základní",J332,0)</f>
        <v>0</v>
      </c>
      <c r="BF332" s="208">
        <f>IF(N332="snížená",J332,0)</f>
        <v>0</v>
      </c>
      <c r="BG332" s="208">
        <f>IF(N332="zákl. přenesená",J332,0)</f>
        <v>0</v>
      </c>
      <c r="BH332" s="208">
        <f>IF(N332="sníž. přenesená",J332,0)</f>
        <v>0</v>
      </c>
      <c r="BI332" s="208">
        <f>IF(N332="nulová",J332,0)</f>
        <v>0</v>
      </c>
      <c r="BJ332" s="17" t="s">
        <v>82</v>
      </c>
      <c r="BK332" s="208">
        <f>ROUND(I332*H332,2)</f>
        <v>0</v>
      </c>
      <c r="BL332" s="17" t="s">
        <v>146</v>
      </c>
      <c r="BM332" s="207" t="s">
        <v>349</v>
      </c>
    </row>
    <row r="333" s="2" customFormat="1">
      <c r="A333" s="38"/>
      <c r="B333" s="39"/>
      <c r="C333" s="40"/>
      <c r="D333" s="209" t="s">
        <v>147</v>
      </c>
      <c r="E333" s="40"/>
      <c r="F333" s="210" t="s">
        <v>858</v>
      </c>
      <c r="G333" s="40"/>
      <c r="H333" s="40"/>
      <c r="I333" s="211"/>
      <c r="J333" s="40"/>
      <c r="K333" s="40"/>
      <c r="L333" s="44"/>
      <c r="M333" s="212"/>
      <c r="N333" s="213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147</v>
      </c>
      <c r="AU333" s="17" t="s">
        <v>84</v>
      </c>
    </row>
    <row r="334" s="2" customFormat="1" ht="16.5" customHeight="1">
      <c r="A334" s="38"/>
      <c r="B334" s="39"/>
      <c r="C334" s="196" t="s">
        <v>243</v>
      </c>
      <c r="D334" s="196" t="s">
        <v>141</v>
      </c>
      <c r="E334" s="197" t="s">
        <v>859</v>
      </c>
      <c r="F334" s="198" t="s">
        <v>860</v>
      </c>
      <c r="G334" s="199" t="s">
        <v>242</v>
      </c>
      <c r="H334" s="200">
        <v>11</v>
      </c>
      <c r="I334" s="201"/>
      <c r="J334" s="202">
        <f>ROUND(I334*H334,2)</f>
        <v>0</v>
      </c>
      <c r="K334" s="198" t="s">
        <v>662</v>
      </c>
      <c r="L334" s="44"/>
      <c r="M334" s="203" t="s">
        <v>19</v>
      </c>
      <c r="N334" s="204" t="s">
        <v>45</v>
      </c>
      <c r="O334" s="84"/>
      <c r="P334" s="205">
        <f>O334*H334</f>
        <v>0</v>
      </c>
      <c r="Q334" s="205">
        <v>0</v>
      </c>
      <c r="R334" s="205">
        <f>Q334*H334</f>
        <v>0</v>
      </c>
      <c r="S334" s="205">
        <v>0</v>
      </c>
      <c r="T334" s="20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07" t="s">
        <v>146</v>
      </c>
      <c r="AT334" s="207" t="s">
        <v>141</v>
      </c>
      <c r="AU334" s="207" t="s">
        <v>84</v>
      </c>
      <c r="AY334" s="17" t="s">
        <v>140</v>
      </c>
      <c r="BE334" s="208">
        <f>IF(N334="základní",J334,0)</f>
        <v>0</v>
      </c>
      <c r="BF334" s="208">
        <f>IF(N334="snížená",J334,0)</f>
        <v>0</v>
      </c>
      <c r="BG334" s="208">
        <f>IF(N334="zákl. přenesená",J334,0)</f>
        <v>0</v>
      </c>
      <c r="BH334" s="208">
        <f>IF(N334="sníž. přenesená",J334,0)</f>
        <v>0</v>
      </c>
      <c r="BI334" s="208">
        <f>IF(N334="nulová",J334,0)</f>
        <v>0</v>
      </c>
      <c r="BJ334" s="17" t="s">
        <v>82</v>
      </c>
      <c r="BK334" s="208">
        <f>ROUND(I334*H334,2)</f>
        <v>0</v>
      </c>
      <c r="BL334" s="17" t="s">
        <v>146</v>
      </c>
      <c r="BM334" s="207" t="s">
        <v>352</v>
      </c>
    </row>
    <row r="335" s="2" customFormat="1">
      <c r="A335" s="38"/>
      <c r="B335" s="39"/>
      <c r="C335" s="40"/>
      <c r="D335" s="209" t="s">
        <v>147</v>
      </c>
      <c r="E335" s="40"/>
      <c r="F335" s="210" t="s">
        <v>860</v>
      </c>
      <c r="G335" s="40"/>
      <c r="H335" s="40"/>
      <c r="I335" s="211"/>
      <c r="J335" s="40"/>
      <c r="K335" s="40"/>
      <c r="L335" s="44"/>
      <c r="M335" s="212"/>
      <c r="N335" s="213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147</v>
      </c>
      <c r="AU335" s="17" t="s">
        <v>84</v>
      </c>
    </row>
    <row r="336" s="2" customFormat="1">
      <c r="A336" s="38"/>
      <c r="B336" s="39"/>
      <c r="C336" s="40"/>
      <c r="D336" s="227" t="s">
        <v>663</v>
      </c>
      <c r="E336" s="40"/>
      <c r="F336" s="228" t="s">
        <v>861</v>
      </c>
      <c r="G336" s="40"/>
      <c r="H336" s="40"/>
      <c r="I336" s="211"/>
      <c r="J336" s="40"/>
      <c r="K336" s="40"/>
      <c r="L336" s="44"/>
      <c r="M336" s="212"/>
      <c r="N336" s="213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663</v>
      </c>
      <c r="AU336" s="17" t="s">
        <v>84</v>
      </c>
    </row>
    <row r="337" s="2" customFormat="1" ht="16.5" customHeight="1">
      <c r="A337" s="38"/>
      <c r="B337" s="39"/>
      <c r="C337" s="251" t="s">
        <v>353</v>
      </c>
      <c r="D337" s="251" t="s">
        <v>732</v>
      </c>
      <c r="E337" s="252" t="s">
        <v>862</v>
      </c>
      <c r="F337" s="253" t="s">
        <v>863</v>
      </c>
      <c r="G337" s="254" t="s">
        <v>242</v>
      </c>
      <c r="H337" s="255">
        <v>11</v>
      </c>
      <c r="I337" s="256"/>
      <c r="J337" s="257">
        <f>ROUND(I337*H337,2)</f>
        <v>0</v>
      </c>
      <c r="K337" s="253" t="s">
        <v>662</v>
      </c>
      <c r="L337" s="258"/>
      <c r="M337" s="259" t="s">
        <v>19</v>
      </c>
      <c r="N337" s="260" t="s">
        <v>45</v>
      </c>
      <c r="O337" s="84"/>
      <c r="P337" s="205">
        <f>O337*H337</f>
        <v>0</v>
      </c>
      <c r="Q337" s="205">
        <v>0</v>
      </c>
      <c r="R337" s="205">
        <f>Q337*H337</f>
        <v>0</v>
      </c>
      <c r="S337" s="205">
        <v>0</v>
      </c>
      <c r="T337" s="20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07" t="s">
        <v>161</v>
      </c>
      <c r="AT337" s="207" t="s">
        <v>732</v>
      </c>
      <c r="AU337" s="207" t="s">
        <v>84</v>
      </c>
      <c r="AY337" s="17" t="s">
        <v>140</v>
      </c>
      <c r="BE337" s="208">
        <f>IF(N337="základní",J337,0)</f>
        <v>0</v>
      </c>
      <c r="BF337" s="208">
        <f>IF(N337="snížená",J337,0)</f>
        <v>0</v>
      </c>
      <c r="BG337" s="208">
        <f>IF(N337="zákl. přenesená",J337,0)</f>
        <v>0</v>
      </c>
      <c r="BH337" s="208">
        <f>IF(N337="sníž. přenesená",J337,0)</f>
        <v>0</v>
      </c>
      <c r="BI337" s="208">
        <f>IF(N337="nulová",J337,0)</f>
        <v>0</v>
      </c>
      <c r="BJ337" s="17" t="s">
        <v>82</v>
      </c>
      <c r="BK337" s="208">
        <f>ROUND(I337*H337,2)</f>
        <v>0</v>
      </c>
      <c r="BL337" s="17" t="s">
        <v>146</v>
      </c>
      <c r="BM337" s="207" t="s">
        <v>356</v>
      </c>
    </row>
    <row r="338" s="2" customFormat="1">
      <c r="A338" s="38"/>
      <c r="B338" s="39"/>
      <c r="C338" s="40"/>
      <c r="D338" s="209" t="s">
        <v>147</v>
      </c>
      <c r="E338" s="40"/>
      <c r="F338" s="210" t="s">
        <v>863</v>
      </c>
      <c r="G338" s="40"/>
      <c r="H338" s="40"/>
      <c r="I338" s="211"/>
      <c r="J338" s="40"/>
      <c r="K338" s="40"/>
      <c r="L338" s="44"/>
      <c r="M338" s="212"/>
      <c r="N338" s="213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147</v>
      </c>
      <c r="AU338" s="17" t="s">
        <v>84</v>
      </c>
    </row>
    <row r="339" s="2" customFormat="1" ht="16.5" customHeight="1">
      <c r="A339" s="38"/>
      <c r="B339" s="39"/>
      <c r="C339" s="196" t="s">
        <v>249</v>
      </c>
      <c r="D339" s="196" t="s">
        <v>141</v>
      </c>
      <c r="E339" s="197" t="s">
        <v>864</v>
      </c>
      <c r="F339" s="198" t="s">
        <v>865</v>
      </c>
      <c r="G339" s="199" t="s">
        <v>242</v>
      </c>
      <c r="H339" s="200">
        <v>11</v>
      </c>
      <c r="I339" s="201"/>
      <c r="J339" s="202">
        <f>ROUND(I339*H339,2)</f>
        <v>0</v>
      </c>
      <c r="K339" s="198" t="s">
        <v>662</v>
      </c>
      <c r="L339" s="44"/>
      <c r="M339" s="203" t="s">
        <v>19</v>
      </c>
      <c r="N339" s="204" t="s">
        <v>45</v>
      </c>
      <c r="O339" s="84"/>
      <c r="P339" s="205">
        <f>O339*H339</f>
        <v>0</v>
      </c>
      <c r="Q339" s="205">
        <v>0</v>
      </c>
      <c r="R339" s="205">
        <f>Q339*H339</f>
        <v>0</v>
      </c>
      <c r="S339" s="205">
        <v>0</v>
      </c>
      <c r="T339" s="20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07" t="s">
        <v>146</v>
      </c>
      <c r="AT339" s="207" t="s">
        <v>141</v>
      </c>
      <c r="AU339" s="207" t="s">
        <v>84</v>
      </c>
      <c r="AY339" s="17" t="s">
        <v>140</v>
      </c>
      <c r="BE339" s="208">
        <f>IF(N339="základní",J339,0)</f>
        <v>0</v>
      </c>
      <c r="BF339" s="208">
        <f>IF(N339="snížená",J339,0)</f>
        <v>0</v>
      </c>
      <c r="BG339" s="208">
        <f>IF(N339="zákl. přenesená",J339,0)</f>
        <v>0</v>
      </c>
      <c r="BH339" s="208">
        <f>IF(N339="sníž. přenesená",J339,0)</f>
        <v>0</v>
      </c>
      <c r="BI339" s="208">
        <f>IF(N339="nulová",J339,0)</f>
        <v>0</v>
      </c>
      <c r="BJ339" s="17" t="s">
        <v>82</v>
      </c>
      <c r="BK339" s="208">
        <f>ROUND(I339*H339,2)</f>
        <v>0</v>
      </c>
      <c r="BL339" s="17" t="s">
        <v>146</v>
      </c>
      <c r="BM339" s="207" t="s">
        <v>359</v>
      </c>
    </row>
    <row r="340" s="2" customFormat="1">
      <c r="A340" s="38"/>
      <c r="B340" s="39"/>
      <c r="C340" s="40"/>
      <c r="D340" s="209" t="s">
        <v>147</v>
      </c>
      <c r="E340" s="40"/>
      <c r="F340" s="210" t="s">
        <v>865</v>
      </c>
      <c r="G340" s="40"/>
      <c r="H340" s="40"/>
      <c r="I340" s="211"/>
      <c r="J340" s="40"/>
      <c r="K340" s="40"/>
      <c r="L340" s="44"/>
      <c r="M340" s="212"/>
      <c r="N340" s="213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147</v>
      </c>
      <c r="AU340" s="17" t="s">
        <v>84</v>
      </c>
    </row>
    <row r="341" s="2" customFormat="1">
      <c r="A341" s="38"/>
      <c r="B341" s="39"/>
      <c r="C341" s="40"/>
      <c r="D341" s="227" t="s">
        <v>663</v>
      </c>
      <c r="E341" s="40"/>
      <c r="F341" s="228" t="s">
        <v>866</v>
      </c>
      <c r="G341" s="40"/>
      <c r="H341" s="40"/>
      <c r="I341" s="211"/>
      <c r="J341" s="40"/>
      <c r="K341" s="40"/>
      <c r="L341" s="44"/>
      <c r="M341" s="212"/>
      <c r="N341" s="213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663</v>
      </c>
      <c r="AU341" s="17" t="s">
        <v>84</v>
      </c>
    </row>
    <row r="342" s="2" customFormat="1" ht="16.5" customHeight="1">
      <c r="A342" s="38"/>
      <c r="B342" s="39"/>
      <c r="C342" s="251" t="s">
        <v>360</v>
      </c>
      <c r="D342" s="251" t="s">
        <v>732</v>
      </c>
      <c r="E342" s="252" t="s">
        <v>867</v>
      </c>
      <c r="F342" s="253" t="s">
        <v>868</v>
      </c>
      <c r="G342" s="254" t="s">
        <v>242</v>
      </c>
      <c r="H342" s="255">
        <v>11</v>
      </c>
      <c r="I342" s="256"/>
      <c r="J342" s="257">
        <f>ROUND(I342*H342,2)</f>
        <v>0</v>
      </c>
      <c r="K342" s="253" t="s">
        <v>662</v>
      </c>
      <c r="L342" s="258"/>
      <c r="M342" s="259" t="s">
        <v>19</v>
      </c>
      <c r="N342" s="260" t="s">
        <v>45</v>
      </c>
      <c r="O342" s="84"/>
      <c r="P342" s="205">
        <f>O342*H342</f>
        <v>0</v>
      </c>
      <c r="Q342" s="205">
        <v>0</v>
      </c>
      <c r="R342" s="205">
        <f>Q342*H342</f>
        <v>0</v>
      </c>
      <c r="S342" s="205">
        <v>0</v>
      </c>
      <c r="T342" s="20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07" t="s">
        <v>161</v>
      </c>
      <c r="AT342" s="207" t="s">
        <v>732</v>
      </c>
      <c r="AU342" s="207" t="s">
        <v>84</v>
      </c>
      <c r="AY342" s="17" t="s">
        <v>140</v>
      </c>
      <c r="BE342" s="208">
        <f>IF(N342="základní",J342,0)</f>
        <v>0</v>
      </c>
      <c r="BF342" s="208">
        <f>IF(N342="snížená",J342,0)</f>
        <v>0</v>
      </c>
      <c r="BG342" s="208">
        <f>IF(N342="zákl. přenesená",J342,0)</f>
        <v>0</v>
      </c>
      <c r="BH342" s="208">
        <f>IF(N342="sníž. přenesená",J342,0)</f>
        <v>0</v>
      </c>
      <c r="BI342" s="208">
        <f>IF(N342="nulová",J342,0)</f>
        <v>0</v>
      </c>
      <c r="BJ342" s="17" t="s">
        <v>82</v>
      </c>
      <c r="BK342" s="208">
        <f>ROUND(I342*H342,2)</f>
        <v>0</v>
      </c>
      <c r="BL342" s="17" t="s">
        <v>146</v>
      </c>
      <c r="BM342" s="207" t="s">
        <v>363</v>
      </c>
    </row>
    <row r="343" s="2" customFormat="1">
      <c r="A343" s="38"/>
      <c r="B343" s="39"/>
      <c r="C343" s="40"/>
      <c r="D343" s="209" t="s">
        <v>147</v>
      </c>
      <c r="E343" s="40"/>
      <c r="F343" s="210" t="s">
        <v>868</v>
      </c>
      <c r="G343" s="40"/>
      <c r="H343" s="40"/>
      <c r="I343" s="211"/>
      <c r="J343" s="40"/>
      <c r="K343" s="40"/>
      <c r="L343" s="44"/>
      <c r="M343" s="212"/>
      <c r="N343" s="213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147</v>
      </c>
      <c r="AU343" s="17" t="s">
        <v>84</v>
      </c>
    </row>
    <row r="344" s="2" customFormat="1" ht="16.5" customHeight="1">
      <c r="A344" s="38"/>
      <c r="B344" s="39"/>
      <c r="C344" s="251" t="s">
        <v>254</v>
      </c>
      <c r="D344" s="251" t="s">
        <v>732</v>
      </c>
      <c r="E344" s="252" t="s">
        <v>869</v>
      </c>
      <c r="F344" s="253" t="s">
        <v>870</v>
      </c>
      <c r="G344" s="254" t="s">
        <v>242</v>
      </c>
      <c r="H344" s="255">
        <v>11</v>
      </c>
      <c r="I344" s="256"/>
      <c r="J344" s="257">
        <f>ROUND(I344*H344,2)</f>
        <v>0</v>
      </c>
      <c r="K344" s="253" t="s">
        <v>662</v>
      </c>
      <c r="L344" s="258"/>
      <c r="M344" s="259" t="s">
        <v>19</v>
      </c>
      <c r="N344" s="260" t="s">
        <v>45</v>
      </c>
      <c r="O344" s="84"/>
      <c r="P344" s="205">
        <f>O344*H344</f>
        <v>0</v>
      </c>
      <c r="Q344" s="205">
        <v>0</v>
      </c>
      <c r="R344" s="205">
        <f>Q344*H344</f>
        <v>0</v>
      </c>
      <c r="S344" s="205">
        <v>0</v>
      </c>
      <c r="T344" s="20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07" t="s">
        <v>161</v>
      </c>
      <c r="AT344" s="207" t="s">
        <v>732</v>
      </c>
      <c r="AU344" s="207" t="s">
        <v>84</v>
      </c>
      <c r="AY344" s="17" t="s">
        <v>140</v>
      </c>
      <c r="BE344" s="208">
        <f>IF(N344="základní",J344,0)</f>
        <v>0</v>
      </c>
      <c r="BF344" s="208">
        <f>IF(N344="snížená",J344,0)</f>
        <v>0</v>
      </c>
      <c r="BG344" s="208">
        <f>IF(N344="zákl. přenesená",J344,0)</f>
        <v>0</v>
      </c>
      <c r="BH344" s="208">
        <f>IF(N344="sníž. přenesená",J344,0)</f>
        <v>0</v>
      </c>
      <c r="BI344" s="208">
        <f>IF(N344="nulová",J344,0)</f>
        <v>0</v>
      </c>
      <c r="BJ344" s="17" t="s">
        <v>82</v>
      </c>
      <c r="BK344" s="208">
        <f>ROUND(I344*H344,2)</f>
        <v>0</v>
      </c>
      <c r="BL344" s="17" t="s">
        <v>146</v>
      </c>
      <c r="BM344" s="207" t="s">
        <v>367</v>
      </c>
    </row>
    <row r="345" s="2" customFormat="1">
      <c r="A345" s="38"/>
      <c r="B345" s="39"/>
      <c r="C345" s="40"/>
      <c r="D345" s="209" t="s">
        <v>147</v>
      </c>
      <c r="E345" s="40"/>
      <c r="F345" s="210" t="s">
        <v>870</v>
      </c>
      <c r="G345" s="40"/>
      <c r="H345" s="40"/>
      <c r="I345" s="211"/>
      <c r="J345" s="40"/>
      <c r="K345" s="40"/>
      <c r="L345" s="44"/>
      <c r="M345" s="212"/>
      <c r="N345" s="213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147</v>
      </c>
      <c r="AU345" s="17" t="s">
        <v>84</v>
      </c>
    </row>
    <row r="346" s="2" customFormat="1" ht="16.5" customHeight="1">
      <c r="A346" s="38"/>
      <c r="B346" s="39"/>
      <c r="C346" s="196" t="s">
        <v>369</v>
      </c>
      <c r="D346" s="196" t="s">
        <v>141</v>
      </c>
      <c r="E346" s="197" t="s">
        <v>871</v>
      </c>
      <c r="F346" s="198" t="s">
        <v>872</v>
      </c>
      <c r="G346" s="199" t="s">
        <v>242</v>
      </c>
      <c r="H346" s="200">
        <v>2</v>
      </c>
      <c r="I346" s="201"/>
      <c r="J346" s="202">
        <f>ROUND(I346*H346,2)</f>
        <v>0</v>
      </c>
      <c r="K346" s="198" t="s">
        <v>662</v>
      </c>
      <c r="L346" s="44"/>
      <c r="M346" s="203" t="s">
        <v>19</v>
      </c>
      <c r="N346" s="204" t="s">
        <v>45</v>
      </c>
      <c r="O346" s="84"/>
      <c r="P346" s="205">
        <f>O346*H346</f>
        <v>0</v>
      </c>
      <c r="Q346" s="205">
        <v>0</v>
      </c>
      <c r="R346" s="205">
        <f>Q346*H346</f>
        <v>0</v>
      </c>
      <c r="S346" s="205">
        <v>0</v>
      </c>
      <c r="T346" s="20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07" t="s">
        <v>146</v>
      </c>
      <c r="AT346" s="207" t="s">
        <v>141</v>
      </c>
      <c r="AU346" s="207" t="s">
        <v>84</v>
      </c>
      <c r="AY346" s="17" t="s">
        <v>140</v>
      </c>
      <c r="BE346" s="208">
        <f>IF(N346="základní",J346,0)</f>
        <v>0</v>
      </c>
      <c r="BF346" s="208">
        <f>IF(N346="snížená",J346,0)</f>
        <v>0</v>
      </c>
      <c r="BG346" s="208">
        <f>IF(N346="zákl. přenesená",J346,0)</f>
        <v>0</v>
      </c>
      <c r="BH346" s="208">
        <f>IF(N346="sníž. přenesená",J346,0)</f>
        <v>0</v>
      </c>
      <c r="BI346" s="208">
        <f>IF(N346="nulová",J346,0)</f>
        <v>0</v>
      </c>
      <c r="BJ346" s="17" t="s">
        <v>82</v>
      </c>
      <c r="BK346" s="208">
        <f>ROUND(I346*H346,2)</f>
        <v>0</v>
      </c>
      <c r="BL346" s="17" t="s">
        <v>146</v>
      </c>
      <c r="BM346" s="207" t="s">
        <v>372</v>
      </c>
    </row>
    <row r="347" s="2" customFormat="1">
      <c r="A347" s="38"/>
      <c r="B347" s="39"/>
      <c r="C347" s="40"/>
      <c r="D347" s="209" t="s">
        <v>147</v>
      </c>
      <c r="E347" s="40"/>
      <c r="F347" s="210" t="s">
        <v>872</v>
      </c>
      <c r="G347" s="40"/>
      <c r="H347" s="40"/>
      <c r="I347" s="211"/>
      <c r="J347" s="40"/>
      <c r="K347" s="40"/>
      <c r="L347" s="44"/>
      <c r="M347" s="212"/>
      <c r="N347" s="213"/>
      <c r="O347" s="84"/>
      <c r="P347" s="84"/>
      <c r="Q347" s="84"/>
      <c r="R347" s="84"/>
      <c r="S347" s="84"/>
      <c r="T347" s="85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147</v>
      </c>
      <c r="AU347" s="17" t="s">
        <v>84</v>
      </c>
    </row>
    <row r="348" s="2" customFormat="1">
      <c r="A348" s="38"/>
      <c r="B348" s="39"/>
      <c r="C348" s="40"/>
      <c r="D348" s="227" t="s">
        <v>663</v>
      </c>
      <c r="E348" s="40"/>
      <c r="F348" s="228" t="s">
        <v>873</v>
      </c>
      <c r="G348" s="40"/>
      <c r="H348" s="40"/>
      <c r="I348" s="211"/>
      <c r="J348" s="40"/>
      <c r="K348" s="40"/>
      <c r="L348" s="44"/>
      <c r="M348" s="212"/>
      <c r="N348" s="213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663</v>
      </c>
      <c r="AU348" s="17" t="s">
        <v>84</v>
      </c>
    </row>
    <row r="349" s="13" customFormat="1">
      <c r="A349" s="13"/>
      <c r="B349" s="229"/>
      <c r="C349" s="230"/>
      <c r="D349" s="209" t="s">
        <v>674</v>
      </c>
      <c r="E349" s="231" t="s">
        <v>19</v>
      </c>
      <c r="F349" s="232" t="s">
        <v>874</v>
      </c>
      <c r="G349" s="230"/>
      <c r="H349" s="233">
        <v>2</v>
      </c>
      <c r="I349" s="234"/>
      <c r="J349" s="230"/>
      <c r="K349" s="230"/>
      <c r="L349" s="235"/>
      <c r="M349" s="236"/>
      <c r="N349" s="237"/>
      <c r="O349" s="237"/>
      <c r="P349" s="237"/>
      <c r="Q349" s="237"/>
      <c r="R349" s="237"/>
      <c r="S349" s="237"/>
      <c r="T349" s="23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674</v>
      </c>
      <c r="AU349" s="239" t="s">
        <v>84</v>
      </c>
      <c r="AV349" s="13" t="s">
        <v>84</v>
      </c>
      <c r="AW349" s="13" t="s">
        <v>35</v>
      </c>
      <c r="AX349" s="13" t="s">
        <v>74</v>
      </c>
      <c r="AY349" s="239" t="s">
        <v>140</v>
      </c>
    </row>
    <row r="350" s="14" customFormat="1">
      <c r="A350" s="14"/>
      <c r="B350" s="240"/>
      <c r="C350" s="241"/>
      <c r="D350" s="209" t="s">
        <v>674</v>
      </c>
      <c r="E350" s="242" t="s">
        <v>19</v>
      </c>
      <c r="F350" s="243" t="s">
        <v>676</v>
      </c>
      <c r="G350" s="241"/>
      <c r="H350" s="244">
        <v>2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674</v>
      </c>
      <c r="AU350" s="250" t="s">
        <v>84</v>
      </c>
      <c r="AV350" s="14" t="s">
        <v>146</v>
      </c>
      <c r="AW350" s="14" t="s">
        <v>35</v>
      </c>
      <c r="AX350" s="14" t="s">
        <v>82</v>
      </c>
      <c r="AY350" s="250" t="s">
        <v>140</v>
      </c>
    </row>
    <row r="351" s="2" customFormat="1" ht="16.5" customHeight="1">
      <c r="A351" s="38"/>
      <c r="B351" s="39"/>
      <c r="C351" s="196" t="s">
        <v>260</v>
      </c>
      <c r="D351" s="196" t="s">
        <v>141</v>
      </c>
      <c r="E351" s="197" t="s">
        <v>875</v>
      </c>
      <c r="F351" s="198" t="s">
        <v>876</v>
      </c>
      <c r="G351" s="199" t="s">
        <v>242</v>
      </c>
      <c r="H351" s="200">
        <v>6</v>
      </c>
      <c r="I351" s="201"/>
      <c r="J351" s="202">
        <f>ROUND(I351*H351,2)</f>
        <v>0</v>
      </c>
      <c r="K351" s="198" t="s">
        <v>662</v>
      </c>
      <c r="L351" s="44"/>
      <c r="M351" s="203" t="s">
        <v>19</v>
      </c>
      <c r="N351" s="204" t="s">
        <v>45</v>
      </c>
      <c r="O351" s="84"/>
      <c r="P351" s="205">
        <f>O351*H351</f>
        <v>0</v>
      </c>
      <c r="Q351" s="205">
        <v>0</v>
      </c>
      <c r="R351" s="205">
        <f>Q351*H351</f>
        <v>0</v>
      </c>
      <c r="S351" s="205">
        <v>0</v>
      </c>
      <c r="T351" s="20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07" t="s">
        <v>146</v>
      </c>
      <c r="AT351" s="207" t="s">
        <v>141</v>
      </c>
      <c r="AU351" s="207" t="s">
        <v>84</v>
      </c>
      <c r="AY351" s="17" t="s">
        <v>140</v>
      </c>
      <c r="BE351" s="208">
        <f>IF(N351="základní",J351,0)</f>
        <v>0</v>
      </c>
      <c r="BF351" s="208">
        <f>IF(N351="snížená",J351,0)</f>
        <v>0</v>
      </c>
      <c r="BG351" s="208">
        <f>IF(N351="zákl. přenesená",J351,0)</f>
        <v>0</v>
      </c>
      <c r="BH351" s="208">
        <f>IF(N351="sníž. přenesená",J351,0)</f>
        <v>0</v>
      </c>
      <c r="BI351" s="208">
        <f>IF(N351="nulová",J351,0)</f>
        <v>0</v>
      </c>
      <c r="BJ351" s="17" t="s">
        <v>82</v>
      </c>
      <c r="BK351" s="208">
        <f>ROUND(I351*H351,2)</f>
        <v>0</v>
      </c>
      <c r="BL351" s="17" t="s">
        <v>146</v>
      </c>
      <c r="BM351" s="207" t="s">
        <v>375</v>
      </c>
    </row>
    <row r="352" s="2" customFormat="1">
      <c r="A352" s="38"/>
      <c r="B352" s="39"/>
      <c r="C352" s="40"/>
      <c r="D352" s="209" t="s">
        <v>147</v>
      </c>
      <c r="E352" s="40"/>
      <c r="F352" s="210" t="s">
        <v>876</v>
      </c>
      <c r="G352" s="40"/>
      <c r="H352" s="40"/>
      <c r="I352" s="211"/>
      <c r="J352" s="40"/>
      <c r="K352" s="40"/>
      <c r="L352" s="44"/>
      <c r="M352" s="212"/>
      <c r="N352" s="213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147</v>
      </c>
      <c r="AU352" s="17" t="s">
        <v>84</v>
      </c>
    </row>
    <row r="353" s="2" customFormat="1">
      <c r="A353" s="38"/>
      <c r="B353" s="39"/>
      <c r="C353" s="40"/>
      <c r="D353" s="227" t="s">
        <v>663</v>
      </c>
      <c r="E353" s="40"/>
      <c r="F353" s="228" t="s">
        <v>877</v>
      </c>
      <c r="G353" s="40"/>
      <c r="H353" s="40"/>
      <c r="I353" s="211"/>
      <c r="J353" s="40"/>
      <c r="K353" s="40"/>
      <c r="L353" s="44"/>
      <c r="M353" s="212"/>
      <c r="N353" s="213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663</v>
      </c>
      <c r="AU353" s="17" t="s">
        <v>84</v>
      </c>
    </row>
    <row r="354" s="13" customFormat="1">
      <c r="A354" s="13"/>
      <c r="B354" s="229"/>
      <c r="C354" s="230"/>
      <c r="D354" s="209" t="s">
        <v>674</v>
      </c>
      <c r="E354" s="231" t="s">
        <v>19</v>
      </c>
      <c r="F354" s="232" t="s">
        <v>878</v>
      </c>
      <c r="G354" s="230"/>
      <c r="H354" s="233">
        <v>4</v>
      </c>
      <c r="I354" s="234"/>
      <c r="J354" s="230"/>
      <c r="K354" s="230"/>
      <c r="L354" s="235"/>
      <c r="M354" s="236"/>
      <c r="N354" s="237"/>
      <c r="O354" s="237"/>
      <c r="P354" s="237"/>
      <c r="Q354" s="237"/>
      <c r="R354" s="237"/>
      <c r="S354" s="237"/>
      <c r="T354" s="23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9" t="s">
        <v>674</v>
      </c>
      <c r="AU354" s="239" t="s">
        <v>84</v>
      </c>
      <c r="AV354" s="13" t="s">
        <v>84</v>
      </c>
      <c r="AW354" s="13" t="s">
        <v>35</v>
      </c>
      <c r="AX354" s="13" t="s">
        <v>74</v>
      </c>
      <c r="AY354" s="239" t="s">
        <v>140</v>
      </c>
    </row>
    <row r="355" s="13" customFormat="1">
      <c r="A355" s="13"/>
      <c r="B355" s="229"/>
      <c r="C355" s="230"/>
      <c r="D355" s="209" t="s">
        <v>674</v>
      </c>
      <c r="E355" s="231" t="s">
        <v>19</v>
      </c>
      <c r="F355" s="232" t="s">
        <v>879</v>
      </c>
      <c r="G355" s="230"/>
      <c r="H355" s="233">
        <v>2</v>
      </c>
      <c r="I355" s="234"/>
      <c r="J355" s="230"/>
      <c r="K355" s="230"/>
      <c r="L355" s="235"/>
      <c r="M355" s="236"/>
      <c r="N355" s="237"/>
      <c r="O355" s="237"/>
      <c r="P355" s="237"/>
      <c r="Q355" s="237"/>
      <c r="R355" s="237"/>
      <c r="S355" s="237"/>
      <c r="T355" s="23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9" t="s">
        <v>674</v>
      </c>
      <c r="AU355" s="239" t="s">
        <v>84</v>
      </c>
      <c r="AV355" s="13" t="s">
        <v>84</v>
      </c>
      <c r="AW355" s="13" t="s">
        <v>35</v>
      </c>
      <c r="AX355" s="13" t="s">
        <v>74</v>
      </c>
      <c r="AY355" s="239" t="s">
        <v>140</v>
      </c>
    </row>
    <row r="356" s="14" customFormat="1">
      <c r="A356" s="14"/>
      <c r="B356" s="240"/>
      <c r="C356" s="241"/>
      <c r="D356" s="209" t="s">
        <v>674</v>
      </c>
      <c r="E356" s="242" t="s">
        <v>19</v>
      </c>
      <c r="F356" s="243" t="s">
        <v>676</v>
      </c>
      <c r="G356" s="241"/>
      <c r="H356" s="244">
        <v>6</v>
      </c>
      <c r="I356" s="245"/>
      <c r="J356" s="241"/>
      <c r="K356" s="241"/>
      <c r="L356" s="246"/>
      <c r="M356" s="247"/>
      <c r="N356" s="248"/>
      <c r="O356" s="248"/>
      <c r="P356" s="248"/>
      <c r="Q356" s="248"/>
      <c r="R356" s="248"/>
      <c r="S356" s="248"/>
      <c r="T356" s="24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0" t="s">
        <v>674</v>
      </c>
      <c r="AU356" s="250" t="s">
        <v>84</v>
      </c>
      <c r="AV356" s="14" t="s">
        <v>146</v>
      </c>
      <c r="AW356" s="14" t="s">
        <v>35</v>
      </c>
      <c r="AX356" s="14" t="s">
        <v>82</v>
      </c>
      <c r="AY356" s="250" t="s">
        <v>140</v>
      </c>
    </row>
    <row r="357" s="2" customFormat="1" ht="16.5" customHeight="1">
      <c r="A357" s="38"/>
      <c r="B357" s="39"/>
      <c r="C357" s="196" t="s">
        <v>376</v>
      </c>
      <c r="D357" s="196" t="s">
        <v>141</v>
      </c>
      <c r="E357" s="197" t="s">
        <v>880</v>
      </c>
      <c r="F357" s="198" t="s">
        <v>881</v>
      </c>
      <c r="G357" s="199" t="s">
        <v>242</v>
      </c>
      <c r="H357" s="200">
        <v>3</v>
      </c>
      <c r="I357" s="201"/>
      <c r="J357" s="202">
        <f>ROUND(I357*H357,2)</f>
        <v>0</v>
      </c>
      <c r="K357" s="198" t="s">
        <v>19</v>
      </c>
      <c r="L357" s="44"/>
      <c r="M357" s="203" t="s">
        <v>19</v>
      </c>
      <c r="N357" s="204" t="s">
        <v>45</v>
      </c>
      <c r="O357" s="84"/>
      <c r="P357" s="205">
        <f>O357*H357</f>
        <v>0</v>
      </c>
      <c r="Q357" s="205">
        <v>0</v>
      </c>
      <c r="R357" s="205">
        <f>Q357*H357</f>
        <v>0</v>
      </c>
      <c r="S357" s="205">
        <v>0</v>
      </c>
      <c r="T357" s="20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07" t="s">
        <v>146</v>
      </c>
      <c r="AT357" s="207" t="s">
        <v>141</v>
      </c>
      <c r="AU357" s="207" t="s">
        <v>84</v>
      </c>
      <c r="AY357" s="17" t="s">
        <v>140</v>
      </c>
      <c r="BE357" s="208">
        <f>IF(N357="základní",J357,0)</f>
        <v>0</v>
      </c>
      <c r="BF357" s="208">
        <f>IF(N357="snížená",J357,0)</f>
        <v>0</v>
      </c>
      <c r="BG357" s="208">
        <f>IF(N357="zákl. přenesená",J357,0)</f>
        <v>0</v>
      </c>
      <c r="BH357" s="208">
        <f>IF(N357="sníž. přenesená",J357,0)</f>
        <v>0</v>
      </c>
      <c r="BI357" s="208">
        <f>IF(N357="nulová",J357,0)</f>
        <v>0</v>
      </c>
      <c r="BJ357" s="17" t="s">
        <v>82</v>
      </c>
      <c r="BK357" s="208">
        <f>ROUND(I357*H357,2)</f>
        <v>0</v>
      </c>
      <c r="BL357" s="17" t="s">
        <v>146</v>
      </c>
      <c r="BM357" s="207" t="s">
        <v>379</v>
      </c>
    </row>
    <row r="358" s="2" customFormat="1">
      <c r="A358" s="38"/>
      <c r="B358" s="39"/>
      <c r="C358" s="40"/>
      <c r="D358" s="209" t="s">
        <v>147</v>
      </c>
      <c r="E358" s="40"/>
      <c r="F358" s="210" t="s">
        <v>881</v>
      </c>
      <c r="G358" s="40"/>
      <c r="H358" s="40"/>
      <c r="I358" s="211"/>
      <c r="J358" s="40"/>
      <c r="K358" s="40"/>
      <c r="L358" s="44"/>
      <c r="M358" s="212"/>
      <c r="N358" s="213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147</v>
      </c>
      <c r="AU358" s="17" t="s">
        <v>84</v>
      </c>
    </row>
    <row r="359" s="11" customFormat="1" ht="22.8" customHeight="1">
      <c r="A359" s="11"/>
      <c r="B359" s="182"/>
      <c r="C359" s="183"/>
      <c r="D359" s="184" t="s">
        <v>73</v>
      </c>
      <c r="E359" s="225" t="s">
        <v>175</v>
      </c>
      <c r="F359" s="225" t="s">
        <v>882</v>
      </c>
      <c r="G359" s="183"/>
      <c r="H359" s="183"/>
      <c r="I359" s="186"/>
      <c r="J359" s="226">
        <f>BK359</f>
        <v>0</v>
      </c>
      <c r="K359" s="183"/>
      <c r="L359" s="188"/>
      <c r="M359" s="189"/>
      <c r="N359" s="190"/>
      <c r="O359" s="190"/>
      <c r="P359" s="191">
        <f>SUM(P360:P426)</f>
        <v>0</v>
      </c>
      <c r="Q359" s="190"/>
      <c r="R359" s="191">
        <f>SUM(R360:R426)</f>
        <v>0</v>
      </c>
      <c r="S359" s="190"/>
      <c r="T359" s="192">
        <f>SUM(T360:T426)</f>
        <v>0</v>
      </c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R359" s="193" t="s">
        <v>82</v>
      </c>
      <c r="AT359" s="194" t="s">
        <v>73</v>
      </c>
      <c r="AU359" s="194" t="s">
        <v>82</v>
      </c>
      <c r="AY359" s="193" t="s">
        <v>140</v>
      </c>
      <c r="BK359" s="195">
        <f>SUM(BK360:BK426)</f>
        <v>0</v>
      </c>
    </row>
    <row r="360" s="2" customFormat="1" ht="16.5" customHeight="1">
      <c r="A360" s="38"/>
      <c r="B360" s="39"/>
      <c r="C360" s="196" t="s">
        <v>265</v>
      </c>
      <c r="D360" s="196" t="s">
        <v>141</v>
      </c>
      <c r="E360" s="197" t="s">
        <v>883</v>
      </c>
      <c r="F360" s="198" t="s">
        <v>884</v>
      </c>
      <c r="G360" s="199" t="s">
        <v>242</v>
      </c>
      <c r="H360" s="200">
        <v>10</v>
      </c>
      <c r="I360" s="201"/>
      <c r="J360" s="202">
        <f>ROUND(I360*H360,2)</f>
        <v>0</v>
      </c>
      <c r="K360" s="198" t="s">
        <v>662</v>
      </c>
      <c r="L360" s="44"/>
      <c r="M360" s="203" t="s">
        <v>19</v>
      </c>
      <c r="N360" s="204" t="s">
        <v>45</v>
      </c>
      <c r="O360" s="84"/>
      <c r="P360" s="205">
        <f>O360*H360</f>
        <v>0</v>
      </c>
      <c r="Q360" s="205">
        <v>0</v>
      </c>
      <c r="R360" s="205">
        <f>Q360*H360</f>
        <v>0</v>
      </c>
      <c r="S360" s="205">
        <v>0</v>
      </c>
      <c r="T360" s="20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07" t="s">
        <v>146</v>
      </c>
      <c r="AT360" s="207" t="s">
        <v>141</v>
      </c>
      <c r="AU360" s="207" t="s">
        <v>84</v>
      </c>
      <c r="AY360" s="17" t="s">
        <v>140</v>
      </c>
      <c r="BE360" s="208">
        <f>IF(N360="základní",J360,0)</f>
        <v>0</v>
      </c>
      <c r="BF360" s="208">
        <f>IF(N360="snížená",J360,0)</f>
        <v>0</v>
      </c>
      <c r="BG360" s="208">
        <f>IF(N360="zákl. přenesená",J360,0)</f>
        <v>0</v>
      </c>
      <c r="BH360" s="208">
        <f>IF(N360="sníž. přenesená",J360,0)</f>
        <v>0</v>
      </c>
      <c r="BI360" s="208">
        <f>IF(N360="nulová",J360,0)</f>
        <v>0</v>
      </c>
      <c r="BJ360" s="17" t="s">
        <v>82</v>
      </c>
      <c r="BK360" s="208">
        <f>ROUND(I360*H360,2)</f>
        <v>0</v>
      </c>
      <c r="BL360" s="17" t="s">
        <v>146</v>
      </c>
      <c r="BM360" s="207" t="s">
        <v>382</v>
      </c>
    </row>
    <row r="361" s="2" customFormat="1">
      <c r="A361" s="38"/>
      <c r="B361" s="39"/>
      <c r="C361" s="40"/>
      <c r="D361" s="209" t="s">
        <v>147</v>
      </c>
      <c r="E361" s="40"/>
      <c r="F361" s="210" t="s">
        <v>884</v>
      </c>
      <c r="G361" s="40"/>
      <c r="H361" s="40"/>
      <c r="I361" s="211"/>
      <c r="J361" s="40"/>
      <c r="K361" s="40"/>
      <c r="L361" s="44"/>
      <c r="M361" s="212"/>
      <c r="N361" s="213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147</v>
      </c>
      <c r="AU361" s="17" t="s">
        <v>84</v>
      </c>
    </row>
    <row r="362" s="2" customFormat="1">
      <c r="A362" s="38"/>
      <c r="B362" s="39"/>
      <c r="C362" s="40"/>
      <c r="D362" s="227" t="s">
        <v>663</v>
      </c>
      <c r="E362" s="40"/>
      <c r="F362" s="228" t="s">
        <v>885</v>
      </c>
      <c r="G362" s="40"/>
      <c r="H362" s="40"/>
      <c r="I362" s="211"/>
      <c r="J362" s="40"/>
      <c r="K362" s="40"/>
      <c r="L362" s="44"/>
      <c r="M362" s="212"/>
      <c r="N362" s="213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663</v>
      </c>
      <c r="AU362" s="17" t="s">
        <v>84</v>
      </c>
    </row>
    <row r="363" s="2" customFormat="1" ht="16.5" customHeight="1">
      <c r="A363" s="38"/>
      <c r="B363" s="39"/>
      <c r="C363" s="251" t="s">
        <v>383</v>
      </c>
      <c r="D363" s="251" t="s">
        <v>732</v>
      </c>
      <c r="E363" s="252" t="s">
        <v>886</v>
      </c>
      <c r="F363" s="253" t="s">
        <v>887</v>
      </c>
      <c r="G363" s="254" t="s">
        <v>242</v>
      </c>
      <c r="H363" s="255">
        <v>10</v>
      </c>
      <c r="I363" s="256"/>
      <c r="J363" s="257">
        <f>ROUND(I363*H363,2)</f>
        <v>0</v>
      </c>
      <c r="K363" s="253" t="s">
        <v>662</v>
      </c>
      <c r="L363" s="258"/>
      <c r="M363" s="259" t="s">
        <v>19</v>
      </c>
      <c r="N363" s="260" t="s">
        <v>45</v>
      </c>
      <c r="O363" s="84"/>
      <c r="P363" s="205">
        <f>O363*H363</f>
        <v>0</v>
      </c>
      <c r="Q363" s="205">
        <v>0</v>
      </c>
      <c r="R363" s="205">
        <f>Q363*H363</f>
        <v>0</v>
      </c>
      <c r="S363" s="205">
        <v>0</v>
      </c>
      <c r="T363" s="20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07" t="s">
        <v>161</v>
      </c>
      <c r="AT363" s="207" t="s">
        <v>732</v>
      </c>
      <c r="AU363" s="207" t="s">
        <v>84</v>
      </c>
      <c r="AY363" s="17" t="s">
        <v>140</v>
      </c>
      <c r="BE363" s="208">
        <f>IF(N363="základní",J363,0)</f>
        <v>0</v>
      </c>
      <c r="BF363" s="208">
        <f>IF(N363="snížená",J363,0)</f>
        <v>0</v>
      </c>
      <c r="BG363" s="208">
        <f>IF(N363="zákl. přenesená",J363,0)</f>
        <v>0</v>
      </c>
      <c r="BH363" s="208">
        <f>IF(N363="sníž. přenesená",J363,0)</f>
        <v>0</v>
      </c>
      <c r="BI363" s="208">
        <f>IF(N363="nulová",J363,0)</f>
        <v>0</v>
      </c>
      <c r="BJ363" s="17" t="s">
        <v>82</v>
      </c>
      <c r="BK363" s="208">
        <f>ROUND(I363*H363,2)</f>
        <v>0</v>
      </c>
      <c r="BL363" s="17" t="s">
        <v>146</v>
      </c>
      <c r="BM363" s="207" t="s">
        <v>386</v>
      </c>
    </row>
    <row r="364" s="2" customFormat="1">
      <c r="A364" s="38"/>
      <c r="B364" s="39"/>
      <c r="C364" s="40"/>
      <c r="D364" s="209" t="s">
        <v>147</v>
      </c>
      <c r="E364" s="40"/>
      <c r="F364" s="210" t="s">
        <v>887</v>
      </c>
      <c r="G364" s="40"/>
      <c r="H364" s="40"/>
      <c r="I364" s="211"/>
      <c r="J364" s="40"/>
      <c r="K364" s="40"/>
      <c r="L364" s="44"/>
      <c r="M364" s="212"/>
      <c r="N364" s="213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147</v>
      </c>
      <c r="AU364" s="17" t="s">
        <v>84</v>
      </c>
    </row>
    <row r="365" s="2" customFormat="1" ht="16.5" customHeight="1">
      <c r="A365" s="38"/>
      <c r="B365" s="39"/>
      <c r="C365" s="196" t="s">
        <v>269</v>
      </c>
      <c r="D365" s="196" t="s">
        <v>141</v>
      </c>
      <c r="E365" s="197" t="s">
        <v>888</v>
      </c>
      <c r="F365" s="198" t="s">
        <v>889</v>
      </c>
      <c r="G365" s="199" t="s">
        <v>242</v>
      </c>
      <c r="H365" s="200">
        <v>7</v>
      </c>
      <c r="I365" s="201"/>
      <c r="J365" s="202">
        <f>ROUND(I365*H365,2)</f>
        <v>0</v>
      </c>
      <c r="K365" s="198" t="s">
        <v>662</v>
      </c>
      <c r="L365" s="44"/>
      <c r="M365" s="203" t="s">
        <v>19</v>
      </c>
      <c r="N365" s="204" t="s">
        <v>45</v>
      </c>
      <c r="O365" s="84"/>
      <c r="P365" s="205">
        <f>O365*H365</f>
        <v>0</v>
      </c>
      <c r="Q365" s="205">
        <v>0</v>
      </c>
      <c r="R365" s="205">
        <f>Q365*H365</f>
        <v>0</v>
      </c>
      <c r="S365" s="205">
        <v>0</v>
      </c>
      <c r="T365" s="20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07" t="s">
        <v>146</v>
      </c>
      <c r="AT365" s="207" t="s">
        <v>141</v>
      </c>
      <c r="AU365" s="207" t="s">
        <v>84</v>
      </c>
      <c r="AY365" s="17" t="s">
        <v>140</v>
      </c>
      <c r="BE365" s="208">
        <f>IF(N365="základní",J365,0)</f>
        <v>0</v>
      </c>
      <c r="BF365" s="208">
        <f>IF(N365="snížená",J365,0)</f>
        <v>0</v>
      </c>
      <c r="BG365" s="208">
        <f>IF(N365="zákl. přenesená",J365,0)</f>
        <v>0</v>
      </c>
      <c r="BH365" s="208">
        <f>IF(N365="sníž. přenesená",J365,0)</f>
        <v>0</v>
      </c>
      <c r="BI365" s="208">
        <f>IF(N365="nulová",J365,0)</f>
        <v>0</v>
      </c>
      <c r="BJ365" s="17" t="s">
        <v>82</v>
      </c>
      <c r="BK365" s="208">
        <f>ROUND(I365*H365,2)</f>
        <v>0</v>
      </c>
      <c r="BL365" s="17" t="s">
        <v>146</v>
      </c>
      <c r="BM365" s="207" t="s">
        <v>389</v>
      </c>
    </row>
    <row r="366" s="2" customFormat="1">
      <c r="A366" s="38"/>
      <c r="B366" s="39"/>
      <c r="C366" s="40"/>
      <c r="D366" s="209" t="s">
        <v>147</v>
      </c>
      <c r="E366" s="40"/>
      <c r="F366" s="210" t="s">
        <v>889</v>
      </c>
      <c r="G366" s="40"/>
      <c r="H366" s="40"/>
      <c r="I366" s="211"/>
      <c r="J366" s="40"/>
      <c r="K366" s="40"/>
      <c r="L366" s="44"/>
      <c r="M366" s="212"/>
      <c r="N366" s="213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147</v>
      </c>
      <c r="AU366" s="17" t="s">
        <v>84</v>
      </c>
    </row>
    <row r="367" s="2" customFormat="1">
      <c r="A367" s="38"/>
      <c r="B367" s="39"/>
      <c r="C367" s="40"/>
      <c r="D367" s="227" t="s">
        <v>663</v>
      </c>
      <c r="E367" s="40"/>
      <c r="F367" s="228" t="s">
        <v>890</v>
      </c>
      <c r="G367" s="40"/>
      <c r="H367" s="40"/>
      <c r="I367" s="211"/>
      <c r="J367" s="40"/>
      <c r="K367" s="40"/>
      <c r="L367" s="44"/>
      <c r="M367" s="212"/>
      <c r="N367" s="213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663</v>
      </c>
      <c r="AU367" s="17" t="s">
        <v>84</v>
      </c>
    </row>
    <row r="368" s="2" customFormat="1" ht="16.5" customHeight="1">
      <c r="A368" s="38"/>
      <c r="B368" s="39"/>
      <c r="C368" s="251" t="s">
        <v>390</v>
      </c>
      <c r="D368" s="251" t="s">
        <v>732</v>
      </c>
      <c r="E368" s="252" t="s">
        <v>891</v>
      </c>
      <c r="F368" s="253" t="s">
        <v>892</v>
      </c>
      <c r="G368" s="254" t="s">
        <v>242</v>
      </c>
      <c r="H368" s="255">
        <v>7</v>
      </c>
      <c r="I368" s="256"/>
      <c r="J368" s="257">
        <f>ROUND(I368*H368,2)</f>
        <v>0</v>
      </c>
      <c r="K368" s="253" t="s">
        <v>662</v>
      </c>
      <c r="L368" s="258"/>
      <c r="M368" s="259" t="s">
        <v>19</v>
      </c>
      <c r="N368" s="260" t="s">
        <v>45</v>
      </c>
      <c r="O368" s="84"/>
      <c r="P368" s="205">
        <f>O368*H368</f>
        <v>0</v>
      </c>
      <c r="Q368" s="205">
        <v>0</v>
      </c>
      <c r="R368" s="205">
        <f>Q368*H368</f>
        <v>0</v>
      </c>
      <c r="S368" s="205">
        <v>0</v>
      </c>
      <c r="T368" s="20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07" t="s">
        <v>161</v>
      </c>
      <c r="AT368" s="207" t="s">
        <v>732</v>
      </c>
      <c r="AU368" s="207" t="s">
        <v>84</v>
      </c>
      <c r="AY368" s="17" t="s">
        <v>140</v>
      </c>
      <c r="BE368" s="208">
        <f>IF(N368="základní",J368,0)</f>
        <v>0</v>
      </c>
      <c r="BF368" s="208">
        <f>IF(N368="snížená",J368,0)</f>
        <v>0</v>
      </c>
      <c r="BG368" s="208">
        <f>IF(N368="zákl. přenesená",J368,0)</f>
        <v>0</v>
      </c>
      <c r="BH368" s="208">
        <f>IF(N368="sníž. přenesená",J368,0)</f>
        <v>0</v>
      </c>
      <c r="BI368" s="208">
        <f>IF(N368="nulová",J368,0)</f>
        <v>0</v>
      </c>
      <c r="BJ368" s="17" t="s">
        <v>82</v>
      </c>
      <c r="BK368" s="208">
        <f>ROUND(I368*H368,2)</f>
        <v>0</v>
      </c>
      <c r="BL368" s="17" t="s">
        <v>146</v>
      </c>
      <c r="BM368" s="207" t="s">
        <v>393</v>
      </c>
    </row>
    <row r="369" s="2" customFormat="1">
      <c r="A369" s="38"/>
      <c r="B369" s="39"/>
      <c r="C369" s="40"/>
      <c r="D369" s="209" t="s">
        <v>147</v>
      </c>
      <c r="E369" s="40"/>
      <c r="F369" s="210" t="s">
        <v>892</v>
      </c>
      <c r="G369" s="40"/>
      <c r="H369" s="40"/>
      <c r="I369" s="211"/>
      <c r="J369" s="40"/>
      <c r="K369" s="40"/>
      <c r="L369" s="44"/>
      <c r="M369" s="212"/>
      <c r="N369" s="213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147</v>
      </c>
      <c r="AU369" s="17" t="s">
        <v>84</v>
      </c>
    </row>
    <row r="370" s="2" customFormat="1" ht="16.5" customHeight="1">
      <c r="A370" s="38"/>
      <c r="B370" s="39"/>
      <c r="C370" s="251" t="s">
        <v>272</v>
      </c>
      <c r="D370" s="251" t="s">
        <v>732</v>
      </c>
      <c r="E370" s="252" t="s">
        <v>893</v>
      </c>
      <c r="F370" s="253" t="s">
        <v>894</v>
      </c>
      <c r="G370" s="254" t="s">
        <v>242</v>
      </c>
      <c r="H370" s="255">
        <v>7</v>
      </c>
      <c r="I370" s="256"/>
      <c r="J370" s="257">
        <f>ROUND(I370*H370,2)</f>
        <v>0</v>
      </c>
      <c r="K370" s="253" t="s">
        <v>662</v>
      </c>
      <c r="L370" s="258"/>
      <c r="M370" s="259" t="s">
        <v>19</v>
      </c>
      <c r="N370" s="260" t="s">
        <v>45</v>
      </c>
      <c r="O370" s="84"/>
      <c r="P370" s="205">
        <f>O370*H370</f>
        <v>0</v>
      </c>
      <c r="Q370" s="205">
        <v>0</v>
      </c>
      <c r="R370" s="205">
        <f>Q370*H370</f>
        <v>0</v>
      </c>
      <c r="S370" s="205">
        <v>0</v>
      </c>
      <c r="T370" s="20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07" t="s">
        <v>161</v>
      </c>
      <c r="AT370" s="207" t="s">
        <v>732</v>
      </c>
      <c r="AU370" s="207" t="s">
        <v>84</v>
      </c>
      <c r="AY370" s="17" t="s">
        <v>140</v>
      </c>
      <c r="BE370" s="208">
        <f>IF(N370="základní",J370,0)</f>
        <v>0</v>
      </c>
      <c r="BF370" s="208">
        <f>IF(N370="snížená",J370,0)</f>
        <v>0</v>
      </c>
      <c r="BG370" s="208">
        <f>IF(N370="zákl. přenesená",J370,0)</f>
        <v>0</v>
      </c>
      <c r="BH370" s="208">
        <f>IF(N370="sníž. přenesená",J370,0)</f>
        <v>0</v>
      </c>
      <c r="BI370" s="208">
        <f>IF(N370="nulová",J370,0)</f>
        <v>0</v>
      </c>
      <c r="BJ370" s="17" t="s">
        <v>82</v>
      </c>
      <c r="BK370" s="208">
        <f>ROUND(I370*H370,2)</f>
        <v>0</v>
      </c>
      <c r="BL370" s="17" t="s">
        <v>146</v>
      </c>
      <c r="BM370" s="207" t="s">
        <v>396</v>
      </c>
    </row>
    <row r="371" s="2" customFormat="1">
      <c r="A371" s="38"/>
      <c r="B371" s="39"/>
      <c r="C371" s="40"/>
      <c r="D371" s="209" t="s">
        <v>147</v>
      </c>
      <c r="E371" s="40"/>
      <c r="F371" s="210" t="s">
        <v>894</v>
      </c>
      <c r="G371" s="40"/>
      <c r="H371" s="40"/>
      <c r="I371" s="211"/>
      <c r="J371" s="40"/>
      <c r="K371" s="40"/>
      <c r="L371" s="44"/>
      <c r="M371" s="212"/>
      <c r="N371" s="213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147</v>
      </c>
      <c r="AU371" s="17" t="s">
        <v>84</v>
      </c>
    </row>
    <row r="372" s="2" customFormat="1" ht="16.5" customHeight="1">
      <c r="A372" s="38"/>
      <c r="B372" s="39"/>
      <c r="C372" s="251" t="s">
        <v>397</v>
      </c>
      <c r="D372" s="251" t="s">
        <v>732</v>
      </c>
      <c r="E372" s="252" t="s">
        <v>895</v>
      </c>
      <c r="F372" s="253" t="s">
        <v>896</v>
      </c>
      <c r="G372" s="254" t="s">
        <v>242</v>
      </c>
      <c r="H372" s="255">
        <v>7</v>
      </c>
      <c r="I372" s="256"/>
      <c r="J372" s="257">
        <f>ROUND(I372*H372,2)</f>
        <v>0</v>
      </c>
      <c r="K372" s="253" t="s">
        <v>662</v>
      </c>
      <c r="L372" s="258"/>
      <c r="M372" s="259" t="s">
        <v>19</v>
      </c>
      <c r="N372" s="260" t="s">
        <v>45</v>
      </c>
      <c r="O372" s="84"/>
      <c r="P372" s="205">
        <f>O372*H372</f>
        <v>0</v>
      </c>
      <c r="Q372" s="205">
        <v>0</v>
      </c>
      <c r="R372" s="205">
        <f>Q372*H372</f>
        <v>0</v>
      </c>
      <c r="S372" s="205">
        <v>0</v>
      </c>
      <c r="T372" s="20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07" t="s">
        <v>161</v>
      </c>
      <c r="AT372" s="207" t="s">
        <v>732</v>
      </c>
      <c r="AU372" s="207" t="s">
        <v>84</v>
      </c>
      <c r="AY372" s="17" t="s">
        <v>140</v>
      </c>
      <c r="BE372" s="208">
        <f>IF(N372="základní",J372,0)</f>
        <v>0</v>
      </c>
      <c r="BF372" s="208">
        <f>IF(N372="snížená",J372,0)</f>
        <v>0</v>
      </c>
      <c r="BG372" s="208">
        <f>IF(N372="zákl. přenesená",J372,0)</f>
        <v>0</v>
      </c>
      <c r="BH372" s="208">
        <f>IF(N372="sníž. přenesená",J372,0)</f>
        <v>0</v>
      </c>
      <c r="BI372" s="208">
        <f>IF(N372="nulová",J372,0)</f>
        <v>0</v>
      </c>
      <c r="BJ372" s="17" t="s">
        <v>82</v>
      </c>
      <c r="BK372" s="208">
        <f>ROUND(I372*H372,2)</f>
        <v>0</v>
      </c>
      <c r="BL372" s="17" t="s">
        <v>146</v>
      </c>
      <c r="BM372" s="207" t="s">
        <v>400</v>
      </c>
    </row>
    <row r="373" s="2" customFormat="1">
      <c r="A373" s="38"/>
      <c r="B373" s="39"/>
      <c r="C373" s="40"/>
      <c r="D373" s="209" t="s">
        <v>147</v>
      </c>
      <c r="E373" s="40"/>
      <c r="F373" s="210" t="s">
        <v>896</v>
      </c>
      <c r="G373" s="40"/>
      <c r="H373" s="40"/>
      <c r="I373" s="211"/>
      <c r="J373" s="40"/>
      <c r="K373" s="40"/>
      <c r="L373" s="44"/>
      <c r="M373" s="212"/>
      <c r="N373" s="213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147</v>
      </c>
      <c r="AU373" s="17" t="s">
        <v>84</v>
      </c>
    </row>
    <row r="374" s="2" customFormat="1" ht="16.5" customHeight="1">
      <c r="A374" s="38"/>
      <c r="B374" s="39"/>
      <c r="C374" s="251" t="s">
        <v>276</v>
      </c>
      <c r="D374" s="251" t="s">
        <v>732</v>
      </c>
      <c r="E374" s="252" t="s">
        <v>897</v>
      </c>
      <c r="F374" s="253" t="s">
        <v>898</v>
      </c>
      <c r="G374" s="254" t="s">
        <v>242</v>
      </c>
      <c r="H374" s="255">
        <v>20</v>
      </c>
      <c r="I374" s="256"/>
      <c r="J374" s="257">
        <f>ROUND(I374*H374,2)</f>
        <v>0</v>
      </c>
      <c r="K374" s="253" t="s">
        <v>662</v>
      </c>
      <c r="L374" s="258"/>
      <c r="M374" s="259" t="s">
        <v>19</v>
      </c>
      <c r="N374" s="260" t="s">
        <v>45</v>
      </c>
      <c r="O374" s="84"/>
      <c r="P374" s="205">
        <f>O374*H374</f>
        <v>0</v>
      </c>
      <c r="Q374" s="205">
        <v>0</v>
      </c>
      <c r="R374" s="205">
        <f>Q374*H374</f>
        <v>0</v>
      </c>
      <c r="S374" s="205">
        <v>0</v>
      </c>
      <c r="T374" s="20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07" t="s">
        <v>161</v>
      </c>
      <c r="AT374" s="207" t="s">
        <v>732</v>
      </c>
      <c r="AU374" s="207" t="s">
        <v>84</v>
      </c>
      <c r="AY374" s="17" t="s">
        <v>140</v>
      </c>
      <c r="BE374" s="208">
        <f>IF(N374="základní",J374,0)</f>
        <v>0</v>
      </c>
      <c r="BF374" s="208">
        <f>IF(N374="snížená",J374,0)</f>
        <v>0</v>
      </c>
      <c r="BG374" s="208">
        <f>IF(N374="zákl. přenesená",J374,0)</f>
        <v>0</v>
      </c>
      <c r="BH374" s="208">
        <f>IF(N374="sníž. přenesená",J374,0)</f>
        <v>0</v>
      </c>
      <c r="BI374" s="208">
        <f>IF(N374="nulová",J374,0)</f>
        <v>0</v>
      </c>
      <c r="BJ374" s="17" t="s">
        <v>82</v>
      </c>
      <c r="BK374" s="208">
        <f>ROUND(I374*H374,2)</f>
        <v>0</v>
      </c>
      <c r="BL374" s="17" t="s">
        <v>146</v>
      </c>
      <c r="BM374" s="207" t="s">
        <v>404</v>
      </c>
    </row>
    <row r="375" s="2" customFormat="1">
      <c r="A375" s="38"/>
      <c r="B375" s="39"/>
      <c r="C375" s="40"/>
      <c r="D375" s="209" t="s">
        <v>147</v>
      </c>
      <c r="E375" s="40"/>
      <c r="F375" s="210" t="s">
        <v>898</v>
      </c>
      <c r="G375" s="40"/>
      <c r="H375" s="40"/>
      <c r="I375" s="211"/>
      <c r="J375" s="40"/>
      <c r="K375" s="40"/>
      <c r="L375" s="44"/>
      <c r="M375" s="212"/>
      <c r="N375" s="213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147</v>
      </c>
      <c r="AU375" s="17" t="s">
        <v>84</v>
      </c>
    </row>
    <row r="376" s="2" customFormat="1" ht="16.5" customHeight="1">
      <c r="A376" s="38"/>
      <c r="B376" s="39"/>
      <c r="C376" s="196" t="s">
        <v>406</v>
      </c>
      <c r="D376" s="196" t="s">
        <v>141</v>
      </c>
      <c r="E376" s="197" t="s">
        <v>899</v>
      </c>
      <c r="F376" s="198" t="s">
        <v>900</v>
      </c>
      <c r="G376" s="199" t="s">
        <v>144</v>
      </c>
      <c r="H376" s="200">
        <v>59</v>
      </c>
      <c r="I376" s="201"/>
      <c r="J376" s="202">
        <f>ROUND(I376*H376,2)</f>
        <v>0</v>
      </c>
      <c r="K376" s="198" t="s">
        <v>662</v>
      </c>
      <c r="L376" s="44"/>
      <c r="M376" s="203" t="s">
        <v>19</v>
      </c>
      <c r="N376" s="204" t="s">
        <v>45</v>
      </c>
      <c r="O376" s="84"/>
      <c r="P376" s="205">
        <f>O376*H376</f>
        <v>0</v>
      </c>
      <c r="Q376" s="205">
        <v>0</v>
      </c>
      <c r="R376" s="205">
        <f>Q376*H376</f>
        <v>0</v>
      </c>
      <c r="S376" s="205">
        <v>0</v>
      </c>
      <c r="T376" s="20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07" t="s">
        <v>146</v>
      </c>
      <c r="AT376" s="207" t="s">
        <v>141</v>
      </c>
      <c r="AU376" s="207" t="s">
        <v>84</v>
      </c>
      <c r="AY376" s="17" t="s">
        <v>140</v>
      </c>
      <c r="BE376" s="208">
        <f>IF(N376="základní",J376,0)</f>
        <v>0</v>
      </c>
      <c r="BF376" s="208">
        <f>IF(N376="snížená",J376,0)</f>
        <v>0</v>
      </c>
      <c r="BG376" s="208">
        <f>IF(N376="zákl. přenesená",J376,0)</f>
        <v>0</v>
      </c>
      <c r="BH376" s="208">
        <f>IF(N376="sníž. přenesená",J376,0)</f>
        <v>0</v>
      </c>
      <c r="BI376" s="208">
        <f>IF(N376="nulová",J376,0)</f>
        <v>0</v>
      </c>
      <c r="BJ376" s="17" t="s">
        <v>82</v>
      </c>
      <c r="BK376" s="208">
        <f>ROUND(I376*H376,2)</f>
        <v>0</v>
      </c>
      <c r="BL376" s="17" t="s">
        <v>146</v>
      </c>
      <c r="BM376" s="207" t="s">
        <v>409</v>
      </c>
    </row>
    <row r="377" s="2" customFormat="1">
      <c r="A377" s="38"/>
      <c r="B377" s="39"/>
      <c r="C377" s="40"/>
      <c r="D377" s="209" t="s">
        <v>147</v>
      </c>
      <c r="E377" s="40"/>
      <c r="F377" s="210" t="s">
        <v>900</v>
      </c>
      <c r="G377" s="40"/>
      <c r="H377" s="40"/>
      <c r="I377" s="211"/>
      <c r="J377" s="40"/>
      <c r="K377" s="40"/>
      <c r="L377" s="44"/>
      <c r="M377" s="212"/>
      <c r="N377" s="213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147</v>
      </c>
      <c r="AU377" s="17" t="s">
        <v>84</v>
      </c>
    </row>
    <row r="378" s="2" customFormat="1">
      <c r="A378" s="38"/>
      <c r="B378" s="39"/>
      <c r="C378" s="40"/>
      <c r="D378" s="227" t="s">
        <v>663</v>
      </c>
      <c r="E378" s="40"/>
      <c r="F378" s="228" t="s">
        <v>901</v>
      </c>
      <c r="G378" s="40"/>
      <c r="H378" s="40"/>
      <c r="I378" s="211"/>
      <c r="J378" s="40"/>
      <c r="K378" s="40"/>
      <c r="L378" s="44"/>
      <c r="M378" s="212"/>
      <c r="N378" s="213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663</v>
      </c>
      <c r="AU378" s="17" t="s">
        <v>84</v>
      </c>
    </row>
    <row r="379" s="2" customFormat="1" ht="16.5" customHeight="1">
      <c r="A379" s="38"/>
      <c r="B379" s="39"/>
      <c r="C379" s="196" t="s">
        <v>279</v>
      </c>
      <c r="D379" s="196" t="s">
        <v>141</v>
      </c>
      <c r="E379" s="197" t="s">
        <v>902</v>
      </c>
      <c r="F379" s="198" t="s">
        <v>903</v>
      </c>
      <c r="G379" s="199" t="s">
        <v>191</v>
      </c>
      <c r="H379" s="200">
        <v>1</v>
      </c>
      <c r="I379" s="201"/>
      <c r="J379" s="202">
        <f>ROUND(I379*H379,2)</f>
        <v>0</v>
      </c>
      <c r="K379" s="198" t="s">
        <v>662</v>
      </c>
      <c r="L379" s="44"/>
      <c r="M379" s="203" t="s">
        <v>19</v>
      </c>
      <c r="N379" s="204" t="s">
        <v>45</v>
      </c>
      <c r="O379" s="84"/>
      <c r="P379" s="205">
        <f>O379*H379</f>
        <v>0</v>
      </c>
      <c r="Q379" s="205">
        <v>0</v>
      </c>
      <c r="R379" s="205">
        <f>Q379*H379</f>
        <v>0</v>
      </c>
      <c r="S379" s="205">
        <v>0</v>
      </c>
      <c r="T379" s="20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07" t="s">
        <v>146</v>
      </c>
      <c r="AT379" s="207" t="s">
        <v>141</v>
      </c>
      <c r="AU379" s="207" t="s">
        <v>84</v>
      </c>
      <c r="AY379" s="17" t="s">
        <v>140</v>
      </c>
      <c r="BE379" s="208">
        <f>IF(N379="základní",J379,0)</f>
        <v>0</v>
      </c>
      <c r="BF379" s="208">
        <f>IF(N379="snížená",J379,0)</f>
        <v>0</v>
      </c>
      <c r="BG379" s="208">
        <f>IF(N379="zákl. přenesená",J379,0)</f>
        <v>0</v>
      </c>
      <c r="BH379" s="208">
        <f>IF(N379="sníž. přenesená",J379,0)</f>
        <v>0</v>
      </c>
      <c r="BI379" s="208">
        <f>IF(N379="nulová",J379,0)</f>
        <v>0</v>
      </c>
      <c r="BJ379" s="17" t="s">
        <v>82</v>
      </c>
      <c r="BK379" s="208">
        <f>ROUND(I379*H379,2)</f>
        <v>0</v>
      </c>
      <c r="BL379" s="17" t="s">
        <v>146</v>
      </c>
      <c r="BM379" s="207" t="s">
        <v>413</v>
      </c>
    </row>
    <row r="380" s="2" customFormat="1">
      <c r="A380" s="38"/>
      <c r="B380" s="39"/>
      <c r="C380" s="40"/>
      <c r="D380" s="209" t="s">
        <v>147</v>
      </c>
      <c r="E380" s="40"/>
      <c r="F380" s="210" t="s">
        <v>903</v>
      </c>
      <c r="G380" s="40"/>
      <c r="H380" s="40"/>
      <c r="I380" s="211"/>
      <c r="J380" s="40"/>
      <c r="K380" s="40"/>
      <c r="L380" s="44"/>
      <c r="M380" s="212"/>
      <c r="N380" s="213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147</v>
      </c>
      <c r="AU380" s="17" t="s">
        <v>84</v>
      </c>
    </row>
    <row r="381" s="2" customFormat="1">
      <c r="A381" s="38"/>
      <c r="B381" s="39"/>
      <c r="C381" s="40"/>
      <c r="D381" s="227" t="s">
        <v>663</v>
      </c>
      <c r="E381" s="40"/>
      <c r="F381" s="228" t="s">
        <v>904</v>
      </c>
      <c r="G381" s="40"/>
      <c r="H381" s="40"/>
      <c r="I381" s="211"/>
      <c r="J381" s="40"/>
      <c r="K381" s="40"/>
      <c r="L381" s="44"/>
      <c r="M381" s="212"/>
      <c r="N381" s="213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663</v>
      </c>
      <c r="AU381" s="17" t="s">
        <v>84</v>
      </c>
    </row>
    <row r="382" s="2" customFormat="1" ht="16.5" customHeight="1">
      <c r="A382" s="38"/>
      <c r="B382" s="39"/>
      <c r="C382" s="196" t="s">
        <v>415</v>
      </c>
      <c r="D382" s="196" t="s">
        <v>141</v>
      </c>
      <c r="E382" s="197" t="s">
        <v>905</v>
      </c>
      <c r="F382" s="198" t="s">
        <v>906</v>
      </c>
      <c r="G382" s="199" t="s">
        <v>144</v>
      </c>
      <c r="H382" s="200">
        <v>59</v>
      </c>
      <c r="I382" s="201"/>
      <c r="J382" s="202">
        <f>ROUND(I382*H382,2)</f>
        <v>0</v>
      </c>
      <c r="K382" s="198" t="s">
        <v>662</v>
      </c>
      <c r="L382" s="44"/>
      <c r="M382" s="203" t="s">
        <v>19</v>
      </c>
      <c r="N382" s="204" t="s">
        <v>45</v>
      </c>
      <c r="O382" s="84"/>
      <c r="P382" s="205">
        <f>O382*H382</f>
        <v>0</v>
      </c>
      <c r="Q382" s="205">
        <v>0</v>
      </c>
      <c r="R382" s="205">
        <f>Q382*H382</f>
        <v>0</v>
      </c>
      <c r="S382" s="205">
        <v>0</v>
      </c>
      <c r="T382" s="20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07" t="s">
        <v>146</v>
      </c>
      <c r="AT382" s="207" t="s">
        <v>141</v>
      </c>
      <c r="AU382" s="207" t="s">
        <v>84</v>
      </c>
      <c r="AY382" s="17" t="s">
        <v>140</v>
      </c>
      <c r="BE382" s="208">
        <f>IF(N382="základní",J382,0)</f>
        <v>0</v>
      </c>
      <c r="BF382" s="208">
        <f>IF(N382="snížená",J382,0)</f>
        <v>0</v>
      </c>
      <c r="BG382" s="208">
        <f>IF(N382="zákl. přenesená",J382,0)</f>
        <v>0</v>
      </c>
      <c r="BH382" s="208">
        <f>IF(N382="sníž. přenesená",J382,0)</f>
        <v>0</v>
      </c>
      <c r="BI382" s="208">
        <f>IF(N382="nulová",J382,0)</f>
        <v>0</v>
      </c>
      <c r="BJ382" s="17" t="s">
        <v>82</v>
      </c>
      <c r="BK382" s="208">
        <f>ROUND(I382*H382,2)</f>
        <v>0</v>
      </c>
      <c r="BL382" s="17" t="s">
        <v>146</v>
      </c>
      <c r="BM382" s="207" t="s">
        <v>418</v>
      </c>
    </row>
    <row r="383" s="2" customFormat="1">
      <c r="A383" s="38"/>
      <c r="B383" s="39"/>
      <c r="C383" s="40"/>
      <c r="D383" s="209" t="s">
        <v>147</v>
      </c>
      <c r="E383" s="40"/>
      <c r="F383" s="210" t="s">
        <v>906</v>
      </c>
      <c r="G383" s="40"/>
      <c r="H383" s="40"/>
      <c r="I383" s="211"/>
      <c r="J383" s="40"/>
      <c r="K383" s="40"/>
      <c r="L383" s="44"/>
      <c r="M383" s="212"/>
      <c r="N383" s="213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147</v>
      </c>
      <c r="AU383" s="17" t="s">
        <v>84</v>
      </c>
    </row>
    <row r="384" s="2" customFormat="1">
      <c r="A384" s="38"/>
      <c r="B384" s="39"/>
      <c r="C384" s="40"/>
      <c r="D384" s="227" t="s">
        <v>663</v>
      </c>
      <c r="E384" s="40"/>
      <c r="F384" s="228" t="s">
        <v>907</v>
      </c>
      <c r="G384" s="40"/>
      <c r="H384" s="40"/>
      <c r="I384" s="211"/>
      <c r="J384" s="40"/>
      <c r="K384" s="40"/>
      <c r="L384" s="44"/>
      <c r="M384" s="212"/>
      <c r="N384" s="213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663</v>
      </c>
      <c r="AU384" s="17" t="s">
        <v>84</v>
      </c>
    </row>
    <row r="385" s="2" customFormat="1" ht="16.5" customHeight="1">
      <c r="A385" s="38"/>
      <c r="B385" s="39"/>
      <c r="C385" s="196" t="s">
        <v>285</v>
      </c>
      <c r="D385" s="196" t="s">
        <v>141</v>
      </c>
      <c r="E385" s="197" t="s">
        <v>908</v>
      </c>
      <c r="F385" s="198" t="s">
        <v>909</v>
      </c>
      <c r="G385" s="199" t="s">
        <v>191</v>
      </c>
      <c r="H385" s="200">
        <v>1</v>
      </c>
      <c r="I385" s="201"/>
      <c r="J385" s="202">
        <f>ROUND(I385*H385,2)</f>
        <v>0</v>
      </c>
      <c r="K385" s="198" t="s">
        <v>662</v>
      </c>
      <c r="L385" s="44"/>
      <c r="M385" s="203" t="s">
        <v>19</v>
      </c>
      <c r="N385" s="204" t="s">
        <v>45</v>
      </c>
      <c r="O385" s="84"/>
      <c r="P385" s="205">
        <f>O385*H385</f>
        <v>0</v>
      </c>
      <c r="Q385" s="205">
        <v>0</v>
      </c>
      <c r="R385" s="205">
        <f>Q385*H385</f>
        <v>0</v>
      </c>
      <c r="S385" s="205">
        <v>0</v>
      </c>
      <c r="T385" s="20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7" t="s">
        <v>146</v>
      </c>
      <c r="AT385" s="207" t="s">
        <v>141</v>
      </c>
      <c r="AU385" s="207" t="s">
        <v>84</v>
      </c>
      <c r="AY385" s="17" t="s">
        <v>140</v>
      </c>
      <c r="BE385" s="208">
        <f>IF(N385="základní",J385,0)</f>
        <v>0</v>
      </c>
      <c r="BF385" s="208">
        <f>IF(N385="snížená",J385,0)</f>
        <v>0</v>
      </c>
      <c r="BG385" s="208">
        <f>IF(N385="zákl. přenesená",J385,0)</f>
        <v>0</v>
      </c>
      <c r="BH385" s="208">
        <f>IF(N385="sníž. přenesená",J385,0)</f>
        <v>0</v>
      </c>
      <c r="BI385" s="208">
        <f>IF(N385="nulová",J385,0)</f>
        <v>0</v>
      </c>
      <c r="BJ385" s="17" t="s">
        <v>82</v>
      </c>
      <c r="BK385" s="208">
        <f>ROUND(I385*H385,2)</f>
        <v>0</v>
      </c>
      <c r="BL385" s="17" t="s">
        <v>146</v>
      </c>
      <c r="BM385" s="207" t="s">
        <v>422</v>
      </c>
    </row>
    <row r="386" s="2" customFormat="1">
      <c r="A386" s="38"/>
      <c r="B386" s="39"/>
      <c r="C386" s="40"/>
      <c r="D386" s="209" t="s">
        <v>147</v>
      </c>
      <c r="E386" s="40"/>
      <c r="F386" s="210" t="s">
        <v>909</v>
      </c>
      <c r="G386" s="40"/>
      <c r="H386" s="40"/>
      <c r="I386" s="211"/>
      <c r="J386" s="40"/>
      <c r="K386" s="40"/>
      <c r="L386" s="44"/>
      <c r="M386" s="212"/>
      <c r="N386" s="213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147</v>
      </c>
      <c r="AU386" s="17" t="s">
        <v>84</v>
      </c>
    </row>
    <row r="387" s="2" customFormat="1">
      <c r="A387" s="38"/>
      <c r="B387" s="39"/>
      <c r="C387" s="40"/>
      <c r="D387" s="227" t="s">
        <v>663</v>
      </c>
      <c r="E387" s="40"/>
      <c r="F387" s="228" t="s">
        <v>910</v>
      </c>
      <c r="G387" s="40"/>
      <c r="H387" s="40"/>
      <c r="I387" s="211"/>
      <c r="J387" s="40"/>
      <c r="K387" s="40"/>
      <c r="L387" s="44"/>
      <c r="M387" s="212"/>
      <c r="N387" s="213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663</v>
      </c>
      <c r="AU387" s="17" t="s">
        <v>84</v>
      </c>
    </row>
    <row r="388" s="2" customFormat="1" ht="16.5" customHeight="1">
      <c r="A388" s="38"/>
      <c r="B388" s="39"/>
      <c r="C388" s="196" t="s">
        <v>423</v>
      </c>
      <c r="D388" s="196" t="s">
        <v>141</v>
      </c>
      <c r="E388" s="197" t="s">
        <v>911</v>
      </c>
      <c r="F388" s="198" t="s">
        <v>912</v>
      </c>
      <c r="G388" s="199" t="s">
        <v>144</v>
      </c>
      <c r="H388" s="200">
        <v>528</v>
      </c>
      <c r="I388" s="201"/>
      <c r="J388" s="202">
        <f>ROUND(I388*H388,2)</f>
        <v>0</v>
      </c>
      <c r="K388" s="198" t="s">
        <v>662</v>
      </c>
      <c r="L388" s="44"/>
      <c r="M388" s="203" t="s">
        <v>19</v>
      </c>
      <c r="N388" s="204" t="s">
        <v>45</v>
      </c>
      <c r="O388" s="84"/>
      <c r="P388" s="205">
        <f>O388*H388</f>
        <v>0</v>
      </c>
      <c r="Q388" s="205">
        <v>0</v>
      </c>
      <c r="R388" s="205">
        <f>Q388*H388</f>
        <v>0</v>
      </c>
      <c r="S388" s="205">
        <v>0</v>
      </c>
      <c r="T388" s="20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07" t="s">
        <v>146</v>
      </c>
      <c r="AT388" s="207" t="s">
        <v>141</v>
      </c>
      <c r="AU388" s="207" t="s">
        <v>84</v>
      </c>
      <c r="AY388" s="17" t="s">
        <v>140</v>
      </c>
      <c r="BE388" s="208">
        <f>IF(N388="základní",J388,0)</f>
        <v>0</v>
      </c>
      <c r="BF388" s="208">
        <f>IF(N388="snížená",J388,0)</f>
        <v>0</v>
      </c>
      <c r="BG388" s="208">
        <f>IF(N388="zákl. přenesená",J388,0)</f>
        <v>0</v>
      </c>
      <c r="BH388" s="208">
        <f>IF(N388="sníž. přenesená",J388,0)</f>
        <v>0</v>
      </c>
      <c r="BI388" s="208">
        <f>IF(N388="nulová",J388,0)</f>
        <v>0</v>
      </c>
      <c r="BJ388" s="17" t="s">
        <v>82</v>
      </c>
      <c r="BK388" s="208">
        <f>ROUND(I388*H388,2)</f>
        <v>0</v>
      </c>
      <c r="BL388" s="17" t="s">
        <v>146</v>
      </c>
      <c r="BM388" s="207" t="s">
        <v>426</v>
      </c>
    </row>
    <row r="389" s="2" customFormat="1">
      <c r="A389" s="38"/>
      <c r="B389" s="39"/>
      <c r="C389" s="40"/>
      <c r="D389" s="209" t="s">
        <v>147</v>
      </c>
      <c r="E389" s="40"/>
      <c r="F389" s="210" t="s">
        <v>912</v>
      </c>
      <c r="G389" s="40"/>
      <c r="H389" s="40"/>
      <c r="I389" s="211"/>
      <c r="J389" s="40"/>
      <c r="K389" s="40"/>
      <c r="L389" s="44"/>
      <c r="M389" s="212"/>
      <c r="N389" s="213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147</v>
      </c>
      <c r="AU389" s="17" t="s">
        <v>84</v>
      </c>
    </row>
    <row r="390" s="2" customFormat="1">
      <c r="A390" s="38"/>
      <c r="B390" s="39"/>
      <c r="C390" s="40"/>
      <c r="D390" s="227" t="s">
        <v>663</v>
      </c>
      <c r="E390" s="40"/>
      <c r="F390" s="228" t="s">
        <v>913</v>
      </c>
      <c r="G390" s="40"/>
      <c r="H390" s="40"/>
      <c r="I390" s="211"/>
      <c r="J390" s="40"/>
      <c r="K390" s="40"/>
      <c r="L390" s="44"/>
      <c r="M390" s="212"/>
      <c r="N390" s="213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663</v>
      </c>
      <c r="AU390" s="17" t="s">
        <v>84</v>
      </c>
    </row>
    <row r="391" s="13" customFormat="1">
      <c r="A391" s="13"/>
      <c r="B391" s="229"/>
      <c r="C391" s="230"/>
      <c r="D391" s="209" t="s">
        <v>674</v>
      </c>
      <c r="E391" s="231" t="s">
        <v>19</v>
      </c>
      <c r="F391" s="232" t="s">
        <v>914</v>
      </c>
      <c r="G391" s="230"/>
      <c r="H391" s="233">
        <v>528</v>
      </c>
      <c r="I391" s="234"/>
      <c r="J391" s="230"/>
      <c r="K391" s="230"/>
      <c r="L391" s="235"/>
      <c r="M391" s="236"/>
      <c r="N391" s="237"/>
      <c r="O391" s="237"/>
      <c r="P391" s="237"/>
      <c r="Q391" s="237"/>
      <c r="R391" s="237"/>
      <c r="S391" s="237"/>
      <c r="T391" s="23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9" t="s">
        <v>674</v>
      </c>
      <c r="AU391" s="239" t="s">
        <v>84</v>
      </c>
      <c r="AV391" s="13" t="s">
        <v>84</v>
      </c>
      <c r="AW391" s="13" t="s">
        <v>35</v>
      </c>
      <c r="AX391" s="13" t="s">
        <v>74</v>
      </c>
      <c r="AY391" s="239" t="s">
        <v>140</v>
      </c>
    </row>
    <row r="392" s="14" customFormat="1">
      <c r="A392" s="14"/>
      <c r="B392" s="240"/>
      <c r="C392" s="241"/>
      <c r="D392" s="209" t="s">
        <v>674</v>
      </c>
      <c r="E392" s="242" t="s">
        <v>19</v>
      </c>
      <c r="F392" s="243" t="s">
        <v>676</v>
      </c>
      <c r="G392" s="241"/>
      <c r="H392" s="244">
        <v>528</v>
      </c>
      <c r="I392" s="245"/>
      <c r="J392" s="241"/>
      <c r="K392" s="241"/>
      <c r="L392" s="246"/>
      <c r="M392" s="247"/>
      <c r="N392" s="248"/>
      <c r="O392" s="248"/>
      <c r="P392" s="248"/>
      <c r="Q392" s="248"/>
      <c r="R392" s="248"/>
      <c r="S392" s="248"/>
      <c r="T392" s="24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0" t="s">
        <v>674</v>
      </c>
      <c r="AU392" s="250" t="s">
        <v>84</v>
      </c>
      <c r="AV392" s="14" t="s">
        <v>146</v>
      </c>
      <c r="AW392" s="14" t="s">
        <v>35</v>
      </c>
      <c r="AX392" s="14" t="s">
        <v>82</v>
      </c>
      <c r="AY392" s="250" t="s">
        <v>140</v>
      </c>
    </row>
    <row r="393" s="2" customFormat="1" ht="16.5" customHeight="1">
      <c r="A393" s="38"/>
      <c r="B393" s="39"/>
      <c r="C393" s="251" t="s">
        <v>289</v>
      </c>
      <c r="D393" s="251" t="s">
        <v>732</v>
      </c>
      <c r="E393" s="252" t="s">
        <v>915</v>
      </c>
      <c r="F393" s="253" t="s">
        <v>916</v>
      </c>
      <c r="G393" s="254" t="s">
        <v>144</v>
      </c>
      <c r="H393" s="255">
        <v>137.69999999999999</v>
      </c>
      <c r="I393" s="256"/>
      <c r="J393" s="257">
        <f>ROUND(I393*H393,2)</f>
        <v>0</v>
      </c>
      <c r="K393" s="253" t="s">
        <v>662</v>
      </c>
      <c r="L393" s="258"/>
      <c r="M393" s="259" t="s">
        <v>19</v>
      </c>
      <c r="N393" s="260" t="s">
        <v>45</v>
      </c>
      <c r="O393" s="84"/>
      <c r="P393" s="205">
        <f>O393*H393</f>
        <v>0</v>
      </c>
      <c r="Q393" s="205">
        <v>0</v>
      </c>
      <c r="R393" s="205">
        <f>Q393*H393</f>
        <v>0</v>
      </c>
      <c r="S393" s="205">
        <v>0</v>
      </c>
      <c r="T393" s="20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07" t="s">
        <v>161</v>
      </c>
      <c r="AT393" s="207" t="s">
        <v>732</v>
      </c>
      <c r="AU393" s="207" t="s">
        <v>84</v>
      </c>
      <c r="AY393" s="17" t="s">
        <v>140</v>
      </c>
      <c r="BE393" s="208">
        <f>IF(N393="základní",J393,0)</f>
        <v>0</v>
      </c>
      <c r="BF393" s="208">
        <f>IF(N393="snížená",J393,0)</f>
        <v>0</v>
      </c>
      <c r="BG393" s="208">
        <f>IF(N393="zákl. přenesená",J393,0)</f>
        <v>0</v>
      </c>
      <c r="BH393" s="208">
        <f>IF(N393="sníž. přenesená",J393,0)</f>
        <v>0</v>
      </c>
      <c r="BI393" s="208">
        <f>IF(N393="nulová",J393,0)</f>
        <v>0</v>
      </c>
      <c r="BJ393" s="17" t="s">
        <v>82</v>
      </c>
      <c r="BK393" s="208">
        <f>ROUND(I393*H393,2)</f>
        <v>0</v>
      </c>
      <c r="BL393" s="17" t="s">
        <v>146</v>
      </c>
      <c r="BM393" s="207" t="s">
        <v>430</v>
      </c>
    </row>
    <row r="394" s="2" customFormat="1">
      <c r="A394" s="38"/>
      <c r="B394" s="39"/>
      <c r="C394" s="40"/>
      <c r="D394" s="209" t="s">
        <v>147</v>
      </c>
      <c r="E394" s="40"/>
      <c r="F394" s="210" t="s">
        <v>916</v>
      </c>
      <c r="G394" s="40"/>
      <c r="H394" s="40"/>
      <c r="I394" s="211"/>
      <c r="J394" s="40"/>
      <c r="K394" s="40"/>
      <c r="L394" s="44"/>
      <c r="M394" s="212"/>
      <c r="N394" s="213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147</v>
      </c>
      <c r="AU394" s="17" t="s">
        <v>84</v>
      </c>
    </row>
    <row r="395" s="13" customFormat="1">
      <c r="A395" s="13"/>
      <c r="B395" s="229"/>
      <c r="C395" s="230"/>
      <c r="D395" s="209" t="s">
        <v>674</v>
      </c>
      <c r="E395" s="231" t="s">
        <v>19</v>
      </c>
      <c r="F395" s="232" t="s">
        <v>917</v>
      </c>
      <c r="G395" s="230"/>
      <c r="H395" s="233">
        <v>137.69999999999999</v>
      </c>
      <c r="I395" s="234"/>
      <c r="J395" s="230"/>
      <c r="K395" s="230"/>
      <c r="L395" s="235"/>
      <c r="M395" s="236"/>
      <c r="N395" s="237"/>
      <c r="O395" s="237"/>
      <c r="P395" s="237"/>
      <c r="Q395" s="237"/>
      <c r="R395" s="237"/>
      <c r="S395" s="237"/>
      <c r="T395" s="23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9" t="s">
        <v>674</v>
      </c>
      <c r="AU395" s="239" t="s">
        <v>84</v>
      </c>
      <c r="AV395" s="13" t="s">
        <v>84</v>
      </c>
      <c r="AW395" s="13" t="s">
        <v>35</v>
      </c>
      <c r="AX395" s="13" t="s">
        <v>74</v>
      </c>
      <c r="AY395" s="239" t="s">
        <v>140</v>
      </c>
    </row>
    <row r="396" s="14" customFormat="1">
      <c r="A396" s="14"/>
      <c r="B396" s="240"/>
      <c r="C396" s="241"/>
      <c r="D396" s="209" t="s">
        <v>674</v>
      </c>
      <c r="E396" s="242" t="s">
        <v>19</v>
      </c>
      <c r="F396" s="243" t="s">
        <v>676</v>
      </c>
      <c r="G396" s="241"/>
      <c r="H396" s="244">
        <v>137.69999999999999</v>
      </c>
      <c r="I396" s="245"/>
      <c r="J396" s="241"/>
      <c r="K396" s="241"/>
      <c r="L396" s="246"/>
      <c r="M396" s="247"/>
      <c r="N396" s="248"/>
      <c r="O396" s="248"/>
      <c r="P396" s="248"/>
      <c r="Q396" s="248"/>
      <c r="R396" s="248"/>
      <c r="S396" s="248"/>
      <c r="T396" s="24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0" t="s">
        <v>674</v>
      </c>
      <c r="AU396" s="250" t="s">
        <v>84</v>
      </c>
      <c r="AV396" s="14" t="s">
        <v>146</v>
      </c>
      <c r="AW396" s="14" t="s">
        <v>35</v>
      </c>
      <c r="AX396" s="14" t="s">
        <v>82</v>
      </c>
      <c r="AY396" s="250" t="s">
        <v>140</v>
      </c>
    </row>
    <row r="397" s="2" customFormat="1" ht="16.5" customHeight="1">
      <c r="A397" s="38"/>
      <c r="B397" s="39"/>
      <c r="C397" s="251" t="s">
        <v>431</v>
      </c>
      <c r="D397" s="251" t="s">
        <v>732</v>
      </c>
      <c r="E397" s="252" t="s">
        <v>918</v>
      </c>
      <c r="F397" s="253" t="s">
        <v>919</v>
      </c>
      <c r="G397" s="254" t="s">
        <v>144</v>
      </c>
      <c r="H397" s="255">
        <v>34.68</v>
      </c>
      <c r="I397" s="256"/>
      <c r="J397" s="257">
        <f>ROUND(I397*H397,2)</f>
        <v>0</v>
      </c>
      <c r="K397" s="253" t="s">
        <v>662</v>
      </c>
      <c r="L397" s="258"/>
      <c r="M397" s="259" t="s">
        <v>19</v>
      </c>
      <c r="N397" s="260" t="s">
        <v>45</v>
      </c>
      <c r="O397" s="84"/>
      <c r="P397" s="205">
        <f>O397*H397</f>
        <v>0</v>
      </c>
      <c r="Q397" s="205">
        <v>0</v>
      </c>
      <c r="R397" s="205">
        <f>Q397*H397</f>
        <v>0</v>
      </c>
      <c r="S397" s="205">
        <v>0</v>
      </c>
      <c r="T397" s="20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07" t="s">
        <v>161</v>
      </c>
      <c r="AT397" s="207" t="s">
        <v>732</v>
      </c>
      <c r="AU397" s="207" t="s">
        <v>84</v>
      </c>
      <c r="AY397" s="17" t="s">
        <v>140</v>
      </c>
      <c r="BE397" s="208">
        <f>IF(N397="základní",J397,0)</f>
        <v>0</v>
      </c>
      <c r="BF397" s="208">
        <f>IF(N397="snížená",J397,0)</f>
        <v>0</v>
      </c>
      <c r="BG397" s="208">
        <f>IF(N397="zákl. přenesená",J397,0)</f>
        <v>0</v>
      </c>
      <c r="BH397" s="208">
        <f>IF(N397="sníž. přenesená",J397,0)</f>
        <v>0</v>
      </c>
      <c r="BI397" s="208">
        <f>IF(N397="nulová",J397,0)</f>
        <v>0</v>
      </c>
      <c r="BJ397" s="17" t="s">
        <v>82</v>
      </c>
      <c r="BK397" s="208">
        <f>ROUND(I397*H397,2)</f>
        <v>0</v>
      </c>
      <c r="BL397" s="17" t="s">
        <v>146</v>
      </c>
      <c r="BM397" s="207" t="s">
        <v>434</v>
      </c>
    </row>
    <row r="398" s="2" customFormat="1">
      <c r="A398" s="38"/>
      <c r="B398" s="39"/>
      <c r="C398" s="40"/>
      <c r="D398" s="209" t="s">
        <v>147</v>
      </c>
      <c r="E398" s="40"/>
      <c r="F398" s="210" t="s">
        <v>919</v>
      </c>
      <c r="G398" s="40"/>
      <c r="H398" s="40"/>
      <c r="I398" s="211"/>
      <c r="J398" s="40"/>
      <c r="K398" s="40"/>
      <c r="L398" s="44"/>
      <c r="M398" s="212"/>
      <c r="N398" s="213"/>
      <c r="O398" s="84"/>
      <c r="P398" s="84"/>
      <c r="Q398" s="84"/>
      <c r="R398" s="84"/>
      <c r="S398" s="84"/>
      <c r="T398" s="85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147</v>
      </c>
      <c r="AU398" s="17" t="s">
        <v>84</v>
      </c>
    </row>
    <row r="399" s="13" customFormat="1">
      <c r="A399" s="13"/>
      <c r="B399" s="229"/>
      <c r="C399" s="230"/>
      <c r="D399" s="209" t="s">
        <v>674</v>
      </c>
      <c r="E399" s="231" t="s">
        <v>19</v>
      </c>
      <c r="F399" s="232" t="s">
        <v>920</v>
      </c>
      <c r="G399" s="230"/>
      <c r="H399" s="233">
        <v>34.68</v>
      </c>
      <c r="I399" s="234"/>
      <c r="J399" s="230"/>
      <c r="K399" s="230"/>
      <c r="L399" s="235"/>
      <c r="M399" s="236"/>
      <c r="N399" s="237"/>
      <c r="O399" s="237"/>
      <c r="P399" s="237"/>
      <c r="Q399" s="237"/>
      <c r="R399" s="237"/>
      <c r="S399" s="237"/>
      <c r="T399" s="23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9" t="s">
        <v>674</v>
      </c>
      <c r="AU399" s="239" t="s">
        <v>84</v>
      </c>
      <c r="AV399" s="13" t="s">
        <v>84</v>
      </c>
      <c r="AW399" s="13" t="s">
        <v>35</v>
      </c>
      <c r="AX399" s="13" t="s">
        <v>74</v>
      </c>
      <c r="AY399" s="239" t="s">
        <v>140</v>
      </c>
    </row>
    <row r="400" s="14" customFormat="1">
      <c r="A400" s="14"/>
      <c r="B400" s="240"/>
      <c r="C400" s="241"/>
      <c r="D400" s="209" t="s">
        <v>674</v>
      </c>
      <c r="E400" s="242" t="s">
        <v>19</v>
      </c>
      <c r="F400" s="243" t="s">
        <v>676</v>
      </c>
      <c r="G400" s="241"/>
      <c r="H400" s="244">
        <v>34.68</v>
      </c>
      <c r="I400" s="245"/>
      <c r="J400" s="241"/>
      <c r="K400" s="241"/>
      <c r="L400" s="246"/>
      <c r="M400" s="247"/>
      <c r="N400" s="248"/>
      <c r="O400" s="248"/>
      <c r="P400" s="248"/>
      <c r="Q400" s="248"/>
      <c r="R400" s="248"/>
      <c r="S400" s="248"/>
      <c r="T400" s="24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0" t="s">
        <v>674</v>
      </c>
      <c r="AU400" s="250" t="s">
        <v>84</v>
      </c>
      <c r="AV400" s="14" t="s">
        <v>146</v>
      </c>
      <c r="AW400" s="14" t="s">
        <v>35</v>
      </c>
      <c r="AX400" s="14" t="s">
        <v>82</v>
      </c>
      <c r="AY400" s="250" t="s">
        <v>140</v>
      </c>
    </row>
    <row r="401" s="2" customFormat="1" ht="16.5" customHeight="1">
      <c r="A401" s="38"/>
      <c r="B401" s="39"/>
      <c r="C401" s="251" t="s">
        <v>293</v>
      </c>
      <c r="D401" s="251" t="s">
        <v>732</v>
      </c>
      <c r="E401" s="252" t="s">
        <v>921</v>
      </c>
      <c r="F401" s="253" t="s">
        <v>922</v>
      </c>
      <c r="G401" s="254" t="s">
        <v>144</v>
      </c>
      <c r="H401" s="255">
        <v>366.18000000000001</v>
      </c>
      <c r="I401" s="256"/>
      <c r="J401" s="257">
        <f>ROUND(I401*H401,2)</f>
        <v>0</v>
      </c>
      <c r="K401" s="253" t="s">
        <v>662</v>
      </c>
      <c r="L401" s="258"/>
      <c r="M401" s="259" t="s">
        <v>19</v>
      </c>
      <c r="N401" s="260" t="s">
        <v>45</v>
      </c>
      <c r="O401" s="84"/>
      <c r="P401" s="205">
        <f>O401*H401</f>
        <v>0</v>
      </c>
      <c r="Q401" s="205">
        <v>0</v>
      </c>
      <c r="R401" s="205">
        <f>Q401*H401</f>
        <v>0</v>
      </c>
      <c r="S401" s="205">
        <v>0</v>
      </c>
      <c r="T401" s="20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07" t="s">
        <v>161</v>
      </c>
      <c r="AT401" s="207" t="s">
        <v>732</v>
      </c>
      <c r="AU401" s="207" t="s">
        <v>84</v>
      </c>
      <c r="AY401" s="17" t="s">
        <v>140</v>
      </c>
      <c r="BE401" s="208">
        <f>IF(N401="základní",J401,0)</f>
        <v>0</v>
      </c>
      <c r="BF401" s="208">
        <f>IF(N401="snížená",J401,0)</f>
        <v>0</v>
      </c>
      <c r="BG401" s="208">
        <f>IF(N401="zákl. přenesená",J401,0)</f>
        <v>0</v>
      </c>
      <c r="BH401" s="208">
        <f>IF(N401="sníž. přenesená",J401,0)</f>
        <v>0</v>
      </c>
      <c r="BI401" s="208">
        <f>IF(N401="nulová",J401,0)</f>
        <v>0</v>
      </c>
      <c r="BJ401" s="17" t="s">
        <v>82</v>
      </c>
      <c r="BK401" s="208">
        <f>ROUND(I401*H401,2)</f>
        <v>0</v>
      </c>
      <c r="BL401" s="17" t="s">
        <v>146</v>
      </c>
      <c r="BM401" s="207" t="s">
        <v>437</v>
      </c>
    </row>
    <row r="402" s="2" customFormat="1">
      <c r="A402" s="38"/>
      <c r="B402" s="39"/>
      <c r="C402" s="40"/>
      <c r="D402" s="209" t="s">
        <v>147</v>
      </c>
      <c r="E402" s="40"/>
      <c r="F402" s="210" t="s">
        <v>922</v>
      </c>
      <c r="G402" s="40"/>
      <c r="H402" s="40"/>
      <c r="I402" s="211"/>
      <c r="J402" s="40"/>
      <c r="K402" s="40"/>
      <c r="L402" s="44"/>
      <c r="M402" s="212"/>
      <c r="N402" s="213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147</v>
      </c>
      <c r="AU402" s="17" t="s">
        <v>84</v>
      </c>
    </row>
    <row r="403" s="13" customFormat="1">
      <c r="A403" s="13"/>
      <c r="B403" s="229"/>
      <c r="C403" s="230"/>
      <c r="D403" s="209" t="s">
        <v>674</v>
      </c>
      <c r="E403" s="231" t="s">
        <v>19</v>
      </c>
      <c r="F403" s="232" t="s">
        <v>923</v>
      </c>
      <c r="G403" s="230"/>
      <c r="H403" s="233">
        <v>366.18000000000001</v>
      </c>
      <c r="I403" s="234"/>
      <c r="J403" s="230"/>
      <c r="K403" s="230"/>
      <c r="L403" s="235"/>
      <c r="M403" s="236"/>
      <c r="N403" s="237"/>
      <c r="O403" s="237"/>
      <c r="P403" s="237"/>
      <c r="Q403" s="237"/>
      <c r="R403" s="237"/>
      <c r="S403" s="237"/>
      <c r="T403" s="23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9" t="s">
        <v>674</v>
      </c>
      <c r="AU403" s="239" t="s">
        <v>84</v>
      </c>
      <c r="AV403" s="13" t="s">
        <v>84</v>
      </c>
      <c r="AW403" s="13" t="s">
        <v>35</v>
      </c>
      <c r="AX403" s="13" t="s">
        <v>74</v>
      </c>
      <c r="AY403" s="239" t="s">
        <v>140</v>
      </c>
    </row>
    <row r="404" s="14" customFormat="1">
      <c r="A404" s="14"/>
      <c r="B404" s="240"/>
      <c r="C404" s="241"/>
      <c r="D404" s="209" t="s">
        <v>674</v>
      </c>
      <c r="E404" s="242" t="s">
        <v>19</v>
      </c>
      <c r="F404" s="243" t="s">
        <v>676</v>
      </c>
      <c r="G404" s="241"/>
      <c r="H404" s="244">
        <v>366.18000000000001</v>
      </c>
      <c r="I404" s="245"/>
      <c r="J404" s="241"/>
      <c r="K404" s="241"/>
      <c r="L404" s="246"/>
      <c r="M404" s="247"/>
      <c r="N404" s="248"/>
      <c r="O404" s="248"/>
      <c r="P404" s="248"/>
      <c r="Q404" s="248"/>
      <c r="R404" s="248"/>
      <c r="S404" s="248"/>
      <c r="T404" s="249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0" t="s">
        <v>674</v>
      </c>
      <c r="AU404" s="250" t="s">
        <v>84</v>
      </c>
      <c r="AV404" s="14" t="s">
        <v>146</v>
      </c>
      <c r="AW404" s="14" t="s">
        <v>35</v>
      </c>
      <c r="AX404" s="14" t="s">
        <v>82</v>
      </c>
      <c r="AY404" s="250" t="s">
        <v>140</v>
      </c>
    </row>
    <row r="405" s="2" customFormat="1" ht="16.5" customHeight="1">
      <c r="A405" s="38"/>
      <c r="B405" s="39"/>
      <c r="C405" s="196" t="s">
        <v>438</v>
      </c>
      <c r="D405" s="196" t="s">
        <v>141</v>
      </c>
      <c r="E405" s="197" t="s">
        <v>924</v>
      </c>
      <c r="F405" s="198" t="s">
        <v>925</v>
      </c>
      <c r="G405" s="199" t="s">
        <v>144</v>
      </c>
      <c r="H405" s="200">
        <v>524</v>
      </c>
      <c r="I405" s="201"/>
      <c r="J405" s="202">
        <f>ROUND(I405*H405,2)</f>
        <v>0</v>
      </c>
      <c r="K405" s="198" t="s">
        <v>662</v>
      </c>
      <c r="L405" s="44"/>
      <c r="M405" s="203" t="s">
        <v>19</v>
      </c>
      <c r="N405" s="204" t="s">
        <v>45</v>
      </c>
      <c r="O405" s="84"/>
      <c r="P405" s="205">
        <f>O405*H405</f>
        <v>0</v>
      </c>
      <c r="Q405" s="205">
        <v>0</v>
      </c>
      <c r="R405" s="205">
        <f>Q405*H405</f>
        <v>0</v>
      </c>
      <c r="S405" s="205">
        <v>0</v>
      </c>
      <c r="T405" s="20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07" t="s">
        <v>146</v>
      </c>
      <c r="AT405" s="207" t="s">
        <v>141</v>
      </c>
      <c r="AU405" s="207" t="s">
        <v>84</v>
      </c>
      <c r="AY405" s="17" t="s">
        <v>140</v>
      </c>
      <c r="BE405" s="208">
        <f>IF(N405="základní",J405,0)</f>
        <v>0</v>
      </c>
      <c r="BF405" s="208">
        <f>IF(N405="snížená",J405,0)</f>
        <v>0</v>
      </c>
      <c r="BG405" s="208">
        <f>IF(N405="zákl. přenesená",J405,0)</f>
        <v>0</v>
      </c>
      <c r="BH405" s="208">
        <f>IF(N405="sníž. přenesená",J405,0)</f>
        <v>0</v>
      </c>
      <c r="BI405" s="208">
        <f>IF(N405="nulová",J405,0)</f>
        <v>0</v>
      </c>
      <c r="BJ405" s="17" t="s">
        <v>82</v>
      </c>
      <c r="BK405" s="208">
        <f>ROUND(I405*H405,2)</f>
        <v>0</v>
      </c>
      <c r="BL405" s="17" t="s">
        <v>146</v>
      </c>
      <c r="BM405" s="207" t="s">
        <v>441</v>
      </c>
    </row>
    <row r="406" s="2" customFormat="1">
      <c r="A406" s="38"/>
      <c r="B406" s="39"/>
      <c r="C406" s="40"/>
      <c r="D406" s="209" t="s">
        <v>147</v>
      </c>
      <c r="E406" s="40"/>
      <c r="F406" s="210" t="s">
        <v>925</v>
      </c>
      <c r="G406" s="40"/>
      <c r="H406" s="40"/>
      <c r="I406" s="211"/>
      <c r="J406" s="40"/>
      <c r="K406" s="40"/>
      <c r="L406" s="44"/>
      <c r="M406" s="212"/>
      <c r="N406" s="213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147</v>
      </c>
      <c r="AU406" s="17" t="s">
        <v>84</v>
      </c>
    </row>
    <row r="407" s="2" customFormat="1">
      <c r="A407" s="38"/>
      <c r="B407" s="39"/>
      <c r="C407" s="40"/>
      <c r="D407" s="227" t="s">
        <v>663</v>
      </c>
      <c r="E407" s="40"/>
      <c r="F407" s="228" t="s">
        <v>926</v>
      </c>
      <c r="G407" s="40"/>
      <c r="H407" s="40"/>
      <c r="I407" s="211"/>
      <c r="J407" s="40"/>
      <c r="K407" s="40"/>
      <c r="L407" s="44"/>
      <c r="M407" s="212"/>
      <c r="N407" s="213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663</v>
      </c>
      <c r="AU407" s="17" t="s">
        <v>84</v>
      </c>
    </row>
    <row r="408" s="2" customFormat="1" ht="16.5" customHeight="1">
      <c r="A408" s="38"/>
      <c r="B408" s="39"/>
      <c r="C408" s="251" t="s">
        <v>296</v>
      </c>
      <c r="D408" s="251" t="s">
        <v>732</v>
      </c>
      <c r="E408" s="252" t="s">
        <v>927</v>
      </c>
      <c r="F408" s="253" t="s">
        <v>928</v>
      </c>
      <c r="G408" s="254" t="s">
        <v>144</v>
      </c>
      <c r="H408" s="255">
        <v>534.48000000000002</v>
      </c>
      <c r="I408" s="256"/>
      <c r="J408" s="257">
        <f>ROUND(I408*H408,2)</f>
        <v>0</v>
      </c>
      <c r="K408" s="253" t="s">
        <v>662</v>
      </c>
      <c r="L408" s="258"/>
      <c r="M408" s="259" t="s">
        <v>19</v>
      </c>
      <c r="N408" s="260" t="s">
        <v>45</v>
      </c>
      <c r="O408" s="84"/>
      <c r="P408" s="205">
        <f>O408*H408</f>
        <v>0</v>
      </c>
      <c r="Q408" s="205">
        <v>0</v>
      </c>
      <c r="R408" s="205">
        <f>Q408*H408</f>
        <v>0</v>
      </c>
      <c r="S408" s="205">
        <v>0</v>
      </c>
      <c r="T408" s="20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07" t="s">
        <v>161</v>
      </c>
      <c r="AT408" s="207" t="s">
        <v>732</v>
      </c>
      <c r="AU408" s="207" t="s">
        <v>84</v>
      </c>
      <c r="AY408" s="17" t="s">
        <v>140</v>
      </c>
      <c r="BE408" s="208">
        <f>IF(N408="základní",J408,0)</f>
        <v>0</v>
      </c>
      <c r="BF408" s="208">
        <f>IF(N408="snížená",J408,0)</f>
        <v>0</v>
      </c>
      <c r="BG408" s="208">
        <f>IF(N408="zákl. přenesená",J408,0)</f>
        <v>0</v>
      </c>
      <c r="BH408" s="208">
        <f>IF(N408="sníž. přenesená",J408,0)</f>
        <v>0</v>
      </c>
      <c r="BI408" s="208">
        <f>IF(N408="nulová",J408,0)</f>
        <v>0</v>
      </c>
      <c r="BJ408" s="17" t="s">
        <v>82</v>
      </c>
      <c r="BK408" s="208">
        <f>ROUND(I408*H408,2)</f>
        <v>0</v>
      </c>
      <c r="BL408" s="17" t="s">
        <v>146</v>
      </c>
      <c r="BM408" s="207" t="s">
        <v>445</v>
      </c>
    </row>
    <row r="409" s="2" customFormat="1">
      <c r="A409" s="38"/>
      <c r="B409" s="39"/>
      <c r="C409" s="40"/>
      <c r="D409" s="209" t="s">
        <v>147</v>
      </c>
      <c r="E409" s="40"/>
      <c r="F409" s="210" t="s">
        <v>928</v>
      </c>
      <c r="G409" s="40"/>
      <c r="H409" s="40"/>
      <c r="I409" s="211"/>
      <c r="J409" s="40"/>
      <c r="K409" s="40"/>
      <c r="L409" s="44"/>
      <c r="M409" s="212"/>
      <c r="N409" s="213"/>
      <c r="O409" s="84"/>
      <c r="P409" s="84"/>
      <c r="Q409" s="84"/>
      <c r="R409" s="84"/>
      <c r="S409" s="84"/>
      <c r="T409" s="85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147</v>
      </c>
      <c r="AU409" s="17" t="s">
        <v>84</v>
      </c>
    </row>
    <row r="410" s="13" customFormat="1">
      <c r="A410" s="13"/>
      <c r="B410" s="229"/>
      <c r="C410" s="230"/>
      <c r="D410" s="209" t="s">
        <v>674</v>
      </c>
      <c r="E410" s="231" t="s">
        <v>19</v>
      </c>
      <c r="F410" s="232" t="s">
        <v>929</v>
      </c>
      <c r="G410" s="230"/>
      <c r="H410" s="233">
        <v>534.48000000000002</v>
      </c>
      <c r="I410" s="234"/>
      <c r="J410" s="230"/>
      <c r="K410" s="230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674</v>
      </c>
      <c r="AU410" s="239" t="s">
        <v>84</v>
      </c>
      <c r="AV410" s="13" t="s">
        <v>84</v>
      </c>
      <c r="AW410" s="13" t="s">
        <v>35</v>
      </c>
      <c r="AX410" s="13" t="s">
        <v>74</v>
      </c>
      <c r="AY410" s="239" t="s">
        <v>140</v>
      </c>
    </row>
    <row r="411" s="14" customFormat="1">
      <c r="A411" s="14"/>
      <c r="B411" s="240"/>
      <c r="C411" s="241"/>
      <c r="D411" s="209" t="s">
        <v>674</v>
      </c>
      <c r="E411" s="242" t="s">
        <v>19</v>
      </c>
      <c r="F411" s="243" t="s">
        <v>676</v>
      </c>
      <c r="G411" s="241"/>
      <c r="H411" s="244">
        <v>534.48000000000002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0" t="s">
        <v>674</v>
      </c>
      <c r="AU411" s="250" t="s">
        <v>84</v>
      </c>
      <c r="AV411" s="14" t="s">
        <v>146</v>
      </c>
      <c r="AW411" s="14" t="s">
        <v>35</v>
      </c>
      <c r="AX411" s="14" t="s">
        <v>82</v>
      </c>
      <c r="AY411" s="250" t="s">
        <v>140</v>
      </c>
    </row>
    <row r="412" s="2" customFormat="1" ht="16.5" customHeight="1">
      <c r="A412" s="38"/>
      <c r="B412" s="39"/>
      <c r="C412" s="196" t="s">
        <v>930</v>
      </c>
      <c r="D412" s="196" t="s">
        <v>141</v>
      </c>
      <c r="E412" s="197" t="s">
        <v>931</v>
      </c>
      <c r="F412" s="198" t="s">
        <v>932</v>
      </c>
      <c r="G412" s="199" t="s">
        <v>144</v>
      </c>
      <c r="H412" s="200">
        <v>110</v>
      </c>
      <c r="I412" s="201"/>
      <c r="J412" s="202">
        <f>ROUND(I412*H412,2)</f>
        <v>0</v>
      </c>
      <c r="K412" s="198" t="s">
        <v>662</v>
      </c>
      <c r="L412" s="44"/>
      <c r="M412" s="203" t="s">
        <v>19</v>
      </c>
      <c r="N412" s="204" t="s">
        <v>45</v>
      </c>
      <c r="O412" s="84"/>
      <c r="P412" s="205">
        <f>O412*H412</f>
        <v>0</v>
      </c>
      <c r="Q412" s="205">
        <v>0</v>
      </c>
      <c r="R412" s="205">
        <f>Q412*H412</f>
        <v>0</v>
      </c>
      <c r="S412" s="205">
        <v>0</v>
      </c>
      <c r="T412" s="20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07" t="s">
        <v>146</v>
      </c>
      <c r="AT412" s="207" t="s">
        <v>141</v>
      </c>
      <c r="AU412" s="207" t="s">
        <v>84</v>
      </c>
      <c r="AY412" s="17" t="s">
        <v>140</v>
      </c>
      <c r="BE412" s="208">
        <f>IF(N412="základní",J412,0)</f>
        <v>0</v>
      </c>
      <c r="BF412" s="208">
        <f>IF(N412="snížená",J412,0)</f>
        <v>0</v>
      </c>
      <c r="BG412" s="208">
        <f>IF(N412="zákl. přenesená",J412,0)</f>
        <v>0</v>
      </c>
      <c r="BH412" s="208">
        <f>IF(N412="sníž. přenesená",J412,0)</f>
        <v>0</v>
      </c>
      <c r="BI412" s="208">
        <f>IF(N412="nulová",J412,0)</f>
        <v>0</v>
      </c>
      <c r="BJ412" s="17" t="s">
        <v>82</v>
      </c>
      <c r="BK412" s="208">
        <f>ROUND(I412*H412,2)</f>
        <v>0</v>
      </c>
      <c r="BL412" s="17" t="s">
        <v>146</v>
      </c>
      <c r="BM412" s="207" t="s">
        <v>933</v>
      </c>
    </row>
    <row r="413" s="2" customFormat="1">
      <c r="A413" s="38"/>
      <c r="B413" s="39"/>
      <c r="C413" s="40"/>
      <c r="D413" s="209" t="s">
        <v>147</v>
      </c>
      <c r="E413" s="40"/>
      <c r="F413" s="210" t="s">
        <v>932</v>
      </c>
      <c r="G413" s="40"/>
      <c r="H413" s="40"/>
      <c r="I413" s="211"/>
      <c r="J413" s="40"/>
      <c r="K413" s="40"/>
      <c r="L413" s="44"/>
      <c r="M413" s="212"/>
      <c r="N413" s="213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147</v>
      </c>
      <c r="AU413" s="17" t="s">
        <v>84</v>
      </c>
    </row>
    <row r="414" s="2" customFormat="1">
      <c r="A414" s="38"/>
      <c r="B414" s="39"/>
      <c r="C414" s="40"/>
      <c r="D414" s="227" t="s">
        <v>663</v>
      </c>
      <c r="E414" s="40"/>
      <c r="F414" s="228" t="s">
        <v>934</v>
      </c>
      <c r="G414" s="40"/>
      <c r="H414" s="40"/>
      <c r="I414" s="211"/>
      <c r="J414" s="40"/>
      <c r="K414" s="40"/>
      <c r="L414" s="44"/>
      <c r="M414" s="212"/>
      <c r="N414" s="213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663</v>
      </c>
      <c r="AU414" s="17" t="s">
        <v>84</v>
      </c>
    </row>
    <row r="415" s="2" customFormat="1" ht="16.5" customHeight="1">
      <c r="A415" s="38"/>
      <c r="B415" s="39"/>
      <c r="C415" s="196" t="s">
        <v>300</v>
      </c>
      <c r="D415" s="196" t="s">
        <v>141</v>
      </c>
      <c r="E415" s="197" t="s">
        <v>935</v>
      </c>
      <c r="F415" s="198" t="s">
        <v>936</v>
      </c>
      <c r="G415" s="199" t="s">
        <v>144</v>
      </c>
      <c r="H415" s="200">
        <v>110</v>
      </c>
      <c r="I415" s="201"/>
      <c r="J415" s="202">
        <f>ROUND(I415*H415,2)</f>
        <v>0</v>
      </c>
      <c r="K415" s="198" t="s">
        <v>662</v>
      </c>
      <c r="L415" s="44"/>
      <c r="M415" s="203" t="s">
        <v>19</v>
      </c>
      <c r="N415" s="204" t="s">
        <v>45</v>
      </c>
      <c r="O415" s="84"/>
      <c r="P415" s="205">
        <f>O415*H415</f>
        <v>0</v>
      </c>
      <c r="Q415" s="205">
        <v>0</v>
      </c>
      <c r="R415" s="205">
        <f>Q415*H415</f>
        <v>0</v>
      </c>
      <c r="S415" s="205">
        <v>0</v>
      </c>
      <c r="T415" s="20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07" t="s">
        <v>146</v>
      </c>
      <c r="AT415" s="207" t="s">
        <v>141</v>
      </c>
      <c r="AU415" s="207" t="s">
        <v>84</v>
      </c>
      <c r="AY415" s="17" t="s">
        <v>140</v>
      </c>
      <c r="BE415" s="208">
        <f>IF(N415="základní",J415,0)</f>
        <v>0</v>
      </c>
      <c r="BF415" s="208">
        <f>IF(N415="snížená",J415,0)</f>
        <v>0</v>
      </c>
      <c r="BG415" s="208">
        <f>IF(N415="zákl. přenesená",J415,0)</f>
        <v>0</v>
      </c>
      <c r="BH415" s="208">
        <f>IF(N415="sníž. přenesená",J415,0)</f>
        <v>0</v>
      </c>
      <c r="BI415" s="208">
        <f>IF(N415="nulová",J415,0)</f>
        <v>0</v>
      </c>
      <c r="BJ415" s="17" t="s">
        <v>82</v>
      </c>
      <c r="BK415" s="208">
        <f>ROUND(I415*H415,2)</f>
        <v>0</v>
      </c>
      <c r="BL415" s="17" t="s">
        <v>146</v>
      </c>
      <c r="BM415" s="207" t="s">
        <v>937</v>
      </c>
    </row>
    <row r="416" s="2" customFormat="1">
      <c r="A416" s="38"/>
      <c r="B416" s="39"/>
      <c r="C416" s="40"/>
      <c r="D416" s="209" t="s">
        <v>147</v>
      </c>
      <c r="E416" s="40"/>
      <c r="F416" s="210" t="s">
        <v>936</v>
      </c>
      <c r="G416" s="40"/>
      <c r="H416" s="40"/>
      <c r="I416" s="211"/>
      <c r="J416" s="40"/>
      <c r="K416" s="40"/>
      <c r="L416" s="44"/>
      <c r="M416" s="212"/>
      <c r="N416" s="213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147</v>
      </c>
      <c r="AU416" s="17" t="s">
        <v>84</v>
      </c>
    </row>
    <row r="417" s="2" customFormat="1">
      <c r="A417" s="38"/>
      <c r="B417" s="39"/>
      <c r="C417" s="40"/>
      <c r="D417" s="227" t="s">
        <v>663</v>
      </c>
      <c r="E417" s="40"/>
      <c r="F417" s="228" t="s">
        <v>938</v>
      </c>
      <c r="G417" s="40"/>
      <c r="H417" s="40"/>
      <c r="I417" s="211"/>
      <c r="J417" s="40"/>
      <c r="K417" s="40"/>
      <c r="L417" s="44"/>
      <c r="M417" s="212"/>
      <c r="N417" s="213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663</v>
      </c>
      <c r="AU417" s="17" t="s">
        <v>84</v>
      </c>
    </row>
    <row r="418" s="2" customFormat="1" ht="21.75" customHeight="1">
      <c r="A418" s="38"/>
      <c r="B418" s="39"/>
      <c r="C418" s="196" t="s">
        <v>939</v>
      </c>
      <c r="D418" s="196" t="s">
        <v>141</v>
      </c>
      <c r="E418" s="197" t="s">
        <v>940</v>
      </c>
      <c r="F418" s="198" t="s">
        <v>941</v>
      </c>
      <c r="G418" s="199" t="s">
        <v>155</v>
      </c>
      <c r="H418" s="200">
        <v>12</v>
      </c>
      <c r="I418" s="201"/>
      <c r="J418" s="202">
        <f>ROUND(I418*H418,2)</f>
        <v>0</v>
      </c>
      <c r="K418" s="198" t="s">
        <v>662</v>
      </c>
      <c r="L418" s="44"/>
      <c r="M418" s="203" t="s">
        <v>19</v>
      </c>
      <c r="N418" s="204" t="s">
        <v>45</v>
      </c>
      <c r="O418" s="84"/>
      <c r="P418" s="205">
        <f>O418*H418</f>
        <v>0</v>
      </c>
      <c r="Q418" s="205">
        <v>0</v>
      </c>
      <c r="R418" s="205">
        <f>Q418*H418</f>
        <v>0</v>
      </c>
      <c r="S418" s="205">
        <v>0</v>
      </c>
      <c r="T418" s="20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07" t="s">
        <v>146</v>
      </c>
      <c r="AT418" s="207" t="s">
        <v>141</v>
      </c>
      <c r="AU418" s="207" t="s">
        <v>84</v>
      </c>
      <c r="AY418" s="17" t="s">
        <v>140</v>
      </c>
      <c r="BE418" s="208">
        <f>IF(N418="základní",J418,0)</f>
        <v>0</v>
      </c>
      <c r="BF418" s="208">
        <f>IF(N418="snížená",J418,0)</f>
        <v>0</v>
      </c>
      <c r="BG418" s="208">
        <f>IF(N418="zákl. přenesená",J418,0)</f>
        <v>0</v>
      </c>
      <c r="BH418" s="208">
        <f>IF(N418="sníž. přenesená",J418,0)</f>
        <v>0</v>
      </c>
      <c r="BI418" s="208">
        <f>IF(N418="nulová",J418,0)</f>
        <v>0</v>
      </c>
      <c r="BJ418" s="17" t="s">
        <v>82</v>
      </c>
      <c r="BK418" s="208">
        <f>ROUND(I418*H418,2)</f>
        <v>0</v>
      </c>
      <c r="BL418" s="17" t="s">
        <v>146</v>
      </c>
      <c r="BM418" s="207" t="s">
        <v>942</v>
      </c>
    </row>
    <row r="419" s="2" customFormat="1">
      <c r="A419" s="38"/>
      <c r="B419" s="39"/>
      <c r="C419" s="40"/>
      <c r="D419" s="209" t="s">
        <v>147</v>
      </c>
      <c r="E419" s="40"/>
      <c r="F419" s="210" t="s">
        <v>941</v>
      </c>
      <c r="G419" s="40"/>
      <c r="H419" s="40"/>
      <c r="I419" s="211"/>
      <c r="J419" s="40"/>
      <c r="K419" s="40"/>
      <c r="L419" s="44"/>
      <c r="M419" s="212"/>
      <c r="N419" s="213"/>
      <c r="O419" s="84"/>
      <c r="P419" s="84"/>
      <c r="Q419" s="84"/>
      <c r="R419" s="84"/>
      <c r="S419" s="84"/>
      <c r="T419" s="85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147</v>
      </c>
      <c r="AU419" s="17" t="s">
        <v>84</v>
      </c>
    </row>
    <row r="420" s="2" customFormat="1">
      <c r="A420" s="38"/>
      <c r="B420" s="39"/>
      <c r="C420" s="40"/>
      <c r="D420" s="227" t="s">
        <v>663</v>
      </c>
      <c r="E420" s="40"/>
      <c r="F420" s="228" t="s">
        <v>943</v>
      </c>
      <c r="G420" s="40"/>
      <c r="H420" s="40"/>
      <c r="I420" s="211"/>
      <c r="J420" s="40"/>
      <c r="K420" s="40"/>
      <c r="L420" s="44"/>
      <c r="M420" s="212"/>
      <c r="N420" s="213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663</v>
      </c>
      <c r="AU420" s="17" t="s">
        <v>84</v>
      </c>
    </row>
    <row r="421" s="13" customFormat="1">
      <c r="A421" s="13"/>
      <c r="B421" s="229"/>
      <c r="C421" s="230"/>
      <c r="D421" s="209" t="s">
        <v>674</v>
      </c>
      <c r="E421" s="231" t="s">
        <v>19</v>
      </c>
      <c r="F421" s="232" t="s">
        <v>944</v>
      </c>
      <c r="G421" s="230"/>
      <c r="H421" s="233">
        <v>12</v>
      </c>
      <c r="I421" s="234"/>
      <c r="J421" s="230"/>
      <c r="K421" s="230"/>
      <c r="L421" s="235"/>
      <c r="M421" s="236"/>
      <c r="N421" s="237"/>
      <c r="O421" s="237"/>
      <c r="P421" s="237"/>
      <c r="Q421" s="237"/>
      <c r="R421" s="237"/>
      <c r="S421" s="237"/>
      <c r="T421" s="23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9" t="s">
        <v>674</v>
      </c>
      <c r="AU421" s="239" t="s">
        <v>84</v>
      </c>
      <c r="AV421" s="13" t="s">
        <v>84</v>
      </c>
      <c r="AW421" s="13" t="s">
        <v>35</v>
      </c>
      <c r="AX421" s="13" t="s">
        <v>74</v>
      </c>
      <c r="AY421" s="239" t="s">
        <v>140</v>
      </c>
    </row>
    <row r="422" s="14" customFormat="1">
      <c r="A422" s="14"/>
      <c r="B422" s="240"/>
      <c r="C422" s="241"/>
      <c r="D422" s="209" t="s">
        <v>674</v>
      </c>
      <c r="E422" s="242" t="s">
        <v>19</v>
      </c>
      <c r="F422" s="243" t="s">
        <v>676</v>
      </c>
      <c r="G422" s="241"/>
      <c r="H422" s="244">
        <v>12</v>
      </c>
      <c r="I422" s="245"/>
      <c r="J422" s="241"/>
      <c r="K422" s="241"/>
      <c r="L422" s="246"/>
      <c r="M422" s="247"/>
      <c r="N422" s="248"/>
      <c r="O422" s="248"/>
      <c r="P422" s="248"/>
      <c r="Q422" s="248"/>
      <c r="R422" s="248"/>
      <c r="S422" s="248"/>
      <c r="T422" s="24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0" t="s">
        <v>674</v>
      </c>
      <c r="AU422" s="250" t="s">
        <v>84</v>
      </c>
      <c r="AV422" s="14" t="s">
        <v>146</v>
      </c>
      <c r="AW422" s="14" t="s">
        <v>35</v>
      </c>
      <c r="AX422" s="14" t="s">
        <v>82</v>
      </c>
      <c r="AY422" s="250" t="s">
        <v>140</v>
      </c>
    </row>
    <row r="423" s="2" customFormat="1" ht="16.5" customHeight="1">
      <c r="A423" s="38"/>
      <c r="B423" s="39"/>
      <c r="C423" s="196" t="s">
        <v>303</v>
      </c>
      <c r="D423" s="196" t="s">
        <v>141</v>
      </c>
      <c r="E423" s="197" t="s">
        <v>945</v>
      </c>
      <c r="F423" s="198" t="s">
        <v>946</v>
      </c>
      <c r="G423" s="199" t="s">
        <v>242</v>
      </c>
      <c r="H423" s="200">
        <v>2</v>
      </c>
      <c r="I423" s="201"/>
      <c r="J423" s="202">
        <f>ROUND(I423*H423,2)</f>
        <v>0</v>
      </c>
      <c r="K423" s="198" t="s">
        <v>19</v>
      </c>
      <c r="L423" s="44"/>
      <c r="M423" s="203" t="s">
        <v>19</v>
      </c>
      <c r="N423" s="204" t="s">
        <v>45</v>
      </c>
      <c r="O423" s="84"/>
      <c r="P423" s="205">
        <f>O423*H423</f>
        <v>0</v>
      </c>
      <c r="Q423" s="205">
        <v>0</v>
      </c>
      <c r="R423" s="205">
        <f>Q423*H423</f>
        <v>0</v>
      </c>
      <c r="S423" s="205">
        <v>0</v>
      </c>
      <c r="T423" s="20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07" t="s">
        <v>146</v>
      </c>
      <c r="AT423" s="207" t="s">
        <v>141</v>
      </c>
      <c r="AU423" s="207" t="s">
        <v>84</v>
      </c>
      <c r="AY423" s="17" t="s">
        <v>140</v>
      </c>
      <c r="BE423" s="208">
        <f>IF(N423="základní",J423,0)</f>
        <v>0</v>
      </c>
      <c r="BF423" s="208">
        <f>IF(N423="snížená",J423,0)</f>
        <v>0</v>
      </c>
      <c r="BG423" s="208">
        <f>IF(N423="zákl. přenesená",J423,0)</f>
        <v>0</v>
      </c>
      <c r="BH423" s="208">
        <f>IF(N423="sníž. přenesená",J423,0)</f>
        <v>0</v>
      </c>
      <c r="BI423" s="208">
        <f>IF(N423="nulová",J423,0)</f>
        <v>0</v>
      </c>
      <c r="BJ423" s="17" t="s">
        <v>82</v>
      </c>
      <c r="BK423" s="208">
        <f>ROUND(I423*H423,2)</f>
        <v>0</v>
      </c>
      <c r="BL423" s="17" t="s">
        <v>146</v>
      </c>
      <c r="BM423" s="207" t="s">
        <v>947</v>
      </c>
    </row>
    <row r="424" s="2" customFormat="1">
      <c r="A424" s="38"/>
      <c r="B424" s="39"/>
      <c r="C424" s="40"/>
      <c r="D424" s="209" t="s">
        <v>147</v>
      </c>
      <c r="E424" s="40"/>
      <c r="F424" s="210" t="s">
        <v>946</v>
      </c>
      <c r="G424" s="40"/>
      <c r="H424" s="40"/>
      <c r="I424" s="211"/>
      <c r="J424" s="40"/>
      <c r="K424" s="40"/>
      <c r="L424" s="44"/>
      <c r="M424" s="212"/>
      <c r="N424" s="213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147</v>
      </c>
      <c r="AU424" s="17" t="s">
        <v>84</v>
      </c>
    </row>
    <row r="425" s="2" customFormat="1" ht="16.5" customHeight="1">
      <c r="A425" s="38"/>
      <c r="B425" s="39"/>
      <c r="C425" s="196" t="s">
        <v>948</v>
      </c>
      <c r="D425" s="196" t="s">
        <v>141</v>
      </c>
      <c r="E425" s="197" t="s">
        <v>949</v>
      </c>
      <c r="F425" s="198" t="s">
        <v>950</v>
      </c>
      <c r="G425" s="199" t="s">
        <v>242</v>
      </c>
      <c r="H425" s="200">
        <v>1</v>
      </c>
      <c r="I425" s="201"/>
      <c r="J425" s="202">
        <f>ROUND(I425*H425,2)</f>
        <v>0</v>
      </c>
      <c r="K425" s="198" t="s">
        <v>19</v>
      </c>
      <c r="L425" s="44"/>
      <c r="M425" s="203" t="s">
        <v>19</v>
      </c>
      <c r="N425" s="204" t="s">
        <v>45</v>
      </c>
      <c r="O425" s="84"/>
      <c r="P425" s="205">
        <f>O425*H425</f>
        <v>0</v>
      </c>
      <c r="Q425" s="205">
        <v>0</v>
      </c>
      <c r="R425" s="205">
        <f>Q425*H425</f>
        <v>0</v>
      </c>
      <c r="S425" s="205">
        <v>0</v>
      </c>
      <c r="T425" s="20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07" t="s">
        <v>146</v>
      </c>
      <c r="AT425" s="207" t="s">
        <v>141</v>
      </c>
      <c r="AU425" s="207" t="s">
        <v>84</v>
      </c>
      <c r="AY425" s="17" t="s">
        <v>140</v>
      </c>
      <c r="BE425" s="208">
        <f>IF(N425="základní",J425,0)</f>
        <v>0</v>
      </c>
      <c r="BF425" s="208">
        <f>IF(N425="snížená",J425,0)</f>
        <v>0</v>
      </c>
      <c r="BG425" s="208">
        <f>IF(N425="zákl. přenesená",J425,0)</f>
        <v>0</v>
      </c>
      <c r="BH425" s="208">
        <f>IF(N425="sníž. přenesená",J425,0)</f>
        <v>0</v>
      </c>
      <c r="BI425" s="208">
        <f>IF(N425="nulová",J425,0)</f>
        <v>0</v>
      </c>
      <c r="BJ425" s="17" t="s">
        <v>82</v>
      </c>
      <c r="BK425" s="208">
        <f>ROUND(I425*H425,2)</f>
        <v>0</v>
      </c>
      <c r="BL425" s="17" t="s">
        <v>146</v>
      </c>
      <c r="BM425" s="207" t="s">
        <v>951</v>
      </c>
    </row>
    <row r="426" s="2" customFormat="1">
      <c r="A426" s="38"/>
      <c r="B426" s="39"/>
      <c r="C426" s="40"/>
      <c r="D426" s="209" t="s">
        <v>147</v>
      </c>
      <c r="E426" s="40"/>
      <c r="F426" s="210" t="s">
        <v>950</v>
      </c>
      <c r="G426" s="40"/>
      <c r="H426" s="40"/>
      <c r="I426" s="211"/>
      <c r="J426" s="40"/>
      <c r="K426" s="40"/>
      <c r="L426" s="44"/>
      <c r="M426" s="212"/>
      <c r="N426" s="213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147</v>
      </c>
      <c r="AU426" s="17" t="s">
        <v>84</v>
      </c>
    </row>
    <row r="427" s="11" customFormat="1" ht="22.8" customHeight="1">
      <c r="A427" s="11"/>
      <c r="B427" s="182"/>
      <c r="C427" s="183"/>
      <c r="D427" s="184" t="s">
        <v>73</v>
      </c>
      <c r="E427" s="225" t="s">
        <v>952</v>
      </c>
      <c r="F427" s="225" t="s">
        <v>953</v>
      </c>
      <c r="G427" s="183"/>
      <c r="H427" s="183"/>
      <c r="I427" s="186"/>
      <c r="J427" s="226">
        <f>BK427</f>
        <v>0</v>
      </c>
      <c r="K427" s="183"/>
      <c r="L427" s="188"/>
      <c r="M427" s="189"/>
      <c r="N427" s="190"/>
      <c r="O427" s="190"/>
      <c r="P427" s="191">
        <f>SUM(P428:P441)</f>
        <v>0</v>
      </c>
      <c r="Q427" s="190"/>
      <c r="R427" s="191">
        <f>SUM(R428:R441)</f>
        <v>0</v>
      </c>
      <c r="S427" s="190"/>
      <c r="T427" s="192">
        <f>SUM(T428:T441)</f>
        <v>0</v>
      </c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R427" s="193" t="s">
        <v>82</v>
      </c>
      <c r="AT427" s="194" t="s">
        <v>73</v>
      </c>
      <c r="AU427" s="194" t="s">
        <v>82</v>
      </c>
      <c r="AY427" s="193" t="s">
        <v>140</v>
      </c>
      <c r="BK427" s="195">
        <f>SUM(BK428:BK441)</f>
        <v>0</v>
      </c>
    </row>
    <row r="428" s="2" customFormat="1" ht="16.5" customHeight="1">
      <c r="A428" s="38"/>
      <c r="B428" s="39"/>
      <c r="C428" s="196" t="s">
        <v>307</v>
      </c>
      <c r="D428" s="196" t="s">
        <v>141</v>
      </c>
      <c r="E428" s="197" t="s">
        <v>954</v>
      </c>
      <c r="F428" s="198" t="s">
        <v>955</v>
      </c>
      <c r="G428" s="199" t="s">
        <v>229</v>
      </c>
      <c r="H428" s="200">
        <v>469.64999999999998</v>
      </c>
      <c r="I428" s="201"/>
      <c r="J428" s="202">
        <f>ROUND(I428*H428,2)</f>
        <v>0</v>
      </c>
      <c r="K428" s="198" t="s">
        <v>662</v>
      </c>
      <c r="L428" s="44"/>
      <c r="M428" s="203" t="s">
        <v>19</v>
      </c>
      <c r="N428" s="204" t="s">
        <v>45</v>
      </c>
      <c r="O428" s="84"/>
      <c r="P428" s="205">
        <f>O428*H428</f>
        <v>0</v>
      </c>
      <c r="Q428" s="205">
        <v>0</v>
      </c>
      <c r="R428" s="205">
        <f>Q428*H428</f>
        <v>0</v>
      </c>
      <c r="S428" s="205">
        <v>0</v>
      </c>
      <c r="T428" s="20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07" t="s">
        <v>146</v>
      </c>
      <c r="AT428" s="207" t="s">
        <v>141</v>
      </c>
      <c r="AU428" s="207" t="s">
        <v>84</v>
      </c>
      <c r="AY428" s="17" t="s">
        <v>140</v>
      </c>
      <c r="BE428" s="208">
        <f>IF(N428="základní",J428,0)</f>
        <v>0</v>
      </c>
      <c r="BF428" s="208">
        <f>IF(N428="snížená",J428,0)</f>
        <v>0</v>
      </c>
      <c r="BG428" s="208">
        <f>IF(N428="zákl. přenesená",J428,0)</f>
        <v>0</v>
      </c>
      <c r="BH428" s="208">
        <f>IF(N428="sníž. přenesená",J428,0)</f>
        <v>0</v>
      </c>
      <c r="BI428" s="208">
        <f>IF(N428="nulová",J428,0)</f>
        <v>0</v>
      </c>
      <c r="BJ428" s="17" t="s">
        <v>82</v>
      </c>
      <c r="BK428" s="208">
        <f>ROUND(I428*H428,2)</f>
        <v>0</v>
      </c>
      <c r="BL428" s="17" t="s">
        <v>146</v>
      </c>
      <c r="BM428" s="207" t="s">
        <v>956</v>
      </c>
    </row>
    <row r="429" s="2" customFormat="1">
      <c r="A429" s="38"/>
      <c r="B429" s="39"/>
      <c r="C429" s="40"/>
      <c r="D429" s="209" t="s">
        <v>147</v>
      </c>
      <c r="E429" s="40"/>
      <c r="F429" s="210" t="s">
        <v>955</v>
      </c>
      <c r="G429" s="40"/>
      <c r="H429" s="40"/>
      <c r="I429" s="211"/>
      <c r="J429" s="40"/>
      <c r="K429" s="40"/>
      <c r="L429" s="44"/>
      <c r="M429" s="212"/>
      <c r="N429" s="213"/>
      <c r="O429" s="84"/>
      <c r="P429" s="84"/>
      <c r="Q429" s="84"/>
      <c r="R429" s="84"/>
      <c r="S429" s="84"/>
      <c r="T429" s="85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147</v>
      </c>
      <c r="AU429" s="17" t="s">
        <v>84</v>
      </c>
    </row>
    <row r="430" s="2" customFormat="1">
      <c r="A430" s="38"/>
      <c r="B430" s="39"/>
      <c r="C430" s="40"/>
      <c r="D430" s="227" t="s">
        <v>663</v>
      </c>
      <c r="E430" s="40"/>
      <c r="F430" s="228" t="s">
        <v>957</v>
      </c>
      <c r="G430" s="40"/>
      <c r="H430" s="40"/>
      <c r="I430" s="211"/>
      <c r="J430" s="40"/>
      <c r="K430" s="40"/>
      <c r="L430" s="44"/>
      <c r="M430" s="212"/>
      <c r="N430" s="213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663</v>
      </c>
      <c r="AU430" s="17" t="s">
        <v>84</v>
      </c>
    </row>
    <row r="431" s="2" customFormat="1" ht="16.5" customHeight="1">
      <c r="A431" s="38"/>
      <c r="B431" s="39"/>
      <c r="C431" s="196" t="s">
        <v>255</v>
      </c>
      <c r="D431" s="196" t="s">
        <v>141</v>
      </c>
      <c r="E431" s="197" t="s">
        <v>958</v>
      </c>
      <c r="F431" s="198" t="s">
        <v>959</v>
      </c>
      <c r="G431" s="199" t="s">
        <v>229</v>
      </c>
      <c r="H431" s="200">
        <v>8923.3500000000004</v>
      </c>
      <c r="I431" s="201"/>
      <c r="J431" s="202">
        <f>ROUND(I431*H431,2)</f>
        <v>0</v>
      </c>
      <c r="K431" s="198" t="s">
        <v>662</v>
      </c>
      <c r="L431" s="44"/>
      <c r="M431" s="203" t="s">
        <v>19</v>
      </c>
      <c r="N431" s="204" t="s">
        <v>45</v>
      </c>
      <c r="O431" s="84"/>
      <c r="P431" s="205">
        <f>O431*H431</f>
        <v>0</v>
      </c>
      <c r="Q431" s="205">
        <v>0</v>
      </c>
      <c r="R431" s="205">
        <f>Q431*H431</f>
        <v>0</v>
      </c>
      <c r="S431" s="205">
        <v>0</v>
      </c>
      <c r="T431" s="206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07" t="s">
        <v>146</v>
      </c>
      <c r="AT431" s="207" t="s">
        <v>141</v>
      </c>
      <c r="AU431" s="207" t="s">
        <v>84</v>
      </c>
      <c r="AY431" s="17" t="s">
        <v>140</v>
      </c>
      <c r="BE431" s="208">
        <f>IF(N431="základní",J431,0)</f>
        <v>0</v>
      </c>
      <c r="BF431" s="208">
        <f>IF(N431="snížená",J431,0)</f>
        <v>0</v>
      </c>
      <c r="BG431" s="208">
        <f>IF(N431="zákl. přenesená",J431,0)</f>
        <v>0</v>
      </c>
      <c r="BH431" s="208">
        <f>IF(N431="sníž. přenesená",J431,0)</f>
        <v>0</v>
      </c>
      <c r="BI431" s="208">
        <f>IF(N431="nulová",J431,0)</f>
        <v>0</v>
      </c>
      <c r="BJ431" s="17" t="s">
        <v>82</v>
      </c>
      <c r="BK431" s="208">
        <f>ROUND(I431*H431,2)</f>
        <v>0</v>
      </c>
      <c r="BL431" s="17" t="s">
        <v>146</v>
      </c>
      <c r="BM431" s="207" t="s">
        <v>960</v>
      </c>
    </row>
    <row r="432" s="2" customFormat="1">
      <c r="A432" s="38"/>
      <c r="B432" s="39"/>
      <c r="C432" s="40"/>
      <c r="D432" s="209" t="s">
        <v>147</v>
      </c>
      <c r="E432" s="40"/>
      <c r="F432" s="210" t="s">
        <v>959</v>
      </c>
      <c r="G432" s="40"/>
      <c r="H432" s="40"/>
      <c r="I432" s="211"/>
      <c r="J432" s="40"/>
      <c r="K432" s="40"/>
      <c r="L432" s="44"/>
      <c r="M432" s="212"/>
      <c r="N432" s="213"/>
      <c r="O432" s="84"/>
      <c r="P432" s="84"/>
      <c r="Q432" s="84"/>
      <c r="R432" s="84"/>
      <c r="S432" s="84"/>
      <c r="T432" s="85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147</v>
      </c>
      <c r="AU432" s="17" t="s">
        <v>84</v>
      </c>
    </row>
    <row r="433" s="2" customFormat="1">
      <c r="A433" s="38"/>
      <c r="B433" s="39"/>
      <c r="C433" s="40"/>
      <c r="D433" s="227" t="s">
        <v>663</v>
      </c>
      <c r="E433" s="40"/>
      <c r="F433" s="228" t="s">
        <v>961</v>
      </c>
      <c r="G433" s="40"/>
      <c r="H433" s="40"/>
      <c r="I433" s="211"/>
      <c r="J433" s="40"/>
      <c r="K433" s="40"/>
      <c r="L433" s="44"/>
      <c r="M433" s="212"/>
      <c r="N433" s="213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663</v>
      </c>
      <c r="AU433" s="17" t="s">
        <v>84</v>
      </c>
    </row>
    <row r="434" s="13" customFormat="1">
      <c r="A434" s="13"/>
      <c r="B434" s="229"/>
      <c r="C434" s="230"/>
      <c r="D434" s="209" t="s">
        <v>674</v>
      </c>
      <c r="E434" s="231" t="s">
        <v>19</v>
      </c>
      <c r="F434" s="232" t="s">
        <v>962</v>
      </c>
      <c r="G434" s="230"/>
      <c r="H434" s="233">
        <v>8923.3500000000004</v>
      </c>
      <c r="I434" s="234"/>
      <c r="J434" s="230"/>
      <c r="K434" s="230"/>
      <c r="L434" s="235"/>
      <c r="M434" s="236"/>
      <c r="N434" s="237"/>
      <c r="O434" s="237"/>
      <c r="P434" s="237"/>
      <c r="Q434" s="237"/>
      <c r="R434" s="237"/>
      <c r="S434" s="237"/>
      <c r="T434" s="23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9" t="s">
        <v>674</v>
      </c>
      <c r="AU434" s="239" t="s">
        <v>84</v>
      </c>
      <c r="AV434" s="13" t="s">
        <v>84</v>
      </c>
      <c r="AW434" s="13" t="s">
        <v>35</v>
      </c>
      <c r="AX434" s="13" t="s">
        <v>74</v>
      </c>
      <c r="AY434" s="239" t="s">
        <v>140</v>
      </c>
    </row>
    <row r="435" s="14" customFormat="1">
      <c r="A435" s="14"/>
      <c r="B435" s="240"/>
      <c r="C435" s="241"/>
      <c r="D435" s="209" t="s">
        <v>674</v>
      </c>
      <c r="E435" s="242" t="s">
        <v>19</v>
      </c>
      <c r="F435" s="243" t="s">
        <v>676</v>
      </c>
      <c r="G435" s="241"/>
      <c r="H435" s="244">
        <v>8923.3500000000004</v>
      </c>
      <c r="I435" s="245"/>
      <c r="J435" s="241"/>
      <c r="K435" s="241"/>
      <c r="L435" s="246"/>
      <c r="M435" s="247"/>
      <c r="N435" s="248"/>
      <c r="O435" s="248"/>
      <c r="P435" s="248"/>
      <c r="Q435" s="248"/>
      <c r="R435" s="248"/>
      <c r="S435" s="248"/>
      <c r="T435" s="24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0" t="s">
        <v>674</v>
      </c>
      <c r="AU435" s="250" t="s">
        <v>84</v>
      </c>
      <c r="AV435" s="14" t="s">
        <v>146</v>
      </c>
      <c r="AW435" s="14" t="s">
        <v>35</v>
      </c>
      <c r="AX435" s="14" t="s">
        <v>82</v>
      </c>
      <c r="AY435" s="250" t="s">
        <v>140</v>
      </c>
    </row>
    <row r="436" s="2" customFormat="1" ht="24.15" customHeight="1">
      <c r="A436" s="38"/>
      <c r="B436" s="39"/>
      <c r="C436" s="196" t="s">
        <v>310</v>
      </c>
      <c r="D436" s="196" t="s">
        <v>141</v>
      </c>
      <c r="E436" s="197" t="s">
        <v>963</v>
      </c>
      <c r="F436" s="198" t="s">
        <v>964</v>
      </c>
      <c r="G436" s="199" t="s">
        <v>229</v>
      </c>
      <c r="H436" s="200">
        <v>130.71000000000001</v>
      </c>
      <c r="I436" s="201"/>
      <c r="J436" s="202">
        <f>ROUND(I436*H436,2)</f>
        <v>0</v>
      </c>
      <c r="K436" s="198" t="s">
        <v>662</v>
      </c>
      <c r="L436" s="44"/>
      <c r="M436" s="203" t="s">
        <v>19</v>
      </c>
      <c r="N436" s="204" t="s">
        <v>45</v>
      </c>
      <c r="O436" s="84"/>
      <c r="P436" s="205">
        <f>O436*H436</f>
        <v>0</v>
      </c>
      <c r="Q436" s="205">
        <v>0</v>
      </c>
      <c r="R436" s="205">
        <f>Q436*H436</f>
        <v>0</v>
      </c>
      <c r="S436" s="205">
        <v>0</v>
      </c>
      <c r="T436" s="20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07" t="s">
        <v>146</v>
      </c>
      <c r="AT436" s="207" t="s">
        <v>141</v>
      </c>
      <c r="AU436" s="207" t="s">
        <v>84</v>
      </c>
      <c r="AY436" s="17" t="s">
        <v>140</v>
      </c>
      <c r="BE436" s="208">
        <f>IF(N436="základní",J436,0)</f>
        <v>0</v>
      </c>
      <c r="BF436" s="208">
        <f>IF(N436="snížená",J436,0)</f>
        <v>0</v>
      </c>
      <c r="BG436" s="208">
        <f>IF(N436="zákl. přenesená",J436,0)</f>
        <v>0</v>
      </c>
      <c r="BH436" s="208">
        <f>IF(N436="sníž. přenesená",J436,0)</f>
        <v>0</v>
      </c>
      <c r="BI436" s="208">
        <f>IF(N436="nulová",J436,0)</f>
        <v>0</v>
      </c>
      <c r="BJ436" s="17" t="s">
        <v>82</v>
      </c>
      <c r="BK436" s="208">
        <f>ROUND(I436*H436,2)</f>
        <v>0</v>
      </c>
      <c r="BL436" s="17" t="s">
        <v>146</v>
      </c>
      <c r="BM436" s="207" t="s">
        <v>965</v>
      </c>
    </row>
    <row r="437" s="2" customFormat="1">
      <c r="A437" s="38"/>
      <c r="B437" s="39"/>
      <c r="C437" s="40"/>
      <c r="D437" s="209" t="s">
        <v>147</v>
      </c>
      <c r="E437" s="40"/>
      <c r="F437" s="210" t="s">
        <v>964</v>
      </c>
      <c r="G437" s="40"/>
      <c r="H437" s="40"/>
      <c r="I437" s="211"/>
      <c r="J437" s="40"/>
      <c r="K437" s="40"/>
      <c r="L437" s="44"/>
      <c r="M437" s="212"/>
      <c r="N437" s="213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147</v>
      </c>
      <c r="AU437" s="17" t="s">
        <v>84</v>
      </c>
    </row>
    <row r="438" s="2" customFormat="1">
      <c r="A438" s="38"/>
      <c r="B438" s="39"/>
      <c r="C438" s="40"/>
      <c r="D438" s="227" t="s">
        <v>663</v>
      </c>
      <c r="E438" s="40"/>
      <c r="F438" s="228" t="s">
        <v>966</v>
      </c>
      <c r="G438" s="40"/>
      <c r="H438" s="40"/>
      <c r="I438" s="211"/>
      <c r="J438" s="40"/>
      <c r="K438" s="40"/>
      <c r="L438" s="44"/>
      <c r="M438" s="212"/>
      <c r="N438" s="213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663</v>
      </c>
      <c r="AU438" s="17" t="s">
        <v>84</v>
      </c>
    </row>
    <row r="439" s="2" customFormat="1" ht="24.15" customHeight="1">
      <c r="A439" s="38"/>
      <c r="B439" s="39"/>
      <c r="C439" s="196" t="s">
        <v>484</v>
      </c>
      <c r="D439" s="196" t="s">
        <v>141</v>
      </c>
      <c r="E439" s="197" t="s">
        <v>967</v>
      </c>
      <c r="F439" s="198" t="s">
        <v>968</v>
      </c>
      <c r="G439" s="199" t="s">
        <v>229</v>
      </c>
      <c r="H439" s="200">
        <v>338.94</v>
      </c>
      <c r="I439" s="201"/>
      <c r="J439" s="202">
        <f>ROUND(I439*H439,2)</f>
        <v>0</v>
      </c>
      <c r="K439" s="198" t="s">
        <v>662</v>
      </c>
      <c r="L439" s="44"/>
      <c r="M439" s="203" t="s">
        <v>19</v>
      </c>
      <c r="N439" s="204" t="s">
        <v>45</v>
      </c>
      <c r="O439" s="84"/>
      <c r="P439" s="205">
        <f>O439*H439</f>
        <v>0</v>
      </c>
      <c r="Q439" s="205">
        <v>0</v>
      </c>
      <c r="R439" s="205">
        <f>Q439*H439</f>
        <v>0</v>
      </c>
      <c r="S439" s="205">
        <v>0</v>
      </c>
      <c r="T439" s="206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07" t="s">
        <v>146</v>
      </c>
      <c r="AT439" s="207" t="s">
        <v>141</v>
      </c>
      <c r="AU439" s="207" t="s">
        <v>84</v>
      </c>
      <c r="AY439" s="17" t="s">
        <v>140</v>
      </c>
      <c r="BE439" s="208">
        <f>IF(N439="základní",J439,0)</f>
        <v>0</v>
      </c>
      <c r="BF439" s="208">
        <f>IF(N439="snížená",J439,0)</f>
        <v>0</v>
      </c>
      <c r="BG439" s="208">
        <f>IF(N439="zákl. přenesená",J439,0)</f>
        <v>0</v>
      </c>
      <c r="BH439" s="208">
        <f>IF(N439="sníž. přenesená",J439,0)</f>
        <v>0</v>
      </c>
      <c r="BI439" s="208">
        <f>IF(N439="nulová",J439,0)</f>
        <v>0</v>
      </c>
      <c r="BJ439" s="17" t="s">
        <v>82</v>
      </c>
      <c r="BK439" s="208">
        <f>ROUND(I439*H439,2)</f>
        <v>0</v>
      </c>
      <c r="BL439" s="17" t="s">
        <v>146</v>
      </c>
      <c r="BM439" s="207" t="s">
        <v>969</v>
      </c>
    </row>
    <row r="440" s="2" customFormat="1">
      <c r="A440" s="38"/>
      <c r="B440" s="39"/>
      <c r="C440" s="40"/>
      <c r="D440" s="209" t="s">
        <v>147</v>
      </c>
      <c r="E440" s="40"/>
      <c r="F440" s="210" t="s">
        <v>968</v>
      </c>
      <c r="G440" s="40"/>
      <c r="H440" s="40"/>
      <c r="I440" s="211"/>
      <c r="J440" s="40"/>
      <c r="K440" s="40"/>
      <c r="L440" s="44"/>
      <c r="M440" s="212"/>
      <c r="N440" s="213"/>
      <c r="O440" s="84"/>
      <c r="P440" s="84"/>
      <c r="Q440" s="84"/>
      <c r="R440" s="84"/>
      <c r="S440" s="84"/>
      <c r="T440" s="85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147</v>
      </c>
      <c r="AU440" s="17" t="s">
        <v>84</v>
      </c>
    </row>
    <row r="441" s="2" customFormat="1">
      <c r="A441" s="38"/>
      <c r="B441" s="39"/>
      <c r="C441" s="40"/>
      <c r="D441" s="227" t="s">
        <v>663</v>
      </c>
      <c r="E441" s="40"/>
      <c r="F441" s="228" t="s">
        <v>970</v>
      </c>
      <c r="G441" s="40"/>
      <c r="H441" s="40"/>
      <c r="I441" s="211"/>
      <c r="J441" s="40"/>
      <c r="K441" s="40"/>
      <c r="L441" s="44"/>
      <c r="M441" s="212"/>
      <c r="N441" s="213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663</v>
      </c>
      <c r="AU441" s="17" t="s">
        <v>84</v>
      </c>
    </row>
    <row r="442" s="11" customFormat="1" ht="22.8" customHeight="1">
      <c r="A442" s="11"/>
      <c r="B442" s="182"/>
      <c r="C442" s="183"/>
      <c r="D442" s="184" t="s">
        <v>73</v>
      </c>
      <c r="E442" s="225" t="s">
        <v>971</v>
      </c>
      <c r="F442" s="225" t="s">
        <v>972</v>
      </c>
      <c r="G442" s="183"/>
      <c r="H442" s="183"/>
      <c r="I442" s="186"/>
      <c r="J442" s="226">
        <f>BK442</f>
        <v>0</v>
      </c>
      <c r="K442" s="183"/>
      <c r="L442" s="188"/>
      <c r="M442" s="189"/>
      <c r="N442" s="190"/>
      <c r="O442" s="190"/>
      <c r="P442" s="191">
        <f>SUM(P443:P445)</f>
        <v>0</v>
      </c>
      <c r="Q442" s="190"/>
      <c r="R442" s="191">
        <f>SUM(R443:R445)</f>
        <v>0</v>
      </c>
      <c r="S442" s="190"/>
      <c r="T442" s="192">
        <f>SUM(T443:T445)</f>
        <v>0</v>
      </c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R442" s="193" t="s">
        <v>82</v>
      </c>
      <c r="AT442" s="194" t="s">
        <v>73</v>
      </c>
      <c r="AU442" s="194" t="s">
        <v>82</v>
      </c>
      <c r="AY442" s="193" t="s">
        <v>140</v>
      </c>
      <c r="BK442" s="195">
        <f>SUM(BK443:BK445)</f>
        <v>0</v>
      </c>
    </row>
    <row r="443" s="2" customFormat="1" ht="21.75" customHeight="1">
      <c r="A443" s="38"/>
      <c r="B443" s="39"/>
      <c r="C443" s="196" t="s">
        <v>314</v>
      </c>
      <c r="D443" s="196" t="s">
        <v>141</v>
      </c>
      <c r="E443" s="197" t="s">
        <v>973</v>
      </c>
      <c r="F443" s="198" t="s">
        <v>974</v>
      </c>
      <c r="G443" s="199" t="s">
        <v>229</v>
      </c>
      <c r="H443" s="200">
        <v>5166.1639999999998</v>
      </c>
      <c r="I443" s="201"/>
      <c r="J443" s="202">
        <f>ROUND(I443*H443,2)</f>
        <v>0</v>
      </c>
      <c r="K443" s="198" t="s">
        <v>662</v>
      </c>
      <c r="L443" s="44"/>
      <c r="M443" s="203" t="s">
        <v>19</v>
      </c>
      <c r="N443" s="204" t="s">
        <v>45</v>
      </c>
      <c r="O443" s="84"/>
      <c r="P443" s="205">
        <f>O443*H443</f>
        <v>0</v>
      </c>
      <c r="Q443" s="205">
        <v>0</v>
      </c>
      <c r="R443" s="205">
        <f>Q443*H443</f>
        <v>0</v>
      </c>
      <c r="S443" s="205">
        <v>0</v>
      </c>
      <c r="T443" s="206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07" t="s">
        <v>146</v>
      </c>
      <c r="AT443" s="207" t="s">
        <v>141</v>
      </c>
      <c r="AU443" s="207" t="s">
        <v>84</v>
      </c>
      <c r="AY443" s="17" t="s">
        <v>140</v>
      </c>
      <c r="BE443" s="208">
        <f>IF(N443="základní",J443,0)</f>
        <v>0</v>
      </c>
      <c r="BF443" s="208">
        <f>IF(N443="snížená",J443,0)</f>
        <v>0</v>
      </c>
      <c r="BG443" s="208">
        <f>IF(N443="zákl. přenesená",J443,0)</f>
        <v>0</v>
      </c>
      <c r="BH443" s="208">
        <f>IF(N443="sníž. přenesená",J443,0)</f>
        <v>0</v>
      </c>
      <c r="BI443" s="208">
        <f>IF(N443="nulová",J443,0)</f>
        <v>0</v>
      </c>
      <c r="BJ443" s="17" t="s">
        <v>82</v>
      </c>
      <c r="BK443" s="208">
        <f>ROUND(I443*H443,2)</f>
        <v>0</v>
      </c>
      <c r="BL443" s="17" t="s">
        <v>146</v>
      </c>
      <c r="BM443" s="207" t="s">
        <v>975</v>
      </c>
    </row>
    <row r="444" s="2" customFormat="1">
      <c r="A444" s="38"/>
      <c r="B444" s="39"/>
      <c r="C444" s="40"/>
      <c r="D444" s="209" t="s">
        <v>147</v>
      </c>
      <c r="E444" s="40"/>
      <c r="F444" s="210" t="s">
        <v>974</v>
      </c>
      <c r="G444" s="40"/>
      <c r="H444" s="40"/>
      <c r="I444" s="211"/>
      <c r="J444" s="40"/>
      <c r="K444" s="40"/>
      <c r="L444" s="44"/>
      <c r="M444" s="212"/>
      <c r="N444" s="213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147</v>
      </c>
      <c r="AU444" s="17" t="s">
        <v>84</v>
      </c>
    </row>
    <row r="445" s="2" customFormat="1">
      <c r="A445" s="38"/>
      <c r="B445" s="39"/>
      <c r="C445" s="40"/>
      <c r="D445" s="227" t="s">
        <v>663</v>
      </c>
      <c r="E445" s="40"/>
      <c r="F445" s="228" t="s">
        <v>976</v>
      </c>
      <c r="G445" s="40"/>
      <c r="H445" s="40"/>
      <c r="I445" s="211"/>
      <c r="J445" s="40"/>
      <c r="K445" s="40"/>
      <c r="L445" s="44"/>
      <c r="M445" s="212"/>
      <c r="N445" s="213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663</v>
      </c>
      <c r="AU445" s="17" t="s">
        <v>84</v>
      </c>
    </row>
    <row r="446" s="11" customFormat="1" ht="25.92" customHeight="1">
      <c r="A446" s="11"/>
      <c r="B446" s="182"/>
      <c r="C446" s="183"/>
      <c r="D446" s="184" t="s">
        <v>73</v>
      </c>
      <c r="E446" s="185" t="s">
        <v>977</v>
      </c>
      <c r="F446" s="185" t="s">
        <v>978</v>
      </c>
      <c r="G446" s="183"/>
      <c r="H446" s="183"/>
      <c r="I446" s="186"/>
      <c r="J446" s="187">
        <f>BK446</f>
        <v>0</v>
      </c>
      <c r="K446" s="183"/>
      <c r="L446" s="188"/>
      <c r="M446" s="189"/>
      <c r="N446" s="190"/>
      <c r="O446" s="190"/>
      <c r="P446" s="191">
        <f>P447+P476</f>
        <v>0</v>
      </c>
      <c r="Q446" s="190"/>
      <c r="R446" s="191">
        <f>R447+R476</f>
        <v>0</v>
      </c>
      <c r="S446" s="190"/>
      <c r="T446" s="192">
        <f>T447+T476</f>
        <v>0</v>
      </c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R446" s="193" t="s">
        <v>84</v>
      </c>
      <c r="AT446" s="194" t="s">
        <v>73</v>
      </c>
      <c r="AU446" s="194" t="s">
        <v>74</v>
      </c>
      <c r="AY446" s="193" t="s">
        <v>140</v>
      </c>
      <c r="BK446" s="195">
        <f>BK447+BK476</f>
        <v>0</v>
      </c>
    </row>
    <row r="447" s="11" customFormat="1" ht="22.8" customHeight="1">
      <c r="A447" s="11"/>
      <c r="B447" s="182"/>
      <c r="C447" s="183"/>
      <c r="D447" s="184" t="s">
        <v>73</v>
      </c>
      <c r="E447" s="225" t="s">
        <v>979</v>
      </c>
      <c r="F447" s="225" t="s">
        <v>980</v>
      </c>
      <c r="G447" s="183"/>
      <c r="H447" s="183"/>
      <c r="I447" s="186"/>
      <c r="J447" s="226">
        <f>BK447</f>
        <v>0</v>
      </c>
      <c r="K447" s="183"/>
      <c r="L447" s="188"/>
      <c r="M447" s="189"/>
      <c r="N447" s="190"/>
      <c r="O447" s="190"/>
      <c r="P447" s="191">
        <f>SUM(P448:P475)</f>
        <v>0</v>
      </c>
      <c r="Q447" s="190"/>
      <c r="R447" s="191">
        <f>SUM(R448:R475)</f>
        <v>0</v>
      </c>
      <c r="S447" s="190"/>
      <c r="T447" s="192">
        <f>SUM(T448:T475)</f>
        <v>0</v>
      </c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R447" s="193" t="s">
        <v>84</v>
      </c>
      <c r="AT447" s="194" t="s">
        <v>73</v>
      </c>
      <c r="AU447" s="194" t="s">
        <v>82</v>
      </c>
      <c r="AY447" s="193" t="s">
        <v>140</v>
      </c>
      <c r="BK447" s="195">
        <f>SUM(BK448:BK475)</f>
        <v>0</v>
      </c>
    </row>
    <row r="448" s="2" customFormat="1" ht="16.5" customHeight="1">
      <c r="A448" s="38"/>
      <c r="B448" s="39"/>
      <c r="C448" s="196" t="s">
        <v>261</v>
      </c>
      <c r="D448" s="196" t="s">
        <v>141</v>
      </c>
      <c r="E448" s="197" t="s">
        <v>981</v>
      </c>
      <c r="F448" s="198" t="s">
        <v>982</v>
      </c>
      <c r="G448" s="199" t="s">
        <v>191</v>
      </c>
      <c r="H448" s="200">
        <v>2050</v>
      </c>
      <c r="I448" s="201"/>
      <c r="J448" s="202">
        <f>ROUND(I448*H448,2)</f>
        <v>0</v>
      </c>
      <c r="K448" s="198" t="s">
        <v>662</v>
      </c>
      <c r="L448" s="44"/>
      <c r="M448" s="203" t="s">
        <v>19</v>
      </c>
      <c r="N448" s="204" t="s">
        <v>45</v>
      </c>
      <c r="O448" s="84"/>
      <c r="P448" s="205">
        <f>O448*H448</f>
        <v>0</v>
      </c>
      <c r="Q448" s="205">
        <v>0</v>
      </c>
      <c r="R448" s="205">
        <f>Q448*H448</f>
        <v>0</v>
      </c>
      <c r="S448" s="205">
        <v>0</v>
      </c>
      <c r="T448" s="206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07" t="s">
        <v>174</v>
      </c>
      <c r="AT448" s="207" t="s">
        <v>141</v>
      </c>
      <c r="AU448" s="207" t="s">
        <v>84</v>
      </c>
      <c r="AY448" s="17" t="s">
        <v>140</v>
      </c>
      <c r="BE448" s="208">
        <f>IF(N448="základní",J448,0)</f>
        <v>0</v>
      </c>
      <c r="BF448" s="208">
        <f>IF(N448="snížená",J448,0)</f>
        <v>0</v>
      </c>
      <c r="BG448" s="208">
        <f>IF(N448="zákl. přenesená",J448,0)</f>
        <v>0</v>
      </c>
      <c r="BH448" s="208">
        <f>IF(N448="sníž. přenesená",J448,0)</f>
        <v>0</v>
      </c>
      <c r="BI448" s="208">
        <f>IF(N448="nulová",J448,0)</f>
        <v>0</v>
      </c>
      <c r="BJ448" s="17" t="s">
        <v>82</v>
      </c>
      <c r="BK448" s="208">
        <f>ROUND(I448*H448,2)</f>
        <v>0</v>
      </c>
      <c r="BL448" s="17" t="s">
        <v>174</v>
      </c>
      <c r="BM448" s="207" t="s">
        <v>983</v>
      </c>
    </row>
    <row r="449" s="2" customFormat="1">
      <c r="A449" s="38"/>
      <c r="B449" s="39"/>
      <c r="C449" s="40"/>
      <c r="D449" s="209" t="s">
        <v>147</v>
      </c>
      <c r="E449" s="40"/>
      <c r="F449" s="210" t="s">
        <v>982</v>
      </c>
      <c r="G449" s="40"/>
      <c r="H449" s="40"/>
      <c r="I449" s="211"/>
      <c r="J449" s="40"/>
      <c r="K449" s="40"/>
      <c r="L449" s="44"/>
      <c r="M449" s="212"/>
      <c r="N449" s="213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147</v>
      </c>
      <c r="AU449" s="17" t="s">
        <v>84</v>
      </c>
    </row>
    <row r="450" s="2" customFormat="1">
      <c r="A450" s="38"/>
      <c r="B450" s="39"/>
      <c r="C450" s="40"/>
      <c r="D450" s="227" t="s">
        <v>663</v>
      </c>
      <c r="E450" s="40"/>
      <c r="F450" s="228" t="s">
        <v>984</v>
      </c>
      <c r="G450" s="40"/>
      <c r="H450" s="40"/>
      <c r="I450" s="211"/>
      <c r="J450" s="40"/>
      <c r="K450" s="40"/>
      <c r="L450" s="44"/>
      <c r="M450" s="212"/>
      <c r="N450" s="213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663</v>
      </c>
      <c r="AU450" s="17" t="s">
        <v>84</v>
      </c>
    </row>
    <row r="451" s="13" customFormat="1">
      <c r="A451" s="13"/>
      <c r="B451" s="229"/>
      <c r="C451" s="230"/>
      <c r="D451" s="209" t="s">
        <v>674</v>
      </c>
      <c r="E451" s="231" t="s">
        <v>19</v>
      </c>
      <c r="F451" s="232" t="s">
        <v>985</v>
      </c>
      <c r="G451" s="230"/>
      <c r="H451" s="233">
        <v>1660</v>
      </c>
      <c r="I451" s="234"/>
      <c r="J451" s="230"/>
      <c r="K451" s="230"/>
      <c r="L451" s="235"/>
      <c r="M451" s="236"/>
      <c r="N451" s="237"/>
      <c r="O451" s="237"/>
      <c r="P451" s="237"/>
      <c r="Q451" s="237"/>
      <c r="R451" s="237"/>
      <c r="S451" s="237"/>
      <c r="T451" s="238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9" t="s">
        <v>674</v>
      </c>
      <c r="AU451" s="239" t="s">
        <v>84</v>
      </c>
      <c r="AV451" s="13" t="s">
        <v>84</v>
      </c>
      <c r="AW451" s="13" t="s">
        <v>35</v>
      </c>
      <c r="AX451" s="13" t="s">
        <v>74</v>
      </c>
      <c r="AY451" s="239" t="s">
        <v>140</v>
      </c>
    </row>
    <row r="452" s="13" customFormat="1">
      <c r="A452" s="13"/>
      <c r="B452" s="229"/>
      <c r="C452" s="230"/>
      <c r="D452" s="209" t="s">
        <v>674</v>
      </c>
      <c r="E452" s="231" t="s">
        <v>19</v>
      </c>
      <c r="F452" s="232" t="s">
        <v>986</v>
      </c>
      <c r="G452" s="230"/>
      <c r="H452" s="233">
        <v>135</v>
      </c>
      <c r="I452" s="234"/>
      <c r="J452" s="230"/>
      <c r="K452" s="230"/>
      <c r="L452" s="235"/>
      <c r="M452" s="236"/>
      <c r="N452" s="237"/>
      <c r="O452" s="237"/>
      <c r="P452" s="237"/>
      <c r="Q452" s="237"/>
      <c r="R452" s="237"/>
      <c r="S452" s="237"/>
      <c r="T452" s="23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9" t="s">
        <v>674</v>
      </c>
      <c r="AU452" s="239" t="s">
        <v>84</v>
      </c>
      <c r="AV452" s="13" t="s">
        <v>84</v>
      </c>
      <c r="AW452" s="13" t="s">
        <v>35</v>
      </c>
      <c r="AX452" s="13" t="s">
        <v>74</v>
      </c>
      <c r="AY452" s="239" t="s">
        <v>140</v>
      </c>
    </row>
    <row r="453" s="13" customFormat="1">
      <c r="A453" s="13"/>
      <c r="B453" s="229"/>
      <c r="C453" s="230"/>
      <c r="D453" s="209" t="s">
        <v>674</v>
      </c>
      <c r="E453" s="231" t="s">
        <v>19</v>
      </c>
      <c r="F453" s="232" t="s">
        <v>987</v>
      </c>
      <c r="G453" s="230"/>
      <c r="H453" s="233">
        <v>240</v>
      </c>
      <c r="I453" s="234"/>
      <c r="J453" s="230"/>
      <c r="K453" s="230"/>
      <c r="L453" s="235"/>
      <c r="M453" s="236"/>
      <c r="N453" s="237"/>
      <c r="O453" s="237"/>
      <c r="P453" s="237"/>
      <c r="Q453" s="237"/>
      <c r="R453" s="237"/>
      <c r="S453" s="237"/>
      <c r="T453" s="23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9" t="s">
        <v>674</v>
      </c>
      <c r="AU453" s="239" t="s">
        <v>84</v>
      </c>
      <c r="AV453" s="13" t="s">
        <v>84</v>
      </c>
      <c r="AW453" s="13" t="s">
        <v>35</v>
      </c>
      <c r="AX453" s="13" t="s">
        <v>74</v>
      </c>
      <c r="AY453" s="239" t="s">
        <v>140</v>
      </c>
    </row>
    <row r="454" s="13" customFormat="1">
      <c r="A454" s="13"/>
      <c r="B454" s="229"/>
      <c r="C454" s="230"/>
      <c r="D454" s="209" t="s">
        <v>674</v>
      </c>
      <c r="E454" s="231" t="s">
        <v>19</v>
      </c>
      <c r="F454" s="232" t="s">
        <v>988</v>
      </c>
      <c r="G454" s="230"/>
      <c r="H454" s="233">
        <v>15</v>
      </c>
      <c r="I454" s="234"/>
      <c r="J454" s="230"/>
      <c r="K454" s="230"/>
      <c r="L454" s="235"/>
      <c r="M454" s="236"/>
      <c r="N454" s="237"/>
      <c r="O454" s="237"/>
      <c r="P454" s="237"/>
      <c r="Q454" s="237"/>
      <c r="R454" s="237"/>
      <c r="S454" s="237"/>
      <c r="T454" s="23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9" t="s">
        <v>674</v>
      </c>
      <c r="AU454" s="239" t="s">
        <v>84</v>
      </c>
      <c r="AV454" s="13" t="s">
        <v>84</v>
      </c>
      <c r="AW454" s="13" t="s">
        <v>35</v>
      </c>
      <c r="AX454" s="13" t="s">
        <v>74</v>
      </c>
      <c r="AY454" s="239" t="s">
        <v>140</v>
      </c>
    </row>
    <row r="455" s="14" customFormat="1">
      <c r="A455" s="14"/>
      <c r="B455" s="240"/>
      <c r="C455" s="241"/>
      <c r="D455" s="209" t="s">
        <v>674</v>
      </c>
      <c r="E455" s="242" t="s">
        <v>19</v>
      </c>
      <c r="F455" s="243" t="s">
        <v>676</v>
      </c>
      <c r="G455" s="241"/>
      <c r="H455" s="244">
        <v>2050</v>
      </c>
      <c r="I455" s="245"/>
      <c r="J455" s="241"/>
      <c r="K455" s="241"/>
      <c r="L455" s="246"/>
      <c r="M455" s="247"/>
      <c r="N455" s="248"/>
      <c r="O455" s="248"/>
      <c r="P455" s="248"/>
      <c r="Q455" s="248"/>
      <c r="R455" s="248"/>
      <c r="S455" s="248"/>
      <c r="T455" s="24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0" t="s">
        <v>674</v>
      </c>
      <c r="AU455" s="250" t="s">
        <v>84</v>
      </c>
      <c r="AV455" s="14" t="s">
        <v>146</v>
      </c>
      <c r="AW455" s="14" t="s">
        <v>35</v>
      </c>
      <c r="AX455" s="14" t="s">
        <v>82</v>
      </c>
      <c r="AY455" s="250" t="s">
        <v>140</v>
      </c>
    </row>
    <row r="456" s="2" customFormat="1" ht="16.5" customHeight="1">
      <c r="A456" s="38"/>
      <c r="B456" s="39"/>
      <c r="C456" s="251" t="s">
        <v>320</v>
      </c>
      <c r="D456" s="251" t="s">
        <v>732</v>
      </c>
      <c r="E456" s="252" t="s">
        <v>989</v>
      </c>
      <c r="F456" s="253" t="s">
        <v>990</v>
      </c>
      <c r="G456" s="254" t="s">
        <v>191</v>
      </c>
      <c r="H456" s="255">
        <v>2357.5</v>
      </c>
      <c r="I456" s="256"/>
      <c r="J456" s="257">
        <f>ROUND(I456*H456,2)</f>
        <v>0</v>
      </c>
      <c r="K456" s="253" t="s">
        <v>662</v>
      </c>
      <c r="L456" s="258"/>
      <c r="M456" s="259" t="s">
        <v>19</v>
      </c>
      <c r="N456" s="260" t="s">
        <v>45</v>
      </c>
      <c r="O456" s="84"/>
      <c r="P456" s="205">
        <f>O456*H456</f>
        <v>0</v>
      </c>
      <c r="Q456" s="205">
        <v>0</v>
      </c>
      <c r="R456" s="205">
        <f>Q456*H456</f>
        <v>0</v>
      </c>
      <c r="S456" s="205">
        <v>0</v>
      </c>
      <c r="T456" s="20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07" t="s">
        <v>201</v>
      </c>
      <c r="AT456" s="207" t="s">
        <v>732</v>
      </c>
      <c r="AU456" s="207" t="s">
        <v>84</v>
      </c>
      <c r="AY456" s="17" t="s">
        <v>140</v>
      </c>
      <c r="BE456" s="208">
        <f>IF(N456="základní",J456,0)</f>
        <v>0</v>
      </c>
      <c r="BF456" s="208">
        <f>IF(N456="snížená",J456,0)</f>
        <v>0</v>
      </c>
      <c r="BG456" s="208">
        <f>IF(N456="zákl. přenesená",J456,0)</f>
        <v>0</v>
      </c>
      <c r="BH456" s="208">
        <f>IF(N456="sníž. přenesená",J456,0)</f>
        <v>0</v>
      </c>
      <c r="BI456" s="208">
        <f>IF(N456="nulová",J456,0)</f>
        <v>0</v>
      </c>
      <c r="BJ456" s="17" t="s">
        <v>82</v>
      </c>
      <c r="BK456" s="208">
        <f>ROUND(I456*H456,2)</f>
        <v>0</v>
      </c>
      <c r="BL456" s="17" t="s">
        <v>174</v>
      </c>
      <c r="BM456" s="207" t="s">
        <v>991</v>
      </c>
    </row>
    <row r="457" s="2" customFormat="1">
      <c r="A457" s="38"/>
      <c r="B457" s="39"/>
      <c r="C457" s="40"/>
      <c r="D457" s="209" t="s">
        <v>147</v>
      </c>
      <c r="E457" s="40"/>
      <c r="F457" s="210" t="s">
        <v>990</v>
      </c>
      <c r="G457" s="40"/>
      <c r="H457" s="40"/>
      <c r="I457" s="211"/>
      <c r="J457" s="40"/>
      <c r="K457" s="40"/>
      <c r="L457" s="44"/>
      <c r="M457" s="212"/>
      <c r="N457" s="213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147</v>
      </c>
      <c r="AU457" s="17" t="s">
        <v>84</v>
      </c>
    </row>
    <row r="458" s="13" customFormat="1">
      <c r="A458" s="13"/>
      <c r="B458" s="229"/>
      <c r="C458" s="230"/>
      <c r="D458" s="209" t="s">
        <v>674</v>
      </c>
      <c r="E458" s="231" t="s">
        <v>19</v>
      </c>
      <c r="F458" s="232" t="s">
        <v>992</v>
      </c>
      <c r="G458" s="230"/>
      <c r="H458" s="233">
        <v>2357.5</v>
      </c>
      <c r="I458" s="234"/>
      <c r="J458" s="230"/>
      <c r="K458" s="230"/>
      <c r="L458" s="235"/>
      <c r="M458" s="236"/>
      <c r="N458" s="237"/>
      <c r="O458" s="237"/>
      <c r="P458" s="237"/>
      <c r="Q458" s="237"/>
      <c r="R458" s="237"/>
      <c r="S458" s="237"/>
      <c r="T458" s="23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9" t="s">
        <v>674</v>
      </c>
      <c r="AU458" s="239" t="s">
        <v>84</v>
      </c>
      <c r="AV458" s="13" t="s">
        <v>84</v>
      </c>
      <c r="AW458" s="13" t="s">
        <v>35</v>
      </c>
      <c r="AX458" s="13" t="s">
        <v>74</v>
      </c>
      <c r="AY458" s="239" t="s">
        <v>140</v>
      </c>
    </row>
    <row r="459" s="14" customFormat="1">
      <c r="A459" s="14"/>
      <c r="B459" s="240"/>
      <c r="C459" s="241"/>
      <c r="D459" s="209" t="s">
        <v>674</v>
      </c>
      <c r="E459" s="242" t="s">
        <v>19</v>
      </c>
      <c r="F459" s="243" t="s">
        <v>676</v>
      </c>
      <c r="G459" s="241"/>
      <c r="H459" s="244">
        <v>2357.5</v>
      </c>
      <c r="I459" s="245"/>
      <c r="J459" s="241"/>
      <c r="K459" s="241"/>
      <c r="L459" s="246"/>
      <c r="M459" s="247"/>
      <c r="N459" s="248"/>
      <c r="O459" s="248"/>
      <c r="P459" s="248"/>
      <c r="Q459" s="248"/>
      <c r="R459" s="248"/>
      <c r="S459" s="248"/>
      <c r="T459" s="24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0" t="s">
        <v>674</v>
      </c>
      <c r="AU459" s="250" t="s">
        <v>84</v>
      </c>
      <c r="AV459" s="14" t="s">
        <v>146</v>
      </c>
      <c r="AW459" s="14" t="s">
        <v>35</v>
      </c>
      <c r="AX459" s="14" t="s">
        <v>82</v>
      </c>
      <c r="AY459" s="250" t="s">
        <v>140</v>
      </c>
    </row>
    <row r="460" s="2" customFormat="1" ht="16.5" customHeight="1">
      <c r="A460" s="38"/>
      <c r="B460" s="39"/>
      <c r="C460" s="196" t="s">
        <v>280</v>
      </c>
      <c r="D460" s="196" t="s">
        <v>141</v>
      </c>
      <c r="E460" s="197" t="s">
        <v>993</v>
      </c>
      <c r="F460" s="198" t="s">
        <v>994</v>
      </c>
      <c r="G460" s="199" t="s">
        <v>191</v>
      </c>
      <c r="H460" s="200">
        <v>42</v>
      </c>
      <c r="I460" s="201"/>
      <c r="J460" s="202">
        <f>ROUND(I460*H460,2)</f>
        <v>0</v>
      </c>
      <c r="K460" s="198" t="s">
        <v>662</v>
      </c>
      <c r="L460" s="44"/>
      <c r="M460" s="203" t="s">
        <v>19</v>
      </c>
      <c r="N460" s="204" t="s">
        <v>45</v>
      </c>
      <c r="O460" s="84"/>
      <c r="P460" s="205">
        <f>O460*H460</f>
        <v>0</v>
      </c>
      <c r="Q460" s="205">
        <v>0</v>
      </c>
      <c r="R460" s="205">
        <f>Q460*H460</f>
        <v>0</v>
      </c>
      <c r="S460" s="205">
        <v>0</v>
      </c>
      <c r="T460" s="20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07" t="s">
        <v>174</v>
      </c>
      <c r="AT460" s="207" t="s">
        <v>141</v>
      </c>
      <c r="AU460" s="207" t="s">
        <v>84</v>
      </c>
      <c r="AY460" s="17" t="s">
        <v>140</v>
      </c>
      <c r="BE460" s="208">
        <f>IF(N460="základní",J460,0)</f>
        <v>0</v>
      </c>
      <c r="BF460" s="208">
        <f>IF(N460="snížená",J460,0)</f>
        <v>0</v>
      </c>
      <c r="BG460" s="208">
        <f>IF(N460="zákl. přenesená",J460,0)</f>
        <v>0</v>
      </c>
      <c r="BH460" s="208">
        <f>IF(N460="sníž. přenesená",J460,0)</f>
        <v>0</v>
      </c>
      <c r="BI460" s="208">
        <f>IF(N460="nulová",J460,0)</f>
        <v>0</v>
      </c>
      <c r="BJ460" s="17" t="s">
        <v>82</v>
      </c>
      <c r="BK460" s="208">
        <f>ROUND(I460*H460,2)</f>
        <v>0</v>
      </c>
      <c r="BL460" s="17" t="s">
        <v>174</v>
      </c>
      <c r="BM460" s="207" t="s">
        <v>995</v>
      </c>
    </row>
    <row r="461" s="2" customFormat="1">
      <c r="A461" s="38"/>
      <c r="B461" s="39"/>
      <c r="C461" s="40"/>
      <c r="D461" s="209" t="s">
        <v>147</v>
      </c>
      <c r="E461" s="40"/>
      <c r="F461" s="210" t="s">
        <v>994</v>
      </c>
      <c r="G461" s="40"/>
      <c r="H461" s="40"/>
      <c r="I461" s="211"/>
      <c r="J461" s="40"/>
      <c r="K461" s="40"/>
      <c r="L461" s="44"/>
      <c r="M461" s="212"/>
      <c r="N461" s="213"/>
      <c r="O461" s="84"/>
      <c r="P461" s="84"/>
      <c r="Q461" s="84"/>
      <c r="R461" s="84"/>
      <c r="S461" s="84"/>
      <c r="T461" s="85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147</v>
      </c>
      <c r="AU461" s="17" t="s">
        <v>84</v>
      </c>
    </row>
    <row r="462" s="2" customFormat="1">
      <c r="A462" s="38"/>
      <c r="B462" s="39"/>
      <c r="C462" s="40"/>
      <c r="D462" s="227" t="s">
        <v>663</v>
      </c>
      <c r="E462" s="40"/>
      <c r="F462" s="228" t="s">
        <v>996</v>
      </c>
      <c r="G462" s="40"/>
      <c r="H462" s="40"/>
      <c r="I462" s="211"/>
      <c r="J462" s="40"/>
      <c r="K462" s="40"/>
      <c r="L462" s="44"/>
      <c r="M462" s="212"/>
      <c r="N462" s="213"/>
      <c r="O462" s="84"/>
      <c r="P462" s="84"/>
      <c r="Q462" s="84"/>
      <c r="R462" s="84"/>
      <c r="S462" s="84"/>
      <c r="T462" s="85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663</v>
      </c>
      <c r="AU462" s="17" t="s">
        <v>84</v>
      </c>
    </row>
    <row r="463" s="13" customFormat="1">
      <c r="A463" s="13"/>
      <c r="B463" s="229"/>
      <c r="C463" s="230"/>
      <c r="D463" s="209" t="s">
        <v>674</v>
      </c>
      <c r="E463" s="231" t="s">
        <v>19</v>
      </c>
      <c r="F463" s="232" t="s">
        <v>997</v>
      </c>
      <c r="G463" s="230"/>
      <c r="H463" s="233">
        <v>42</v>
      </c>
      <c r="I463" s="234"/>
      <c r="J463" s="230"/>
      <c r="K463" s="230"/>
      <c r="L463" s="235"/>
      <c r="M463" s="236"/>
      <c r="N463" s="237"/>
      <c r="O463" s="237"/>
      <c r="P463" s="237"/>
      <c r="Q463" s="237"/>
      <c r="R463" s="237"/>
      <c r="S463" s="237"/>
      <c r="T463" s="23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9" t="s">
        <v>674</v>
      </c>
      <c r="AU463" s="239" t="s">
        <v>84</v>
      </c>
      <c r="AV463" s="13" t="s">
        <v>84</v>
      </c>
      <c r="AW463" s="13" t="s">
        <v>35</v>
      </c>
      <c r="AX463" s="13" t="s">
        <v>74</v>
      </c>
      <c r="AY463" s="239" t="s">
        <v>140</v>
      </c>
    </row>
    <row r="464" s="14" customFormat="1">
      <c r="A464" s="14"/>
      <c r="B464" s="240"/>
      <c r="C464" s="241"/>
      <c r="D464" s="209" t="s">
        <v>674</v>
      </c>
      <c r="E464" s="242" t="s">
        <v>19</v>
      </c>
      <c r="F464" s="243" t="s">
        <v>676</v>
      </c>
      <c r="G464" s="241"/>
      <c r="H464" s="244">
        <v>42</v>
      </c>
      <c r="I464" s="245"/>
      <c r="J464" s="241"/>
      <c r="K464" s="241"/>
      <c r="L464" s="246"/>
      <c r="M464" s="247"/>
      <c r="N464" s="248"/>
      <c r="O464" s="248"/>
      <c r="P464" s="248"/>
      <c r="Q464" s="248"/>
      <c r="R464" s="248"/>
      <c r="S464" s="248"/>
      <c r="T464" s="24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0" t="s">
        <v>674</v>
      </c>
      <c r="AU464" s="250" t="s">
        <v>84</v>
      </c>
      <c r="AV464" s="14" t="s">
        <v>146</v>
      </c>
      <c r="AW464" s="14" t="s">
        <v>35</v>
      </c>
      <c r="AX464" s="14" t="s">
        <v>82</v>
      </c>
      <c r="AY464" s="250" t="s">
        <v>140</v>
      </c>
    </row>
    <row r="465" s="2" customFormat="1" ht="16.5" customHeight="1">
      <c r="A465" s="38"/>
      <c r="B465" s="39"/>
      <c r="C465" s="196" t="s">
        <v>325</v>
      </c>
      <c r="D465" s="196" t="s">
        <v>141</v>
      </c>
      <c r="E465" s="197" t="s">
        <v>998</v>
      </c>
      <c r="F465" s="198" t="s">
        <v>999</v>
      </c>
      <c r="G465" s="199" t="s">
        <v>191</v>
      </c>
      <c r="H465" s="200">
        <v>42</v>
      </c>
      <c r="I465" s="201"/>
      <c r="J465" s="202">
        <f>ROUND(I465*H465,2)</f>
        <v>0</v>
      </c>
      <c r="K465" s="198" t="s">
        <v>662</v>
      </c>
      <c r="L465" s="44"/>
      <c r="M465" s="203" t="s">
        <v>19</v>
      </c>
      <c r="N465" s="204" t="s">
        <v>45</v>
      </c>
      <c r="O465" s="84"/>
      <c r="P465" s="205">
        <f>O465*H465</f>
        <v>0</v>
      </c>
      <c r="Q465" s="205">
        <v>0</v>
      </c>
      <c r="R465" s="205">
        <f>Q465*H465</f>
        <v>0</v>
      </c>
      <c r="S465" s="205">
        <v>0</v>
      </c>
      <c r="T465" s="20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07" t="s">
        <v>174</v>
      </c>
      <c r="AT465" s="207" t="s">
        <v>141</v>
      </c>
      <c r="AU465" s="207" t="s">
        <v>84</v>
      </c>
      <c r="AY465" s="17" t="s">
        <v>140</v>
      </c>
      <c r="BE465" s="208">
        <f>IF(N465="základní",J465,0)</f>
        <v>0</v>
      </c>
      <c r="BF465" s="208">
        <f>IF(N465="snížená",J465,0)</f>
        <v>0</v>
      </c>
      <c r="BG465" s="208">
        <f>IF(N465="zákl. přenesená",J465,0)</f>
        <v>0</v>
      </c>
      <c r="BH465" s="208">
        <f>IF(N465="sníž. přenesená",J465,0)</f>
        <v>0</v>
      </c>
      <c r="BI465" s="208">
        <f>IF(N465="nulová",J465,0)</f>
        <v>0</v>
      </c>
      <c r="BJ465" s="17" t="s">
        <v>82</v>
      </c>
      <c r="BK465" s="208">
        <f>ROUND(I465*H465,2)</f>
        <v>0</v>
      </c>
      <c r="BL465" s="17" t="s">
        <v>174</v>
      </c>
      <c r="BM465" s="207" t="s">
        <v>1000</v>
      </c>
    </row>
    <row r="466" s="2" customFormat="1">
      <c r="A466" s="38"/>
      <c r="B466" s="39"/>
      <c r="C466" s="40"/>
      <c r="D466" s="209" t="s">
        <v>147</v>
      </c>
      <c r="E466" s="40"/>
      <c r="F466" s="210" t="s">
        <v>999</v>
      </c>
      <c r="G466" s="40"/>
      <c r="H466" s="40"/>
      <c r="I466" s="211"/>
      <c r="J466" s="40"/>
      <c r="K466" s="40"/>
      <c r="L466" s="44"/>
      <c r="M466" s="212"/>
      <c r="N466" s="213"/>
      <c r="O466" s="84"/>
      <c r="P466" s="84"/>
      <c r="Q466" s="84"/>
      <c r="R466" s="84"/>
      <c r="S466" s="84"/>
      <c r="T466" s="85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147</v>
      </c>
      <c r="AU466" s="17" t="s">
        <v>84</v>
      </c>
    </row>
    <row r="467" s="2" customFormat="1">
      <c r="A467" s="38"/>
      <c r="B467" s="39"/>
      <c r="C467" s="40"/>
      <c r="D467" s="227" t="s">
        <v>663</v>
      </c>
      <c r="E467" s="40"/>
      <c r="F467" s="228" t="s">
        <v>1001</v>
      </c>
      <c r="G467" s="40"/>
      <c r="H467" s="40"/>
      <c r="I467" s="211"/>
      <c r="J467" s="40"/>
      <c r="K467" s="40"/>
      <c r="L467" s="44"/>
      <c r="M467" s="212"/>
      <c r="N467" s="213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663</v>
      </c>
      <c r="AU467" s="17" t="s">
        <v>84</v>
      </c>
    </row>
    <row r="468" s="13" customFormat="1">
      <c r="A468" s="13"/>
      <c r="B468" s="229"/>
      <c r="C468" s="230"/>
      <c r="D468" s="209" t="s">
        <v>674</v>
      </c>
      <c r="E468" s="231" t="s">
        <v>19</v>
      </c>
      <c r="F468" s="232" t="s">
        <v>997</v>
      </c>
      <c r="G468" s="230"/>
      <c r="H468" s="233">
        <v>42</v>
      </c>
      <c r="I468" s="234"/>
      <c r="J468" s="230"/>
      <c r="K468" s="230"/>
      <c r="L468" s="235"/>
      <c r="M468" s="236"/>
      <c r="N468" s="237"/>
      <c r="O468" s="237"/>
      <c r="P468" s="237"/>
      <c r="Q468" s="237"/>
      <c r="R468" s="237"/>
      <c r="S468" s="237"/>
      <c r="T468" s="23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9" t="s">
        <v>674</v>
      </c>
      <c r="AU468" s="239" t="s">
        <v>84</v>
      </c>
      <c r="AV468" s="13" t="s">
        <v>84</v>
      </c>
      <c r="AW468" s="13" t="s">
        <v>35</v>
      </c>
      <c r="AX468" s="13" t="s">
        <v>74</v>
      </c>
      <c r="AY468" s="239" t="s">
        <v>140</v>
      </c>
    </row>
    <row r="469" s="14" customFormat="1">
      <c r="A469" s="14"/>
      <c r="B469" s="240"/>
      <c r="C469" s="241"/>
      <c r="D469" s="209" t="s">
        <v>674</v>
      </c>
      <c r="E469" s="242" t="s">
        <v>19</v>
      </c>
      <c r="F469" s="243" t="s">
        <v>676</v>
      </c>
      <c r="G469" s="241"/>
      <c r="H469" s="244">
        <v>42</v>
      </c>
      <c r="I469" s="245"/>
      <c r="J469" s="241"/>
      <c r="K469" s="241"/>
      <c r="L469" s="246"/>
      <c r="M469" s="247"/>
      <c r="N469" s="248"/>
      <c r="O469" s="248"/>
      <c r="P469" s="248"/>
      <c r="Q469" s="248"/>
      <c r="R469" s="248"/>
      <c r="S469" s="248"/>
      <c r="T469" s="24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0" t="s">
        <v>674</v>
      </c>
      <c r="AU469" s="250" t="s">
        <v>84</v>
      </c>
      <c r="AV469" s="14" t="s">
        <v>146</v>
      </c>
      <c r="AW469" s="14" t="s">
        <v>35</v>
      </c>
      <c r="AX469" s="14" t="s">
        <v>82</v>
      </c>
      <c r="AY469" s="250" t="s">
        <v>140</v>
      </c>
    </row>
    <row r="470" s="2" customFormat="1" ht="16.5" customHeight="1">
      <c r="A470" s="38"/>
      <c r="B470" s="39"/>
      <c r="C470" s="196" t="s">
        <v>1002</v>
      </c>
      <c r="D470" s="196" t="s">
        <v>141</v>
      </c>
      <c r="E470" s="197" t="s">
        <v>1003</v>
      </c>
      <c r="F470" s="198" t="s">
        <v>1004</v>
      </c>
      <c r="G470" s="199" t="s">
        <v>144</v>
      </c>
      <c r="H470" s="200">
        <v>70</v>
      </c>
      <c r="I470" s="201"/>
      <c r="J470" s="202">
        <f>ROUND(I470*H470,2)</f>
        <v>0</v>
      </c>
      <c r="K470" s="198" t="s">
        <v>662</v>
      </c>
      <c r="L470" s="44"/>
      <c r="M470" s="203" t="s">
        <v>19</v>
      </c>
      <c r="N470" s="204" t="s">
        <v>45</v>
      </c>
      <c r="O470" s="84"/>
      <c r="P470" s="205">
        <f>O470*H470</f>
        <v>0</v>
      </c>
      <c r="Q470" s="205">
        <v>0</v>
      </c>
      <c r="R470" s="205">
        <f>Q470*H470</f>
        <v>0</v>
      </c>
      <c r="S470" s="205">
        <v>0</v>
      </c>
      <c r="T470" s="206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07" t="s">
        <v>174</v>
      </c>
      <c r="AT470" s="207" t="s">
        <v>141</v>
      </c>
      <c r="AU470" s="207" t="s">
        <v>84</v>
      </c>
      <c r="AY470" s="17" t="s">
        <v>140</v>
      </c>
      <c r="BE470" s="208">
        <f>IF(N470="základní",J470,0)</f>
        <v>0</v>
      </c>
      <c r="BF470" s="208">
        <f>IF(N470="snížená",J470,0)</f>
        <v>0</v>
      </c>
      <c r="BG470" s="208">
        <f>IF(N470="zákl. přenesená",J470,0)</f>
        <v>0</v>
      </c>
      <c r="BH470" s="208">
        <f>IF(N470="sníž. přenesená",J470,0)</f>
        <v>0</v>
      </c>
      <c r="BI470" s="208">
        <f>IF(N470="nulová",J470,0)</f>
        <v>0</v>
      </c>
      <c r="BJ470" s="17" t="s">
        <v>82</v>
      </c>
      <c r="BK470" s="208">
        <f>ROUND(I470*H470,2)</f>
        <v>0</v>
      </c>
      <c r="BL470" s="17" t="s">
        <v>174</v>
      </c>
      <c r="BM470" s="207" t="s">
        <v>1005</v>
      </c>
    </row>
    <row r="471" s="2" customFormat="1">
      <c r="A471" s="38"/>
      <c r="B471" s="39"/>
      <c r="C471" s="40"/>
      <c r="D471" s="209" t="s">
        <v>147</v>
      </c>
      <c r="E471" s="40"/>
      <c r="F471" s="210" t="s">
        <v>1004</v>
      </c>
      <c r="G471" s="40"/>
      <c r="H471" s="40"/>
      <c r="I471" s="211"/>
      <c r="J471" s="40"/>
      <c r="K471" s="40"/>
      <c r="L471" s="44"/>
      <c r="M471" s="212"/>
      <c r="N471" s="213"/>
      <c r="O471" s="84"/>
      <c r="P471" s="84"/>
      <c r="Q471" s="84"/>
      <c r="R471" s="84"/>
      <c r="S471" s="84"/>
      <c r="T471" s="85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147</v>
      </c>
      <c r="AU471" s="17" t="s">
        <v>84</v>
      </c>
    </row>
    <row r="472" s="2" customFormat="1">
      <c r="A472" s="38"/>
      <c r="B472" s="39"/>
      <c r="C472" s="40"/>
      <c r="D472" s="227" t="s">
        <v>663</v>
      </c>
      <c r="E472" s="40"/>
      <c r="F472" s="228" t="s">
        <v>1006</v>
      </c>
      <c r="G472" s="40"/>
      <c r="H472" s="40"/>
      <c r="I472" s="211"/>
      <c r="J472" s="40"/>
      <c r="K472" s="40"/>
      <c r="L472" s="44"/>
      <c r="M472" s="212"/>
      <c r="N472" s="213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663</v>
      </c>
      <c r="AU472" s="17" t="s">
        <v>84</v>
      </c>
    </row>
    <row r="473" s="2" customFormat="1" ht="16.5" customHeight="1">
      <c r="A473" s="38"/>
      <c r="B473" s="39"/>
      <c r="C473" s="196" t="s">
        <v>328</v>
      </c>
      <c r="D473" s="196" t="s">
        <v>141</v>
      </c>
      <c r="E473" s="197" t="s">
        <v>1007</v>
      </c>
      <c r="F473" s="198" t="s">
        <v>1008</v>
      </c>
      <c r="G473" s="199" t="s">
        <v>642</v>
      </c>
      <c r="H473" s="218"/>
      <c r="I473" s="201"/>
      <c r="J473" s="202">
        <f>ROUND(I473*H473,2)</f>
        <v>0</v>
      </c>
      <c r="K473" s="198" t="s">
        <v>662</v>
      </c>
      <c r="L473" s="44"/>
      <c r="M473" s="203" t="s">
        <v>19</v>
      </c>
      <c r="N473" s="204" t="s">
        <v>45</v>
      </c>
      <c r="O473" s="84"/>
      <c r="P473" s="205">
        <f>O473*H473</f>
        <v>0</v>
      </c>
      <c r="Q473" s="205">
        <v>0</v>
      </c>
      <c r="R473" s="205">
        <f>Q473*H473</f>
        <v>0</v>
      </c>
      <c r="S473" s="205">
        <v>0</v>
      </c>
      <c r="T473" s="20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07" t="s">
        <v>174</v>
      </c>
      <c r="AT473" s="207" t="s">
        <v>141</v>
      </c>
      <c r="AU473" s="207" t="s">
        <v>84</v>
      </c>
      <c r="AY473" s="17" t="s">
        <v>140</v>
      </c>
      <c r="BE473" s="208">
        <f>IF(N473="základní",J473,0)</f>
        <v>0</v>
      </c>
      <c r="BF473" s="208">
        <f>IF(N473="snížená",J473,0)</f>
        <v>0</v>
      </c>
      <c r="BG473" s="208">
        <f>IF(N473="zákl. přenesená",J473,0)</f>
        <v>0</v>
      </c>
      <c r="BH473" s="208">
        <f>IF(N473="sníž. přenesená",J473,0)</f>
        <v>0</v>
      </c>
      <c r="BI473" s="208">
        <f>IF(N473="nulová",J473,0)</f>
        <v>0</v>
      </c>
      <c r="BJ473" s="17" t="s">
        <v>82</v>
      </c>
      <c r="BK473" s="208">
        <f>ROUND(I473*H473,2)</f>
        <v>0</v>
      </c>
      <c r="BL473" s="17" t="s">
        <v>174</v>
      </c>
      <c r="BM473" s="207" t="s">
        <v>1009</v>
      </c>
    </row>
    <row r="474" s="2" customFormat="1">
      <c r="A474" s="38"/>
      <c r="B474" s="39"/>
      <c r="C474" s="40"/>
      <c r="D474" s="209" t="s">
        <v>147</v>
      </c>
      <c r="E474" s="40"/>
      <c r="F474" s="210" t="s">
        <v>1008</v>
      </c>
      <c r="G474" s="40"/>
      <c r="H474" s="40"/>
      <c r="I474" s="211"/>
      <c r="J474" s="40"/>
      <c r="K474" s="40"/>
      <c r="L474" s="44"/>
      <c r="M474" s="212"/>
      <c r="N474" s="213"/>
      <c r="O474" s="84"/>
      <c r="P474" s="84"/>
      <c r="Q474" s="84"/>
      <c r="R474" s="84"/>
      <c r="S474" s="84"/>
      <c r="T474" s="85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147</v>
      </c>
      <c r="AU474" s="17" t="s">
        <v>84</v>
      </c>
    </row>
    <row r="475" s="2" customFormat="1">
      <c r="A475" s="38"/>
      <c r="B475" s="39"/>
      <c r="C475" s="40"/>
      <c r="D475" s="227" t="s">
        <v>663</v>
      </c>
      <c r="E475" s="40"/>
      <c r="F475" s="228" t="s">
        <v>1010</v>
      </c>
      <c r="G475" s="40"/>
      <c r="H475" s="40"/>
      <c r="I475" s="211"/>
      <c r="J475" s="40"/>
      <c r="K475" s="40"/>
      <c r="L475" s="44"/>
      <c r="M475" s="212"/>
      <c r="N475" s="213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663</v>
      </c>
      <c r="AU475" s="17" t="s">
        <v>84</v>
      </c>
    </row>
    <row r="476" s="11" customFormat="1" ht="22.8" customHeight="1">
      <c r="A476" s="11"/>
      <c r="B476" s="182"/>
      <c r="C476" s="183"/>
      <c r="D476" s="184" t="s">
        <v>73</v>
      </c>
      <c r="E476" s="225" t="s">
        <v>1011</v>
      </c>
      <c r="F476" s="225" t="s">
        <v>1012</v>
      </c>
      <c r="G476" s="183"/>
      <c r="H476" s="183"/>
      <c r="I476" s="186"/>
      <c r="J476" s="226">
        <f>BK476</f>
        <v>0</v>
      </c>
      <c r="K476" s="183"/>
      <c r="L476" s="188"/>
      <c r="M476" s="189"/>
      <c r="N476" s="190"/>
      <c r="O476" s="190"/>
      <c r="P476" s="191">
        <f>SUM(P477:P480)</f>
        <v>0</v>
      </c>
      <c r="Q476" s="190"/>
      <c r="R476" s="191">
        <f>SUM(R477:R480)</f>
        <v>0</v>
      </c>
      <c r="S476" s="190"/>
      <c r="T476" s="192">
        <f>SUM(T477:T480)</f>
        <v>0</v>
      </c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R476" s="193" t="s">
        <v>84</v>
      </c>
      <c r="AT476" s="194" t="s">
        <v>73</v>
      </c>
      <c r="AU476" s="194" t="s">
        <v>82</v>
      </c>
      <c r="AY476" s="193" t="s">
        <v>140</v>
      </c>
      <c r="BK476" s="195">
        <f>SUM(BK477:BK480)</f>
        <v>0</v>
      </c>
    </row>
    <row r="477" s="2" customFormat="1" ht="16.5" customHeight="1">
      <c r="A477" s="38"/>
      <c r="B477" s="39"/>
      <c r="C477" s="196" t="s">
        <v>1013</v>
      </c>
      <c r="D477" s="196" t="s">
        <v>141</v>
      </c>
      <c r="E477" s="197" t="s">
        <v>1014</v>
      </c>
      <c r="F477" s="198" t="s">
        <v>1015</v>
      </c>
      <c r="G477" s="199" t="s">
        <v>242</v>
      </c>
      <c r="H477" s="200">
        <v>2</v>
      </c>
      <c r="I477" s="201"/>
      <c r="J477" s="202">
        <f>ROUND(I477*H477,2)</f>
        <v>0</v>
      </c>
      <c r="K477" s="198" t="s">
        <v>19</v>
      </c>
      <c r="L477" s="44"/>
      <c r="M477" s="203" t="s">
        <v>19</v>
      </c>
      <c r="N477" s="204" t="s">
        <v>45</v>
      </c>
      <c r="O477" s="84"/>
      <c r="P477" s="205">
        <f>O477*H477</f>
        <v>0</v>
      </c>
      <c r="Q477" s="205">
        <v>0</v>
      </c>
      <c r="R477" s="205">
        <f>Q477*H477</f>
        <v>0</v>
      </c>
      <c r="S477" s="205">
        <v>0</v>
      </c>
      <c r="T477" s="206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07" t="s">
        <v>174</v>
      </c>
      <c r="AT477" s="207" t="s">
        <v>141</v>
      </c>
      <c r="AU477" s="207" t="s">
        <v>84</v>
      </c>
      <c r="AY477" s="17" t="s">
        <v>140</v>
      </c>
      <c r="BE477" s="208">
        <f>IF(N477="základní",J477,0)</f>
        <v>0</v>
      </c>
      <c r="BF477" s="208">
        <f>IF(N477="snížená",J477,0)</f>
        <v>0</v>
      </c>
      <c r="BG477" s="208">
        <f>IF(N477="zákl. přenesená",J477,0)</f>
        <v>0</v>
      </c>
      <c r="BH477" s="208">
        <f>IF(N477="sníž. přenesená",J477,0)</f>
        <v>0</v>
      </c>
      <c r="BI477" s="208">
        <f>IF(N477="nulová",J477,0)</f>
        <v>0</v>
      </c>
      <c r="BJ477" s="17" t="s">
        <v>82</v>
      </c>
      <c r="BK477" s="208">
        <f>ROUND(I477*H477,2)</f>
        <v>0</v>
      </c>
      <c r="BL477" s="17" t="s">
        <v>174</v>
      </c>
      <c r="BM477" s="207" t="s">
        <v>1016</v>
      </c>
    </row>
    <row r="478" s="2" customFormat="1">
      <c r="A478" s="38"/>
      <c r="B478" s="39"/>
      <c r="C478" s="40"/>
      <c r="D478" s="209" t="s">
        <v>147</v>
      </c>
      <c r="E478" s="40"/>
      <c r="F478" s="210" t="s">
        <v>1015</v>
      </c>
      <c r="G478" s="40"/>
      <c r="H478" s="40"/>
      <c r="I478" s="211"/>
      <c r="J478" s="40"/>
      <c r="K478" s="40"/>
      <c r="L478" s="44"/>
      <c r="M478" s="212"/>
      <c r="N478" s="213"/>
      <c r="O478" s="84"/>
      <c r="P478" s="84"/>
      <c r="Q478" s="84"/>
      <c r="R478" s="84"/>
      <c r="S478" s="84"/>
      <c r="T478" s="85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147</v>
      </c>
      <c r="AU478" s="17" t="s">
        <v>84</v>
      </c>
    </row>
    <row r="479" s="2" customFormat="1" ht="16.5" customHeight="1">
      <c r="A479" s="38"/>
      <c r="B479" s="39"/>
      <c r="C479" s="196" t="s">
        <v>335</v>
      </c>
      <c r="D479" s="196" t="s">
        <v>141</v>
      </c>
      <c r="E479" s="197" t="s">
        <v>1017</v>
      </c>
      <c r="F479" s="198" t="s">
        <v>1018</v>
      </c>
      <c r="G479" s="199" t="s">
        <v>242</v>
      </c>
      <c r="H479" s="200">
        <v>1</v>
      </c>
      <c r="I479" s="201"/>
      <c r="J479" s="202">
        <f>ROUND(I479*H479,2)</f>
        <v>0</v>
      </c>
      <c r="K479" s="198" t="s">
        <v>19</v>
      </c>
      <c r="L479" s="44"/>
      <c r="M479" s="203" t="s">
        <v>19</v>
      </c>
      <c r="N479" s="204" t="s">
        <v>45</v>
      </c>
      <c r="O479" s="84"/>
      <c r="P479" s="205">
        <f>O479*H479</f>
        <v>0</v>
      </c>
      <c r="Q479" s="205">
        <v>0</v>
      </c>
      <c r="R479" s="205">
        <f>Q479*H479</f>
        <v>0</v>
      </c>
      <c r="S479" s="205">
        <v>0</v>
      </c>
      <c r="T479" s="206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07" t="s">
        <v>174</v>
      </c>
      <c r="AT479" s="207" t="s">
        <v>141</v>
      </c>
      <c r="AU479" s="207" t="s">
        <v>84</v>
      </c>
      <c r="AY479" s="17" t="s">
        <v>140</v>
      </c>
      <c r="BE479" s="208">
        <f>IF(N479="základní",J479,0)</f>
        <v>0</v>
      </c>
      <c r="BF479" s="208">
        <f>IF(N479="snížená",J479,0)</f>
        <v>0</v>
      </c>
      <c r="BG479" s="208">
        <f>IF(N479="zákl. přenesená",J479,0)</f>
        <v>0</v>
      </c>
      <c r="BH479" s="208">
        <f>IF(N479="sníž. přenesená",J479,0)</f>
        <v>0</v>
      </c>
      <c r="BI479" s="208">
        <f>IF(N479="nulová",J479,0)</f>
        <v>0</v>
      </c>
      <c r="BJ479" s="17" t="s">
        <v>82</v>
      </c>
      <c r="BK479" s="208">
        <f>ROUND(I479*H479,2)</f>
        <v>0</v>
      </c>
      <c r="BL479" s="17" t="s">
        <v>174</v>
      </c>
      <c r="BM479" s="207" t="s">
        <v>1019</v>
      </c>
    </row>
    <row r="480" s="2" customFormat="1">
      <c r="A480" s="38"/>
      <c r="B480" s="39"/>
      <c r="C480" s="40"/>
      <c r="D480" s="209" t="s">
        <v>147</v>
      </c>
      <c r="E480" s="40"/>
      <c r="F480" s="210" t="s">
        <v>1018</v>
      </c>
      <c r="G480" s="40"/>
      <c r="H480" s="40"/>
      <c r="I480" s="211"/>
      <c r="J480" s="40"/>
      <c r="K480" s="40"/>
      <c r="L480" s="44"/>
      <c r="M480" s="212"/>
      <c r="N480" s="213"/>
      <c r="O480" s="84"/>
      <c r="P480" s="84"/>
      <c r="Q480" s="84"/>
      <c r="R480" s="84"/>
      <c r="S480" s="84"/>
      <c r="T480" s="85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147</v>
      </c>
      <c r="AU480" s="17" t="s">
        <v>84</v>
      </c>
    </row>
    <row r="481" s="11" customFormat="1" ht="25.92" customHeight="1">
      <c r="A481" s="11"/>
      <c r="B481" s="182"/>
      <c r="C481" s="183"/>
      <c r="D481" s="184" t="s">
        <v>73</v>
      </c>
      <c r="E481" s="185" t="s">
        <v>1020</v>
      </c>
      <c r="F481" s="185" t="s">
        <v>1021</v>
      </c>
      <c r="G481" s="183"/>
      <c r="H481" s="183"/>
      <c r="I481" s="186"/>
      <c r="J481" s="187">
        <f>BK481</f>
        <v>0</v>
      </c>
      <c r="K481" s="183"/>
      <c r="L481" s="188"/>
      <c r="M481" s="189"/>
      <c r="N481" s="190"/>
      <c r="O481" s="190"/>
      <c r="P481" s="191">
        <f>SUM(P482:P487)</f>
        <v>0</v>
      </c>
      <c r="Q481" s="190"/>
      <c r="R481" s="191">
        <f>SUM(R482:R487)</f>
        <v>0</v>
      </c>
      <c r="S481" s="190"/>
      <c r="T481" s="192">
        <f>SUM(T482:T487)</f>
        <v>0</v>
      </c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R481" s="193" t="s">
        <v>146</v>
      </c>
      <c r="AT481" s="194" t="s">
        <v>73</v>
      </c>
      <c r="AU481" s="194" t="s">
        <v>74</v>
      </c>
      <c r="AY481" s="193" t="s">
        <v>140</v>
      </c>
      <c r="BK481" s="195">
        <f>SUM(BK482:BK487)</f>
        <v>0</v>
      </c>
    </row>
    <row r="482" s="2" customFormat="1" ht="16.5" customHeight="1">
      <c r="A482" s="38"/>
      <c r="B482" s="39"/>
      <c r="C482" s="196" t="s">
        <v>1022</v>
      </c>
      <c r="D482" s="196" t="s">
        <v>141</v>
      </c>
      <c r="E482" s="197" t="s">
        <v>1023</v>
      </c>
      <c r="F482" s="198" t="s">
        <v>1024</v>
      </c>
      <c r="G482" s="199" t="s">
        <v>1025</v>
      </c>
      <c r="H482" s="200">
        <v>1</v>
      </c>
      <c r="I482" s="201"/>
      <c r="J482" s="202">
        <f>ROUND(I482*H482,2)</f>
        <v>0</v>
      </c>
      <c r="K482" s="198" t="s">
        <v>19</v>
      </c>
      <c r="L482" s="44"/>
      <c r="M482" s="203" t="s">
        <v>19</v>
      </c>
      <c r="N482" s="204" t="s">
        <v>45</v>
      </c>
      <c r="O482" s="84"/>
      <c r="P482" s="205">
        <f>O482*H482</f>
        <v>0</v>
      </c>
      <c r="Q482" s="205">
        <v>0</v>
      </c>
      <c r="R482" s="205">
        <f>Q482*H482</f>
        <v>0</v>
      </c>
      <c r="S482" s="205">
        <v>0</v>
      </c>
      <c r="T482" s="206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07" t="s">
        <v>1026</v>
      </c>
      <c r="AT482" s="207" t="s">
        <v>141</v>
      </c>
      <c r="AU482" s="207" t="s">
        <v>82</v>
      </c>
      <c r="AY482" s="17" t="s">
        <v>140</v>
      </c>
      <c r="BE482" s="208">
        <f>IF(N482="základní",J482,0)</f>
        <v>0</v>
      </c>
      <c r="BF482" s="208">
        <f>IF(N482="snížená",J482,0)</f>
        <v>0</v>
      </c>
      <c r="BG482" s="208">
        <f>IF(N482="zákl. přenesená",J482,0)</f>
        <v>0</v>
      </c>
      <c r="BH482" s="208">
        <f>IF(N482="sníž. přenesená",J482,0)</f>
        <v>0</v>
      </c>
      <c r="BI482" s="208">
        <f>IF(N482="nulová",J482,0)</f>
        <v>0</v>
      </c>
      <c r="BJ482" s="17" t="s">
        <v>82</v>
      </c>
      <c r="BK482" s="208">
        <f>ROUND(I482*H482,2)</f>
        <v>0</v>
      </c>
      <c r="BL482" s="17" t="s">
        <v>1026</v>
      </c>
      <c r="BM482" s="207" t="s">
        <v>1027</v>
      </c>
    </row>
    <row r="483" s="2" customFormat="1">
      <c r="A483" s="38"/>
      <c r="B483" s="39"/>
      <c r="C483" s="40"/>
      <c r="D483" s="209" t="s">
        <v>147</v>
      </c>
      <c r="E483" s="40"/>
      <c r="F483" s="210" t="s">
        <v>1024</v>
      </c>
      <c r="G483" s="40"/>
      <c r="H483" s="40"/>
      <c r="I483" s="211"/>
      <c r="J483" s="40"/>
      <c r="K483" s="40"/>
      <c r="L483" s="44"/>
      <c r="M483" s="212"/>
      <c r="N483" s="213"/>
      <c r="O483" s="84"/>
      <c r="P483" s="84"/>
      <c r="Q483" s="84"/>
      <c r="R483" s="84"/>
      <c r="S483" s="84"/>
      <c r="T483" s="85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147</v>
      </c>
      <c r="AU483" s="17" t="s">
        <v>82</v>
      </c>
    </row>
    <row r="484" s="2" customFormat="1" ht="16.5" customHeight="1">
      <c r="A484" s="38"/>
      <c r="B484" s="39"/>
      <c r="C484" s="196" t="s">
        <v>338</v>
      </c>
      <c r="D484" s="196" t="s">
        <v>141</v>
      </c>
      <c r="E484" s="197" t="s">
        <v>1028</v>
      </c>
      <c r="F484" s="198" t="s">
        <v>1029</v>
      </c>
      <c r="G484" s="199" t="s">
        <v>242</v>
      </c>
      <c r="H484" s="200">
        <v>6</v>
      </c>
      <c r="I484" s="201"/>
      <c r="J484" s="202">
        <f>ROUND(I484*H484,2)</f>
        <v>0</v>
      </c>
      <c r="K484" s="198" t="s">
        <v>19</v>
      </c>
      <c r="L484" s="44"/>
      <c r="M484" s="203" t="s">
        <v>19</v>
      </c>
      <c r="N484" s="204" t="s">
        <v>45</v>
      </c>
      <c r="O484" s="84"/>
      <c r="P484" s="205">
        <f>O484*H484</f>
        <v>0</v>
      </c>
      <c r="Q484" s="205">
        <v>0</v>
      </c>
      <c r="R484" s="205">
        <f>Q484*H484</f>
        <v>0</v>
      </c>
      <c r="S484" s="205">
        <v>0</v>
      </c>
      <c r="T484" s="206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07" t="s">
        <v>1026</v>
      </c>
      <c r="AT484" s="207" t="s">
        <v>141</v>
      </c>
      <c r="AU484" s="207" t="s">
        <v>82</v>
      </c>
      <c r="AY484" s="17" t="s">
        <v>140</v>
      </c>
      <c r="BE484" s="208">
        <f>IF(N484="základní",J484,0)</f>
        <v>0</v>
      </c>
      <c r="BF484" s="208">
        <f>IF(N484="snížená",J484,0)</f>
        <v>0</v>
      </c>
      <c r="BG484" s="208">
        <f>IF(N484="zákl. přenesená",J484,0)</f>
        <v>0</v>
      </c>
      <c r="BH484" s="208">
        <f>IF(N484="sníž. přenesená",J484,0)</f>
        <v>0</v>
      </c>
      <c r="BI484" s="208">
        <f>IF(N484="nulová",J484,0)</f>
        <v>0</v>
      </c>
      <c r="BJ484" s="17" t="s">
        <v>82</v>
      </c>
      <c r="BK484" s="208">
        <f>ROUND(I484*H484,2)</f>
        <v>0</v>
      </c>
      <c r="BL484" s="17" t="s">
        <v>1026</v>
      </c>
      <c r="BM484" s="207" t="s">
        <v>1030</v>
      </c>
    </row>
    <row r="485" s="2" customFormat="1">
      <c r="A485" s="38"/>
      <c r="B485" s="39"/>
      <c r="C485" s="40"/>
      <c r="D485" s="209" t="s">
        <v>147</v>
      </c>
      <c r="E485" s="40"/>
      <c r="F485" s="210" t="s">
        <v>1029</v>
      </c>
      <c r="G485" s="40"/>
      <c r="H485" s="40"/>
      <c r="I485" s="211"/>
      <c r="J485" s="40"/>
      <c r="K485" s="40"/>
      <c r="L485" s="44"/>
      <c r="M485" s="212"/>
      <c r="N485" s="213"/>
      <c r="O485" s="84"/>
      <c r="P485" s="84"/>
      <c r="Q485" s="84"/>
      <c r="R485" s="84"/>
      <c r="S485" s="84"/>
      <c r="T485" s="85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147</v>
      </c>
      <c r="AU485" s="17" t="s">
        <v>82</v>
      </c>
    </row>
    <row r="486" s="2" customFormat="1" ht="16.5" customHeight="1">
      <c r="A486" s="38"/>
      <c r="B486" s="39"/>
      <c r="C486" s="196" t="s">
        <v>316</v>
      </c>
      <c r="D486" s="196" t="s">
        <v>141</v>
      </c>
      <c r="E486" s="197" t="s">
        <v>1031</v>
      </c>
      <c r="F486" s="198" t="s">
        <v>1032</v>
      </c>
      <c r="G486" s="199" t="s">
        <v>1025</v>
      </c>
      <c r="H486" s="200">
        <v>1</v>
      </c>
      <c r="I486" s="201"/>
      <c r="J486" s="202">
        <f>ROUND(I486*H486,2)</f>
        <v>0</v>
      </c>
      <c r="K486" s="198" t="s">
        <v>19</v>
      </c>
      <c r="L486" s="44"/>
      <c r="M486" s="203" t="s">
        <v>19</v>
      </c>
      <c r="N486" s="204" t="s">
        <v>45</v>
      </c>
      <c r="O486" s="84"/>
      <c r="P486" s="205">
        <f>O486*H486</f>
        <v>0</v>
      </c>
      <c r="Q486" s="205">
        <v>0</v>
      </c>
      <c r="R486" s="205">
        <f>Q486*H486</f>
        <v>0</v>
      </c>
      <c r="S486" s="205">
        <v>0</v>
      </c>
      <c r="T486" s="206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07" t="s">
        <v>1026</v>
      </c>
      <c r="AT486" s="207" t="s">
        <v>141</v>
      </c>
      <c r="AU486" s="207" t="s">
        <v>82</v>
      </c>
      <c r="AY486" s="17" t="s">
        <v>140</v>
      </c>
      <c r="BE486" s="208">
        <f>IF(N486="základní",J486,0)</f>
        <v>0</v>
      </c>
      <c r="BF486" s="208">
        <f>IF(N486="snížená",J486,0)</f>
        <v>0</v>
      </c>
      <c r="BG486" s="208">
        <f>IF(N486="zákl. přenesená",J486,0)</f>
        <v>0</v>
      </c>
      <c r="BH486" s="208">
        <f>IF(N486="sníž. přenesená",J486,0)</f>
        <v>0</v>
      </c>
      <c r="BI486" s="208">
        <f>IF(N486="nulová",J486,0)</f>
        <v>0</v>
      </c>
      <c r="BJ486" s="17" t="s">
        <v>82</v>
      </c>
      <c r="BK486" s="208">
        <f>ROUND(I486*H486,2)</f>
        <v>0</v>
      </c>
      <c r="BL486" s="17" t="s">
        <v>1026</v>
      </c>
      <c r="BM486" s="207" t="s">
        <v>1033</v>
      </c>
    </row>
    <row r="487" s="2" customFormat="1">
      <c r="A487" s="38"/>
      <c r="B487" s="39"/>
      <c r="C487" s="40"/>
      <c r="D487" s="209" t="s">
        <v>147</v>
      </c>
      <c r="E487" s="40"/>
      <c r="F487" s="210" t="s">
        <v>1032</v>
      </c>
      <c r="G487" s="40"/>
      <c r="H487" s="40"/>
      <c r="I487" s="211"/>
      <c r="J487" s="40"/>
      <c r="K487" s="40"/>
      <c r="L487" s="44"/>
      <c r="M487" s="214"/>
      <c r="N487" s="215"/>
      <c r="O487" s="216"/>
      <c r="P487" s="216"/>
      <c r="Q487" s="216"/>
      <c r="R487" s="216"/>
      <c r="S487" s="216"/>
      <c r="T487" s="217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147</v>
      </c>
      <c r="AU487" s="17" t="s">
        <v>82</v>
      </c>
    </row>
    <row r="488" s="2" customFormat="1" ht="6.96" customHeight="1">
      <c r="A488" s="38"/>
      <c r="B488" s="59"/>
      <c r="C488" s="60"/>
      <c r="D488" s="60"/>
      <c r="E488" s="60"/>
      <c r="F488" s="60"/>
      <c r="G488" s="60"/>
      <c r="H488" s="60"/>
      <c r="I488" s="60"/>
      <c r="J488" s="60"/>
      <c r="K488" s="60"/>
      <c r="L488" s="44"/>
      <c r="M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</row>
  </sheetData>
  <sheetProtection sheet="1" autoFilter="0" formatColumns="0" formatRows="0" objects="1" scenarios="1" spinCount="100000" saltValue="a8Kfe5yWZQLdFyahct45zqtlrPhkIiRb4wxe9TmjiEB4TrI2pmKLbz400NLkhq8Vsi7Us7YiZzG+HveYEOAzZA==" hashValue="Z4nJPr7npJdg8L6WW5dwqUvWnz7gNYqbwDZqKLoN/b1+0SBSQv7RUnu8HE3DpChSZpDdjILdKdm+1bYuKRimzA==" algorithmName="SHA-512" password="CC35"/>
  <autoFilter ref="C90:K48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2101101"/>
    <hyperlink ref="F102" r:id="rId3" display="https://podminky.urs.cz/item/CS_URS_2022_02/112251102"/>
    <hyperlink ref="F105" r:id="rId4" display="https://podminky.urs.cz/item/CS_URS_2022_02/113106187"/>
    <hyperlink ref="F110" r:id="rId5" display="https://podminky.urs.cz/item/CS_URS_2022_02/113106190"/>
    <hyperlink ref="F113" r:id="rId6" display="https://podminky.urs.cz/item/CS_URS_2022_02/113107342"/>
    <hyperlink ref="F116" r:id="rId7" display="https://podminky.urs.cz/item/CS_URS_2022_02/113154113"/>
    <hyperlink ref="F121" r:id="rId8" display="https://podminky.urs.cz/item/CS_URS_2022_02/113154324"/>
    <hyperlink ref="F124" r:id="rId9" display="https://podminky.urs.cz/item/CS_URS_2022_02/113201112"/>
    <hyperlink ref="F130" r:id="rId10" display="https://podminky.urs.cz/item/CS_URS_2022_02/121151113"/>
    <hyperlink ref="F133" r:id="rId11" display="https://podminky.urs.cz/item/CS_URS_2022_02/122251105"/>
    <hyperlink ref="F149" r:id="rId12" display="https://podminky.urs.cz/item/CS_URS_2022_02/132251101"/>
    <hyperlink ref="F154" r:id="rId13" display="https://podminky.urs.cz/item/CS_URS_2022_02/162751117"/>
    <hyperlink ref="F159" r:id="rId14" display="https://podminky.urs.cz/item/CS_URS_2022_02/171201201"/>
    <hyperlink ref="F162" r:id="rId15" display="https://podminky.urs.cz/item/CS_URS_2022_02/171201231"/>
    <hyperlink ref="F167" r:id="rId16" display="https://podminky.urs.cz/item/CS_URS_2022_02/181311103"/>
    <hyperlink ref="F176" r:id="rId17" display="https://podminky.urs.cz/item/CS_URS_2022_02/181411131"/>
    <hyperlink ref="F185" r:id="rId18" display="https://podminky.urs.cz/item/CS_URS_2022_02/181951111"/>
    <hyperlink ref="F191" r:id="rId19" display="https://podminky.urs.cz/item/CS_URS_2022_02/181951112"/>
    <hyperlink ref="F204" r:id="rId20" display="https://podminky.urs.cz/item/CS_URS_2022_02/211561111"/>
    <hyperlink ref="F209" r:id="rId21" display="https://podminky.urs.cz/item/CS_URS_2022_02/211971110"/>
    <hyperlink ref="F216" r:id="rId22" display="https://podminky.urs.cz/item/CS_URS_2022_02/212572121"/>
    <hyperlink ref="F221" r:id="rId23" display="https://podminky.urs.cz/item/CS_URS_2022_02/212755214"/>
    <hyperlink ref="F225" r:id="rId24" display="https://podminky.urs.cz/item/CS_URS_2021_02/564760111"/>
    <hyperlink ref="F233" r:id="rId25" display="https://podminky.urs.cz/item/CS_URS_2022_02/564861111"/>
    <hyperlink ref="F250" r:id="rId26" display="https://podminky.urs.cz/item/CS_URS_2022_02/565165101"/>
    <hyperlink ref="F256" r:id="rId27" display="https://podminky.urs.cz/item/CS_URS_2022_02/571908111"/>
    <hyperlink ref="F261" r:id="rId28" display="https://podminky.urs.cz/item/CS_URS_2022_02/573111113"/>
    <hyperlink ref="F267" r:id="rId29" display="https://podminky.urs.cz/item/CS_URS_2022_02/573211112"/>
    <hyperlink ref="F274" r:id="rId30" display="https://podminky.urs.cz/item/CS_URS_2022_02/577134111"/>
    <hyperlink ref="F280" r:id="rId31" display="https://podminky.urs.cz/item/CS_URS_2022_02/577144111"/>
    <hyperlink ref="F285" r:id="rId32" display="https://podminky.urs.cz/item/CS_URS_2022_02/596211111"/>
    <hyperlink ref="F295" r:id="rId33" display="https://podminky.urs.cz/item/CS_URS_2022_02/596212231"/>
    <hyperlink ref="F308" r:id="rId34" display="https://podminky.urs.cz/item/CS_URS_2022_02/596212232"/>
    <hyperlink ref="F319" r:id="rId35" display="https://podminky.urs.cz/item/CS_URS_2022_02/895941302"/>
    <hyperlink ref="F324" r:id="rId36" display="https://podminky.urs.cz/item/CS_URS_2022_02/895941314"/>
    <hyperlink ref="F331" r:id="rId37" display="https://podminky.urs.cz/item/CS_URS_2022_02/895941322"/>
    <hyperlink ref="F336" r:id="rId38" display="https://podminky.urs.cz/item/CS_URS_2022_02/895941331"/>
    <hyperlink ref="F341" r:id="rId39" display="https://podminky.urs.cz/item/CS_URS_2022_02/899203112"/>
    <hyperlink ref="F348" r:id="rId40" display="https://podminky.urs.cz/item/CS_URS_2022_02/899331111"/>
    <hyperlink ref="F353" r:id="rId41" display="https://podminky.urs.cz/item/CS_URS_2022_02/899431111"/>
    <hyperlink ref="F362" r:id="rId42" display="https://podminky.urs.cz/item/CS_URS_2022_02/914111111"/>
    <hyperlink ref="F367" r:id="rId43" display="https://podminky.urs.cz/item/CS_URS_2022_02/914511112"/>
    <hyperlink ref="F378" r:id="rId44" display="https://podminky.urs.cz/item/CS_URS_2022_02/915221121"/>
    <hyperlink ref="F381" r:id="rId45" display="https://podminky.urs.cz/item/CS_URS_2022_02/915231111"/>
    <hyperlink ref="F384" r:id="rId46" display="https://podminky.urs.cz/item/CS_URS_2022_02/915611111"/>
    <hyperlink ref="F387" r:id="rId47" display="https://podminky.urs.cz/item/CS_URS_2022_02/915621111"/>
    <hyperlink ref="F390" r:id="rId48" display="https://podminky.urs.cz/item/CS_URS_2022_02/916131213"/>
    <hyperlink ref="F407" r:id="rId49" display="https://podminky.urs.cz/item/CS_URS_2022_02/916331112"/>
    <hyperlink ref="F414" r:id="rId50" display="https://podminky.urs.cz/item/CS_URS_2022_02/919121111"/>
    <hyperlink ref="F417" r:id="rId51" display="https://podminky.urs.cz/item/CS_URS_2022_02/919735112"/>
    <hyperlink ref="F420" r:id="rId52" display="https://podminky.urs.cz/item/CS_URS_2022_02/965042241"/>
    <hyperlink ref="F430" r:id="rId53" display="https://podminky.urs.cz/item/CS_URS_2022_02/997221551"/>
    <hyperlink ref="F433" r:id="rId54" display="https://podminky.urs.cz/item/CS_URS_2022_02/997221559"/>
    <hyperlink ref="F438" r:id="rId55" display="https://podminky.urs.cz/item/CS_URS_2022_02/997221861"/>
    <hyperlink ref="F441" r:id="rId56" display="https://podminky.urs.cz/item/CS_URS_2022_02/997221875"/>
    <hyperlink ref="F445" r:id="rId57" display="https://podminky.urs.cz/item/CS_URS_2022_02/998225111"/>
    <hyperlink ref="F450" r:id="rId58" display="https://podminky.urs.cz/item/CS_URS_2022_02/711131101"/>
    <hyperlink ref="F462" r:id="rId59" display="https://podminky.urs.cz/item/CS_URS_2022_02/711161112"/>
    <hyperlink ref="F467" r:id="rId60" display="https://podminky.urs.cz/item/CS_URS_2022_02/711161212"/>
    <hyperlink ref="F472" r:id="rId61" display="https://podminky.urs.cz/item/CS_URS_2022_02/711161384"/>
    <hyperlink ref="F475" r:id="rId62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1034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1035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1036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1037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1038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1039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1040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1041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1042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1043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1044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81</v>
      </c>
      <c r="F18" s="272" t="s">
        <v>1045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1046</v>
      </c>
      <c r="F19" s="272" t="s">
        <v>1047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1048</v>
      </c>
      <c r="F20" s="272" t="s">
        <v>1049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1050</v>
      </c>
      <c r="F21" s="272" t="s">
        <v>1051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1020</v>
      </c>
      <c r="F22" s="272" t="s">
        <v>1021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1052</v>
      </c>
      <c r="F23" s="272" t="s">
        <v>1053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1054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1055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1056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1057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1058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1059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1060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1061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1062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126</v>
      </c>
      <c r="F36" s="272"/>
      <c r="G36" s="272" t="s">
        <v>1063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1064</v>
      </c>
      <c r="F37" s="272"/>
      <c r="G37" s="272" t="s">
        <v>1065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55</v>
      </c>
      <c r="F38" s="272"/>
      <c r="G38" s="272" t="s">
        <v>1066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56</v>
      </c>
      <c r="F39" s="272"/>
      <c r="G39" s="272" t="s">
        <v>1067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127</v>
      </c>
      <c r="F40" s="272"/>
      <c r="G40" s="272" t="s">
        <v>1068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128</v>
      </c>
      <c r="F41" s="272"/>
      <c r="G41" s="272" t="s">
        <v>1069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1070</v>
      </c>
      <c r="F42" s="272"/>
      <c r="G42" s="272" t="s">
        <v>1071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1072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1073</v>
      </c>
      <c r="F44" s="272"/>
      <c r="G44" s="272" t="s">
        <v>1074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130</v>
      </c>
      <c r="F45" s="272"/>
      <c r="G45" s="272" t="s">
        <v>1075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1076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1077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1078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1079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1080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1081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1082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1083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1084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1085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1086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1087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1088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1089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1090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1091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1092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1093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1094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1095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1096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1097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1098</v>
      </c>
      <c r="D76" s="290"/>
      <c r="E76" s="290"/>
      <c r="F76" s="290" t="s">
        <v>1099</v>
      </c>
      <c r="G76" s="291"/>
      <c r="H76" s="290" t="s">
        <v>56</v>
      </c>
      <c r="I76" s="290" t="s">
        <v>59</v>
      </c>
      <c r="J76" s="290" t="s">
        <v>1100</v>
      </c>
      <c r="K76" s="289"/>
    </row>
    <row r="77" s="1" customFormat="1" ht="17.25" customHeight="1">
      <c r="B77" s="287"/>
      <c r="C77" s="292" t="s">
        <v>1101</v>
      </c>
      <c r="D77" s="292"/>
      <c r="E77" s="292"/>
      <c r="F77" s="293" t="s">
        <v>1102</v>
      </c>
      <c r="G77" s="294"/>
      <c r="H77" s="292"/>
      <c r="I77" s="292"/>
      <c r="J77" s="292" t="s">
        <v>1103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55</v>
      </c>
      <c r="D79" s="297"/>
      <c r="E79" s="297"/>
      <c r="F79" s="298" t="s">
        <v>1104</v>
      </c>
      <c r="G79" s="299"/>
      <c r="H79" s="275" t="s">
        <v>1105</v>
      </c>
      <c r="I79" s="275" t="s">
        <v>1106</v>
      </c>
      <c r="J79" s="275">
        <v>20</v>
      </c>
      <c r="K79" s="289"/>
    </row>
    <row r="80" s="1" customFormat="1" ht="15" customHeight="1">
      <c r="B80" s="287"/>
      <c r="C80" s="275" t="s">
        <v>1107</v>
      </c>
      <c r="D80" s="275"/>
      <c r="E80" s="275"/>
      <c r="F80" s="298" t="s">
        <v>1104</v>
      </c>
      <c r="G80" s="299"/>
      <c r="H80" s="275" t="s">
        <v>1108</v>
      </c>
      <c r="I80" s="275" t="s">
        <v>1106</v>
      </c>
      <c r="J80" s="275">
        <v>120</v>
      </c>
      <c r="K80" s="289"/>
    </row>
    <row r="81" s="1" customFormat="1" ht="15" customHeight="1">
      <c r="B81" s="300"/>
      <c r="C81" s="275" t="s">
        <v>1109</v>
      </c>
      <c r="D81" s="275"/>
      <c r="E81" s="275"/>
      <c r="F81" s="298" t="s">
        <v>1110</v>
      </c>
      <c r="G81" s="299"/>
      <c r="H81" s="275" t="s">
        <v>1111</v>
      </c>
      <c r="I81" s="275" t="s">
        <v>1106</v>
      </c>
      <c r="J81" s="275">
        <v>50</v>
      </c>
      <c r="K81" s="289"/>
    </row>
    <row r="82" s="1" customFormat="1" ht="15" customHeight="1">
      <c r="B82" s="300"/>
      <c r="C82" s="275" t="s">
        <v>1112</v>
      </c>
      <c r="D82" s="275"/>
      <c r="E82" s="275"/>
      <c r="F82" s="298" t="s">
        <v>1104</v>
      </c>
      <c r="G82" s="299"/>
      <c r="H82" s="275" t="s">
        <v>1113</v>
      </c>
      <c r="I82" s="275" t="s">
        <v>1114</v>
      </c>
      <c r="J82" s="275"/>
      <c r="K82" s="289"/>
    </row>
    <row r="83" s="1" customFormat="1" ht="15" customHeight="1">
      <c r="B83" s="300"/>
      <c r="C83" s="301" t="s">
        <v>1115</v>
      </c>
      <c r="D83" s="301"/>
      <c r="E83" s="301"/>
      <c r="F83" s="302" t="s">
        <v>1110</v>
      </c>
      <c r="G83" s="301"/>
      <c r="H83" s="301" t="s">
        <v>1116</v>
      </c>
      <c r="I83" s="301" t="s">
        <v>1106</v>
      </c>
      <c r="J83" s="301">
        <v>15</v>
      </c>
      <c r="K83" s="289"/>
    </row>
    <row r="84" s="1" customFormat="1" ht="15" customHeight="1">
      <c r="B84" s="300"/>
      <c r="C84" s="301" t="s">
        <v>1117</v>
      </c>
      <c r="D84" s="301"/>
      <c r="E84" s="301"/>
      <c r="F84" s="302" t="s">
        <v>1110</v>
      </c>
      <c r="G84" s="301"/>
      <c r="H84" s="301" t="s">
        <v>1118</v>
      </c>
      <c r="I84" s="301" t="s">
        <v>1106</v>
      </c>
      <c r="J84" s="301">
        <v>15</v>
      </c>
      <c r="K84" s="289"/>
    </row>
    <row r="85" s="1" customFormat="1" ht="15" customHeight="1">
      <c r="B85" s="300"/>
      <c r="C85" s="301" t="s">
        <v>1119</v>
      </c>
      <c r="D85" s="301"/>
      <c r="E85" s="301"/>
      <c r="F85" s="302" t="s">
        <v>1110</v>
      </c>
      <c r="G85" s="301"/>
      <c r="H85" s="301" t="s">
        <v>1120</v>
      </c>
      <c r="I85" s="301" t="s">
        <v>1106</v>
      </c>
      <c r="J85" s="301">
        <v>20</v>
      </c>
      <c r="K85" s="289"/>
    </row>
    <row r="86" s="1" customFormat="1" ht="15" customHeight="1">
      <c r="B86" s="300"/>
      <c r="C86" s="301" t="s">
        <v>1121</v>
      </c>
      <c r="D86" s="301"/>
      <c r="E86" s="301"/>
      <c r="F86" s="302" t="s">
        <v>1110</v>
      </c>
      <c r="G86" s="301"/>
      <c r="H86" s="301" t="s">
        <v>1122</v>
      </c>
      <c r="I86" s="301" t="s">
        <v>1106</v>
      </c>
      <c r="J86" s="301">
        <v>20</v>
      </c>
      <c r="K86" s="289"/>
    </row>
    <row r="87" s="1" customFormat="1" ht="15" customHeight="1">
      <c r="B87" s="300"/>
      <c r="C87" s="275" t="s">
        <v>1123</v>
      </c>
      <c r="D87" s="275"/>
      <c r="E87" s="275"/>
      <c r="F87" s="298" t="s">
        <v>1110</v>
      </c>
      <c r="G87" s="299"/>
      <c r="H87" s="275" t="s">
        <v>1124</v>
      </c>
      <c r="I87" s="275" t="s">
        <v>1106</v>
      </c>
      <c r="J87" s="275">
        <v>50</v>
      </c>
      <c r="K87" s="289"/>
    </row>
    <row r="88" s="1" customFormat="1" ht="15" customHeight="1">
      <c r="B88" s="300"/>
      <c r="C88" s="275" t="s">
        <v>1125</v>
      </c>
      <c r="D88" s="275"/>
      <c r="E88" s="275"/>
      <c r="F88" s="298" t="s">
        <v>1110</v>
      </c>
      <c r="G88" s="299"/>
      <c r="H88" s="275" t="s">
        <v>1126</v>
      </c>
      <c r="I88" s="275" t="s">
        <v>1106</v>
      </c>
      <c r="J88" s="275">
        <v>20</v>
      </c>
      <c r="K88" s="289"/>
    </row>
    <row r="89" s="1" customFormat="1" ht="15" customHeight="1">
      <c r="B89" s="300"/>
      <c r="C89" s="275" t="s">
        <v>1127</v>
      </c>
      <c r="D89" s="275"/>
      <c r="E89" s="275"/>
      <c r="F89" s="298" t="s">
        <v>1110</v>
      </c>
      <c r="G89" s="299"/>
      <c r="H89" s="275" t="s">
        <v>1128</v>
      </c>
      <c r="I89" s="275" t="s">
        <v>1106</v>
      </c>
      <c r="J89" s="275">
        <v>20</v>
      </c>
      <c r="K89" s="289"/>
    </row>
    <row r="90" s="1" customFormat="1" ht="15" customHeight="1">
      <c r="B90" s="300"/>
      <c r="C90" s="275" t="s">
        <v>1129</v>
      </c>
      <c r="D90" s="275"/>
      <c r="E90" s="275"/>
      <c r="F90" s="298" t="s">
        <v>1110</v>
      </c>
      <c r="G90" s="299"/>
      <c r="H90" s="275" t="s">
        <v>1130</v>
      </c>
      <c r="I90" s="275" t="s">
        <v>1106</v>
      </c>
      <c r="J90" s="275">
        <v>50</v>
      </c>
      <c r="K90" s="289"/>
    </row>
    <row r="91" s="1" customFormat="1" ht="15" customHeight="1">
      <c r="B91" s="300"/>
      <c r="C91" s="275" t="s">
        <v>1131</v>
      </c>
      <c r="D91" s="275"/>
      <c r="E91" s="275"/>
      <c r="F91" s="298" t="s">
        <v>1110</v>
      </c>
      <c r="G91" s="299"/>
      <c r="H91" s="275" t="s">
        <v>1131</v>
      </c>
      <c r="I91" s="275" t="s">
        <v>1106</v>
      </c>
      <c r="J91" s="275">
        <v>50</v>
      </c>
      <c r="K91" s="289"/>
    </row>
    <row r="92" s="1" customFormat="1" ht="15" customHeight="1">
      <c r="B92" s="300"/>
      <c r="C92" s="275" t="s">
        <v>1132</v>
      </c>
      <c r="D92" s="275"/>
      <c r="E92" s="275"/>
      <c r="F92" s="298" t="s">
        <v>1110</v>
      </c>
      <c r="G92" s="299"/>
      <c r="H92" s="275" t="s">
        <v>1133</v>
      </c>
      <c r="I92" s="275" t="s">
        <v>1106</v>
      </c>
      <c r="J92" s="275">
        <v>255</v>
      </c>
      <c r="K92" s="289"/>
    </row>
    <row r="93" s="1" customFormat="1" ht="15" customHeight="1">
      <c r="B93" s="300"/>
      <c r="C93" s="275" t="s">
        <v>1134</v>
      </c>
      <c r="D93" s="275"/>
      <c r="E93" s="275"/>
      <c r="F93" s="298" t="s">
        <v>1104</v>
      </c>
      <c r="G93" s="299"/>
      <c r="H93" s="275" t="s">
        <v>1135</v>
      </c>
      <c r="I93" s="275" t="s">
        <v>1136</v>
      </c>
      <c r="J93" s="275"/>
      <c r="K93" s="289"/>
    </row>
    <row r="94" s="1" customFormat="1" ht="15" customHeight="1">
      <c r="B94" s="300"/>
      <c r="C94" s="275" t="s">
        <v>1137</v>
      </c>
      <c r="D94" s="275"/>
      <c r="E94" s="275"/>
      <c r="F94" s="298" t="s">
        <v>1104</v>
      </c>
      <c r="G94" s="299"/>
      <c r="H94" s="275" t="s">
        <v>1138</v>
      </c>
      <c r="I94" s="275" t="s">
        <v>1139</v>
      </c>
      <c r="J94" s="275"/>
      <c r="K94" s="289"/>
    </row>
    <row r="95" s="1" customFormat="1" ht="15" customHeight="1">
      <c r="B95" s="300"/>
      <c r="C95" s="275" t="s">
        <v>1140</v>
      </c>
      <c r="D95" s="275"/>
      <c r="E95" s="275"/>
      <c r="F95" s="298" t="s">
        <v>1104</v>
      </c>
      <c r="G95" s="299"/>
      <c r="H95" s="275" t="s">
        <v>1140</v>
      </c>
      <c r="I95" s="275" t="s">
        <v>1139</v>
      </c>
      <c r="J95" s="275"/>
      <c r="K95" s="289"/>
    </row>
    <row r="96" s="1" customFormat="1" ht="15" customHeight="1">
      <c r="B96" s="300"/>
      <c r="C96" s="275" t="s">
        <v>40</v>
      </c>
      <c r="D96" s="275"/>
      <c r="E96" s="275"/>
      <c r="F96" s="298" t="s">
        <v>1104</v>
      </c>
      <c r="G96" s="299"/>
      <c r="H96" s="275" t="s">
        <v>1141</v>
      </c>
      <c r="I96" s="275" t="s">
        <v>1139</v>
      </c>
      <c r="J96" s="275"/>
      <c r="K96" s="289"/>
    </row>
    <row r="97" s="1" customFormat="1" ht="15" customHeight="1">
      <c r="B97" s="300"/>
      <c r="C97" s="275" t="s">
        <v>50</v>
      </c>
      <c r="D97" s="275"/>
      <c r="E97" s="275"/>
      <c r="F97" s="298" t="s">
        <v>1104</v>
      </c>
      <c r="G97" s="299"/>
      <c r="H97" s="275" t="s">
        <v>1142</v>
      </c>
      <c r="I97" s="275" t="s">
        <v>1139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1143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1098</v>
      </c>
      <c r="D103" s="290"/>
      <c r="E103" s="290"/>
      <c r="F103" s="290" t="s">
        <v>1099</v>
      </c>
      <c r="G103" s="291"/>
      <c r="H103" s="290" t="s">
        <v>56</v>
      </c>
      <c r="I103" s="290" t="s">
        <v>59</v>
      </c>
      <c r="J103" s="290" t="s">
        <v>1100</v>
      </c>
      <c r="K103" s="289"/>
    </row>
    <row r="104" s="1" customFormat="1" ht="17.25" customHeight="1">
      <c r="B104" s="287"/>
      <c r="C104" s="292" t="s">
        <v>1101</v>
      </c>
      <c r="D104" s="292"/>
      <c r="E104" s="292"/>
      <c r="F104" s="293" t="s">
        <v>1102</v>
      </c>
      <c r="G104" s="294"/>
      <c r="H104" s="292"/>
      <c r="I104" s="292"/>
      <c r="J104" s="292" t="s">
        <v>1103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55</v>
      </c>
      <c r="D106" s="297"/>
      <c r="E106" s="297"/>
      <c r="F106" s="298" t="s">
        <v>1104</v>
      </c>
      <c r="G106" s="275"/>
      <c r="H106" s="275" t="s">
        <v>1144</v>
      </c>
      <c r="I106" s="275" t="s">
        <v>1106</v>
      </c>
      <c r="J106" s="275">
        <v>20</v>
      </c>
      <c r="K106" s="289"/>
    </row>
    <row r="107" s="1" customFormat="1" ht="15" customHeight="1">
      <c r="B107" s="287"/>
      <c r="C107" s="275" t="s">
        <v>1107</v>
      </c>
      <c r="D107" s="275"/>
      <c r="E107" s="275"/>
      <c r="F107" s="298" t="s">
        <v>1104</v>
      </c>
      <c r="G107" s="275"/>
      <c r="H107" s="275" t="s">
        <v>1144</v>
      </c>
      <c r="I107" s="275" t="s">
        <v>1106</v>
      </c>
      <c r="J107" s="275">
        <v>120</v>
      </c>
      <c r="K107" s="289"/>
    </row>
    <row r="108" s="1" customFormat="1" ht="15" customHeight="1">
      <c r="B108" s="300"/>
      <c r="C108" s="275" t="s">
        <v>1109</v>
      </c>
      <c r="D108" s="275"/>
      <c r="E108" s="275"/>
      <c r="F108" s="298" t="s">
        <v>1110</v>
      </c>
      <c r="G108" s="275"/>
      <c r="H108" s="275" t="s">
        <v>1144</v>
      </c>
      <c r="I108" s="275" t="s">
        <v>1106</v>
      </c>
      <c r="J108" s="275">
        <v>50</v>
      </c>
      <c r="K108" s="289"/>
    </row>
    <row r="109" s="1" customFormat="1" ht="15" customHeight="1">
      <c r="B109" s="300"/>
      <c r="C109" s="275" t="s">
        <v>1112</v>
      </c>
      <c r="D109" s="275"/>
      <c r="E109" s="275"/>
      <c r="F109" s="298" t="s">
        <v>1104</v>
      </c>
      <c r="G109" s="275"/>
      <c r="H109" s="275" t="s">
        <v>1144</v>
      </c>
      <c r="I109" s="275" t="s">
        <v>1114</v>
      </c>
      <c r="J109" s="275"/>
      <c r="K109" s="289"/>
    </row>
    <row r="110" s="1" customFormat="1" ht="15" customHeight="1">
      <c r="B110" s="300"/>
      <c r="C110" s="275" t="s">
        <v>1123</v>
      </c>
      <c r="D110" s="275"/>
      <c r="E110" s="275"/>
      <c r="F110" s="298" t="s">
        <v>1110</v>
      </c>
      <c r="G110" s="275"/>
      <c r="H110" s="275" t="s">
        <v>1144</v>
      </c>
      <c r="I110" s="275" t="s">
        <v>1106</v>
      </c>
      <c r="J110" s="275">
        <v>50</v>
      </c>
      <c r="K110" s="289"/>
    </row>
    <row r="111" s="1" customFormat="1" ht="15" customHeight="1">
      <c r="B111" s="300"/>
      <c r="C111" s="275" t="s">
        <v>1131</v>
      </c>
      <c r="D111" s="275"/>
      <c r="E111" s="275"/>
      <c r="F111" s="298" t="s">
        <v>1110</v>
      </c>
      <c r="G111" s="275"/>
      <c r="H111" s="275" t="s">
        <v>1144</v>
      </c>
      <c r="I111" s="275" t="s">
        <v>1106</v>
      </c>
      <c r="J111" s="275">
        <v>50</v>
      </c>
      <c r="K111" s="289"/>
    </row>
    <row r="112" s="1" customFormat="1" ht="15" customHeight="1">
      <c r="B112" s="300"/>
      <c r="C112" s="275" t="s">
        <v>1129</v>
      </c>
      <c r="D112" s="275"/>
      <c r="E112" s="275"/>
      <c r="F112" s="298" t="s">
        <v>1110</v>
      </c>
      <c r="G112" s="275"/>
      <c r="H112" s="275" t="s">
        <v>1144</v>
      </c>
      <c r="I112" s="275" t="s">
        <v>1106</v>
      </c>
      <c r="J112" s="275">
        <v>50</v>
      </c>
      <c r="K112" s="289"/>
    </row>
    <row r="113" s="1" customFormat="1" ht="15" customHeight="1">
      <c r="B113" s="300"/>
      <c r="C113" s="275" t="s">
        <v>55</v>
      </c>
      <c r="D113" s="275"/>
      <c r="E113" s="275"/>
      <c r="F113" s="298" t="s">
        <v>1104</v>
      </c>
      <c r="G113" s="275"/>
      <c r="H113" s="275" t="s">
        <v>1145</v>
      </c>
      <c r="I113" s="275" t="s">
        <v>1106</v>
      </c>
      <c r="J113" s="275">
        <v>20</v>
      </c>
      <c r="K113" s="289"/>
    </row>
    <row r="114" s="1" customFormat="1" ht="15" customHeight="1">
      <c r="B114" s="300"/>
      <c r="C114" s="275" t="s">
        <v>1146</v>
      </c>
      <c r="D114" s="275"/>
      <c r="E114" s="275"/>
      <c r="F114" s="298" t="s">
        <v>1104</v>
      </c>
      <c r="G114" s="275"/>
      <c r="H114" s="275" t="s">
        <v>1147</v>
      </c>
      <c r="I114" s="275" t="s">
        <v>1106</v>
      </c>
      <c r="J114" s="275">
        <v>120</v>
      </c>
      <c r="K114" s="289"/>
    </row>
    <row r="115" s="1" customFormat="1" ht="15" customHeight="1">
      <c r="B115" s="300"/>
      <c r="C115" s="275" t="s">
        <v>40</v>
      </c>
      <c r="D115" s="275"/>
      <c r="E115" s="275"/>
      <c r="F115" s="298" t="s">
        <v>1104</v>
      </c>
      <c r="G115" s="275"/>
      <c r="H115" s="275" t="s">
        <v>1148</v>
      </c>
      <c r="I115" s="275" t="s">
        <v>1139</v>
      </c>
      <c r="J115" s="275"/>
      <c r="K115" s="289"/>
    </row>
    <row r="116" s="1" customFormat="1" ht="15" customHeight="1">
      <c r="B116" s="300"/>
      <c r="C116" s="275" t="s">
        <v>50</v>
      </c>
      <c r="D116" s="275"/>
      <c r="E116" s="275"/>
      <c r="F116" s="298" t="s">
        <v>1104</v>
      </c>
      <c r="G116" s="275"/>
      <c r="H116" s="275" t="s">
        <v>1149</v>
      </c>
      <c r="I116" s="275" t="s">
        <v>1139</v>
      </c>
      <c r="J116" s="275"/>
      <c r="K116" s="289"/>
    </row>
    <row r="117" s="1" customFormat="1" ht="15" customHeight="1">
      <c r="B117" s="300"/>
      <c r="C117" s="275" t="s">
        <v>59</v>
      </c>
      <c r="D117" s="275"/>
      <c r="E117" s="275"/>
      <c r="F117" s="298" t="s">
        <v>1104</v>
      </c>
      <c r="G117" s="275"/>
      <c r="H117" s="275" t="s">
        <v>1150</v>
      </c>
      <c r="I117" s="275" t="s">
        <v>1151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1152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1098</v>
      </c>
      <c r="D123" s="290"/>
      <c r="E123" s="290"/>
      <c r="F123" s="290" t="s">
        <v>1099</v>
      </c>
      <c r="G123" s="291"/>
      <c r="H123" s="290" t="s">
        <v>56</v>
      </c>
      <c r="I123" s="290" t="s">
        <v>59</v>
      </c>
      <c r="J123" s="290" t="s">
        <v>1100</v>
      </c>
      <c r="K123" s="319"/>
    </row>
    <row r="124" s="1" customFormat="1" ht="17.25" customHeight="1">
      <c r="B124" s="318"/>
      <c r="C124" s="292" t="s">
        <v>1101</v>
      </c>
      <c r="D124" s="292"/>
      <c r="E124" s="292"/>
      <c r="F124" s="293" t="s">
        <v>1102</v>
      </c>
      <c r="G124" s="294"/>
      <c r="H124" s="292"/>
      <c r="I124" s="292"/>
      <c r="J124" s="292" t="s">
        <v>1103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1107</v>
      </c>
      <c r="D126" s="297"/>
      <c r="E126" s="297"/>
      <c r="F126" s="298" t="s">
        <v>1104</v>
      </c>
      <c r="G126" s="275"/>
      <c r="H126" s="275" t="s">
        <v>1144</v>
      </c>
      <c r="I126" s="275" t="s">
        <v>1106</v>
      </c>
      <c r="J126" s="275">
        <v>120</v>
      </c>
      <c r="K126" s="323"/>
    </row>
    <row r="127" s="1" customFormat="1" ht="15" customHeight="1">
      <c r="B127" s="320"/>
      <c r="C127" s="275" t="s">
        <v>1153</v>
      </c>
      <c r="D127" s="275"/>
      <c r="E127" s="275"/>
      <c r="F127" s="298" t="s">
        <v>1104</v>
      </c>
      <c r="G127" s="275"/>
      <c r="H127" s="275" t="s">
        <v>1154</v>
      </c>
      <c r="I127" s="275" t="s">
        <v>1106</v>
      </c>
      <c r="J127" s="275" t="s">
        <v>1155</v>
      </c>
      <c r="K127" s="323"/>
    </row>
    <row r="128" s="1" customFormat="1" ht="15" customHeight="1">
      <c r="B128" s="320"/>
      <c r="C128" s="275" t="s">
        <v>1052</v>
      </c>
      <c r="D128" s="275"/>
      <c r="E128" s="275"/>
      <c r="F128" s="298" t="s">
        <v>1104</v>
      </c>
      <c r="G128" s="275"/>
      <c r="H128" s="275" t="s">
        <v>1156</v>
      </c>
      <c r="I128" s="275" t="s">
        <v>1106</v>
      </c>
      <c r="J128" s="275" t="s">
        <v>1155</v>
      </c>
      <c r="K128" s="323"/>
    </row>
    <row r="129" s="1" customFormat="1" ht="15" customHeight="1">
      <c r="B129" s="320"/>
      <c r="C129" s="275" t="s">
        <v>1115</v>
      </c>
      <c r="D129" s="275"/>
      <c r="E129" s="275"/>
      <c r="F129" s="298" t="s">
        <v>1110</v>
      </c>
      <c r="G129" s="275"/>
      <c r="H129" s="275" t="s">
        <v>1116</v>
      </c>
      <c r="I129" s="275" t="s">
        <v>1106</v>
      </c>
      <c r="J129" s="275">
        <v>15</v>
      </c>
      <c r="K129" s="323"/>
    </row>
    <row r="130" s="1" customFormat="1" ht="15" customHeight="1">
      <c r="B130" s="320"/>
      <c r="C130" s="301" t="s">
        <v>1117</v>
      </c>
      <c r="D130" s="301"/>
      <c r="E130" s="301"/>
      <c r="F130" s="302" t="s">
        <v>1110</v>
      </c>
      <c r="G130" s="301"/>
      <c r="H130" s="301" t="s">
        <v>1118</v>
      </c>
      <c r="I130" s="301" t="s">
        <v>1106</v>
      </c>
      <c r="J130" s="301">
        <v>15</v>
      </c>
      <c r="K130" s="323"/>
    </row>
    <row r="131" s="1" customFormat="1" ht="15" customHeight="1">
      <c r="B131" s="320"/>
      <c r="C131" s="301" t="s">
        <v>1119</v>
      </c>
      <c r="D131" s="301"/>
      <c r="E131" s="301"/>
      <c r="F131" s="302" t="s">
        <v>1110</v>
      </c>
      <c r="G131" s="301"/>
      <c r="H131" s="301" t="s">
        <v>1120</v>
      </c>
      <c r="I131" s="301" t="s">
        <v>1106</v>
      </c>
      <c r="J131" s="301">
        <v>20</v>
      </c>
      <c r="K131" s="323"/>
    </row>
    <row r="132" s="1" customFormat="1" ht="15" customHeight="1">
      <c r="B132" s="320"/>
      <c r="C132" s="301" t="s">
        <v>1121</v>
      </c>
      <c r="D132" s="301"/>
      <c r="E132" s="301"/>
      <c r="F132" s="302" t="s">
        <v>1110</v>
      </c>
      <c r="G132" s="301"/>
      <c r="H132" s="301" t="s">
        <v>1122</v>
      </c>
      <c r="I132" s="301" t="s">
        <v>1106</v>
      </c>
      <c r="J132" s="301">
        <v>20</v>
      </c>
      <c r="K132" s="323"/>
    </row>
    <row r="133" s="1" customFormat="1" ht="15" customHeight="1">
      <c r="B133" s="320"/>
      <c r="C133" s="275" t="s">
        <v>1109</v>
      </c>
      <c r="D133" s="275"/>
      <c r="E133" s="275"/>
      <c r="F133" s="298" t="s">
        <v>1110</v>
      </c>
      <c r="G133" s="275"/>
      <c r="H133" s="275" t="s">
        <v>1144</v>
      </c>
      <c r="I133" s="275" t="s">
        <v>1106</v>
      </c>
      <c r="J133" s="275">
        <v>50</v>
      </c>
      <c r="K133" s="323"/>
    </row>
    <row r="134" s="1" customFormat="1" ht="15" customHeight="1">
      <c r="B134" s="320"/>
      <c r="C134" s="275" t="s">
        <v>1123</v>
      </c>
      <c r="D134" s="275"/>
      <c r="E134" s="275"/>
      <c r="F134" s="298" t="s">
        <v>1110</v>
      </c>
      <c r="G134" s="275"/>
      <c r="H134" s="275" t="s">
        <v>1144</v>
      </c>
      <c r="I134" s="275" t="s">
        <v>1106</v>
      </c>
      <c r="J134" s="275">
        <v>50</v>
      </c>
      <c r="K134" s="323"/>
    </row>
    <row r="135" s="1" customFormat="1" ht="15" customHeight="1">
      <c r="B135" s="320"/>
      <c r="C135" s="275" t="s">
        <v>1129</v>
      </c>
      <c r="D135" s="275"/>
      <c r="E135" s="275"/>
      <c r="F135" s="298" t="s">
        <v>1110</v>
      </c>
      <c r="G135" s="275"/>
      <c r="H135" s="275" t="s">
        <v>1144</v>
      </c>
      <c r="I135" s="275" t="s">
        <v>1106</v>
      </c>
      <c r="J135" s="275">
        <v>50</v>
      </c>
      <c r="K135" s="323"/>
    </row>
    <row r="136" s="1" customFormat="1" ht="15" customHeight="1">
      <c r="B136" s="320"/>
      <c r="C136" s="275" t="s">
        <v>1131</v>
      </c>
      <c r="D136" s="275"/>
      <c r="E136" s="275"/>
      <c r="F136" s="298" t="s">
        <v>1110</v>
      </c>
      <c r="G136" s="275"/>
      <c r="H136" s="275" t="s">
        <v>1144</v>
      </c>
      <c r="I136" s="275" t="s">
        <v>1106</v>
      </c>
      <c r="J136" s="275">
        <v>50</v>
      </c>
      <c r="K136" s="323"/>
    </row>
    <row r="137" s="1" customFormat="1" ht="15" customHeight="1">
      <c r="B137" s="320"/>
      <c r="C137" s="275" t="s">
        <v>1132</v>
      </c>
      <c r="D137" s="275"/>
      <c r="E137" s="275"/>
      <c r="F137" s="298" t="s">
        <v>1110</v>
      </c>
      <c r="G137" s="275"/>
      <c r="H137" s="275" t="s">
        <v>1157</v>
      </c>
      <c r="I137" s="275" t="s">
        <v>1106</v>
      </c>
      <c r="J137" s="275">
        <v>255</v>
      </c>
      <c r="K137" s="323"/>
    </row>
    <row r="138" s="1" customFormat="1" ht="15" customHeight="1">
      <c r="B138" s="320"/>
      <c r="C138" s="275" t="s">
        <v>1134</v>
      </c>
      <c r="D138" s="275"/>
      <c r="E138" s="275"/>
      <c r="F138" s="298" t="s">
        <v>1104</v>
      </c>
      <c r="G138" s="275"/>
      <c r="H138" s="275" t="s">
        <v>1158</v>
      </c>
      <c r="I138" s="275" t="s">
        <v>1136</v>
      </c>
      <c r="J138" s="275"/>
      <c r="K138" s="323"/>
    </row>
    <row r="139" s="1" customFormat="1" ht="15" customHeight="1">
      <c r="B139" s="320"/>
      <c r="C139" s="275" t="s">
        <v>1137</v>
      </c>
      <c r="D139" s="275"/>
      <c r="E139" s="275"/>
      <c r="F139" s="298" t="s">
        <v>1104</v>
      </c>
      <c r="G139" s="275"/>
      <c r="H139" s="275" t="s">
        <v>1159</v>
      </c>
      <c r="I139" s="275" t="s">
        <v>1139</v>
      </c>
      <c r="J139" s="275"/>
      <c r="K139" s="323"/>
    </row>
    <row r="140" s="1" customFormat="1" ht="15" customHeight="1">
      <c r="B140" s="320"/>
      <c r="C140" s="275" t="s">
        <v>1140</v>
      </c>
      <c r="D140" s="275"/>
      <c r="E140" s="275"/>
      <c r="F140" s="298" t="s">
        <v>1104</v>
      </c>
      <c r="G140" s="275"/>
      <c r="H140" s="275" t="s">
        <v>1140</v>
      </c>
      <c r="I140" s="275" t="s">
        <v>1139</v>
      </c>
      <c r="J140" s="275"/>
      <c r="K140" s="323"/>
    </row>
    <row r="141" s="1" customFormat="1" ht="15" customHeight="1">
      <c r="B141" s="320"/>
      <c r="C141" s="275" t="s">
        <v>40</v>
      </c>
      <c r="D141" s="275"/>
      <c r="E141" s="275"/>
      <c r="F141" s="298" t="s">
        <v>1104</v>
      </c>
      <c r="G141" s="275"/>
      <c r="H141" s="275" t="s">
        <v>1160</v>
      </c>
      <c r="I141" s="275" t="s">
        <v>1139</v>
      </c>
      <c r="J141" s="275"/>
      <c r="K141" s="323"/>
    </row>
    <row r="142" s="1" customFormat="1" ht="15" customHeight="1">
      <c r="B142" s="320"/>
      <c r="C142" s="275" t="s">
        <v>1161</v>
      </c>
      <c r="D142" s="275"/>
      <c r="E142" s="275"/>
      <c r="F142" s="298" t="s">
        <v>1104</v>
      </c>
      <c r="G142" s="275"/>
      <c r="H142" s="275" t="s">
        <v>1162</v>
      </c>
      <c r="I142" s="275" t="s">
        <v>1139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1163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1098</v>
      </c>
      <c r="D148" s="290"/>
      <c r="E148" s="290"/>
      <c r="F148" s="290" t="s">
        <v>1099</v>
      </c>
      <c r="G148" s="291"/>
      <c r="H148" s="290" t="s">
        <v>56</v>
      </c>
      <c r="I148" s="290" t="s">
        <v>59</v>
      </c>
      <c r="J148" s="290" t="s">
        <v>1100</v>
      </c>
      <c r="K148" s="289"/>
    </row>
    <row r="149" s="1" customFormat="1" ht="17.25" customHeight="1">
      <c r="B149" s="287"/>
      <c r="C149" s="292" t="s">
        <v>1101</v>
      </c>
      <c r="D149" s="292"/>
      <c r="E149" s="292"/>
      <c r="F149" s="293" t="s">
        <v>1102</v>
      </c>
      <c r="G149" s="294"/>
      <c r="H149" s="292"/>
      <c r="I149" s="292"/>
      <c r="J149" s="292" t="s">
        <v>1103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1107</v>
      </c>
      <c r="D151" s="275"/>
      <c r="E151" s="275"/>
      <c r="F151" s="328" t="s">
        <v>1104</v>
      </c>
      <c r="G151" s="275"/>
      <c r="H151" s="327" t="s">
        <v>1144</v>
      </c>
      <c r="I151" s="327" t="s">
        <v>1106</v>
      </c>
      <c r="J151" s="327">
        <v>120</v>
      </c>
      <c r="K151" s="323"/>
    </row>
    <row r="152" s="1" customFormat="1" ht="15" customHeight="1">
      <c r="B152" s="300"/>
      <c r="C152" s="327" t="s">
        <v>1153</v>
      </c>
      <c r="D152" s="275"/>
      <c r="E152" s="275"/>
      <c r="F152" s="328" t="s">
        <v>1104</v>
      </c>
      <c r="G152" s="275"/>
      <c r="H152" s="327" t="s">
        <v>1164</v>
      </c>
      <c r="I152" s="327" t="s">
        <v>1106</v>
      </c>
      <c r="J152" s="327" t="s">
        <v>1155</v>
      </c>
      <c r="K152" s="323"/>
    </row>
    <row r="153" s="1" customFormat="1" ht="15" customHeight="1">
      <c r="B153" s="300"/>
      <c r="C153" s="327" t="s">
        <v>1052</v>
      </c>
      <c r="D153" s="275"/>
      <c r="E153" s="275"/>
      <c r="F153" s="328" t="s">
        <v>1104</v>
      </c>
      <c r="G153" s="275"/>
      <c r="H153" s="327" t="s">
        <v>1165</v>
      </c>
      <c r="I153" s="327" t="s">
        <v>1106</v>
      </c>
      <c r="J153" s="327" t="s">
        <v>1155</v>
      </c>
      <c r="K153" s="323"/>
    </row>
    <row r="154" s="1" customFormat="1" ht="15" customHeight="1">
      <c r="B154" s="300"/>
      <c r="C154" s="327" t="s">
        <v>1109</v>
      </c>
      <c r="D154" s="275"/>
      <c r="E154" s="275"/>
      <c r="F154" s="328" t="s">
        <v>1110</v>
      </c>
      <c r="G154" s="275"/>
      <c r="H154" s="327" t="s">
        <v>1144</v>
      </c>
      <c r="I154" s="327" t="s">
        <v>1106</v>
      </c>
      <c r="J154" s="327">
        <v>50</v>
      </c>
      <c r="K154" s="323"/>
    </row>
    <row r="155" s="1" customFormat="1" ht="15" customHeight="1">
      <c r="B155" s="300"/>
      <c r="C155" s="327" t="s">
        <v>1112</v>
      </c>
      <c r="D155" s="275"/>
      <c r="E155" s="275"/>
      <c r="F155" s="328" t="s">
        <v>1104</v>
      </c>
      <c r="G155" s="275"/>
      <c r="H155" s="327" t="s">
        <v>1144</v>
      </c>
      <c r="I155" s="327" t="s">
        <v>1114</v>
      </c>
      <c r="J155" s="327"/>
      <c r="K155" s="323"/>
    </row>
    <row r="156" s="1" customFormat="1" ht="15" customHeight="1">
      <c r="B156" s="300"/>
      <c r="C156" s="327" t="s">
        <v>1123</v>
      </c>
      <c r="D156" s="275"/>
      <c r="E156" s="275"/>
      <c r="F156" s="328" t="s">
        <v>1110</v>
      </c>
      <c r="G156" s="275"/>
      <c r="H156" s="327" t="s">
        <v>1144</v>
      </c>
      <c r="I156" s="327" t="s">
        <v>1106</v>
      </c>
      <c r="J156" s="327">
        <v>50</v>
      </c>
      <c r="K156" s="323"/>
    </row>
    <row r="157" s="1" customFormat="1" ht="15" customHeight="1">
      <c r="B157" s="300"/>
      <c r="C157" s="327" t="s">
        <v>1131</v>
      </c>
      <c r="D157" s="275"/>
      <c r="E157" s="275"/>
      <c r="F157" s="328" t="s">
        <v>1110</v>
      </c>
      <c r="G157" s="275"/>
      <c r="H157" s="327" t="s">
        <v>1144</v>
      </c>
      <c r="I157" s="327" t="s">
        <v>1106</v>
      </c>
      <c r="J157" s="327">
        <v>50</v>
      </c>
      <c r="K157" s="323"/>
    </row>
    <row r="158" s="1" customFormat="1" ht="15" customHeight="1">
      <c r="B158" s="300"/>
      <c r="C158" s="327" t="s">
        <v>1129</v>
      </c>
      <c r="D158" s="275"/>
      <c r="E158" s="275"/>
      <c r="F158" s="328" t="s">
        <v>1110</v>
      </c>
      <c r="G158" s="275"/>
      <c r="H158" s="327" t="s">
        <v>1144</v>
      </c>
      <c r="I158" s="327" t="s">
        <v>1106</v>
      </c>
      <c r="J158" s="327">
        <v>50</v>
      </c>
      <c r="K158" s="323"/>
    </row>
    <row r="159" s="1" customFormat="1" ht="15" customHeight="1">
      <c r="B159" s="300"/>
      <c r="C159" s="327" t="s">
        <v>105</v>
      </c>
      <c r="D159" s="275"/>
      <c r="E159" s="275"/>
      <c r="F159" s="328" t="s">
        <v>1104</v>
      </c>
      <c r="G159" s="275"/>
      <c r="H159" s="327" t="s">
        <v>1166</v>
      </c>
      <c r="I159" s="327" t="s">
        <v>1106</v>
      </c>
      <c r="J159" s="327" t="s">
        <v>1167</v>
      </c>
      <c r="K159" s="323"/>
    </row>
    <row r="160" s="1" customFormat="1" ht="15" customHeight="1">
      <c r="B160" s="300"/>
      <c r="C160" s="327" t="s">
        <v>1168</v>
      </c>
      <c r="D160" s="275"/>
      <c r="E160" s="275"/>
      <c r="F160" s="328" t="s">
        <v>1104</v>
      </c>
      <c r="G160" s="275"/>
      <c r="H160" s="327" t="s">
        <v>1169</v>
      </c>
      <c r="I160" s="327" t="s">
        <v>1139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1170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1098</v>
      </c>
      <c r="D166" s="290"/>
      <c r="E166" s="290"/>
      <c r="F166" s="290" t="s">
        <v>1099</v>
      </c>
      <c r="G166" s="332"/>
      <c r="H166" s="333" t="s">
        <v>56</v>
      </c>
      <c r="I166" s="333" t="s">
        <v>59</v>
      </c>
      <c r="J166" s="290" t="s">
        <v>1100</v>
      </c>
      <c r="K166" s="267"/>
    </row>
    <row r="167" s="1" customFormat="1" ht="17.25" customHeight="1">
      <c r="B167" s="268"/>
      <c r="C167" s="292" t="s">
        <v>1101</v>
      </c>
      <c r="D167" s="292"/>
      <c r="E167" s="292"/>
      <c r="F167" s="293" t="s">
        <v>1102</v>
      </c>
      <c r="G167" s="334"/>
      <c r="H167" s="335"/>
      <c r="I167" s="335"/>
      <c r="J167" s="292" t="s">
        <v>1103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1107</v>
      </c>
      <c r="D169" s="275"/>
      <c r="E169" s="275"/>
      <c r="F169" s="298" t="s">
        <v>1104</v>
      </c>
      <c r="G169" s="275"/>
      <c r="H169" s="275" t="s">
        <v>1144</v>
      </c>
      <c r="I169" s="275" t="s">
        <v>1106</v>
      </c>
      <c r="J169" s="275">
        <v>120</v>
      </c>
      <c r="K169" s="323"/>
    </row>
    <row r="170" s="1" customFormat="1" ht="15" customHeight="1">
      <c r="B170" s="300"/>
      <c r="C170" s="275" t="s">
        <v>1153</v>
      </c>
      <c r="D170" s="275"/>
      <c r="E170" s="275"/>
      <c r="F170" s="298" t="s">
        <v>1104</v>
      </c>
      <c r="G170" s="275"/>
      <c r="H170" s="275" t="s">
        <v>1154</v>
      </c>
      <c r="I170" s="275" t="s">
        <v>1106</v>
      </c>
      <c r="J170" s="275" t="s">
        <v>1155</v>
      </c>
      <c r="K170" s="323"/>
    </row>
    <row r="171" s="1" customFormat="1" ht="15" customHeight="1">
      <c r="B171" s="300"/>
      <c r="C171" s="275" t="s">
        <v>1052</v>
      </c>
      <c r="D171" s="275"/>
      <c r="E171" s="275"/>
      <c r="F171" s="298" t="s">
        <v>1104</v>
      </c>
      <c r="G171" s="275"/>
      <c r="H171" s="275" t="s">
        <v>1171</v>
      </c>
      <c r="I171" s="275" t="s">
        <v>1106</v>
      </c>
      <c r="J171" s="275" t="s">
        <v>1155</v>
      </c>
      <c r="K171" s="323"/>
    </row>
    <row r="172" s="1" customFormat="1" ht="15" customHeight="1">
      <c r="B172" s="300"/>
      <c r="C172" s="275" t="s">
        <v>1109</v>
      </c>
      <c r="D172" s="275"/>
      <c r="E172" s="275"/>
      <c r="F172" s="298" t="s">
        <v>1110</v>
      </c>
      <c r="G172" s="275"/>
      <c r="H172" s="275" t="s">
        <v>1171</v>
      </c>
      <c r="I172" s="275" t="s">
        <v>1106</v>
      </c>
      <c r="J172" s="275">
        <v>50</v>
      </c>
      <c r="K172" s="323"/>
    </row>
    <row r="173" s="1" customFormat="1" ht="15" customHeight="1">
      <c r="B173" s="300"/>
      <c r="C173" s="275" t="s">
        <v>1112</v>
      </c>
      <c r="D173" s="275"/>
      <c r="E173" s="275"/>
      <c r="F173" s="298" t="s">
        <v>1104</v>
      </c>
      <c r="G173" s="275"/>
      <c r="H173" s="275" t="s">
        <v>1171</v>
      </c>
      <c r="I173" s="275" t="s">
        <v>1114</v>
      </c>
      <c r="J173" s="275"/>
      <c r="K173" s="323"/>
    </row>
    <row r="174" s="1" customFormat="1" ht="15" customHeight="1">
      <c r="B174" s="300"/>
      <c r="C174" s="275" t="s">
        <v>1123</v>
      </c>
      <c r="D174" s="275"/>
      <c r="E174" s="275"/>
      <c r="F174" s="298" t="s">
        <v>1110</v>
      </c>
      <c r="G174" s="275"/>
      <c r="H174" s="275" t="s">
        <v>1171</v>
      </c>
      <c r="I174" s="275" t="s">
        <v>1106</v>
      </c>
      <c r="J174" s="275">
        <v>50</v>
      </c>
      <c r="K174" s="323"/>
    </row>
    <row r="175" s="1" customFormat="1" ht="15" customHeight="1">
      <c r="B175" s="300"/>
      <c r="C175" s="275" t="s">
        <v>1131</v>
      </c>
      <c r="D175" s="275"/>
      <c r="E175" s="275"/>
      <c r="F175" s="298" t="s">
        <v>1110</v>
      </c>
      <c r="G175" s="275"/>
      <c r="H175" s="275" t="s">
        <v>1171</v>
      </c>
      <c r="I175" s="275" t="s">
        <v>1106</v>
      </c>
      <c r="J175" s="275">
        <v>50</v>
      </c>
      <c r="K175" s="323"/>
    </row>
    <row r="176" s="1" customFormat="1" ht="15" customHeight="1">
      <c r="B176" s="300"/>
      <c r="C176" s="275" t="s">
        <v>1129</v>
      </c>
      <c r="D176" s="275"/>
      <c r="E176" s="275"/>
      <c r="F176" s="298" t="s">
        <v>1110</v>
      </c>
      <c r="G176" s="275"/>
      <c r="H176" s="275" t="s">
        <v>1171</v>
      </c>
      <c r="I176" s="275" t="s">
        <v>1106</v>
      </c>
      <c r="J176" s="275">
        <v>50</v>
      </c>
      <c r="K176" s="323"/>
    </row>
    <row r="177" s="1" customFormat="1" ht="15" customHeight="1">
      <c r="B177" s="300"/>
      <c r="C177" s="275" t="s">
        <v>126</v>
      </c>
      <c r="D177" s="275"/>
      <c r="E177" s="275"/>
      <c r="F177" s="298" t="s">
        <v>1104</v>
      </c>
      <c r="G177" s="275"/>
      <c r="H177" s="275" t="s">
        <v>1172</v>
      </c>
      <c r="I177" s="275" t="s">
        <v>1173</v>
      </c>
      <c r="J177" s="275"/>
      <c r="K177" s="323"/>
    </row>
    <row r="178" s="1" customFormat="1" ht="15" customHeight="1">
      <c r="B178" s="300"/>
      <c r="C178" s="275" t="s">
        <v>59</v>
      </c>
      <c r="D178" s="275"/>
      <c r="E178" s="275"/>
      <c r="F178" s="298" t="s">
        <v>1104</v>
      </c>
      <c r="G178" s="275"/>
      <c r="H178" s="275" t="s">
        <v>1174</v>
      </c>
      <c r="I178" s="275" t="s">
        <v>1175</v>
      </c>
      <c r="J178" s="275">
        <v>1</v>
      </c>
      <c r="K178" s="323"/>
    </row>
    <row r="179" s="1" customFormat="1" ht="15" customHeight="1">
      <c r="B179" s="300"/>
      <c r="C179" s="275" t="s">
        <v>55</v>
      </c>
      <c r="D179" s="275"/>
      <c r="E179" s="275"/>
      <c r="F179" s="298" t="s">
        <v>1104</v>
      </c>
      <c r="G179" s="275"/>
      <c r="H179" s="275" t="s">
        <v>1176</v>
      </c>
      <c r="I179" s="275" t="s">
        <v>1106</v>
      </c>
      <c r="J179" s="275">
        <v>20</v>
      </c>
      <c r="K179" s="323"/>
    </row>
    <row r="180" s="1" customFormat="1" ht="15" customHeight="1">
      <c r="B180" s="300"/>
      <c r="C180" s="275" t="s">
        <v>56</v>
      </c>
      <c r="D180" s="275"/>
      <c r="E180" s="275"/>
      <c r="F180" s="298" t="s">
        <v>1104</v>
      </c>
      <c r="G180" s="275"/>
      <c r="H180" s="275" t="s">
        <v>1177</v>
      </c>
      <c r="I180" s="275" t="s">
        <v>1106</v>
      </c>
      <c r="J180" s="275">
        <v>255</v>
      </c>
      <c r="K180" s="323"/>
    </row>
    <row r="181" s="1" customFormat="1" ht="15" customHeight="1">
      <c r="B181" s="300"/>
      <c r="C181" s="275" t="s">
        <v>127</v>
      </c>
      <c r="D181" s="275"/>
      <c r="E181" s="275"/>
      <c r="F181" s="298" t="s">
        <v>1104</v>
      </c>
      <c r="G181" s="275"/>
      <c r="H181" s="275" t="s">
        <v>1068</v>
      </c>
      <c r="I181" s="275" t="s">
        <v>1106</v>
      </c>
      <c r="J181" s="275">
        <v>10</v>
      </c>
      <c r="K181" s="323"/>
    </row>
    <row r="182" s="1" customFormat="1" ht="15" customHeight="1">
      <c r="B182" s="300"/>
      <c r="C182" s="275" t="s">
        <v>128</v>
      </c>
      <c r="D182" s="275"/>
      <c r="E182" s="275"/>
      <c r="F182" s="298" t="s">
        <v>1104</v>
      </c>
      <c r="G182" s="275"/>
      <c r="H182" s="275" t="s">
        <v>1178</v>
      </c>
      <c r="I182" s="275" t="s">
        <v>1139</v>
      </c>
      <c r="J182" s="275"/>
      <c r="K182" s="323"/>
    </row>
    <row r="183" s="1" customFormat="1" ht="15" customHeight="1">
      <c r="B183" s="300"/>
      <c r="C183" s="275" t="s">
        <v>1179</v>
      </c>
      <c r="D183" s="275"/>
      <c r="E183" s="275"/>
      <c r="F183" s="298" t="s">
        <v>1104</v>
      </c>
      <c r="G183" s="275"/>
      <c r="H183" s="275" t="s">
        <v>1180</v>
      </c>
      <c r="I183" s="275" t="s">
        <v>1139</v>
      </c>
      <c r="J183" s="275"/>
      <c r="K183" s="323"/>
    </row>
    <row r="184" s="1" customFormat="1" ht="15" customHeight="1">
      <c r="B184" s="300"/>
      <c r="C184" s="275" t="s">
        <v>1168</v>
      </c>
      <c r="D184" s="275"/>
      <c r="E184" s="275"/>
      <c r="F184" s="298" t="s">
        <v>1104</v>
      </c>
      <c r="G184" s="275"/>
      <c r="H184" s="275" t="s">
        <v>1181</v>
      </c>
      <c r="I184" s="275" t="s">
        <v>1139</v>
      </c>
      <c r="J184" s="275"/>
      <c r="K184" s="323"/>
    </row>
    <row r="185" s="1" customFormat="1" ht="15" customHeight="1">
      <c r="B185" s="300"/>
      <c r="C185" s="275" t="s">
        <v>130</v>
      </c>
      <c r="D185" s="275"/>
      <c r="E185" s="275"/>
      <c r="F185" s="298" t="s">
        <v>1110</v>
      </c>
      <c r="G185" s="275"/>
      <c r="H185" s="275" t="s">
        <v>1182</v>
      </c>
      <c r="I185" s="275" t="s">
        <v>1106</v>
      </c>
      <c r="J185" s="275">
        <v>50</v>
      </c>
      <c r="K185" s="323"/>
    </row>
    <row r="186" s="1" customFormat="1" ht="15" customHeight="1">
      <c r="B186" s="300"/>
      <c r="C186" s="275" t="s">
        <v>1183</v>
      </c>
      <c r="D186" s="275"/>
      <c r="E186" s="275"/>
      <c r="F186" s="298" t="s">
        <v>1110</v>
      </c>
      <c r="G186" s="275"/>
      <c r="H186" s="275" t="s">
        <v>1184</v>
      </c>
      <c r="I186" s="275" t="s">
        <v>1185</v>
      </c>
      <c r="J186" s="275"/>
      <c r="K186" s="323"/>
    </row>
    <row r="187" s="1" customFormat="1" ht="15" customHeight="1">
      <c r="B187" s="300"/>
      <c r="C187" s="275" t="s">
        <v>1186</v>
      </c>
      <c r="D187" s="275"/>
      <c r="E187" s="275"/>
      <c r="F187" s="298" t="s">
        <v>1110</v>
      </c>
      <c r="G187" s="275"/>
      <c r="H187" s="275" t="s">
        <v>1187</v>
      </c>
      <c r="I187" s="275" t="s">
        <v>1185</v>
      </c>
      <c r="J187" s="275"/>
      <c r="K187" s="323"/>
    </row>
    <row r="188" s="1" customFormat="1" ht="15" customHeight="1">
      <c r="B188" s="300"/>
      <c r="C188" s="275" t="s">
        <v>1188</v>
      </c>
      <c r="D188" s="275"/>
      <c r="E188" s="275"/>
      <c r="F188" s="298" t="s">
        <v>1110</v>
      </c>
      <c r="G188" s="275"/>
      <c r="H188" s="275" t="s">
        <v>1189</v>
      </c>
      <c r="I188" s="275" t="s">
        <v>1185</v>
      </c>
      <c r="J188" s="275"/>
      <c r="K188" s="323"/>
    </row>
    <row r="189" s="1" customFormat="1" ht="15" customHeight="1">
      <c r="B189" s="300"/>
      <c r="C189" s="336" t="s">
        <v>1190</v>
      </c>
      <c r="D189" s="275"/>
      <c r="E189" s="275"/>
      <c r="F189" s="298" t="s">
        <v>1110</v>
      </c>
      <c r="G189" s="275"/>
      <c r="H189" s="275" t="s">
        <v>1191</v>
      </c>
      <c r="I189" s="275" t="s">
        <v>1192</v>
      </c>
      <c r="J189" s="337" t="s">
        <v>1193</v>
      </c>
      <c r="K189" s="323"/>
    </row>
    <row r="190" s="1" customFormat="1" ht="15" customHeight="1">
      <c r="B190" s="300"/>
      <c r="C190" s="336" t="s">
        <v>44</v>
      </c>
      <c r="D190" s="275"/>
      <c r="E190" s="275"/>
      <c r="F190" s="298" t="s">
        <v>1104</v>
      </c>
      <c r="G190" s="275"/>
      <c r="H190" s="272" t="s">
        <v>1194</v>
      </c>
      <c r="I190" s="275" t="s">
        <v>1195</v>
      </c>
      <c r="J190" s="275"/>
      <c r="K190" s="323"/>
    </row>
    <row r="191" s="1" customFormat="1" ht="15" customHeight="1">
      <c r="B191" s="300"/>
      <c r="C191" s="336" t="s">
        <v>1196</v>
      </c>
      <c r="D191" s="275"/>
      <c r="E191" s="275"/>
      <c r="F191" s="298" t="s">
        <v>1104</v>
      </c>
      <c r="G191" s="275"/>
      <c r="H191" s="275" t="s">
        <v>1197</v>
      </c>
      <c r="I191" s="275" t="s">
        <v>1139</v>
      </c>
      <c r="J191" s="275"/>
      <c r="K191" s="323"/>
    </row>
    <row r="192" s="1" customFormat="1" ht="15" customHeight="1">
      <c r="B192" s="300"/>
      <c r="C192" s="336" t="s">
        <v>1198</v>
      </c>
      <c r="D192" s="275"/>
      <c r="E192" s="275"/>
      <c r="F192" s="298" t="s">
        <v>1104</v>
      </c>
      <c r="G192" s="275"/>
      <c r="H192" s="275" t="s">
        <v>1199</v>
      </c>
      <c r="I192" s="275" t="s">
        <v>1139</v>
      </c>
      <c r="J192" s="275"/>
      <c r="K192" s="323"/>
    </row>
    <row r="193" s="1" customFormat="1" ht="15" customHeight="1">
      <c r="B193" s="300"/>
      <c r="C193" s="336" t="s">
        <v>1200</v>
      </c>
      <c r="D193" s="275"/>
      <c r="E193" s="275"/>
      <c r="F193" s="298" t="s">
        <v>1110</v>
      </c>
      <c r="G193" s="275"/>
      <c r="H193" s="275" t="s">
        <v>1201</v>
      </c>
      <c r="I193" s="275" t="s">
        <v>1139</v>
      </c>
      <c r="J193" s="275"/>
      <c r="K193" s="323"/>
    </row>
    <row r="194" s="1" customFormat="1" ht="15" customHeight="1">
      <c r="B194" s="329"/>
      <c r="C194" s="338"/>
      <c r="D194" s="309"/>
      <c r="E194" s="309"/>
      <c r="F194" s="309"/>
      <c r="G194" s="309"/>
      <c r="H194" s="309"/>
      <c r="I194" s="309"/>
      <c r="J194" s="309"/>
      <c r="K194" s="330"/>
    </row>
    <row r="195" s="1" customFormat="1" ht="18.75" customHeight="1">
      <c r="B195" s="311"/>
      <c r="C195" s="321"/>
      <c r="D195" s="321"/>
      <c r="E195" s="321"/>
      <c r="F195" s="331"/>
      <c r="G195" s="321"/>
      <c r="H195" s="321"/>
      <c r="I195" s="321"/>
      <c r="J195" s="321"/>
      <c r="K195" s="311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</row>
    <row r="198" s="1" customFormat="1" ht="13.5">
      <c r="B198" s="262"/>
      <c r="C198" s="263"/>
      <c r="D198" s="263"/>
      <c r="E198" s="263"/>
      <c r="F198" s="263"/>
      <c r="G198" s="263"/>
      <c r="H198" s="263"/>
      <c r="I198" s="263"/>
      <c r="J198" s="263"/>
      <c r="K198" s="264"/>
    </row>
    <row r="199" s="1" customFormat="1" ht="21">
      <c r="B199" s="265"/>
      <c r="C199" s="266" t="s">
        <v>1202</v>
      </c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5.5" customHeight="1">
      <c r="B200" s="265"/>
      <c r="C200" s="339" t="s">
        <v>1203</v>
      </c>
      <c r="D200" s="339"/>
      <c r="E200" s="339"/>
      <c r="F200" s="339" t="s">
        <v>1204</v>
      </c>
      <c r="G200" s="340"/>
      <c r="H200" s="339" t="s">
        <v>1205</v>
      </c>
      <c r="I200" s="339"/>
      <c r="J200" s="339"/>
      <c r="K200" s="267"/>
    </row>
    <row r="201" s="1" customFormat="1" ht="5.25" customHeight="1">
      <c r="B201" s="300"/>
      <c r="C201" s="295"/>
      <c r="D201" s="295"/>
      <c r="E201" s="295"/>
      <c r="F201" s="295"/>
      <c r="G201" s="321"/>
      <c r="H201" s="295"/>
      <c r="I201" s="295"/>
      <c r="J201" s="295"/>
      <c r="K201" s="323"/>
    </row>
    <row r="202" s="1" customFormat="1" ht="15" customHeight="1">
      <c r="B202" s="300"/>
      <c r="C202" s="275" t="s">
        <v>1195</v>
      </c>
      <c r="D202" s="275"/>
      <c r="E202" s="275"/>
      <c r="F202" s="298" t="s">
        <v>45</v>
      </c>
      <c r="G202" s="275"/>
      <c r="H202" s="275" t="s">
        <v>1206</v>
      </c>
      <c r="I202" s="275"/>
      <c r="J202" s="275"/>
      <c r="K202" s="323"/>
    </row>
    <row r="203" s="1" customFormat="1" ht="15" customHeight="1">
      <c r="B203" s="300"/>
      <c r="C203" s="275"/>
      <c r="D203" s="275"/>
      <c r="E203" s="275"/>
      <c r="F203" s="298" t="s">
        <v>46</v>
      </c>
      <c r="G203" s="275"/>
      <c r="H203" s="275" t="s">
        <v>1207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49</v>
      </c>
      <c r="G204" s="275"/>
      <c r="H204" s="275" t="s">
        <v>1208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47</v>
      </c>
      <c r="G205" s="275"/>
      <c r="H205" s="275" t="s">
        <v>1209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48</v>
      </c>
      <c r="G206" s="275"/>
      <c r="H206" s="275" t="s">
        <v>1210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/>
      <c r="G207" s="275"/>
      <c r="H207" s="275"/>
      <c r="I207" s="275"/>
      <c r="J207" s="275"/>
      <c r="K207" s="323"/>
    </row>
    <row r="208" s="1" customFormat="1" ht="15" customHeight="1">
      <c r="B208" s="300"/>
      <c r="C208" s="275" t="s">
        <v>1151</v>
      </c>
      <c r="D208" s="275"/>
      <c r="E208" s="275"/>
      <c r="F208" s="298" t="s">
        <v>81</v>
      </c>
      <c r="G208" s="275"/>
      <c r="H208" s="275" t="s">
        <v>1211</v>
      </c>
      <c r="I208" s="275"/>
      <c r="J208" s="275"/>
      <c r="K208" s="323"/>
    </row>
    <row r="209" s="1" customFormat="1" ht="15" customHeight="1">
      <c r="B209" s="300"/>
      <c r="C209" s="275"/>
      <c r="D209" s="275"/>
      <c r="E209" s="275"/>
      <c r="F209" s="298" t="s">
        <v>1048</v>
      </c>
      <c r="G209" s="275"/>
      <c r="H209" s="275" t="s">
        <v>1049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1046</v>
      </c>
      <c r="G210" s="275"/>
      <c r="H210" s="275" t="s">
        <v>1212</v>
      </c>
      <c r="I210" s="275"/>
      <c r="J210" s="275"/>
      <c r="K210" s="323"/>
    </row>
    <row r="211" s="1" customFormat="1" ht="15" customHeight="1">
      <c r="B211" s="341"/>
      <c r="C211" s="275"/>
      <c r="D211" s="275"/>
      <c r="E211" s="275"/>
      <c r="F211" s="298" t="s">
        <v>1050</v>
      </c>
      <c r="G211" s="336"/>
      <c r="H211" s="327" t="s">
        <v>1051</v>
      </c>
      <c r="I211" s="327"/>
      <c r="J211" s="327"/>
      <c r="K211" s="342"/>
    </row>
    <row r="212" s="1" customFormat="1" ht="15" customHeight="1">
      <c r="B212" s="341"/>
      <c r="C212" s="275"/>
      <c r="D212" s="275"/>
      <c r="E212" s="275"/>
      <c r="F212" s="298" t="s">
        <v>1020</v>
      </c>
      <c r="G212" s="336"/>
      <c r="H212" s="327" t="s">
        <v>1213</v>
      </c>
      <c r="I212" s="327"/>
      <c r="J212" s="327"/>
      <c r="K212" s="342"/>
    </row>
    <row r="213" s="1" customFormat="1" ht="15" customHeight="1">
      <c r="B213" s="341"/>
      <c r="C213" s="275"/>
      <c r="D213" s="275"/>
      <c r="E213" s="275"/>
      <c r="F213" s="298"/>
      <c r="G213" s="336"/>
      <c r="H213" s="327"/>
      <c r="I213" s="327"/>
      <c r="J213" s="327"/>
      <c r="K213" s="342"/>
    </row>
    <row r="214" s="1" customFormat="1" ht="15" customHeight="1">
      <c r="B214" s="341"/>
      <c r="C214" s="275" t="s">
        <v>1175</v>
      </c>
      <c r="D214" s="275"/>
      <c r="E214" s="275"/>
      <c r="F214" s="298">
        <v>1</v>
      </c>
      <c r="G214" s="336"/>
      <c r="H214" s="327" t="s">
        <v>1214</v>
      </c>
      <c r="I214" s="327"/>
      <c r="J214" s="327"/>
      <c r="K214" s="342"/>
    </row>
    <row r="215" s="1" customFormat="1" ht="15" customHeight="1">
      <c r="B215" s="341"/>
      <c r="C215" s="275"/>
      <c r="D215" s="275"/>
      <c r="E215" s="275"/>
      <c r="F215" s="298">
        <v>2</v>
      </c>
      <c r="G215" s="336"/>
      <c r="H215" s="327" t="s">
        <v>1215</v>
      </c>
      <c r="I215" s="327"/>
      <c r="J215" s="327"/>
      <c r="K215" s="342"/>
    </row>
    <row r="216" s="1" customFormat="1" ht="15" customHeight="1">
      <c r="B216" s="341"/>
      <c r="C216" s="275"/>
      <c r="D216" s="275"/>
      <c r="E216" s="275"/>
      <c r="F216" s="298">
        <v>3</v>
      </c>
      <c r="G216" s="336"/>
      <c r="H216" s="327" t="s">
        <v>1216</v>
      </c>
      <c r="I216" s="327"/>
      <c r="J216" s="327"/>
      <c r="K216" s="342"/>
    </row>
    <row r="217" s="1" customFormat="1" ht="15" customHeight="1">
      <c r="B217" s="341"/>
      <c r="C217" s="275"/>
      <c r="D217" s="275"/>
      <c r="E217" s="275"/>
      <c r="F217" s="298">
        <v>4</v>
      </c>
      <c r="G217" s="336"/>
      <c r="H217" s="327" t="s">
        <v>1217</v>
      </c>
      <c r="I217" s="327"/>
      <c r="J217" s="327"/>
      <c r="K217" s="342"/>
    </row>
    <row r="218" s="1" customFormat="1" ht="12.75" customHeight="1">
      <c r="B218" s="343"/>
      <c r="C218" s="344"/>
      <c r="D218" s="344"/>
      <c r="E218" s="344"/>
      <c r="F218" s="344"/>
      <c r="G218" s="344"/>
      <c r="H218" s="344"/>
      <c r="I218" s="344"/>
      <c r="J218" s="344"/>
      <c r="K218" s="34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2023-03-08T16:30:30Z</dcterms:created>
  <dcterms:modified xsi:type="dcterms:W3CDTF">2023-03-08T16:30:39Z</dcterms:modified>
</cp:coreProperties>
</file>