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13_ncr:1_{2F0C2B3E-4852-4A78-80B9-62B4E5A9EB1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kapitulace stavby" sheetId="1" r:id="rId1"/>
    <sheet name="01 - PŘÍSTAVBA ŠATNY VČET..." sheetId="2" r:id="rId2"/>
    <sheet name="02 - PŘÍSTAVBA SKLADU A S..." sheetId="3" r:id="rId3"/>
    <sheet name="03 - VNITŘNÍ STAVEBNÍ ÚPR..." sheetId="4" r:id="rId4"/>
    <sheet name="04 - ELEKTROINSTALACE - R..." sheetId="5" r:id="rId5"/>
    <sheet name="05 - VYTÁPĚNÍ, ZTI VNITŘN..." sheetId="6" r:id="rId6"/>
    <sheet name="06 - VEDLEJŠÍ ROZPOČTOVÉ ..." sheetId="7" r:id="rId7"/>
    <sheet name="Pokyny pro vyplnění" sheetId="8" r:id="rId8"/>
  </sheets>
  <definedNames>
    <definedName name="_xlnm._FilterDatabase" localSheetId="1" hidden="1">'01 - PŘÍSTAVBA ŠATNY VČET...'!$C$120:$K$660</definedName>
    <definedName name="_xlnm._FilterDatabase" localSheetId="2" hidden="1">'02 - PŘÍSTAVBA SKLADU A S...'!$C$116:$K$782</definedName>
    <definedName name="_xlnm._FilterDatabase" localSheetId="3" hidden="1">'03 - VNITŘNÍ STAVEBNÍ ÚPR...'!$C$111:$K$835</definedName>
    <definedName name="_xlnm._FilterDatabase" localSheetId="4" hidden="1">'04 - ELEKTROINSTALACE - R...'!$C$85:$K$134</definedName>
    <definedName name="_xlnm._FilterDatabase" localSheetId="5" hidden="1">'05 - VYTÁPĚNÍ, ZTI VNITŘN...'!$C$97:$K$367</definedName>
    <definedName name="_xlnm._FilterDatabase" localSheetId="6" hidden="1">'06 - VEDLEJŠÍ ROZPOČTOVÉ ...'!$C$81:$K$95</definedName>
    <definedName name="_xlnm.Print_Titles" localSheetId="1">'01 - PŘÍSTAVBA ŠATNY VČET...'!$120:$120</definedName>
    <definedName name="_xlnm.Print_Titles" localSheetId="2">'02 - PŘÍSTAVBA SKLADU A S...'!$116:$116</definedName>
    <definedName name="_xlnm.Print_Titles" localSheetId="3">'03 - VNITŘNÍ STAVEBNÍ ÚPR...'!$111:$111</definedName>
    <definedName name="_xlnm.Print_Titles" localSheetId="4">'04 - ELEKTROINSTALACE - R...'!$85:$85</definedName>
    <definedName name="_xlnm.Print_Titles" localSheetId="5">'05 - VYTÁPĚNÍ, ZTI VNITŘN...'!$97:$97</definedName>
    <definedName name="_xlnm.Print_Titles" localSheetId="6">'06 - VEDLEJŠÍ ROZPOČTOVÉ ...'!$81:$81</definedName>
    <definedName name="_xlnm.Print_Titles" localSheetId="0">'Rekapitulace stavby'!$52:$52</definedName>
    <definedName name="_xlnm.Print_Area" localSheetId="1">'01 - PŘÍSTAVBA ŠATNY VČET...'!$C$4:$J$39,'01 - PŘÍSTAVBA ŠATNY VČET...'!$C$45:$J$102,'01 - PŘÍSTAVBA ŠATNY VČET...'!$C$108:$K$660</definedName>
    <definedName name="_xlnm.Print_Area" localSheetId="2">'02 - PŘÍSTAVBA SKLADU A S...'!$C$4:$J$39,'02 - PŘÍSTAVBA SKLADU A S...'!$C$45:$J$98,'02 - PŘÍSTAVBA SKLADU A S...'!$C$104:$K$782</definedName>
    <definedName name="_xlnm.Print_Area" localSheetId="3">'03 - VNITŘNÍ STAVEBNÍ ÚPR...'!$C$4:$J$39,'03 - VNITŘNÍ STAVEBNÍ ÚPR...'!$C$45:$J$93,'03 - VNITŘNÍ STAVEBNÍ ÚPR...'!$C$99:$K$835</definedName>
    <definedName name="_xlnm.Print_Area" localSheetId="4">'04 - ELEKTROINSTALACE - R...'!$C$4:$J$39,'04 - ELEKTROINSTALACE - R...'!$C$45:$J$67,'04 - ELEKTROINSTALACE - R...'!$C$73:$K$134</definedName>
    <definedName name="_xlnm.Print_Area" localSheetId="5">'05 - VYTÁPĚNÍ, ZTI VNITŘN...'!$C$4:$J$39,'05 - VYTÁPĚNÍ, ZTI VNITŘN...'!$C$45:$J$79,'05 - VYTÁPĚNÍ, ZTI VNITŘN...'!$C$85:$K$367</definedName>
    <definedName name="_xlnm.Print_Area" localSheetId="6">'06 - VEDLEJŠÍ ROZPOČTOVÉ ...'!$C$4:$J$39,'06 - VEDLEJŠÍ ROZPOČTOVÉ ...'!$C$45:$J$63,'06 - VEDLEJŠÍ ROZPOČTOVÉ ...'!$C$69:$K$95</definedName>
    <definedName name="_xlnm.Print_Area" localSheetId="7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stavby'!$C$42:$AQ$61</definedName>
  </definedNames>
  <calcPr calcId="191029"/>
</workbook>
</file>

<file path=xl/calcChain.xml><?xml version="1.0" encoding="utf-8"?>
<calcChain xmlns="http://schemas.openxmlformats.org/spreadsheetml/2006/main">
  <c r="J37" i="7" l="1"/>
  <c r="J36" i="7"/>
  <c r="AY60" i="1" s="1"/>
  <c r="J35" i="7"/>
  <c r="AX60" i="1" s="1"/>
  <c r="BI94" i="7"/>
  <c r="BH94" i="7"/>
  <c r="BG94" i="7"/>
  <c r="BF94" i="7"/>
  <c r="T94" i="7"/>
  <c r="T93" i="7" s="1"/>
  <c r="R94" i="7"/>
  <c r="R93" i="7"/>
  <c r="P94" i="7"/>
  <c r="P93" i="7"/>
  <c r="BI91" i="7"/>
  <c r="BH91" i="7"/>
  <c r="BG91" i="7"/>
  <c r="BF91" i="7"/>
  <c r="T91" i="7"/>
  <c r="R91" i="7"/>
  <c r="P91" i="7"/>
  <c r="BI89" i="7"/>
  <c r="BH89" i="7"/>
  <c r="BG89" i="7"/>
  <c r="BF89" i="7"/>
  <c r="T89" i="7"/>
  <c r="R89" i="7"/>
  <c r="P89" i="7"/>
  <c r="BI87" i="7"/>
  <c r="BH87" i="7"/>
  <c r="BG87" i="7"/>
  <c r="BF87" i="7"/>
  <c r="T87" i="7"/>
  <c r="R87" i="7"/>
  <c r="P87" i="7"/>
  <c r="BI85" i="7"/>
  <c r="BH85" i="7"/>
  <c r="BG85" i="7"/>
  <c r="BF85" i="7"/>
  <c r="T85" i="7"/>
  <c r="R85" i="7"/>
  <c r="P85" i="7"/>
  <c r="J79" i="7"/>
  <c r="J78" i="7"/>
  <c r="F78" i="7"/>
  <c r="F76" i="7"/>
  <c r="E74" i="7"/>
  <c r="J55" i="7"/>
  <c r="J54" i="7"/>
  <c r="F54" i="7"/>
  <c r="F52" i="7"/>
  <c r="E50" i="7"/>
  <c r="J18" i="7"/>
  <c r="E18" i="7"/>
  <c r="F79" i="7"/>
  <c r="J17" i="7"/>
  <c r="J12" i="7"/>
  <c r="J52" i="7" s="1"/>
  <c r="E7" i="7"/>
  <c r="E72" i="7"/>
  <c r="J37" i="6"/>
  <c r="J36" i="6"/>
  <c r="AY59" i="1"/>
  <c r="J35" i="6"/>
  <c r="AX59" i="1" s="1"/>
  <c r="BI363" i="6"/>
  <c r="BH363" i="6"/>
  <c r="BG363" i="6"/>
  <c r="BF363" i="6"/>
  <c r="T363" i="6"/>
  <c r="T362" i="6"/>
  <c r="R363" i="6"/>
  <c r="R362" i="6" s="1"/>
  <c r="P363" i="6"/>
  <c r="P362" i="6"/>
  <c r="BI361" i="6"/>
  <c r="BH361" i="6"/>
  <c r="BG361" i="6"/>
  <c r="BF361" i="6"/>
  <c r="T361" i="6"/>
  <c r="R361" i="6"/>
  <c r="P361" i="6"/>
  <c r="BI359" i="6"/>
  <c r="BH359" i="6"/>
  <c r="BG359" i="6"/>
  <c r="BF359" i="6"/>
  <c r="T359" i="6"/>
  <c r="R359" i="6"/>
  <c r="P359" i="6"/>
  <c r="BI358" i="6"/>
  <c r="BH358" i="6"/>
  <c r="BG358" i="6"/>
  <c r="BF358" i="6"/>
  <c r="T358" i="6"/>
  <c r="R358" i="6"/>
  <c r="P358" i="6"/>
  <c r="BI357" i="6"/>
  <c r="BH357" i="6"/>
  <c r="BG357" i="6"/>
  <c r="BF357" i="6"/>
  <c r="T357" i="6"/>
  <c r="R357" i="6"/>
  <c r="P357" i="6"/>
  <c r="BI356" i="6"/>
  <c r="BH356" i="6"/>
  <c r="BG356" i="6"/>
  <c r="BF356" i="6"/>
  <c r="T356" i="6"/>
  <c r="R356" i="6"/>
  <c r="P356" i="6"/>
  <c r="BI355" i="6"/>
  <c r="BH355" i="6"/>
  <c r="BG355" i="6"/>
  <c r="BF355" i="6"/>
  <c r="T355" i="6"/>
  <c r="R355" i="6"/>
  <c r="P355" i="6"/>
  <c r="BI353" i="6"/>
  <c r="BH353" i="6"/>
  <c r="BG353" i="6"/>
  <c r="BF353" i="6"/>
  <c r="T353" i="6"/>
  <c r="R353" i="6"/>
  <c r="P353" i="6"/>
  <c r="BI352" i="6"/>
  <c r="BH352" i="6"/>
  <c r="BG352" i="6"/>
  <c r="BF352" i="6"/>
  <c r="T352" i="6"/>
  <c r="R352" i="6"/>
  <c r="P352" i="6"/>
  <c r="BI350" i="6"/>
  <c r="BH350" i="6"/>
  <c r="BG350" i="6"/>
  <c r="BF350" i="6"/>
  <c r="T350" i="6"/>
  <c r="R350" i="6"/>
  <c r="P350" i="6"/>
  <c r="BI348" i="6"/>
  <c r="BH348" i="6"/>
  <c r="BG348" i="6"/>
  <c r="BF348" i="6"/>
  <c r="T348" i="6"/>
  <c r="R348" i="6"/>
  <c r="P348" i="6"/>
  <c r="BI347" i="6"/>
  <c r="BH347" i="6"/>
  <c r="BG347" i="6"/>
  <c r="BF347" i="6"/>
  <c r="T347" i="6"/>
  <c r="R347" i="6"/>
  <c r="P347" i="6"/>
  <c r="BI345" i="6"/>
  <c r="BH345" i="6"/>
  <c r="BG345" i="6"/>
  <c r="BF345" i="6"/>
  <c r="T345" i="6"/>
  <c r="R345" i="6"/>
  <c r="P345" i="6"/>
  <c r="BI343" i="6"/>
  <c r="BH343" i="6"/>
  <c r="BG343" i="6"/>
  <c r="BF343" i="6"/>
  <c r="T343" i="6"/>
  <c r="R343" i="6"/>
  <c r="P343" i="6"/>
  <c r="BI341" i="6"/>
  <c r="BH341" i="6"/>
  <c r="BG341" i="6"/>
  <c r="BF341" i="6"/>
  <c r="T341" i="6"/>
  <c r="R341" i="6"/>
  <c r="P341" i="6"/>
  <c r="BI340" i="6"/>
  <c r="BH340" i="6"/>
  <c r="BG340" i="6"/>
  <c r="BF340" i="6"/>
  <c r="T340" i="6"/>
  <c r="R340" i="6"/>
  <c r="P340" i="6"/>
  <c r="BI339" i="6"/>
  <c r="BH339" i="6"/>
  <c r="BG339" i="6"/>
  <c r="BF339" i="6"/>
  <c r="T339" i="6"/>
  <c r="R339" i="6"/>
  <c r="P339" i="6"/>
  <c r="BI338" i="6"/>
  <c r="BH338" i="6"/>
  <c r="BG338" i="6"/>
  <c r="BF338" i="6"/>
  <c r="T338" i="6"/>
  <c r="R338" i="6"/>
  <c r="P338" i="6"/>
  <c r="BI336" i="6"/>
  <c r="BH336" i="6"/>
  <c r="BG336" i="6"/>
  <c r="BF336" i="6"/>
  <c r="T336" i="6"/>
  <c r="R336" i="6"/>
  <c r="P336" i="6"/>
  <c r="BI334" i="6"/>
  <c r="BH334" i="6"/>
  <c r="BG334" i="6"/>
  <c r="BF334" i="6"/>
  <c r="T334" i="6"/>
  <c r="R334" i="6"/>
  <c r="P334" i="6"/>
  <c r="BI333" i="6"/>
  <c r="BH333" i="6"/>
  <c r="BG333" i="6"/>
  <c r="BF333" i="6"/>
  <c r="T333" i="6"/>
  <c r="R333" i="6"/>
  <c r="P333" i="6"/>
  <c r="BI331" i="6"/>
  <c r="BH331" i="6"/>
  <c r="BG331" i="6"/>
  <c r="BF331" i="6"/>
  <c r="T331" i="6"/>
  <c r="R331" i="6"/>
  <c r="P331" i="6"/>
  <c r="BI329" i="6"/>
  <c r="BH329" i="6"/>
  <c r="BG329" i="6"/>
  <c r="BF329" i="6"/>
  <c r="T329" i="6"/>
  <c r="R329" i="6"/>
  <c r="P329" i="6"/>
  <c r="BI327" i="6"/>
  <c r="BH327" i="6"/>
  <c r="BG327" i="6"/>
  <c r="BF327" i="6"/>
  <c r="T327" i="6"/>
  <c r="R327" i="6"/>
  <c r="P327" i="6"/>
  <c r="BI326" i="6"/>
  <c r="BH326" i="6"/>
  <c r="BG326" i="6"/>
  <c r="BF326" i="6"/>
  <c r="T326" i="6"/>
  <c r="R326" i="6"/>
  <c r="P326" i="6"/>
  <c r="BI325" i="6"/>
  <c r="BH325" i="6"/>
  <c r="BG325" i="6"/>
  <c r="BF325" i="6"/>
  <c r="T325" i="6"/>
  <c r="R325" i="6"/>
  <c r="P325" i="6"/>
  <c r="BI324" i="6"/>
  <c r="BH324" i="6"/>
  <c r="BG324" i="6"/>
  <c r="BF324" i="6"/>
  <c r="T324" i="6"/>
  <c r="R324" i="6"/>
  <c r="P324" i="6"/>
  <c r="BI322" i="6"/>
  <c r="BH322" i="6"/>
  <c r="BG322" i="6"/>
  <c r="BF322" i="6"/>
  <c r="T322" i="6"/>
  <c r="R322" i="6"/>
  <c r="P322" i="6"/>
  <c r="BI321" i="6"/>
  <c r="BH321" i="6"/>
  <c r="BG321" i="6"/>
  <c r="BF321" i="6"/>
  <c r="T321" i="6"/>
  <c r="R321" i="6"/>
  <c r="P321" i="6"/>
  <c r="BI320" i="6"/>
  <c r="BH320" i="6"/>
  <c r="BG320" i="6"/>
  <c r="BF320" i="6"/>
  <c r="T320" i="6"/>
  <c r="R320" i="6"/>
  <c r="P320" i="6"/>
  <c r="BI318" i="6"/>
  <c r="BH318" i="6"/>
  <c r="BG318" i="6"/>
  <c r="BF318" i="6"/>
  <c r="T318" i="6"/>
  <c r="R318" i="6"/>
  <c r="P318" i="6"/>
  <c r="BI317" i="6"/>
  <c r="BH317" i="6"/>
  <c r="BG317" i="6"/>
  <c r="BF317" i="6"/>
  <c r="T317" i="6"/>
  <c r="R317" i="6"/>
  <c r="P317" i="6"/>
  <c r="BI315" i="6"/>
  <c r="BH315" i="6"/>
  <c r="BG315" i="6"/>
  <c r="BF315" i="6"/>
  <c r="T315" i="6"/>
  <c r="R315" i="6"/>
  <c r="P315" i="6"/>
  <c r="BI313" i="6"/>
  <c r="BH313" i="6"/>
  <c r="BG313" i="6"/>
  <c r="BF313" i="6"/>
  <c r="T313" i="6"/>
  <c r="R313" i="6"/>
  <c r="P313" i="6"/>
  <c r="BI312" i="6"/>
  <c r="BH312" i="6"/>
  <c r="BG312" i="6"/>
  <c r="BF312" i="6"/>
  <c r="T312" i="6"/>
  <c r="R312" i="6"/>
  <c r="P312" i="6"/>
  <c r="BI310" i="6"/>
  <c r="BH310" i="6"/>
  <c r="BG310" i="6"/>
  <c r="BF310" i="6"/>
  <c r="T310" i="6"/>
  <c r="R310" i="6"/>
  <c r="P310" i="6"/>
  <c r="BI308" i="6"/>
  <c r="BH308" i="6"/>
  <c r="BG308" i="6"/>
  <c r="BF308" i="6"/>
  <c r="T308" i="6"/>
  <c r="R308" i="6"/>
  <c r="P308" i="6"/>
  <c r="BI306" i="6"/>
  <c r="BH306" i="6"/>
  <c r="BG306" i="6"/>
  <c r="BF306" i="6"/>
  <c r="T306" i="6"/>
  <c r="R306" i="6"/>
  <c r="P306" i="6"/>
  <c r="BI304" i="6"/>
  <c r="BH304" i="6"/>
  <c r="BG304" i="6"/>
  <c r="BF304" i="6"/>
  <c r="T304" i="6"/>
  <c r="R304" i="6"/>
  <c r="P304" i="6"/>
  <c r="BI302" i="6"/>
  <c r="BH302" i="6"/>
  <c r="BG302" i="6"/>
  <c r="BF302" i="6"/>
  <c r="T302" i="6"/>
  <c r="R302" i="6"/>
  <c r="P302" i="6"/>
  <c r="BI300" i="6"/>
  <c r="BH300" i="6"/>
  <c r="BG300" i="6"/>
  <c r="BF300" i="6"/>
  <c r="T300" i="6"/>
  <c r="R300" i="6"/>
  <c r="P300" i="6"/>
  <c r="BI298" i="6"/>
  <c r="BH298" i="6"/>
  <c r="BG298" i="6"/>
  <c r="BF298" i="6"/>
  <c r="T298" i="6"/>
  <c r="R298" i="6"/>
  <c r="P298" i="6"/>
  <c r="BI296" i="6"/>
  <c r="BH296" i="6"/>
  <c r="BG296" i="6"/>
  <c r="BF296" i="6"/>
  <c r="T296" i="6"/>
  <c r="R296" i="6"/>
  <c r="P296" i="6"/>
  <c r="BI294" i="6"/>
  <c r="BH294" i="6"/>
  <c r="BG294" i="6"/>
  <c r="BF294" i="6"/>
  <c r="T294" i="6"/>
  <c r="R294" i="6"/>
  <c r="P294" i="6"/>
  <c r="BI292" i="6"/>
  <c r="BH292" i="6"/>
  <c r="BG292" i="6"/>
  <c r="BF292" i="6"/>
  <c r="T292" i="6"/>
  <c r="R292" i="6"/>
  <c r="P292" i="6"/>
  <c r="BI290" i="6"/>
  <c r="BH290" i="6"/>
  <c r="BG290" i="6"/>
  <c r="BF290" i="6"/>
  <c r="T290" i="6"/>
  <c r="R290" i="6"/>
  <c r="P290" i="6"/>
  <c r="BI287" i="6"/>
  <c r="BH287" i="6"/>
  <c r="BG287" i="6"/>
  <c r="BF287" i="6"/>
  <c r="T287" i="6"/>
  <c r="R287" i="6"/>
  <c r="P287" i="6"/>
  <c r="BI285" i="6"/>
  <c r="BH285" i="6"/>
  <c r="BG285" i="6"/>
  <c r="BF285" i="6"/>
  <c r="T285" i="6"/>
  <c r="R285" i="6"/>
  <c r="P285" i="6"/>
  <c r="BI282" i="6"/>
  <c r="BH282" i="6"/>
  <c r="BG282" i="6"/>
  <c r="BF282" i="6"/>
  <c r="T282" i="6"/>
  <c r="R282" i="6"/>
  <c r="P282" i="6"/>
  <c r="BI280" i="6"/>
  <c r="BH280" i="6"/>
  <c r="BG280" i="6"/>
  <c r="BF280" i="6"/>
  <c r="T280" i="6"/>
  <c r="R280" i="6"/>
  <c r="P280" i="6"/>
  <c r="BI278" i="6"/>
  <c r="BH278" i="6"/>
  <c r="BG278" i="6"/>
  <c r="BF278" i="6"/>
  <c r="T278" i="6"/>
  <c r="R278" i="6"/>
  <c r="P278" i="6"/>
  <c r="BI276" i="6"/>
  <c r="BH276" i="6"/>
  <c r="BG276" i="6"/>
  <c r="BF276" i="6"/>
  <c r="T276" i="6"/>
  <c r="R276" i="6"/>
  <c r="P276" i="6"/>
  <c r="BI275" i="6"/>
  <c r="BH275" i="6"/>
  <c r="BG275" i="6"/>
  <c r="BF275" i="6"/>
  <c r="T275" i="6"/>
  <c r="R275" i="6"/>
  <c r="P275" i="6"/>
  <c r="BI274" i="6"/>
  <c r="BH274" i="6"/>
  <c r="BG274" i="6"/>
  <c r="BF274" i="6"/>
  <c r="T274" i="6"/>
  <c r="R274" i="6"/>
  <c r="P274" i="6"/>
  <c r="BI272" i="6"/>
  <c r="BH272" i="6"/>
  <c r="BG272" i="6"/>
  <c r="BF272" i="6"/>
  <c r="T272" i="6"/>
  <c r="R272" i="6"/>
  <c r="P272" i="6"/>
  <c r="BI271" i="6"/>
  <c r="BH271" i="6"/>
  <c r="BG271" i="6"/>
  <c r="BF271" i="6"/>
  <c r="T271" i="6"/>
  <c r="R271" i="6"/>
  <c r="P271" i="6"/>
  <c r="BI269" i="6"/>
  <c r="BH269" i="6"/>
  <c r="BG269" i="6"/>
  <c r="BF269" i="6"/>
  <c r="T269" i="6"/>
  <c r="R269" i="6"/>
  <c r="P269" i="6"/>
  <c r="BI268" i="6"/>
  <c r="BH268" i="6"/>
  <c r="BG268" i="6"/>
  <c r="BF268" i="6"/>
  <c r="T268" i="6"/>
  <c r="R268" i="6"/>
  <c r="P268" i="6"/>
  <c r="BI266" i="6"/>
  <c r="BH266" i="6"/>
  <c r="BG266" i="6"/>
  <c r="BF266" i="6"/>
  <c r="T266" i="6"/>
  <c r="R266" i="6"/>
  <c r="P266" i="6"/>
  <c r="BI265" i="6"/>
  <c r="BH265" i="6"/>
  <c r="BG265" i="6"/>
  <c r="BF265" i="6"/>
  <c r="T265" i="6"/>
  <c r="R265" i="6"/>
  <c r="P265" i="6"/>
  <c r="BI263" i="6"/>
  <c r="BH263" i="6"/>
  <c r="BG263" i="6"/>
  <c r="BF263" i="6"/>
  <c r="T263" i="6"/>
  <c r="R263" i="6"/>
  <c r="P263" i="6"/>
  <c r="BI262" i="6"/>
  <c r="BH262" i="6"/>
  <c r="BG262" i="6"/>
  <c r="BF262" i="6"/>
  <c r="T262" i="6"/>
  <c r="R262" i="6"/>
  <c r="P262" i="6"/>
  <c r="BI260" i="6"/>
  <c r="BH260" i="6"/>
  <c r="BG260" i="6"/>
  <c r="BF260" i="6"/>
  <c r="T260" i="6"/>
  <c r="R260" i="6"/>
  <c r="P260" i="6"/>
  <c r="BI258" i="6"/>
  <c r="BH258" i="6"/>
  <c r="BG258" i="6"/>
  <c r="BF258" i="6"/>
  <c r="T258" i="6"/>
  <c r="R258" i="6"/>
  <c r="P258" i="6"/>
  <c r="BI255" i="6"/>
  <c r="BH255" i="6"/>
  <c r="BG255" i="6"/>
  <c r="BF255" i="6"/>
  <c r="T255" i="6"/>
  <c r="R255" i="6"/>
  <c r="P255" i="6"/>
  <c r="BI253" i="6"/>
  <c r="BH253" i="6"/>
  <c r="BG253" i="6"/>
  <c r="BF253" i="6"/>
  <c r="T253" i="6"/>
  <c r="R253" i="6"/>
  <c r="P253" i="6"/>
  <c r="BI248" i="6"/>
  <c r="BH248" i="6"/>
  <c r="BG248" i="6"/>
  <c r="BF248" i="6"/>
  <c r="T248" i="6"/>
  <c r="R248" i="6"/>
  <c r="P248" i="6"/>
  <c r="BI244" i="6"/>
  <c r="BH244" i="6"/>
  <c r="BG244" i="6"/>
  <c r="BF244" i="6"/>
  <c r="T244" i="6"/>
  <c r="R244" i="6"/>
  <c r="P244" i="6"/>
  <c r="BI242" i="6"/>
  <c r="BH242" i="6"/>
  <c r="BG242" i="6"/>
  <c r="BF242" i="6"/>
  <c r="T242" i="6"/>
  <c r="R242" i="6"/>
  <c r="P242" i="6"/>
  <c r="BI240" i="6"/>
  <c r="BH240" i="6"/>
  <c r="BG240" i="6"/>
  <c r="BF240" i="6"/>
  <c r="T240" i="6"/>
  <c r="R240" i="6"/>
  <c r="P240" i="6"/>
  <c r="BI239" i="6"/>
  <c r="BH239" i="6"/>
  <c r="BG239" i="6"/>
  <c r="BF239" i="6"/>
  <c r="T239" i="6"/>
  <c r="R239" i="6"/>
  <c r="P239" i="6"/>
  <c r="BI237" i="6"/>
  <c r="BH237" i="6"/>
  <c r="BG237" i="6"/>
  <c r="BF237" i="6"/>
  <c r="T237" i="6"/>
  <c r="R237" i="6"/>
  <c r="P237" i="6"/>
  <c r="BI234" i="6"/>
  <c r="BH234" i="6"/>
  <c r="BG234" i="6"/>
  <c r="BF234" i="6"/>
  <c r="T234" i="6"/>
  <c r="R234" i="6"/>
  <c r="P234" i="6"/>
  <c r="BI232" i="6"/>
  <c r="BH232" i="6"/>
  <c r="BG232" i="6"/>
  <c r="BF232" i="6"/>
  <c r="T232" i="6"/>
  <c r="R232" i="6"/>
  <c r="P232" i="6"/>
  <c r="BI230" i="6"/>
  <c r="BH230" i="6"/>
  <c r="BG230" i="6"/>
  <c r="BF230" i="6"/>
  <c r="T230" i="6"/>
  <c r="R230" i="6"/>
  <c r="P230" i="6"/>
  <c r="BI228" i="6"/>
  <c r="BH228" i="6"/>
  <c r="BG228" i="6"/>
  <c r="BF228" i="6"/>
  <c r="T228" i="6"/>
  <c r="R228" i="6"/>
  <c r="P228" i="6"/>
  <c r="BI226" i="6"/>
  <c r="BH226" i="6"/>
  <c r="BG226" i="6"/>
  <c r="BF226" i="6"/>
  <c r="T226" i="6"/>
  <c r="R226" i="6"/>
  <c r="P226" i="6"/>
  <c r="BI223" i="6"/>
  <c r="BH223" i="6"/>
  <c r="BG223" i="6"/>
  <c r="BF223" i="6"/>
  <c r="T223" i="6"/>
  <c r="R223" i="6"/>
  <c r="P223" i="6"/>
  <c r="BI221" i="6"/>
  <c r="BH221" i="6"/>
  <c r="BG221" i="6"/>
  <c r="BF221" i="6"/>
  <c r="T221" i="6"/>
  <c r="R221" i="6"/>
  <c r="P221" i="6"/>
  <c r="BI219" i="6"/>
  <c r="BH219" i="6"/>
  <c r="BG219" i="6"/>
  <c r="BF219" i="6"/>
  <c r="T219" i="6"/>
  <c r="R219" i="6"/>
  <c r="P219" i="6"/>
  <c r="BI216" i="6"/>
  <c r="BH216" i="6"/>
  <c r="BG216" i="6"/>
  <c r="BF216" i="6"/>
  <c r="T216" i="6"/>
  <c r="R216" i="6"/>
  <c r="P216" i="6"/>
  <c r="BI209" i="6"/>
  <c r="BH209" i="6"/>
  <c r="BG209" i="6"/>
  <c r="BF209" i="6"/>
  <c r="T209" i="6"/>
  <c r="R209" i="6"/>
  <c r="P209" i="6"/>
  <c r="BI207" i="6"/>
  <c r="BH207" i="6"/>
  <c r="BG207" i="6"/>
  <c r="BF207" i="6"/>
  <c r="T207" i="6"/>
  <c r="R207" i="6"/>
  <c r="P207" i="6"/>
  <c r="BI205" i="6"/>
  <c r="BH205" i="6"/>
  <c r="BG205" i="6"/>
  <c r="BF205" i="6"/>
  <c r="T205" i="6"/>
  <c r="R205" i="6"/>
  <c r="P205" i="6"/>
  <c r="BI204" i="6"/>
  <c r="BH204" i="6"/>
  <c r="BG204" i="6"/>
  <c r="BF204" i="6"/>
  <c r="T204" i="6"/>
  <c r="R204" i="6"/>
  <c r="P204" i="6"/>
  <c r="BI202" i="6"/>
  <c r="BH202" i="6"/>
  <c r="BG202" i="6"/>
  <c r="BF202" i="6"/>
  <c r="T202" i="6"/>
  <c r="R202" i="6"/>
  <c r="P202" i="6"/>
  <c r="BI200" i="6"/>
  <c r="BH200" i="6"/>
  <c r="BG200" i="6"/>
  <c r="BF200" i="6"/>
  <c r="T200" i="6"/>
  <c r="R200" i="6"/>
  <c r="P200" i="6"/>
  <c r="BI198" i="6"/>
  <c r="BH198" i="6"/>
  <c r="BG198" i="6"/>
  <c r="BF198" i="6"/>
  <c r="T198" i="6"/>
  <c r="R198" i="6"/>
  <c r="P198" i="6"/>
  <c r="BI196" i="6"/>
  <c r="BH196" i="6"/>
  <c r="BG196" i="6"/>
  <c r="BF196" i="6"/>
  <c r="T196" i="6"/>
  <c r="R196" i="6"/>
  <c r="P196" i="6"/>
  <c r="BI194" i="6"/>
  <c r="BH194" i="6"/>
  <c r="BG194" i="6"/>
  <c r="BF194" i="6"/>
  <c r="T194" i="6"/>
  <c r="R194" i="6"/>
  <c r="P194" i="6"/>
  <c r="BI192" i="6"/>
  <c r="BH192" i="6"/>
  <c r="BG192" i="6"/>
  <c r="BF192" i="6"/>
  <c r="T192" i="6"/>
  <c r="R192" i="6"/>
  <c r="P192" i="6"/>
  <c r="BI189" i="6"/>
  <c r="BH189" i="6"/>
  <c r="BG189" i="6"/>
  <c r="BF189" i="6"/>
  <c r="T189" i="6"/>
  <c r="R189" i="6"/>
  <c r="P189" i="6"/>
  <c r="BI186" i="6"/>
  <c r="BH186" i="6"/>
  <c r="BG186" i="6"/>
  <c r="BF186" i="6"/>
  <c r="T186" i="6"/>
  <c r="R186" i="6"/>
  <c r="P186" i="6"/>
  <c r="BI183" i="6"/>
  <c r="BH183" i="6"/>
  <c r="BG183" i="6"/>
  <c r="BF183" i="6"/>
  <c r="T183" i="6"/>
  <c r="R183" i="6"/>
  <c r="P183" i="6"/>
  <c r="BI179" i="6"/>
  <c r="BH179" i="6"/>
  <c r="BG179" i="6"/>
  <c r="BF179" i="6"/>
  <c r="T179" i="6"/>
  <c r="T178" i="6"/>
  <c r="R179" i="6"/>
  <c r="R178" i="6" s="1"/>
  <c r="P179" i="6"/>
  <c r="P178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0" i="6"/>
  <c r="BH160" i="6"/>
  <c r="BG160" i="6"/>
  <c r="BF160" i="6"/>
  <c r="T160" i="6"/>
  <c r="R160" i="6"/>
  <c r="P160" i="6"/>
  <c r="BI158" i="6"/>
  <c r="BH158" i="6"/>
  <c r="BG158" i="6"/>
  <c r="BF158" i="6"/>
  <c r="T158" i="6"/>
  <c r="R158" i="6"/>
  <c r="P158" i="6"/>
  <c r="BI155" i="6"/>
  <c r="BH155" i="6"/>
  <c r="BG155" i="6"/>
  <c r="BF155" i="6"/>
  <c r="T155" i="6"/>
  <c r="R155" i="6"/>
  <c r="P155" i="6"/>
  <c r="BI153" i="6"/>
  <c r="BH153" i="6"/>
  <c r="BG153" i="6"/>
  <c r="BF153" i="6"/>
  <c r="T153" i="6"/>
  <c r="R153" i="6"/>
  <c r="P153" i="6"/>
  <c r="BI151" i="6"/>
  <c r="BH151" i="6"/>
  <c r="BG151" i="6"/>
  <c r="BF151" i="6"/>
  <c r="T151" i="6"/>
  <c r="R151" i="6"/>
  <c r="P151" i="6"/>
  <c r="BI149" i="6"/>
  <c r="BH149" i="6"/>
  <c r="BG149" i="6"/>
  <c r="BF149" i="6"/>
  <c r="T149" i="6"/>
  <c r="R149" i="6"/>
  <c r="P149" i="6"/>
  <c r="BI147" i="6"/>
  <c r="BH147" i="6"/>
  <c r="BG147" i="6"/>
  <c r="BF147" i="6"/>
  <c r="T147" i="6"/>
  <c r="R147" i="6"/>
  <c r="P147" i="6"/>
  <c r="BI145" i="6"/>
  <c r="BH145" i="6"/>
  <c r="BG145" i="6"/>
  <c r="BF145" i="6"/>
  <c r="T145" i="6"/>
  <c r="R145" i="6"/>
  <c r="P145" i="6"/>
  <c r="BI143" i="6"/>
  <c r="BH143" i="6"/>
  <c r="BG143" i="6"/>
  <c r="BF143" i="6"/>
  <c r="T143" i="6"/>
  <c r="R143" i="6"/>
  <c r="P143" i="6"/>
  <c r="BI139" i="6"/>
  <c r="BH139" i="6"/>
  <c r="BG139" i="6"/>
  <c r="BF139" i="6"/>
  <c r="T139" i="6"/>
  <c r="R139" i="6"/>
  <c r="P139" i="6"/>
  <c r="BI137" i="6"/>
  <c r="BH137" i="6"/>
  <c r="BG137" i="6"/>
  <c r="BF137" i="6"/>
  <c r="T137" i="6"/>
  <c r="R137" i="6"/>
  <c r="P137" i="6"/>
  <c r="BI135" i="6"/>
  <c r="BH135" i="6"/>
  <c r="BG135" i="6"/>
  <c r="BF135" i="6"/>
  <c r="T135" i="6"/>
  <c r="R135" i="6"/>
  <c r="P135" i="6"/>
  <c r="BI126" i="6"/>
  <c r="BH126" i="6"/>
  <c r="BG126" i="6"/>
  <c r="BF126" i="6"/>
  <c r="T126" i="6"/>
  <c r="R126" i="6"/>
  <c r="P126" i="6"/>
  <c r="BI124" i="6"/>
  <c r="BH124" i="6"/>
  <c r="BG124" i="6"/>
  <c r="BF124" i="6"/>
  <c r="T124" i="6"/>
  <c r="R124" i="6"/>
  <c r="P124" i="6"/>
  <c r="BI118" i="6"/>
  <c r="BH118" i="6"/>
  <c r="BG118" i="6"/>
  <c r="BF118" i="6"/>
  <c r="T118" i="6"/>
  <c r="R118" i="6"/>
  <c r="P118" i="6"/>
  <c r="BI114" i="6"/>
  <c r="BH114" i="6"/>
  <c r="BG114" i="6"/>
  <c r="BF114" i="6"/>
  <c r="T114" i="6"/>
  <c r="R114" i="6"/>
  <c r="P114" i="6"/>
  <c r="BI112" i="6"/>
  <c r="BH112" i="6"/>
  <c r="BG112" i="6"/>
  <c r="BF112" i="6"/>
  <c r="T112" i="6"/>
  <c r="R112" i="6"/>
  <c r="P112" i="6"/>
  <c r="BI107" i="6"/>
  <c r="BH107" i="6"/>
  <c r="BG107" i="6"/>
  <c r="BF107" i="6"/>
  <c r="T107" i="6"/>
  <c r="R107" i="6"/>
  <c r="P107" i="6"/>
  <c r="BI102" i="6"/>
  <c r="BH102" i="6"/>
  <c r="BG102" i="6"/>
  <c r="BF102" i="6"/>
  <c r="T102" i="6"/>
  <c r="T101" i="6" s="1"/>
  <c r="R102" i="6"/>
  <c r="R101" i="6"/>
  <c r="P102" i="6"/>
  <c r="P101" i="6"/>
  <c r="J95" i="6"/>
  <c r="J94" i="6"/>
  <c r="F94" i="6"/>
  <c r="F92" i="6"/>
  <c r="E90" i="6"/>
  <c r="J55" i="6"/>
  <c r="J54" i="6"/>
  <c r="F54" i="6"/>
  <c r="F52" i="6"/>
  <c r="E50" i="6"/>
  <c r="J18" i="6"/>
  <c r="E18" i="6"/>
  <c r="F95" i="6"/>
  <c r="J17" i="6"/>
  <c r="J12" i="6"/>
  <c r="J92" i="6"/>
  <c r="E7" i="6"/>
  <c r="E88" i="6" s="1"/>
  <c r="J37" i="5"/>
  <c r="J36" i="5"/>
  <c r="AY58" i="1"/>
  <c r="J35" i="5"/>
  <c r="AX58" i="1" s="1"/>
  <c r="BI132" i="5"/>
  <c r="BH132" i="5"/>
  <c r="BG132" i="5"/>
  <c r="BF132" i="5"/>
  <c r="T132" i="5"/>
  <c r="R132" i="5"/>
  <c r="P132" i="5"/>
  <c r="BI129" i="5"/>
  <c r="BH129" i="5"/>
  <c r="BG129" i="5"/>
  <c r="BF129" i="5"/>
  <c r="T129" i="5"/>
  <c r="R129" i="5"/>
  <c r="P129" i="5"/>
  <c r="BI127" i="5"/>
  <c r="BH127" i="5"/>
  <c r="BG127" i="5"/>
  <c r="BF127" i="5"/>
  <c r="T127" i="5"/>
  <c r="T126" i="5" s="1"/>
  <c r="R127" i="5"/>
  <c r="R126" i="5"/>
  <c r="P127" i="5"/>
  <c r="P126" i="5" s="1"/>
  <c r="BI125" i="5"/>
  <c r="BH125" i="5"/>
  <c r="BG125" i="5"/>
  <c r="BF125" i="5"/>
  <c r="T125" i="5"/>
  <c r="R125" i="5"/>
  <c r="P125" i="5"/>
  <c r="BI123" i="5"/>
  <c r="BH123" i="5"/>
  <c r="BG123" i="5"/>
  <c r="BF123" i="5"/>
  <c r="T123" i="5"/>
  <c r="R123" i="5"/>
  <c r="P123" i="5"/>
  <c r="BI122" i="5"/>
  <c r="BH122" i="5"/>
  <c r="BG122" i="5"/>
  <c r="BF122" i="5"/>
  <c r="T122" i="5"/>
  <c r="R122" i="5"/>
  <c r="P122" i="5"/>
  <c r="BI121" i="5"/>
  <c r="BH121" i="5"/>
  <c r="BG121" i="5"/>
  <c r="BF121" i="5"/>
  <c r="T121" i="5"/>
  <c r="R121" i="5"/>
  <c r="P121" i="5"/>
  <c r="BI120" i="5"/>
  <c r="BH120" i="5"/>
  <c r="BG120" i="5"/>
  <c r="BF120" i="5"/>
  <c r="T120" i="5"/>
  <c r="R120" i="5"/>
  <c r="P120" i="5"/>
  <c r="BI119" i="5"/>
  <c r="BH119" i="5"/>
  <c r="BG119" i="5"/>
  <c r="BF119" i="5"/>
  <c r="T119" i="5"/>
  <c r="R119" i="5"/>
  <c r="P119" i="5"/>
  <c r="BI118" i="5"/>
  <c r="BH118" i="5"/>
  <c r="BG118" i="5"/>
  <c r="BF118" i="5"/>
  <c r="T118" i="5"/>
  <c r="R118" i="5"/>
  <c r="P118" i="5"/>
  <c r="BI117" i="5"/>
  <c r="BH117" i="5"/>
  <c r="BG117" i="5"/>
  <c r="BF117" i="5"/>
  <c r="T117" i="5"/>
  <c r="R117" i="5"/>
  <c r="P117" i="5"/>
  <c r="BI116" i="5"/>
  <c r="BH116" i="5"/>
  <c r="BG116" i="5"/>
  <c r="BF116" i="5"/>
  <c r="T116" i="5"/>
  <c r="R116" i="5"/>
  <c r="P116" i="5"/>
  <c r="BI114" i="5"/>
  <c r="BH114" i="5"/>
  <c r="BG114" i="5"/>
  <c r="BF114" i="5"/>
  <c r="T114" i="5"/>
  <c r="R114" i="5"/>
  <c r="P114" i="5"/>
  <c r="BI113" i="5"/>
  <c r="BH113" i="5"/>
  <c r="BG113" i="5"/>
  <c r="BF113" i="5"/>
  <c r="T113" i="5"/>
  <c r="R113" i="5"/>
  <c r="P113" i="5"/>
  <c r="BI112" i="5"/>
  <c r="BH112" i="5"/>
  <c r="BG112" i="5"/>
  <c r="BF112" i="5"/>
  <c r="T112" i="5"/>
  <c r="R112" i="5"/>
  <c r="P112" i="5"/>
  <c r="BI111" i="5"/>
  <c r="BH111" i="5"/>
  <c r="BG111" i="5"/>
  <c r="BF111" i="5"/>
  <c r="T111" i="5"/>
  <c r="R111" i="5"/>
  <c r="P111" i="5"/>
  <c r="BI110" i="5"/>
  <c r="BH110" i="5"/>
  <c r="BG110" i="5"/>
  <c r="BF110" i="5"/>
  <c r="T110" i="5"/>
  <c r="R110" i="5"/>
  <c r="P110" i="5"/>
  <c r="BI109" i="5"/>
  <c r="BH109" i="5"/>
  <c r="BG109" i="5"/>
  <c r="BF109" i="5"/>
  <c r="T109" i="5"/>
  <c r="R109" i="5"/>
  <c r="P109" i="5"/>
  <c r="BI108" i="5"/>
  <c r="BH108" i="5"/>
  <c r="BG108" i="5"/>
  <c r="BF108" i="5"/>
  <c r="T108" i="5"/>
  <c r="R108" i="5"/>
  <c r="P108" i="5"/>
  <c r="BI107" i="5"/>
  <c r="BH107" i="5"/>
  <c r="BG107" i="5"/>
  <c r="BF107" i="5"/>
  <c r="T107" i="5"/>
  <c r="R107" i="5"/>
  <c r="P107" i="5"/>
  <c r="BI106" i="5"/>
  <c r="BH106" i="5"/>
  <c r="BG106" i="5"/>
  <c r="BF106" i="5"/>
  <c r="T106" i="5"/>
  <c r="R106" i="5"/>
  <c r="P106" i="5"/>
  <c r="BI104" i="5"/>
  <c r="BH104" i="5"/>
  <c r="BG104" i="5"/>
  <c r="BF104" i="5"/>
  <c r="T104" i="5"/>
  <c r="R104" i="5"/>
  <c r="P104" i="5"/>
  <c r="BI103" i="5"/>
  <c r="BH103" i="5"/>
  <c r="BG103" i="5"/>
  <c r="BF103" i="5"/>
  <c r="T103" i="5"/>
  <c r="R103" i="5"/>
  <c r="P103" i="5"/>
  <c r="BI102" i="5"/>
  <c r="BH102" i="5"/>
  <c r="BG102" i="5"/>
  <c r="BF102" i="5"/>
  <c r="T102" i="5"/>
  <c r="R102" i="5"/>
  <c r="P102" i="5"/>
  <c r="BI101" i="5"/>
  <c r="BH101" i="5"/>
  <c r="BG101" i="5"/>
  <c r="BF101" i="5"/>
  <c r="T101" i="5"/>
  <c r="R101" i="5"/>
  <c r="P101" i="5"/>
  <c r="BI100" i="5"/>
  <c r="BH100" i="5"/>
  <c r="BG100" i="5"/>
  <c r="BF100" i="5"/>
  <c r="T100" i="5"/>
  <c r="R100" i="5"/>
  <c r="P100" i="5"/>
  <c r="BI99" i="5"/>
  <c r="BH99" i="5"/>
  <c r="BG99" i="5"/>
  <c r="BF99" i="5"/>
  <c r="T99" i="5"/>
  <c r="R99" i="5"/>
  <c r="P99" i="5"/>
  <c r="BI98" i="5"/>
  <c r="BH98" i="5"/>
  <c r="BG98" i="5"/>
  <c r="BF98" i="5"/>
  <c r="T98" i="5"/>
  <c r="R98" i="5"/>
  <c r="P98" i="5"/>
  <c r="BI97" i="5"/>
  <c r="BH97" i="5"/>
  <c r="BG97" i="5"/>
  <c r="BF97" i="5"/>
  <c r="T97" i="5"/>
  <c r="R97" i="5"/>
  <c r="P97" i="5"/>
  <c r="BI96" i="5"/>
  <c r="BH96" i="5"/>
  <c r="BG96" i="5"/>
  <c r="BF96" i="5"/>
  <c r="T96" i="5"/>
  <c r="R96" i="5"/>
  <c r="P96" i="5"/>
  <c r="BI95" i="5"/>
  <c r="BH95" i="5"/>
  <c r="BG95" i="5"/>
  <c r="BF95" i="5"/>
  <c r="T95" i="5"/>
  <c r="R95" i="5"/>
  <c r="P95" i="5"/>
  <c r="BI93" i="5"/>
  <c r="BH93" i="5"/>
  <c r="BG93" i="5"/>
  <c r="BF93" i="5"/>
  <c r="T93" i="5"/>
  <c r="R93" i="5"/>
  <c r="P93" i="5"/>
  <c r="BI92" i="5"/>
  <c r="BH92" i="5"/>
  <c r="BG92" i="5"/>
  <c r="BF92" i="5"/>
  <c r="T92" i="5"/>
  <c r="R92" i="5"/>
  <c r="P92" i="5"/>
  <c r="BI91" i="5"/>
  <c r="BH91" i="5"/>
  <c r="BG91" i="5"/>
  <c r="BF91" i="5"/>
  <c r="T91" i="5"/>
  <c r="R91" i="5"/>
  <c r="P91" i="5"/>
  <c r="BI90" i="5"/>
  <c r="BH90" i="5"/>
  <c r="BG90" i="5"/>
  <c r="BF90" i="5"/>
  <c r="T90" i="5"/>
  <c r="R90" i="5"/>
  <c r="P90" i="5"/>
  <c r="BI89" i="5"/>
  <c r="BH89" i="5"/>
  <c r="BG89" i="5"/>
  <c r="BF89" i="5"/>
  <c r="T89" i="5"/>
  <c r="R89" i="5"/>
  <c r="P89" i="5"/>
  <c r="J83" i="5"/>
  <c r="J82" i="5"/>
  <c r="F82" i="5"/>
  <c r="F80" i="5"/>
  <c r="E78" i="5"/>
  <c r="J55" i="5"/>
  <c r="J54" i="5"/>
  <c r="F54" i="5"/>
  <c r="F52" i="5"/>
  <c r="E50" i="5"/>
  <c r="J18" i="5"/>
  <c r="E18" i="5"/>
  <c r="F55" i="5" s="1"/>
  <c r="J17" i="5"/>
  <c r="J12" i="5"/>
  <c r="J52" i="5" s="1"/>
  <c r="E7" i="5"/>
  <c r="E48" i="5"/>
  <c r="J37" i="4"/>
  <c r="J36" i="4"/>
  <c r="AY57" i="1" s="1"/>
  <c r="J35" i="4"/>
  <c r="AX57" i="1"/>
  <c r="BI833" i="4"/>
  <c r="BH833" i="4"/>
  <c r="BG833" i="4"/>
  <c r="BF833" i="4"/>
  <c r="T833" i="4"/>
  <c r="T832" i="4" s="1"/>
  <c r="R833" i="4"/>
  <c r="R832" i="4"/>
  <c r="P833" i="4"/>
  <c r="P832" i="4" s="1"/>
  <c r="BI830" i="4"/>
  <c r="BH830" i="4"/>
  <c r="BG830" i="4"/>
  <c r="BF830" i="4"/>
  <c r="T830" i="4"/>
  <c r="R830" i="4"/>
  <c r="P830" i="4"/>
  <c r="BI827" i="4"/>
  <c r="BH827" i="4"/>
  <c r="BG827" i="4"/>
  <c r="BF827" i="4"/>
  <c r="T827" i="4"/>
  <c r="R827" i="4"/>
  <c r="P827" i="4"/>
  <c r="BI824" i="4"/>
  <c r="BH824" i="4"/>
  <c r="BG824" i="4"/>
  <c r="BF824" i="4"/>
  <c r="T824" i="4"/>
  <c r="R824" i="4"/>
  <c r="P824" i="4"/>
  <c r="BI819" i="4"/>
  <c r="BH819" i="4"/>
  <c r="BG819" i="4"/>
  <c r="BF819" i="4"/>
  <c r="T819" i="4"/>
  <c r="R819" i="4"/>
  <c r="P819" i="4"/>
  <c r="BI814" i="4"/>
  <c r="BH814" i="4"/>
  <c r="BG814" i="4"/>
  <c r="BF814" i="4"/>
  <c r="T814" i="4"/>
  <c r="R814" i="4"/>
  <c r="P814" i="4"/>
  <c r="BI800" i="4"/>
  <c r="BH800" i="4"/>
  <c r="BG800" i="4"/>
  <c r="BF800" i="4"/>
  <c r="T800" i="4"/>
  <c r="R800" i="4"/>
  <c r="P800" i="4"/>
  <c r="BI791" i="4"/>
  <c r="BH791" i="4"/>
  <c r="BG791" i="4"/>
  <c r="BF791" i="4"/>
  <c r="T791" i="4"/>
  <c r="R791" i="4"/>
  <c r="P791" i="4"/>
  <c r="BI779" i="4"/>
  <c r="BH779" i="4"/>
  <c r="BG779" i="4"/>
  <c r="BF779" i="4"/>
  <c r="T779" i="4"/>
  <c r="R779" i="4"/>
  <c r="P779" i="4"/>
  <c r="BI760" i="4"/>
  <c r="BH760" i="4"/>
  <c r="BG760" i="4"/>
  <c r="BF760" i="4"/>
  <c r="T760" i="4"/>
  <c r="R760" i="4"/>
  <c r="P760" i="4"/>
  <c r="BI757" i="4"/>
  <c r="BH757" i="4"/>
  <c r="BG757" i="4"/>
  <c r="BF757" i="4"/>
  <c r="T757" i="4"/>
  <c r="R757" i="4"/>
  <c r="P757" i="4"/>
  <c r="BI755" i="4"/>
  <c r="BH755" i="4"/>
  <c r="BG755" i="4"/>
  <c r="BF755" i="4"/>
  <c r="T755" i="4"/>
  <c r="R755" i="4"/>
  <c r="P755" i="4"/>
  <c r="BI745" i="4"/>
  <c r="BH745" i="4"/>
  <c r="BG745" i="4"/>
  <c r="BF745" i="4"/>
  <c r="T745" i="4"/>
  <c r="R745" i="4"/>
  <c r="P745" i="4"/>
  <c r="BI743" i="4"/>
  <c r="BH743" i="4"/>
  <c r="BG743" i="4"/>
  <c r="BF743" i="4"/>
  <c r="T743" i="4"/>
  <c r="R743" i="4"/>
  <c r="P743" i="4"/>
  <c r="BI741" i="4"/>
  <c r="BH741" i="4"/>
  <c r="BG741" i="4"/>
  <c r="BF741" i="4"/>
  <c r="T741" i="4"/>
  <c r="R741" i="4"/>
  <c r="P741" i="4"/>
  <c r="BI739" i="4"/>
  <c r="BH739" i="4"/>
  <c r="BG739" i="4"/>
  <c r="BF739" i="4"/>
  <c r="T739" i="4"/>
  <c r="R739" i="4"/>
  <c r="P739" i="4"/>
  <c r="BI732" i="4"/>
  <c r="BH732" i="4"/>
  <c r="BG732" i="4"/>
  <c r="BF732" i="4"/>
  <c r="T732" i="4"/>
  <c r="R732" i="4"/>
  <c r="P732" i="4"/>
  <c r="BI729" i="4"/>
  <c r="BH729" i="4"/>
  <c r="BG729" i="4"/>
  <c r="BF729" i="4"/>
  <c r="T729" i="4"/>
  <c r="R729" i="4"/>
  <c r="P729" i="4"/>
  <c r="BI726" i="4"/>
  <c r="BH726" i="4"/>
  <c r="BG726" i="4"/>
  <c r="BF726" i="4"/>
  <c r="T726" i="4"/>
  <c r="R726" i="4"/>
  <c r="P726" i="4"/>
  <c r="BI724" i="4"/>
  <c r="BH724" i="4"/>
  <c r="BG724" i="4"/>
  <c r="BF724" i="4"/>
  <c r="T724" i="4"/>
  <c r="R724" i="4"/>
  <c r="P724" i="4"/>
  <c r="BI722" i="4"/>
  <c r="BH722" i="4"/>
  <c r="BG722" i="4"/>
  <c r="BF722" i="4"/>
  <c r="T722" i="4"/>
  <c r="R722" i="4"/>
  <c r="P722" i="4"/>
  <c r="BI720" i="4"/>
  <c r="BH720" i="4"/>
  <c r="BG720" i="4"/>
  <c r="BF720" i="4"/>
  <c r="T720" i="4"/>
  <c r="R720" i="4"/>
  <c r="P720" i="4"/>
  <c r="BI718" i="4"/>
  <c r="BH718" i="4"/>
  <c r="BG718" i="4"/>
  <c r="BF718" i="4"/>
  <c r="T718" i="4"/>
  <c r="R718" i="4"/>
  <c r="P718" i="4"/>
  <c r="BI713" i="4"/>
  <c r="BH713" i="4"/>
  <c r="BG713" i="4"/>
  <c r="BF713" i="4"/>
  <c r="T713" i="4"/>
  <c r="R713" i="4"/>
  <c r="P713" i="4"/>
  <c r="BI710" i="4"/>
  <c r="BH710" i="4"/>
  <c r="BG710" i="4"/>
  <c r="BF710" i="4"/>
  <c r="T710" i="4"/>
  <c r="R710" i="4"/>
  <c r="P710" i="4"/>
  <c r="BI707" i="4"/>
  <c r="BH707" i="4"/>
  <c r="BG707" i="4"/>
  <c r="BF707" i="4"/>
  <c r="T707" i="4"/>
  <c r="R707" i="4"/>
  <c r="P707" i="4"/>
  <c r="BI704" i="4"/>
  <c r="BH704" i="4"/>
  <c r="BG704" i="4"/>
  <c r="BF704" i="4"/>
  <c r="T704" i="4"/>
  <c r="R704" i="4"/>
  <c r="P704" i="4"/>
  <c r="BI701" i="4"/>
  <c r="BH701" i="4"/>
  <c r="BG701" i="4"/>
  <c r="BF701" i="4"/>
  <c r="T701" i="4"/>
  <c r="R701" i="4"/>
  <c r="P701" i="4"/>
  <c r="BI696" i="4"/>
  <c r="BH696" i="4"/>
  <c r="BG696" i="4"/>
  <c r="BF696" i="4"/>
  <c r="T696" i="4"/>
  <c r="R696" i="4"/>
  <c r="P696" i="4"/>
  <c r="BI693" i="4"/>
  <c r="BH693" i="4"/>
  <c r="BG693" i="4"/>
  <c r="BF693" i="4"/>
  <c r="T693" i="4"/>
  <c r="R693" i="4"/>
  <c r="P693" i="4"/>
  <c r="BI690" i="4"/>
  <c r="BH690" i="4"/>
  <c r="BG690" i="4"/>
  <c r="BF690" i="4"/>
  <c r="T690" i="4"/>
  <c r="R690" i="4"/>
  <c r="P690" i="4"/>
  <c r="BI688" i="4"/>
  <c r="BH688" i="4"/>
  <c r="BG688" i="4"/>
  <c r="BF688" i="4"/>
  <c r="T688" i="4"/>
  <c r="R688" i="4"/>
  <c r="P688" i="4"/>
  <c r="BI685" i="4"/>
  <c r="BH685" i="4"/>
  <c r="BG685" i="4"/>
  <c r="BF685" i="4"/>
  <c r="T685" i="4"/>
  <c r="R685" i="4"/>
  <c r="P685" i="4"/>
  <c r="BI683" i="4"/>
  <c r="BH683" i="4"/>
  <c r="BG683" i="4"/>
  <c r="BF683" i="4"/>
  <c r="T683" i="4"/>
  <c r="R683" i="4"/>
  <c r="P683" i="4"/>
  <c r="BI675" i="4"/>
  <c r="BH675" i="4"/>
  <c r="BG675" i="4"/>
  <c r="BF675" i="4"/>
  <c r="T675" i="4"/>
  <c r="R675" i="4"/>
  <c r="P675" i="4"/>
  <c r="BI667" i="4"/>
  <c r="BH667" i="4"/>
  <c r="BG667" i="4"/>
  <c r="BF667" i="4"/>
  <c r="T667" i="4"/>
  <c r="R667" i="4"/>
  <c r="P667" i="4"/>
  <c r="BI665" i="4"/>
  <c r="BH665" i="4"/>
  <c r="BG665" i="4"/>
  <c r="BF665" i="4"/>
  <c r="T665" i="4"/>
  <c r="R665" i="4"/>
  <c r="P665" i="4"/>
  <c r="BI656" i="4"/>
  <c r="BH656" i="4"/>
  <c r="BG656" i="4"/>
  <c r="BF656" i="4"/>
  <c r="T656" i="4"/>
  <c r="R656" i="4"/>
  <c r="P656" i="4"/>
  <c r="BI651" i="4"/>
  <c r="BH651" i="4"/>
  <c r="BG651" i="4"/>
  <c r="BF651" i="4"/>
  <c r="T651" i="4"/>
  <c r="R651" i="4"/>
  <c r="P651" i="4"/>
  <c r="BI648" i="4"/>
  <c r="BH648" i="4"/>
  <c r="BG648" i="4"/>
  <c r="BF648" i="4"/>
  <c r="T648" i="4"/>
  <c r="R648" i="4"/>
  <c r="P648" i="4"/>
  <c r="BI645" i="4"/>
  <c r="BH645" i="4"/>
  <c r="BG645" i="4"/>
  <c r="BF645" i="4"/>
  <c r="T645" i="4"/>
  <c r="R645" i="4"/>
  <c r="P645" i="4"/>
  <c r="BI642" i="4"/>
  <c r="BH642" i="4"/>
  <c r="BG642" i="4"/>
  <c r="BF642" i="4"/>
  <c r="T642" i="4"/>
  <c r="R642" i="4"/>
  <c r="P642" i="4"/>
  <c r="BI639" i="4"/>
  <c r="BH639" i="4"/>
  <c r="BG639" i="4"/>
  <c r="BF639" i="4"/>
  <c r="T639" i="4"/>
  <c r="R639" i="4"/>
  <c r="P639" i="4"/>
  <c r="BI637" i="4"/>
  <c r="BH637" i="4"/>
  <c r="BG637" i="4"/>
  <c r="BF637" i="4"/>
  <c r="T637" i="4"/>
  <c r="R637" i="4"/>
  <c r="P637" i="4"/>
  <c r="BI628" i="4"/>
  <c r="BH628" i="4"/>
  <c r="BG628" i="4"/>
  <c r="BF628" i="4"/>
  <c r="T628" i="4"/>
  <c r="R628" i="4"/>
  <c r="P628" i="4"/>
  <c r="BI625" i="4"/>
  <c r="BH625" i="4"/>
  <c r="BG625" i="4"/>
  <c r="BF625" i="4"/>
  <c r="T625" i="4"/>
  <c r="R625" i="4"/>
  <c r="P625" i="4"/>
  <c r="BI622" i="4"/>
  <c r="BH622" i="4"/>
  <c r="BG622" i="4"/>
  <c r="BF622" i="4"/>
  <c r="T622" i="4"/>
  <c r="R622" i="4"/>
  <c r="P622" i="4"/>
  <c r="BI621" i="4"/>
  <c r="BH621" i="4"/>
  <c r="BG621" i="4"/>
  <c r="BF621" i="4"/>
  <c r="T621" i="4"/>
  <c r="R621" i="4"/>
  <c r="P621" i="4"/>
  <c r="BI618" i="4"/>
  <c r="BH618" i="4"/>
  <c r="BG618" i="4"/>
  <c r="BF618" i="4"/>
  <c r="T618" i="4"/>
  <c r="R618" i="4"/>
  <c r="P618" i="4"/>
  <c r="BI617" i="4"/>
  <c r="BH617" i="4"/>
  <c r="BG617" i="4"/>
  <c r="BF617" i="4"/>
  <c r="T617" i="4"/>
  <c r="R617" i="4"/>
  <c r="P617" i="4"/>
  <c r="BI614" i="4"/>
  <c r="BH614" i="4"/>
  <c r="BG614" i="4"/>
  <c r="BF614" i="4"/>
  <c r="T614" i="4"/>
  <c r="R614" i="4"/>
  <c r="P614" i="4"/>
  <c r="BI611" i="4"/>
  <c r="BH611" i="4"/>
  <c r="BG611" i="4"/>
  <c r="BF611" i="4"/>
  <c r="T611" i="4"/>
  <c r="R611" i="4"/>
  <c r="P611" i="4"/>
  <c r="BI610" i="4"/>
  <c r="BH610" i="4"/>
  <c r="BG610" i="4"/>
  <c r="BF610" i="4"/>
  <c r="T610" i="4"/>
  <c r="R610" i="4"/>
  <c r="P610" i="4"/>
  <c r="BI608" i="4"/>
  <c r="BH608" i="4"/>
  <c r="BG608" i="4"/>
  <c r="BF608" i="4"/>
  <c r="T608" i="4"/>
  <c r="R608" i="4"/>
  <c r="P608" i="4"/>
  <c r="BI607" i="4"/>
  <c r="BH607" i="4"/>
  <c r="BG607" i="4"/>
  <c r="BF607" i="4"/>
  <c r="T607" i="4"/>
  <c r="R607" i="4"/>
  <c r="P607" i="4"/>
  <c r="BI604" i="4"/>
  <c r="BH604" i="4"/>
  <c r="BG604" i="4"/>
  <c r="BF604" i="4"/>
  <c r="T604" i="4"/>
  <c r="R604" i="4"/>
  <c r="P604" i="4"/>
  <c r="BI603" i="4"/>
  <c r="BH603" i="4"/>
  <c r="BG603" i="4"/>
  <c r="BF603" i="4"/>
  <c r="T603" i="4"/>
  <c r="R603" i="4"/>
  <c r="P603" i="4"/>
  <c r="BI600" i="4"/>
  <c r="BH600" i="4"/>
  <c r="BG600" i="4"/>
  <c r="BF600" i="4"/>
  <c r="T600" i="4"/>
  <c r="R600" i="4"/>
  <c r="P600" i="4"/>
  <c r="BI599" i="4"/>
  <c r="BH599" i="4"/>
  <c r="BG599" i="4"/>
  <c r="BF599" i="4"/>
  <c r="T599" i="4"/>
  <c r="R599" i="4"/>
  <c r="P599" i="4"/>
  <c r="BI596" i="4"/>
  <c r="BH596" i="4"/>
  <c r="BG596" i="4"/>
  <c r="BF596" i="4"/>
  <c r="T596" i="4"/>
  <c r="R596" i="4"/>
  <c r="P596" i="4"/>
  <c r="BI595" i="4"/>
  <c r="BH595" i="4"/>
  <c r="BG595" i="4"/>
  <c r="BF595" i="4"/>
  <c r="T595" i="4"/>
  <c r="R595" i="4"/>
  <c r="P595" i="4"/>
  <c r="BI592" i="4"/>
  <c r="BH592" i="4"/>
  <c r="BG592" i="4"/>
  <c r="BF592" i="4"/>
  <c r="T592" i="4"/>
  <c r="R592" i="4"/>
  <c r="P592" i="4"/>
  <c r="BI591" i="4"/>
  <c r="BH591" i="4"/>
  <c r="BG591" i="4"/>
  <c r="BF591" i="4"/>
  <c r="T591" i="4"/>
  <c r="R591" i="4"/>
  <c r="P591" i="4"/>
  <c r="BI590" i="4"/>
  <c r="BH590" i="4"/>
  <c r="BG590" i="4"/>
  <c r="BF590" i="4"/>
  <c r="T590" i="4"/>
  <c r="R590" i="4"/>
  <c r="P590" i="4"/>
  <c r="BI587" i="4"/>
  <c r="BH587" i="4"/>
  <c r="BG587" i="4"/>
  <c r="BF587" i="4"/>
  <c r="T587" i="4"/>
  <c r="R587" i="4"/>
  <c r="P587" i="4"/>
  <c r="BI586" i="4"/>
  <c r="BH586" i="4"/>
  <c r="BG586" i="4"/>
  <c r="BF586" i="4"/>
  <c r="T586" i="4"/>
  <c r="R586" i="4"/>
  <c r="P586" i="4"/>
  <c r="BI583" i="4"/>
  <c r="BH583" i="4"/>
  <c r="BG583" i="4"/>
  <c r="BF583" i="4"/>
  <c r="T583" i="4"/>
  <c r="R583" i="4"/>
  <c r="P583" i="4"/>
  <c r="BI582" i="4"/>
  <c r="BH582" i="4"/>
  <c r="BG582" i="4"/>
  <c r="BF582" i="4"/>
  <c r="T582" i="4"/>
  <c r="R582" i="4"/>
  <c r="P582" i="4"/>
  <c r="BI580" i="4"/>
  <c r="BH580" i="4"/>
  <c r="BG580" i="4"/>
  <c r="BF580" i="4"/>
  <c r="T580" i="4"/>
  <c r="R580" i="4"/>
  <c r="P580" i="4"/>
  <c r="BI579" i="4"/>
  <c r="BH579" i="4"/>
  <c r="BG579" i="4"/>
  <c r="BF579" i="4"/>
  <c r="T579" i="4"/>
  <c r="R579" i="4"/>
  <c r="P579" i="4"/>
  <c r="BI577" i="4"/>
  <c r="BH577" i="4"/>
  <c r="BG577" i="4"/>
  <c r="BF577" i="4"/>
  <c r="T577" i="4"/>
  <c r="R577" i="4"/>
  <c r="P577" i="4"/>
  <c r="BI576" i="4"/>
  <c r="BH576" i="4"/>
  <c r="BG576" i="4"/>
  <c r="BF576" i="4"/>
  <c r="T576" i="4"/>
  <c r="R576" i="4"/>
  <c r="P576" i="4"/>
  <c r="BI574" i="4"/>
  <c r="BH574" i="4"/>
  <c r="BG574" i="4"/>
  <c r="BF574" i="4"/>
  <c r="T574" i="4"/>
  <c r="R574" i="4"/>
  <c r="P574" i="4"/>
  <c r="BI573" i="4"/>
  <c r="BH573" i="4"/>
  <c r="BG573" i="4"/>
  <c r="BF573" i="4"/>
  <c r="T573" i="4"/>
  <c r="R573" i="4"/>
  <c r="P573" i="4"/>
  <c r="BI572" i="4"/>
  <c r="BH572" i="4"/>
  <c r="BG572" i="4"/>
  <c r="BF572" i="4"/>
  <c r="T572" i="4"/>
  <c r="R572" i="4"/>
  <c r="P572" i="4"/>
  <c r="BI570" i="4"/>
  <c r="BH570" i="4"/>
  <c r="BG570" i="4"/>
  <c r="BF570" i="4"/>
  <c r="T570" i="4"/>
  <c r="R570" i="4"/>
  <c r="P570" i="4"/>
  <c r="BI568" i="4"/>
  <c r="BH568" i="4"/>
  <c r="BG568" i="4"/>
  <c r="BF568" i="4"/>
  <c r="T568" i="4"/>
  <c r="R568" i="4"/>
  <c r="P568" i="4"/>
  <c r="BI566" i="4"/>
  <c r="BH566" i="4"/>
  <c r="BG566" i="4"/>
  <c r="BF566" i="4"/>
  <c r="T566" i="4"/>
  <c r="R566" i="4"/>
  <c r="P566" i="4"/>
  <c r="BI561" i="4"/>
  <c r="BH561" i="4"/>
  <c r="BG561" i="4"/>
  <c r="BF561" i="4"/>
  <c r="T561" i="4"/>
  <c r="R561" i="4"/>
  <c r="P561" i="4"/>
  <c r="BI558" i="4"/>
  <c r="BH558" i="4"/>
  <c r="BG558" i="4"/>
  <c r="BF558" i="4"/>
  <c r="T558" i="4"/>
  <c r="R558" i="4"/>
  <c r="P558" i="4"/>
  <c r="BI556" i="4"/>
  <c r="BH556" i="4"/>
  <c r="BG556" i="4"/>
  <c r="BF556" i="4"/>
  <c r="T556" i="4"/>
  <c r="R556" i="4"/>
  <c r="P556" i="4"/>
  <c r="BI552" i="4"/>
  <c r="BH552" i="4"/>
  <c r="BG552" i="4"/>
  <c r="BF552" i="4"/>
  <c r="T552" i="4"/>
  <c r="R552" i="4"/>
  <c r="P552" i="4"/>
  <c r="BI548" i="4"/>
  <c r="BH548" i="4"/>
  <c r="BG548" i="4"/>
  <c r="BF548" i="4"/>
  <c r="T548" i="4"/>
  <c r="R548" i="4"/>
  <c r="P548" i="4"/>
  <c r="BI546" i="4"/>
  <c r="BH546" i="4"/>
  <c r="BG546" i="4"/>
  <c r="BF546" i="4"/>
  <c r="T546" i="4"/>
  <c r="R546" i="4"/>
  <c r="P546" i="4"/>
  <c r="BI542" i="4"/>
  <c r="BH542" i="4"/>
  <c r="BG542" i="4"/>
  <c r="BF542" i="4"/>
  <c r="T542" i="4"/>
  <c r="R542" i="4"/>
  <c r="P542" i="4"/>
  <c r="BI539" i="4"/>
  <c r="BH539" i="4"/>
  <c r="BG539" i="4"/>
  <c r="BF539" i="4"/>
  <c r="T539" i="4"/>
  <c r="R539" i="4"/>
  <c r="P539" i="4"/>
  <c r="BI537" i="4"/>
  <c r="BH537" i="4"/>
  <c r="BG537" i="4"/>
  <c r="BF537" i="4"/>
  <c r="T537" i="4"/>
  <c r="R537" i="4"/>
  <c r="P537" i="4"/>
  <c r="BI534" i="4"/>
  <c r="BH534" i="4"/>
  <c r="BG534" i="4"/>
  <c r="BF534" i="4"/>
  <c r="T534" i="4"/>
  <c r="R534" i="4"/>
  <c r="P534" i="4"/>
  <c r="BI530" i="4"/>
  <c r="BH530" i="4"/>
  <c r="BG530" i="4"/>
  <c r="BF530" i="4"/>
  <c r="T530" i="4"/>
  <c r="R530" i="4"/>
  <c r="P530" i="4"/>
  <c r="BI526" i="4"/>
  <c r="BH526" i="4"/>
  <c r="BG526" i="4"/>
  <c r="BF526" i="4"/>
  <c r="T526" i="4"/>
  <c r="R526" i="4"/>
  <c r="P526" i="4"/>
  <c r="BI522" i="4"/>
  <c r="BH522" i="4"/>
  <c r="BG522" i="4"/>
  <c r="BF522" i="4"/>
  <c r="T522" i="4"/>
  <c r="R522" i="4"/>
  <c r="P522" i="4"/>
  <c r="BI518" i="4"/>
  <c r="BH518" i="4"/>
  <c r="BG518" i="4"/>
  <c r="BF518" i="4"/>
  <c r="T518" i="4"/>
  <c r="R518" i="4"/>
  <c r="P518" i="4"/>
  <c r="BI515" i="4"/>
  <c r="BH515" i="4"/>
  <c r="BG515" i="4"/>
  <c r="BF515" i="4"/>
  <c r="T515" i="4"/>
  <c r="R515" i="4"/>
  <c r="P515" i="4"/>
  <c r="BI513" i="4"/>
  <c r="BH513" i="4"/>
  <c r="BG513" i="4"/>
  <c r="BF513" i="4"/>
  <c r="T513" i="4"/>
  <c r="R513" i="4"/>
  <c r="P513" i="4"/>
  <c r="BI510" i="4"/>
  <c r="BH510" i="4"/>
  <c r="BG510" i="4"/>
  <c r="BF510" i="4"/>
  <c r="T510" i="4"/>
  <c r="R510" i="4"/>
  <c r="P510" i="4"/>
  <c r="BI508" i="4"/>
  <c r="BH508" i="4"/>
  <c r="BG508" i="4"/>
  <c r="BF508" i="4"/>
  <c r="T508" i="4"/>
  <c r="R508" i="4"/>
  <c r="P508" i="4"/>
  <c r="BI505" i="4"/>
  <c r="BH505" i="4"/>
  <c r="BG505" i="4"/>
  <c r="BF505" i="4"/>
  <c r="T505" i="4"/>
  <c r="R505" i="4"/>
  <c r="P505" i="4"/>
  <c r="BI503" i="4"/>
  <c r="BH503" i="4"/>
  <c r="BG503" i="4"/>
  <c r="BF503" i="4"/>
  <c r="T503" i="4"/>
  <c r="R503" i="4"/>
  <c r="P503" i="4"/>
  <c r="BI500" i="4"/>
  <c r="BH500" i="4"/>
  <c r="BG500" i="4"/>
  <c r="BF500" i="4"/>
  <c r="T500" i="4"/>
  <c r="R500" i="4"/>
  <c r="P500" i="4"/>
  <c r="BI497" i="4"/>
  <c r="BH497" i="4"/>
  <c r="BG497" i="4"/>
  <c r="BF497" i="4"/>
  <c r="T497" i="4"/>
  <c r="R497" i="4"/>
  <c r="P497" i="4"/>
  <c r="BI492" i="4"/>
  <c r="BH492" i="4"/>
  <c r="BG492" i="4"/>
  <c r="BF492" i="4"/>
  <c r="T492" i="4"/>
  <c r="R492" i="4"/>
  <c r="P492" i="4"/>
  <c r="BI489" i="4"/>
  <c r="BH489" i="4"/>
  <c r="BG489" i="4"/>
  <c r="BF489" i="4"/>
  <c r="T489" i="4"/>
  <c r="R489" i="4"/>
  <c r="P489" i="4"/>
  <c r="BI486" i="4"/>
  <c r="BH486" i="4"/>
  <c r="BG486" i="4"/>
  <c r="BF486" i="4"/>
  <c r="T486" i="4"/>
  <c r="R486" i="4"/>
  <c r="P486" i="4"/>
  <c r="BI476" i="4"/>
  <c r="BH476" i="4"/>
  <c r="BG476" i="4"/>
  <c r="BF476" i="4"/>
  <c r="T476" i="4"/>
  <c r="R476" i="4"/>
  <c r="P476" i="4"/>
  <c r="BI474" i="4"/>
  <c r="BH474" i="4"/>
  <c r="BG474" i="4"/>
  <c r="BF474" i="4"/>
  <c r="T474" i="4"/>
  <c r="R474" i="4"/>
  <c r="P474" i="4"/>
  <c r="BI470" i="4"/>
  <c r="BH470" i="4"/>
  <c r="BG470" i="4"/>
  <c r="BF470" i="4"/>
  <c r="T470" i="4"/>
  <c r="R470" i="4"/>
  <c r="P470" i="4"/>
  <c r="BI467" i="4"/>
  <c r="BH467" i="4"/>
  <c r="BG467" i="4"/>
  <c r="BF467" i="4"/>
  <c r="T467" i="4"/>
  <c r="R467" i="4"/>
  <c r="P467" i="4"/>
  <c r="BI464" i="4"/>
  <c r="BH464" i="4"/>
  <c r="BG464" i="4"/>
  <c r="BF464" i="4"/>
  <c r="T464" i="4"/>
  <c r="R464" i="4"/>
  <c r="P464" i="4"/>
  <c r="BI461" i="4"/>
  <c r="BH461" i="4"/>
  <c r="BG461" i="4"/>
  <c r="BF461" i="4"/>
  <c r="T461" i="4"/>
  <c r="R461" i="4"/>
  <c r="P461" i="4"/>
  <c r="BI454" i="4"/>
  <c r="BH454" i="4"/>
  <c r="BG454" i="4"/>
  <c r="BF454" i="4"/>
  <c r="T454" i="4"/>
  <c r="R454" i="4"/>
  <c r="P454" i="4"/>
  <c r="BI446" i="4"/>
  <c r="BH446" i="4"/>
  <c r="BG446" i="4"/>
  <c r="BF446" i="4"/>
  <c r="T446" i="4"/>
  <c r="R446" i="4"/>
  <c r="P446" i="4"/>
  <c r="BI443" i="4"/>
  <c r="BH443" i="4"/>
  <c r="BG443" i="4"/>
  <c r="BF443" i="4"/>
  <c r="T443" i="4"/>
  <c r="R443" i="4"/>
  <c r="P443" i="4"/>
  <c r="BI439" i="4"/>
  <c r="BH439" i="4"/>
  <c r="BG439" i="4"/>
  <c r="BF439" i="4"/>
  <c r="T439" i="4"/>
  <c r="R439" i="4"/>
  <c r="P439" i="4"/>
  <c r="BI435" i="4"/>
  <c r="BH435" i="4"/>
  <c r="BG435" i="4"/>
  <c r="BF435" i="4"/>
  <c r="T435" i="4"/>
  <c r="T434" i="4" s="1"/>
  <c r="R435" i="4"/>
  <c r="R434" i="4" s="1"/>
  <c r="P435" i="4"/>
  <c r="P434" i="4" s="1"/>
  <c r="BI428" i="4"/>
  <c r="BH428" i="4"/>
  <c r="BG428" i="4"/>
  <c r="BF428" i="4"/>
  <c r="T428" i="4"/>
  <c r="R428" i="4"/>
  <c r="P428" i="4"/>
  <c r="BI426" i="4"/>
  <c r="BH426" i="4"/>
  <c r="BG426" i="4"/>
  <c r="BF426" i="4"/>
  <c r="T426" i="4"/>
  <c r="R426" i="4"/>
  <c r="P426" i="4"/>
  <c r="BI424" i="4"/>
  <c r="BH424" i="4"/>
  <c r="BG424" i="4"/>
  <c r="BF424" i="4"/>
  <c r="T424" i="4"/>
  <c r="R424" i="4"/>
  <c r="P424" i="4"/>
  <c r="BI422" i="4"/>
  <c r="BH422" i="4"/>
  <c r="BG422" i="4"/>
  <c r="BF422" i="4"/>
  <c r="T422" i="4"/>
  <c r="R422" i="4"/>
  <c r="P422" i="4"/>
  <c r="BI419" i="4"/>
  <c r="BH419" i="4"/>
  <c r="BG419" i="4"/>
  <c r="BF419" i="4"/>
  <c r="T419" i="4"/>
  <c r="R419" i="4"/>
  <c r="P419" i="4"/>
  <c r="BI417" i="4"/>
  <c r="BH417" i="4"/>
  <c r="BG417" i="4"/>
  <c r="BF417" i="4"/>
  <c r="T417" i="4"/>
  <c r="R417" i="4"/>
  <c r="P417" i="4"/>
  <c r="BI413" i="4"/>
  <c r="BH413" i="4"/>
  <c r="BG413" i="4"/>
  <c r="BF413" i="4"/>
  <c r="T413" i="4"/>
  <c r="R413" i="4"/>
  <c r="P413" i="4"/>
  <c r="BI410" i="4"/>
  <c r="BH410" i="4"/>
  <c r="BG410" i="4"/>
  <c r="BF410" i="4"/>
  <c r="T410" i="4"/>
  <c r="R410" i="4"/>
  <c r="P410" i="4"/>
  <c r="BI407" i="4"/>
  <c r="BH407" i="4"/>
  <c r="BG407" i="4"/>
  <c r="BF407" i="4"/>
  <c r="T407" i="4"/>
  <c r="R407" i="4"/>
  <c r="P407" i="4"/>
  <c r="BI404" i="4"/>
  <c r="BH404" i="4"/>
  <c r="BG404" i="4"/>
  <c r="BF404" i="4"/>
  <c r="T404" i="4"/>
  <c r="R404" i="4"/>
  <c r="P404" i="4"/>
  <c r="BI401" i="4"/>
  <c r="BH401" i="4"/>
  <c r="BG401" i="4"/>
  <c r="BF401" i="4"/>
  <c r="T401" i="4"/>
  <c r="R401" i="4"/>
  <c r="P401" i="4"/>
  <c r="BI399" i="4"/>
  <c r="BH399" i="4"/>
  <c r="BG399" i="4"/>
  <c r="BF399" i="4"/>
  <c r="T399" i="4"/>
  <c r="R399" i="4"/>
  <c r="P399" i="4"/>
  <c r="BI394" i="4"/>
  <c r="BH394" i="4"/>
  <c r="BG394" i="4"/>
  <c r="BF394" i="4"/>
  <c r="T394" i="4"/>
  <c r="R394" i="4"/>
  <c r="P394" i="4"/>
  <c r="BI388" i="4"/>
  <c r="BH388" i="4"/>
  <c r="BG388" i="4"/>
  <c r="BF388" i="4"/>
  <c r="T388" i="4"/>
  <c r="R388" i="4"/>
  <c r="P388" i="4"/>
  <c r="BI385" i="4"/>
  <c r="BH385" i="4"/>
  <c r="BG385" i="4"/>
  <c r="BF385" i="4"/>
  <c r="T385" i="4"/>
  <c r="R385" i="4"/>
  <c r="P385" i="4"/>
  <c r="BI382" i="4"/>
  <c r="BH382" i="4"/>
  <c r="BG382" i="4"/>
  <c r="BF382" i="4"/>
  <c r="T382" i="4"/>
  <c r="R382" i="4"/>
  <c r="P382" i="4"/>
  <c r="BI379" i="4"/>
  <c r="BH379" i="4"/>
  <c r="BG379" i="4"/>
  <c r="BF379" i="4"/>
  <c r="T379" i="4"/>
  <c r="R379" i="4"/>
  <c r="P379" i="4"/>
  <c r="BI376" i="4"/>
  <c r="BH376" i="4"/>
  <c r="BG376" i="4"/>
  <c r="BF376" i="4"/>
  <c r="T376" i="4"/>
  <c r="R376" i="4"/>
  <c r="P376" i="4"/>
  <c r="BI370" i="4"/>
  <c r="BH370" i="4"/>
  <c r="BG370" i="4"/>
  <c r="BF370" i="4"/>
  <c r="T370" i="4"/>
  <c r="R370" i="4"/>
  <c r="P370" i="4"/>
  <c r="BI367" i="4"/>
  <c r="BH367" i="4"/>
  <c r="BG367" i="4"/>
  <c r="BF367" i="4"/>
  <c r="T367" i="4"/>
  <c r="R367" i="4"/>
  <c r="P367" i="4"/>
  <c r="BI362" i="4"/>
  <c r="BH362" i="4"/>
  <c r="BG362" i="4"/>
  <c r="BF362" i="4"/>
  <c r="T362" i="4"/>
  <c r="R362" i="4"/>
  <c r="P362" i="4"/>
  <c r="BI359" i="4"/>
  <c r="BH359" i="4"/>
  <c r="BG359" i="4"/>
  <c r="BF359" i="4"/>
  <c r="T359" i="4"/>
  <c r="R359" i="4"/>
  <c r="P359" i="4"/>
  <c r="BI356" i="4"/>
  <c r="BH356" i="4"/>
  <c r="BG356" i="4"/>
  <c r="BF356" i="4"/>
  <c r="T356" i="4"/>
  <c r="R356" i="4"/>
  <c r="P356" i="4"/>
  <c r="BI351" i="4"/>
  <c r="BH351" i="4"/>
  <c r="BG351" i="4"/>
  <c r="BF351" i="4"/>
  <c r="T351" i="4"/>
  <c r="R351" i="4"/>
  <c r="P351" i="4"/>
  <c r="BI348" i="4"/>
  <c r="BH348" i="4"/>
  <c r="BG348" i="4"/>
  <c r="BF348" i="4"/>
  <c r="T348" i="4"/>
  <c r="R348" i="4"/>
  <c r="P348" i="4"/>
  <c r="BI345" i="4"/>
  <c r="BH345" i="4"/>
  <c r="BG345" i="4"/>
  <c r="BF345" i="4"/>
  <c r="T345" i="4"/>
  <c r="R345" i="4"/>
  <c r="P345" i="4"/>
  <c r="BI342" i="4"/>
  <c r="BH342" i="4"/>
  <c r="BG342" i="4"/>
  <c r="BF342" i="4"/>
  <c r="T342" i="4"/>
  <c r="R342" i="4"/>
  <c r="P342" i="4"/>
  <c r="BI339" i="4"/>
  <c r="BH339" i="4"/>
  <c r="BG339" i="4"/>
  <c r="BF339" i="4"/>
  <c r="T339" i="4"/>
  <c r="R339" i="4"/>
  <c r="P339" i="4"/>
  <c r="BI336" i="4"/>
  <c r="BH336" i="4"/>
  <c r="BG336" i="4"/>
  <c r="BF336" i="4"/>
  <c r="T336" i="4"/>
  <c r="R336" i="4"/>
  <c r="P336" i="4"/>
  <c r="BI333" i="4"/>
  <c r="BH333" i="4"/>
  <c r="BG333" i="4"/>
  <c r="BF333" i="4"/>
  <c r="T333" i="4"/>
  <c r="R333" i="4"/>
  <c r="P333" i="4"/>
  <c r="BI328" i="4"/>
  <c r="BH328" i="4"/>
  <c r="BG328" i="4"/>
  <c r="BF328" i="4"/>
  <c r="T328" i="4"/>
  <c r="R328" i="4"/>
  <c r="P328" i="4"/>
  <c r="BI323" i="4"/>
  <c r="BH323" i="4"/>
  <c r="BG323" i="4"/>
  <c r="BF323" i="4"/>
  <c r="T323" i="4"/>
  <c r="R323" i="4"/>
  <c r="P323" i="4"/>
  <c r="BI320" i="4"/>
  <c r="BH320" i="4"/>
  <c r="BG320" i="4"/>
  <c r="BF320" i="4"/>
  <c r="T320" i="4"/>
  <c r="R320" i="4"/>
  <c r="P320" i="4"/>
  <c r="BI315" i="4"/>
  <c r="BH315" i="4"/>
  <c r="BG315" i="4"/>
  <c r="BF315" i="4"/>
  <c r="T315" i="4"/>
  <c r="R315" i="4"/>
  <c r="P315" i="4"/>
  <c r="BI312" i="4"/>
  <c r="BH312" i="4"/>
  <c r="BG312" i="4"/>
  <c r="BF312" i="4"/>
  <c r="T312" i="4"/>
  <c r="R312" i="4"/>
  <c r="P312" i="4"/>
  <c r="BI310" i="4"/>
  <c r="BH310" i="4"/>
  <c r="BG310" i="4"/>
  <c r="BF310" i="4"/>
  <c r="T310" i="4"/>
  <c r="R310" i="4"/>
  <c r="P310" i="4"/>
  <c r="BI307" i="4"/>
  <c r="BH307" i="4"/>
  <c r="BG307" i="4"/>
  <c r="BF307" i="4"/>
  <c r="T307" i="4"/>
  <c r="R307" i="4"/>
  <c r="P307" i="4"/>
  <c r="BI304" i="4"/>
  <c r="BH304" i="4"/>
  <c r="BG304" i="4"/>
  <c r="BF304" i="4"/>
  <c r="T304" i="4"/>
  <c r="R304" i="4"/>
  <c r="P304" i="4"/>
  <c r="BI302" i="4"/>
  <c r="BH302" i="4"/>
  <c r="BG302" i="4"/>
  <c r="BF302" i="4"/>
  <c r="T302" i="4"/>
  <c r="R302" i="4"/>
  <c r="P302" i="4"/>
  <c r="BI301" i="4"/>
  <c r="BH301" i="4"/>
  <c r="BG301" i="4"/>
  <c r="BF301" i="4"/>
  <c r="T301" i="4"/>
  <c r="R301" i="4"/>
  <c r="P301" i="4"/>
  <c r="BI299" i="4"/>
  <c r="BH299" i="4"/>
  <c r="BG299" i="4"/>
  <c r="BF299" i="4"/>
  <c r="T299" i="4"/>
  <c r="R299" i="4"/>
  <c r="P299" i="4"/>
  <c r="BI296" i="4"/>
  <c r="BH296" i="4"/>
  <c r="BG296" i="4"/>
  <c r="BF296" i="4"/>
  <c r="T296" i="4"/>
  <c r="R296" i="4"/>
  <c r="P296" i="4"/>
  <c r="BI293" i="4"/>
  <c r="BH293" i="4"/>
  <c r="BG293" i="4"/>
  <c r="BF293" i="4"/>
  <c r="T293" i="4"/>
  <c r="R293" i="4"/>
  <c r="P293" i="4"/>
  <c r="BI290" i="4"/>
  <c r="BH290" i="4"/>
  <c r="BG290" i="4"/>
  <c r="BF290" i="4"/>
  <c r="T290" i="4"/>
  <c r="R290" i="4"/>
  <c r="P290" i="4"/>
  <c r="BI288" i="4"/>
  <c r="BH288" i="4"/>
  <c r="BG288" i="4"/>
  <c r="BF288" i="4"/>
  <c r="T288" i="4"/>
  <c r="R288" i="4"/>
  <c r="P288" i="4"/>
  <c r="BI286" i="4"/>
  <c r="BH286" i="4"/>
  <c r="BG286" i="4"/>
  <c r="BF286" i="4"/>
  <c r="T286" i="4"/>
  <c r="R286" i="4"/>
  <c r="P286" i="4"/>
  <c r="BI283" i="4"/>
  <c r="BH283" i="4"/>
  <c r="BG283" i="4"/>
  <c r="BF283" i="4"/>
  <c r="T283" i="4"/>
  <c r="R283" i="4"/>
  <c r="P283" i="4"/>
  <c r="BI281" i="4"/>
  <c r="BH281" i="4"/>
  <c r="BG281" i="4"/>
  <c r="BF281" i="4"/>
  <c r="T281" i="4"/>
  <c r="R281" i="4"/>
  <c r="P281" i="4"/>
  <c r="BI278" i="4"/>
  <c r="BH278" i="4"/>
  <c r="BG278" i="4"/>
  <c r="BF278" i="4"/>
  <c r="T278" i="4"/>
  <c r="R278" i="4"/>
  <c r="P278" i="4"/>
  <c r="BI275" i="4"/>
  <c r="BH275" i="4"/>
  <c r="BG275" i="4"/>
  <c r="BF275" i="4"/>
  <c r="T275" i="4"/>
  <c r="R275" i="4"/>
  <c r="P275" i="4"/>
  <c r="BI271" i="4"/>
  <c r="BH271" i="4"/>
  <c r="BG271" i="4"/>
  <c r="BF271" i="4"/>
  <c r="T271" i="4"/>
  <c r="T270" i="4"/>
  <c r="R271" i="4"/>
  <c r="R270" i="4" s="1"/>
  <c r="P271" i="4"/>
  <c r="P270" i="4"/>
  <c r="BI267" i="4"/>
  <c r="BH267" i="4"/>
  <c r="BG267" i="4"/>
  <c r="BF267" i="4"/>
  <c r="T267" i="4"/>
  <c r="R267" i="4"/>
  <c r="P267" i="4"/>
  <c r="BI264" i="4"/>
  <c r="BH264" i="4"/>
  <c r="BG264" i="4"/>
  <c r="BF264" i="4"/>
  <c r="T264" i="4"/>
  <c r="R264" i="4"/>
  <c r="P264" i="4"/>
  <c r="BI261" i="4"/>
  <c r="BH261" i="4"/>
  <c r="BG261" i="4"/>
  <c r="BF261" i="4"/>
  <c r="T261" i="4"/>
  <c r="R261" i="4"/>
  <c r="P261" i="4"/>
  <c r="BI258" i="4"/>
  <c r="BH258" i="4"/>
  <c r="BG258" i="4"/>
  <c r="BF258" i="4"/>
  <c r="T258" i="4"/>
  <c r="R258" i="4"/>
  <c r="P258" i="4"/>
  <c r="BI254" i="4"/>
  <c r="BH254" i="4"/>
  <c r="BG254" i="4"/>
  <c r="BF254" i="4"/>
  <c r="T254" i="4"/>
  <c r="R254" i="4"/>
  <c r="P254" i="4"/>
  <c r="BI252" i="4"/>
  <c r="BH252" i="4"/>
  <c r="BG252" i="4"/>
  <c r="BF252" i="4"/>
  <c r="T252" i="4"/>
  <c r="R252" i="4"/>
  <c r="P252" i="4"/>
  <c r="BI247" i="4"/>
  <c r="BH247" i="4"/>
  <c r="BG247" i="4"/>
  <c r="BF247" i="4"/>
  <c r="T247" i="4"/>
  <c r="R247" i="4"/>
  <c r="P247" i="4"/>
  <c r="BI241" i="4"/>
  <c r="BH241" i="4"/>
  <c r="BG241" i="4"/>
  <c r="BF241" i="4"/>
  <c r="T241" i="4"/>
  <c r="R241" i="4"/>
  <c r="P241" i="4"/>
  <c r="BI239" i="4"/>
  <c r="BH239" i="4"/>
  <c r="BG239" i="4"/>
  <c r="BF239" i="4"/>
  <c r="T239" i="4"/>
  <c r="R239" i="4"/>
  <c r="P239" i="4"/>
  <c r="BI233" i="4"/>
  <c r="BH233" i="4"/>
  <c r="BG233" i="4"/>
  <c r="BF233" i="4"/>
  <c r="T233" i="4"/>
  <c r="R233" i="4"/>
  <c r="P233" i="4"/>
  <c r="BI227" i="4"/>
  <c r="BH227" i="4"/>
  <c r="BG227" i="4"/>
  <c r="BF227" i="4"/>
  <c r="T227" i="4"/>
  <c r="R227" i="4"/>
  <c r="P227" i="4"/>
  <c r="BI223" i="4"/>
  <c r="BH223" i="4"/>
  <c r="BG223" i="4"/>
  <c r="BF223" i="4"/>
  <c r="T223" i="4"/>
  <c r="R223" i="4"/>
  <c r="P223" i="4"/>
  <c r="BI221" i="4"/>
  <c r="BH221" i="4"/>
  <c r="BG221" i="4"/>
  <c r="BF221" i="4"/>
  <c r="T221" i="4"/>
  <c r="R221" i="4"/>
  <c r="P221" i="4"/>
  <c r="BI219" i="4"/>
  <c r="BH219" i="4"/>
  <c r="BG219" i="4"/>
  <c r="BF219" i="4"/>
  <c r="T219" i="4"/>
  <c r="R219" i="4"/>
  <c r="P219" i="4"/>
  <c r="BI213" i="4"/>
  <c r="BH213" i="4"/>
  <c r="BG213" i="4"/>
  <c r="BF213" i="4"/>
  <c r="T213" i="4"/>
  <c r="R213" i="4"/>
  <c r="P213" i="4"/>
  <c r="BI211" i="4"/>
  <c r="BH211" i="4"/>
  <c r="BG211" i="4"/>
  <c r="BF211" i="4"/>
  <c r="T211" i="4"/>
  <c r="R211" i="4"/>
  <c r="P211" i="4"/>
  <c r="BI204" i="4"/>
  <c r="BH204" i="4"/>
  <c r="BG204" i="4"/>
  <c r="BF204" i="4"/>
  <c r="T204" i="4"/>
  <c r="R204" i="4"/>
  <c r="P204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8" i="4"/>
  <c r="BH198" i="4"/>
  <c r="BG198" i="4"/>
  <c r="BF198" i="4"/>
  <c r="T198" i="4"/>
  <c r="R198" i="4"/>
  <c r="P198" i="4"/>
  <c r="BI196" i="4"/>
  <c r="BH196" i="4"/>
  <c r="BG196" i="4"/>
  <c r="BF196" i="4"/>
  <c r="T196" i="4"/>
  <c r="R196" i="4"/>
  <c r="P196" i="4"/>
  <c r="BI193" i="4"/>
  <c r="BH193" i="4"/>
  <c r="BG193" i="4"/>
  <c r="BF193" i="4"/>
  <c r="T193" i="4"/>
  <c r="R193" i="4"/>
  <c r="P193" i="4"/>
  <c r="BI191" i="4"/>
  <c r="BH191" i="4"/>
  <c r="BG191" i="4"/>
  <c r="BF191" i="4"/>
  <c r="T191" i="4"/>
  <c r="R191" i="4"/>
  <c r="P191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75" i="4"/>
  <c r="BH175" i="4"/>
  <c r="BG175" i="4"/>
  <c r="BF175" i="4"/>
  <c r="T175" i="4"/>
  <c r="R175" i="4"/>
  <c r="P175" i="4"/>
  <c r="BI168" i="4"/>
  <c r="BH168" i="4"/>
  <c r="BG168" i="4"/>
  <c r="BF168" i="4"/>
  <c r="T168" i="4"/>
  <c r="R168" i="4"/>
  <c r="P168" i="4"/>
  <c r="BI165" i="4"/>
  <c r="BH165" i="4"/>
  <c r="BG165" i="4"/>
  <c r="BF165" i="4"/>
  <c r="T165" i="4"/>
  <c r="R165" i="4"/>
  <c r="P165" i="4"/>
  <c r="BI162" i="4"/>
  <c r="BH162" i="4"/>
  <c r="BG162" i="4"/>
  <c r="BF162" i="4"/>
  <c r="T162" i="4"/>
  <c r="R162" i="4"/>
  <c r="P162" i="4"/>
  <c r="BI159" i="4"/>
  <c r="BH159" i="4"/>
  <c r="BG159" i="4"/>
  <c r="BF159" i="4"/>
  <c r="T159" i="4"/>
  <c r="R159" i="4"/>
  <c r="P159" i="4"/>
  <c r="BI156" i="4"/>
  <c r="BH156" i="4"/>
  <c r="BG156" i="4"/>
  <c r="BF156" i="4"/>
  <c r="T156" i="4"/>
  <c r="R156" i="4"/>
  <c r="P156" i="4"/>
  <c r="BI151" i="4"/>
  <c r="BH151" i="4"/>
  <c r="BG151" i="4"/>
  <c r="BF151" i="4"/>
  <c r="T151" i="4"/>
  <c r="R151" i="4"/>
  <c r="P151" i="4"/>
  <c r="BI145" i="4"/>
  <c r="BH145" i="4"/>
  <c r="BG145" i="4"/>
  <c r="BF145" i="4"/>
  <c r="T145" i="4"/>
  <c r="R145" i="4"/>
  <c r="P145" i="4"/>
  <c r="BI140" i="4"/>
  <c r="BH140" i="4"/>
  <c r="BG140" i="4"/>
  <c r="BF140" i="4"/>
  <c r="T140" i="4"/>
  <c r="R140" i="4"/>
  <c r="P140" i="4"/>
  <c r="BI137" i="4"/>
  <c r="BH137" i="4"/>
  <c r="BG137" i="4"/>
  <c r="BF137" i="4"/>
  <c r="T137" i="4"/>
  <c r="R137" i="4"/>
  <c r="P137" i="4"/>
  <c r="BI135" i="4"/>
  <c r="BH135" i="4"/>
  <c r="BG135" i="4"/>
  <c r="BF135" i="4"/>
  <c r="T135" i="4"/>
  <c r="R135" i="4"/>
  <c r="P135" i="4"/>
  <c r="BI132" i="4"/>
  <c r="BH132" i="4"/>
  <c r="BG132" i="4"/>
  <c r="BF132" i="4"/>
  <c r="T132" i="4"/>
  <c r="R132" i="4"/>
  <c r="P132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3" i="4"/>
  <c r="BH123" i="4"/>
  <c r="BG123" i="4"/>
  <c r="BF123" i="4"/>
  <c r="T123" i="4"/>
  <c r="R123" i="4"/>
  <c r="P123" i="4"/>
  <c r="BI119" i="4"/>
  <c r="BH119" i="4"/>
  <c r="BG119" i="4"/>
  <c r="BF119" i="4"/>
  <c r="T119" i="4"/>
  <c r="R119" i="4"/>
  <c r="P119" i="4"/>
  <c r="BI116" i="4"/>
  <c r="BH116" i="4"/>
  <c r="BG116" i="4"/>
  <c r="BF116" i="4"/>
  <c r="T116" i="4"/>
  <c r="R116" i="4"/>
  <c r="P116" i="4"/>
  <c r="J109" i="4"/>
  <c r="J108" i="4"/>
  <c r="F108" i="4"/>
  <c r="F106" i="4"/>
  <c r="E104" i="4"/>
  <c r="J55" i="4"/>
  <c r="J54" i="4"/>
  <c r="F54" i="4"/>
  <c r="F52" i="4"/>
  <c r="E50" i="4"/>
  <c r="J18" i="4"/>
  <c r="E18" i="4"/>
  <c r="F109" i="4" s="1"/>
  <c r="J17" i="4"/>
  <c r="J12" i="4"/>
  <c r="J52" i="4" s="1"/>
  <c r="E7" i="4"/>
  <c r="E102" i="4" s="1"/>
  <c r="J37" i="3"/>
  <c r="J36" i="3"/>
  <c r="AY56" i="1" s="1"/>
  <c r="J35" i="3"/>
  <c r="AX56" i="1"/>
  <c r="BI781" i="3"/>
  <c r="BH781" i="3"/>
  <c r="BG781" i="3"/>
  <c r="BF781" i="3"/>
  <c r="T781" i="3"/>
  <c r="R781" i="3"/>
  <c r="P781" i="3"/>
  <c r="BI776" i="3"/>
  <c r="BH776" i="3"/>
  <c r="BG776" i="3"/>
  <c r="BF776" i="3"/>
  <c r="T776" i="3"/>
  <c r="R776" i="3"/>
  <c r="P776" i="3"/>
  <c r="BI769" i="3"/>
  <c r="BH769" i="3"/>
  <c r="BG769" i="3"/>
  <c r="BF769" i="3"/>
  <c r="T769" i="3"/>
  <c r="R769" i="3"/>
  <c r="P769" i="3"/>
  <c r="BI762" i="3"/>
  <c r="BH762" i="3"/>
  <c r="BG762" i="3"/>
  <c r="BF762" i="3"/>
  <c r="T762" i="3"/>
  <c r="R762" i="3"/>
  <c r="P762" i="3"/>
  <c r="BI756" i="3"/>
  <c r="BH756" i="3"/>
  <c r="BG756" i="3"/>
  <c r="BF756" i="3"/>
  <c r="T756" i="3"/>
  <c r="R756" i="3"/>
  <c r="P756" i="3"/>
  <c r="BI749" i="3"/>
  <c r="BH749" i="3"/>
  <c r="BG749" i="3"/>
  <c r="BF749" i="3"/>
  <c r="T749" i="3"/>
  <c r="R749" i="3"/>
  <c r="P749" i="3"/>
  <c r="BI739" i="3"/>
  <c r="BH739" i="3"/>
  <c r="BG739" i="3"/>
  <c r="BF739" i="3"/>
  <c r="T739" i="3"/>
  <c r="R739" i="3"/>
  <c r="P739" i="3"/>
  <c r="BI736" i="3"/>
  <c r="BH736" i="3"/>
  <c r="BG736" i="3"/>
  <c r="BF736" i="3"/>
  <c r="T736" i="3"/>
  <c r="R736" i="3"/>
  <c r="P736" i="3"/>
  <c r="BI734" i="3"/>
  <c r="BH734" i="3"/>
  <c r="BG734" i="3"/>
  <c r="BF734" i="3"/>
  <c r="T734" i="3"/>
  <c r="R734" i="3"/>
  <c r="P734" i="3"/>
  <c r="BI727" i="3"/>
  <c r="BH727" i="3"/>
  <c r="BG727" i="3"/>
  <c r="BF727" i="3"/>
  <c r="T727" i="3"/>
  <c r="R727" i="3"/>
  <c r="P727" i="3"/>
  <c r="BI716" i="3"/>
  <c r="BH716" i="3"/>
  <c r="BG716" i="3"/>
  <c r="BF716" i="3"/>
  <c r="T716" i="3"/>
  <c r="R716" i="3"/>
  <c r="P716" i="3"/>
  <c r="BI714" i="3"/>
  <c r="BH714" i="3"/>
  <c r="BG714" i="3"/>
  <c r="BF714" i="3"/>
  <c r="T714" i="3"/>
  <c r="R714" i="3"/>
  <c r="P714" i="3"/>
  <c r="BI712" i="3"/>
  <c r="BH712" i="3"/>
  <c r="BG712" i="3"/>
  <c r="BF712" i="3"/>
  <c r="T712" i="3"/>
  <c r="R712" i="3"/>
  <c r="P712" i="3"/>
  <c r="BI710" i="3"/>
  <c r="BH710" i="3"/>
  <c r="BG710" i="3"/>
  <c r="BF710" i="3"/>
  <c r="T710" i="3"/>
  <c r="R710" i="3"/>
  <c r="P710" i="3"/>
  <c r="BI701" i="3"/>
  <c r="BH701" i="3"/>
  <c r="BG701" i="3"/>
  <c r="BF701" i="3"/>
  <c r="T701" i="3"/>
  <c r="R701" i="3"/>
  <c r="P701" i="3"/>
  <c r="BI698" i="3"/>
  <c r="BH698" i="3"/>
  <c r="BG698" i="3"/>
  <c r="BF698" i="3"/>
  <c r="T698" i="3"/>
  <c r="R698" i="3"/>
  <c r="P698" i="3"/>
  <c r="BI695" i="3"/>
  <c r="BH695" i="3"/>
  <c r="BG695" i="3"/>
  <c r="BF695" i="3"/>
  <c r="T695" i="3"/>
  <c r="R695" i="3"/>
  <c r="P695" i="3"/>
  <c r="BI693" i="3"/>
  <c r="BH693" i="3"/>
  <c r="BG693" i="3"/>
  <c r="BF693" i="3"/>
  <c r="T693" i="3"/>
  <c r="R693" i="3"/>
  <c r="P693" i="3"/>
  <c r="BI691" i="3"/>
  <c r="BH691" i="3"/>
  <c r="BG691" i="3"/>
  <c r="BF691" i="3"/>
  <c r="T691" i="3"/>
  <c r="R691" i="3"/>
  <c r="P691" i="3"/>
  <c r="BI689" i="3"/>
  <c r="BH689" i="3"/>
  <c r="BG689" i="3"/>
  <c r="BF689" i="3"/>
  <c r="T689" i="3"/>
  <c r="R689" i="3"/>
  <c r="P689" i="3"/>
  <c r="BI687" i="3"/>
  <c r="BH687" i="3"/>
  <c r="BG687" i="3"/>
  <c r="BF687" i="3"/>
  <c r="T687" i="3"/>
  <c r="R687" i="3"/>
  <c r="P687" i="3"/>
  <c r="BI682" i="3"/>
  <c r="BH682" i="3"/>
  <c r="BG682" i="3"/>
  <c r="BF682" i="3"/>
  <c r="T682" i="3"/>
  <c r="R682" i="3"/>
  <c r="P682" i="3"/>
  <c r="BI680" i="3"/>
  <c r="BH680" i="3"/>
  <c r="BG680" i="3"/>
  <c r="BF680" i="3"/>
  <c r="T680" i="3"/>
  <c r="R680" i="3"/>
  <c r="P680" i="3"/>
  <c r="BI675" i="3"/>
  <c r="BH675" i="3"/>
  <c r="BG675" i="3"/>
  <c r="BF675" i="3"/>
  <c r="T675" i="3"/>
  <c r="R675" i="3"/>
  <c r="P675" i="3"/>
  <c r="BI672" i="3"/>
  <c r="BH672" i="3"/>
  <c r="BG672" i="3"/>
  <c r="BF672" i="3"/>
  <c r="T672" i="3"/>
  <c r="R672" i="3"/>
  <c r="P672" i="3"/>
  <c r="BI669" i="3"/>
  <c r="BH669" i="3"/>
  <c r="BG669" i="3"/>
  <c r="BF669" i="3"/>
  <c r="T669" i="3"/>
  <c r="R669" i="3"/>
  <c r="P669" i="3"/>
  <c r="BI666" i="3"/>
  <c r="BH666" i="3"/>
  <c r="BG666" i="3"/>
  <c r="BF666" i="3"/>
  <c r="T666" i="3"/>
  <c r="R666" i="3"/>
  <c r="P666" i="3"/>
  <c r="BI663" i="3"/>
  <c r="BH663" i="3"/>
  <c r="BG663" i="3"/>
  <c r="BF663" i="3"/>
  <c r="T663" i="3"/>
  <c r="R663" i="3"/>
  <c r="P663" i="3"/>
  <c r="BI661" i="3"/>
  <c r="BH661" i="3"/>
  <c r="BG661" i="3"/>
  <c r="BF661" i="3"/>
  <c r="T661" i="3"/>
  <c r="R661" i="3"/>
  <c r="P661" i="3"/>
  <c r="BI658" i="3"/>
  <c r="BH658" i="3"/>
  <c r="BG658" i="3"/>
  <c r="BF658" i="3"/>
  <c r="T658" i="3"/>
  <c r="R658" i="3"/>
  <c r="P658" i="3"/>
  <c r="BI656" i="3"/>
  <c r="BH656" i="3"/>
  <c r="BG656" i="3"/>
  <c r="BF656" i="3"/>
  <c r="T656" i="3"/>
  <c r="R656" i="3"/>
  <c r="P656" i="3"/>
  <c r="BI651" i="3"/>
  <c r="BH651" i="3"/>
  <c r="BG651" i="3"/>
  <c r="BF651" i="3"/>
  <c r="T651" i="3"/>
  <c r="R651" i="3"/>
  <c r="P651" i="3"/>
  <c r="BI648" i="3"/>
  <c r="BH648" i="3"/>
  <c r="BG648" i="3"/>
  <c r="BF648" i="3"/>
  <c r="T648" i="3"/>
  <c r="R648" i="3"/>
  <c r="P648" i="3"/>
  <c r="BI646" i="3"/>
  <c r="BH646" i="3"/>
  <c r="BG646" i="3"/>
  <c r="BF646" i="3"/>
  <c r="T646" i="3"/>
  <c r="R646" i="3"/>
  <c r="P646" i="3"/>
  <c r="BI641" i="3"/>
  <c r="BH641" i="3"/>
  <c r="BG641" i="3"/>
  <c r="BF641" i="3"/>
  <c r="T641" i="3"/>
  <c r="R641" i="3"/>
  <c r="P641" i="3"/>
  <c r="BI639" i="3"/>
  <c r="BH639" i="3"/>
  <c r="BG639" i="3"/>
  <c r="BF639" i="3"/>
  <c r="T639" i="3"/>
  <c r="R639" i="3"/>
  <c r="P639" i="3"/>
  <c r="BI637" i="3"/>
  <c r="BH637" i="3"/>
  <c r="BG637" i="3"/>
  <c r="BF637" i="3"/>
  <c r="T637" i="3"/>
  <c r="R637" i="3"/>
  <c r="P637" i="3"/>
  <c r="BI635" i="3"/>
  <c r="BH635" i="3"/>
  <c r="BG635" i="3"/>
  <c r="BF635" i="3"/>
  <c r="T635" i="3"/>
  <c r="R635" i="3"/>
  <c r="P635" i="3"/>
  <c r="BI630" i="3"/>
  <c r="BH630" i="3"/>
  <c r="BG630" i="3"/>
  <c r="BF630" i="3"/>
  <c r="T630" i="3"/>
  <c r="R630" i="3"/>
  <c r="P630" i="3"/>
  <c r="BI627" i="3"/>
  <c r="BH627" i="3"/>
  <c r="BG627" i="3"/>
  <c r="BF627" i="3"/>
  <c r="T627" i="3"/>
  <c r="R627" i="3"/>
  <c r="P627" i="3"/>
  <c r="BI626" i="3"/>
  <c r="BH626" i="3"/>
  <c r="BG626" i="3"/>
  <c r="BF626" i="3"/>
  <c r="T626" i="3"/>
  <c r="R626" i="3"/>
  <c r="P626" i="3"/>
  <c r="BI623" i="3"/>
  <c r="BH623" i="3"/>
  <c r="BG623" i="3"/>
  <c r="BF623" i="3"/>
  <c r="T623" i="3"/>
  <c r="R623" i="3"/>
  <c r="P623" i="3"/>
  <c r="BI620" i="3"/>
  <c r="BH620" i="3"/>
  <c r="BG620" i="3"/>
  <c r="BF620" i="3"/>
  <c r="T620" i="3"/>
  <c r="R620" i="3"/>
  <c r="P620" i="3"/>
  <c r="BI619" i="3"/>
  <c r="BH619" i="3"/>
  <c r="BG619" i="3"/>
  <c r="BF619" i="3"/>
  <c r="T619" i="3"/>
  <c r="R619" i="3"/>
  <c r="P619" i="3"/>
  <c r="BI616" i="3"/>
  <c r="BH616" i="3"/>
  <c r="BG616" i="3"/>
  <c r="BF616" i="3"/>
  <c r="T616" i="3"/>
  <c r="R616" i="3"/>
  <c r="P616" i="3"/>
  <c r="BI615" i="3"/>
  <c r="BH615" i="3"/>
  <c r="BG615" i="3"/>
  <c r="BF615" i="3"/>
  <c r="T615" i="3"/>
  <c r="R615" i="3"/>
  <c r="P615" i="3"/>
  <c r="BI612" i="3"/>
  <c r="BH612" i="3"/>
  <c r="BG612" i="3"/>
  <c r="BF612" i="3"/>
  <c r="T612" i="3"/>
  <c r="R612" i="3"/>
  <c r="P612" i="3"/>
  <c r="BI611" i="3"/>
  <c r="BH611" i="3"/>
  <c r="BG611" i="3"/>
  <c r="BF611" i="3"/>
  <c r="T611" i="3"/>
  <c r="R611" i="3"/>
  <c r="P611" i="3"/>
  <c r="BI608" i="3"/>
  <c r="BH608" i="3"/>
  <c r="BG608" i="3"/>
  <c r="BF608" i="3"/>
  <c r="T608" i="3"/>
  <c r="R608" i="3"/>
  <c r="P608" i="3"/>
  <c r="BI607" i="3"/>
  <c r="BH607" i="3"/>
  <c r="BG607" i="3"/>
  <c r="BF607" i="3"/>
  <c r="T607" i="3"/>
  <c r="R607" i="3"/>
  <c r="P607" i="3"/>
  <c r="BI605" i="3"/>
  <c r="BH605" i="3"/>
  <c r="BG605" i="3"/>
  <c r="BF605" i="3"/>
  <c r="T605" i="3"/>
  <c r="R605" i="3"/>
  <c r="P605" i="3"/>
  <c r="BI604" i="3"/>
  <c r="BH604" i="3"/>
  <c r="BG604" i="3"/>
  <c r="BF604" i="3"/>
  <c r="T604" i="3"/>
  <c r="R604" i="3"/>
  <c r="P604" i="3"/>
  <c r="BI602" i="3"/>
  <c r="BH602" i="3"/>
  <c r="BG602" i="3"/>
  <c r="BF602" i="3"/>
  <c r="T602" i="3"/>
  <c r="R602" i="3"/>
  <c r="P602" i="3"/>
  <c r="BI601" i="3"/>
  <c r="BH601" i="3"/>
  <c r="BG601" i="3"/>
  <c r="BF601" i="3"/>
  <c r="T601" i="3"/>
  <c r="R601" i="3"/>
  <c r="P601" i="3"/>
  <c r="BI599" i="3"/>
  <c r="BH599" i="3"/>
  <c r="BG599" i="3"/>
  <c r="BF599" i="3"/>
  <c r="T599" i="3"/>
  <c r="R599" i="3"/>
  <c r="P599" i="3"/>
  <c r="BI598" i="3"/>
  <c r="BH598" i="3"/>
  <c r="BG598" i="3"/>
  <c r="BF598" i="3"/>
  <c r="T598" i="3"/>
  <c r="R598" i="3"/>
  <c r="P598" i="3"/>
  <c r="BI597" i="3"/>
  <c r="BH597" i="3"/>
  <c r="BG597" i="3"/>
  <c r="BF597" i="3"/>
  <c r="T597" i="3"/>
  <c r="R597" i="3"/>
  <c r="P597" i="3"/>
  <c r="BI595" i="3"/>
  <c r="BH595" i="3"/>
  <c r="BG595" i="3"/>
  <c r="BF595" i="3"/>
  <c r="T595" i="3"/>
  <c r="R595" i="3"/>
  <c r="P595" i="3"/>
  <c r="BI594" i="3"/>
  <c r="BH594" i="3"/>
  <c r="BG594" i="3"/>
  <c r="BF594" i="3"/>
  <c r="T594" i="3"/>
  <c r="R594" i="3"/>
  <c r="P594" i="3"/>
  <c r="BI593" i="3"/>
  <c r="BH593" i="3"/>
  <c r="BG593" i="3"/>
  <c r="BF593" i="3"/>
  <c r="T593" i="3"/>
  <c r="R593" i="3"/>
  <c r="P593" i="3"/>
  <c r="BI591" i="3"/>
  <c r="BH591" i="3"/>
  <c r="BG591" i="3"/>
  <c r="BF591" i="3"/>
  <c r="T591" i="3"/>
  <c r="R591" i="3"/>
  <c r="P591" i="3"/>
  <c r="BI590" i="3"/>
  <c r="BH590" i="3"/>
  <c r="BG590" i="3"/>
  <c r="BF590" i="3"/>
  <c r="T590" i="3"/>
  <c r="R590" i="3"/>
  <c r="P590" i="3"/>
  <c r="BI589" i="3"/>
  <c r="BH589" i="3"/>
  <c r="BG589" i="3"/>
  <c r="BF589" i="3"/>
  <c r="T589" i="3"/>
  <c r="R589" i="3"/>
  <c r="P589" i="3"/>
  <c r="BI586" i="3"/>
  <c r="BH586" i="3"/>
  <c r="BG586" i="3"/>
  <c r="BF586" i="3"/>
  <c r="T586" i="3"/>
  <c r="R586" i="3"/>
  <c r="P586" i="3"/>
  <c r="BI585" i="3"/>
  <c r="BH585" i="3"/>
  <c r="BG585" i="3"/>
  <c r="BF585" i="3"/>
  <c r="T585" i="3"/>
  <c r="R585" i="3"/>
  <c r="P585" i="3"/>
  <c r="BI583" i="3"/>
  <c r="BH583" i="3"/>
  <c r="BG583" i="3"/>
  <c r="BF583" i="3"/>
  <c r="T583" i="3"/>
  <c r="R583" i="3"/>
  <c r="P583" i="3"/>
  <c r="BI582" i="3"/>
  <c r="BH582" i="3"/>
  <c r="BG582" i="3"/>
  <c r="BF582" i="3"/>
  <c r="T582" i="3"/>
  <c r="R582" i="3"/>
  <c r="P582" i="3"/>
  <c r="BI580" i="3"/>
  <c r="BH580" i="3"/>
  <c r="BG580" i="3"/>
  <c r="BF580" i="3"/>
  <c r="T580" i="3"/>
  <c r="R580" i="3"/>
  <c r="P580" i="3"/>
  <c r="BI577" i="3"/>
  <c r="BH577" i="3"/>
  <c r="BG577" i="3"/>
  <c r="BF577" i="3"/>
  <c r="T577" i="3"/>
  <c r="R577" i="3"/>
  <c r="P577" i="3"/>
  <c r="BI576" i="3"/>
  <c r="BH576" i="3"/>
  <c r="BG576" i="3"/>
  <c r="BF576" i="3"/>
  <c r="T576" i="3"/>
  <c r="R576" i="3"/>
  <c r="P576" i="3"/>
  <c r="BI574" i="3"/>
  <c r="BH574" i="3"/>
  <c r="BG574" i="3"/>
  <c r="BF574" i="3"/>
  <c r="T574" i="3"/>
  <c r="R574" i="3"/>
  <c r="P574" i="3"/>
  <c r="BI572" i="3"/>
  <c r="BH572" i="3"/>
  <c r="BG572" i="3"/>
  <c r="BF572" i="3"/>
  <c r="T572" i="3"/>
  <c r="R572" i="3"/>
  <c r="P572" i="3"/>
  <c r="BI567" i="3"/>
  <c r="BH567" i="3"/>
  <c r="BG567" i="3"/>
  <c r="BF567" i="3"/>
  <c r="T567" i="3"/>
  <c r="R567" i="3"/>
  <c r="P567" i="3"/>
  <c r="BI565" i="3"/>
  <c r="BH565" i="3"/>
  <c r="BG565" i="3"/>
  <c r="BF565" i="3"/>
  <c r="T565" i="3"/>
  <c r="R565" i="3"/>
  <c r="P565" i="3"/>
  <c r="BI563" i="3"/>
  <c r="BH563" i="3"/>
  <c r="BG563" i="3"/>
  <c r="BF563" i="3"/>
  <c r="T563" i="3"/>
  <c r="R563" i="3"/>
  <c r="P563" i="3"/>
  <c r="BI560" i="3"/>
  <c r="BH560" i="3"/>
  <c r="BG560" i="3"/>
  <c r="BF560" i="3"/>
  <c r="T560" i="3"/>
  <c r="R560" i="3"/>
  <c r="P560" i="3"/>
  <c r="BI558" i="3"/>
  <c r="BH558" i="3"/>
  <c r="BG558" i="3"/>
  <c r="BF558" i="3"/>
  <c r="T558" i="3"/>
  <c r="R558" i="3"/>
  <c r="P558" i="3"/>
  <c r="BI553" i="3"/>
  <c r="BH553" i="3"/>
  <c r="BG553" i="3"/>
  <c r="BF553" i="3"/>
  <c r="T553" i="3"/>
  <c r="R553" i="3"/>
  <c r="P553" i="3"/>
  <c r="BI550" i="3"/>
  <c r="BH550" i="3"/>
  <c r="BG550" i="3"/>
  <c r="BF550" i="3"/>
  <c r="T550" i="3"/>
  <c r="R550" i="3"/>
  <c r="P550" i="3"/>
  <c r="BI548" i="3"/>
  <c r="BH548" i="3"/>
  <c r="BG548" i="3"/>
  <c r="BF548" i="3"/>
  <c r="T548" i="3"/>
  <c r="R548" i="3"/>
  <c r="P548" i="3"/>
  <c r="BI546" i="3"/>
  <c r="BH546" i="3"/>
  <c r="BG546" i="3"/>
  <c r="BF546" i="3"/>
  <c r="T546" i="3"/>
  <c r="R546" i="3"/>
  <c r="P546" i="3"/>
  <c r="BI544" i="3"/>
  <c r="BH544" i="3"/>
  <c r="BG544" i="3"/>
  <c r="BF544" i="3"/>
  <c r="T544" i="3"/>
  <c r="R544" i="3"/>
  <c r="P544" i="3"/>
  <c r="BI542" i="3"/>
  <c r="BH542" i="3"/>
  <c r="BG542" i="3"/>
  <c r="BF542" i="3"/>
  <c r="T542" i="3"/>
  <c r="R542" i="3"/>
  <c r="P542" i="3"/>
  <c r="BI539" i="3"/>
  <c r="BH539" i="3"/>
  <c r="BG539" i="3"/>
  <c r="BF539" i="3"/>
  <c r="T539" i="3"/>
  <c r="R539" i="3"/>
  <c r="P539" i="3"/>
  <c r="BI537" i="3"/>
  <c r="BH537" i="3"/>
  <c r="BG537" i="3"/>
  <c r="BF537" i="3"/>
  <c r="T537" i="3"/>
  <c r="R537" i="3"/>
  <c r="P537" i="3"/>
  <c r="BI534" i="3"/>
  <c r="BH534" i="3"/>
  <c r="BG534" i="3"/>
  <c r="BF534" i="3"/>
  <c r="T534" i="3"/>
  <c r="R534" i="3"/>
  <c r="P534" i="3"/>
  <c r="BI531" i="3"/>
  <c r="BH531" i="3"/>
  <c r="BG531" i="3"/>
  <c r="BF531" i="3"/>
  <c r="T531" i="3"/>
  <c r="R531" i="3"/>
  <c r="P531" i="3"/>
  <c r="BI529" i="3"/>
  <c r="BH529" i="3"/>
  <c r="BG529" i="3"/>
  <c r="BF529" i="3"/>
  <c r="T529" i="3"/>
  <c r="R529" i="3"/>
  <c r="P529" i="3"/>
  <c r="BI521" i="3"/>
  <c r="BH521" i="3"/>
  <c r="BG521" i="3"/>
  <c r="BF521" i="3"/>
  <c r="T521" i="3"/>
  <c r="R521" i="3"/>
  <c r="P521" i="3"/>
  <c r="BI519" i="3"/>
  <c r="BH519" i="3"/>
  <c r="BG519" i="3"/>
  <c r="BF519" i="3"/>
  <c r="T519" i="3"/>
  <c r="R519" i="3"/>
  <c r="P519" i="3"/>
  <c r="BI516" i="3"/>
  <c r="BH516" i="3"/>
  <c r="BG516" i="3"/>
  <c r="BF516" i="3"/>
  <c r="T516" i="3"/>
  <c r="R516" i="3"/>
  <c r="P516" i="3"/>
  <c r="BI513" i="3"/>
  <c r="BH513" i="3"/>
  <c r="BG513" i="3"/>
  <c r="BF513" i="3"/>
  <c r="T513" i="3"/>
  <c r="R513" i="3"/>
  <c r="P513" i="3"/>
  <c r="BI510" i="3"/>
  <c r="BH510" i="3"/>
  <c r="BG510" i="3"/>
  <c r="BF510" i="3"/>
  <c r="T510" i="3"/>
  <c r="R510" i="3"/>
  <c r="P510" i="3"/>
  <c r="BI505" i="3"/>
  <c r="BH505" i="3"/>
  <c r="BG505" i="3"/>
  <c r="BF505" i="3"/>
  <c r="T505" i="3"/>
  <c r="R505" i="3"/>
  <c r="P505" i="3"/>
  <c r="BI502" i="3"/>
  <c r="BH502" i="3"/>
  <c r="BG502" i="3"/>
  <c r="BF502" i="3"/>
  <c r="T502" i="3"/>
  <c r="R502" i="3"/>
  <c r="P502" i="3"/>
  <c r="BI498" i="3"/>
  <c r="BH498" i="3"/>
  <c r="BG498" i="3"/>
  <c r="BF498" i="3"/>
  <c r="T498" i="3"/>
  <c r="R498" i="3"/>
  <c r="P498" i="3"/>
  <c r="BI493" i="3"/>
  <c r="BH493" i="3"/>
  <c r="BG493" i="3"/>
  <c r="BF493" i="3"/>
  <c r="T493" i="3"/>
  <c r="R493" i="3"/>
  <c r="P493" i="3"/>
  <c r="BI490" i="3"/>
  <c r="BH490" i="3"/>
  <c r="BG490" i="3"/>
  <c r="BF490" i="3"/>
  <c r="T490" i="3"/>
  <c r="R490" i="3"/>
  <c r="P490" i="3"/>
  <c r="BI485" i="3"/>
  <c r="BH485" i="3"/>
  <c r="BG485" i="3"/>
  <c r="BF485" i="3"/>
  <c r="T485" i="3"/>
  <c r="R485" i="3"/>
  <c r="P485" i="3"/>
  <c r="BI483" i="3"/>
  <c r="BH483" i="3"/>
  <c r="BG483" i="3"/>
  <c r="BF483" i="3"/>
  <c r="T483" i="3"/>
  <c r="R483" i="3"/>
  <c r="P483" i="3"/>
  <c r="BI480" i="3"/>
  <c r="BH480" i="3"/>
  <c r="BG480" i="3"/>
  <c r="BF480" i="3"/>
  <c r="T480" i="3"/>
  <c r="R480" i="3"/>
  <c r="P480" i="3"/>
  <c r="BI478" i="3"/>
  <c r="BH478" i="3"/>
  <c r="BG478" i="3"/>
  <c r="BF478" i="3"/>
  <c r="T478" i="3"/>
  <c r="R478" i="3"/>
  <c r="P478" i="3"/>
  <c r="BI476" i="3"/>
  <c r="BH476" i="3"/>
  <c r="BG476" i="3"/>
  <c r="BF476" i="3"/>
  <c r="T476" i="3"/>
  <c r="R476" i="3"/>
  <c r="P476" i="3"/>
  <c r="BI474" i="3"/>
  <c r="BH474" i="3"/>
  <c r="BG474" i="3"/>
  <c r="BF474" i="3"/>
  <c r="T474" i="3"/>
  <c r="R474" i="3"/>
  <c r="P474" i="3"/>
  <c r="BI471" i="3"/>
  <c r="BH471" i="3"/>
  <c r="BG471" i="3"/>
  <c r="BF471" i="3"/>
  <c r="T471" i="3"/>
  <c r="R471" i="3"/>
  <c r="P471" i="3"/>
  <c r="BI468" i="3"/>
  <c r="BH468" i="3"/>
  <c r="BG468" i="3"/>
  <c r="BF468" i="3"/>
  <c r="T468" i="3"/>
  <c r="R468" i="3"/>
  <c r="P468" i="3"/>
  <c r="BI465" i="3"/>
  <c r="BH465" i="3"/>
  <c r="BG465" i="3"/>
  <c r="BF465" i="3"/>
  <c r="T465" i="3"/>
  <c r="R465" i="3"/>
  <c r="P465" i="3"/>
  <c r="BI463" i="3"/>
  <c r="BH463" i="3"/>
  <c r="BG463" i="3"/>
  <c r="BF463" i="3"/>
  <c r="T463" i="3"/>
  <c r="R463" i="3"/>
  <c r="P463" i="3"/>
  <c r="BI460" i="3"/>
  <c r="BH460" i="3"/>
  <c r="BG460" i="3"/>
  <c r="BF460" i="3"/>
  <c r="T460" i="3"/>
  <c r="R460" i="3"/>
  <c r="P460" i="3"/>
  <c r="BI458" i="3"/>
  <c r="BH458" i="3"/>
  <c r="BG458" i="3"/>
  <c r="BF458" i="3"/>
  <c r="T458" i="3"/>
  <c r="R458" i="3"/>
  <c r="P458" i="3"/>
  <c r="BI453" i="3"/>
  <c r="BH453" i="3"/>
  <c r="BG453" i="3"/>
  <c r="BF453" i="3"/>
  <c r="T453" i="3"/>
  <c r="R453" i="3"/>
  <c r="P453" i="3"/>
  <c r="BI450" i="3"/>
  <c r="BH450" i="3"/>
  <c r="BG450" i="3"/>
  <c r="BF450" i="3"/>
  <c r="T450" i="3"/>
  <c r="R450" i="3"/>
  <c r="P450" i="3"/>
  <c r="BI448" i="3"/>
  <c r="BH448" i="3"/>
  <c r="BG448" i="3"/>
  <c r="BF448" i="3"/>
  <c r="T448" i="3"/>
  <c r="R448" i="3"/>
  <c r="P448" i="3"/>
  <c r="BI445" i="3"/>
  <c r="BH445" i="3"/>
  <c r="BG445" i="3"/>
  <c r="BF445" i="3"/>
  <c r="T445" i="3"/>
  <c r="R445" i="3"/>
  <c r="P445" i="3"/>
  <c r="BI443" i="3"/>
  <c r="BH443" i="3"/>
  <c r="BG443" i="3"/>
  <c r="BF443" i="3"/>
  <c r="T443" i="3"/>
  <c r="R443" i="3"/>
  <c r="P443" i="3"/>
  <c r="BI440" i="3"/>
  <c r="BH440" i="3"/>
  <c r="BG440" i="3"/>
  <c r="BF440" i="3"/>
  <c r="T440" i="3"/>
  <c r="R440" i="3"/>
  <c r="P440" i="3"/>
  <c r="BI436" i="3"/>
  <c r="BH436" i="3"/>
  <c r="BG436" i="3"/>
  <c r="BF436" i="3"/>
  <c r="T436" i="3"/>
  <c r="T435" i="3" s="1"/>
  <c r="R436" i="3"/>
  <c r="R435" i="3"/>
  <c r="P436" i="3"/>
  <c r="P435" i="3" s="1"/>
  <c r="BI433" i="3"/>
  <c r="BH433" i="3"/>
  <c r="BG433" i="3"/>
  <c r="BF433" i="3"/>
  <c r="T433" i="3"/>
  <c r="R433" i="3"/>
  <c r="P433" i="3"/>
  <c r="BI431" i="3"/>
  <c r="BH431" i="3"/>
  <c r="BG431" i="3"/>
  <c r="BF431" i="3"/>
  <c r="T431" i="3"/>
  <c r="R431" i="3"/>
  <c r="P431" i="3"/>
  <c r="BI429" i="3"/>
  <c r="BH429" i="3"/>
  <c r="BG429" i="3"/>
  <c r="BF429" i="3"/>
  <c r="T429" i="3"/>
  <c r="R429" i="3"/>
  <c r="P429" i="3"/>
  <c r="BI428" i="3"/>
  <c r="BH428" i="3"/>
  <c r="BG428" i="3"/>
  <c r="BF428" i="3"/>
  <c r="T428" i="3"/>
  <c r="R428" i="3"/>
  <c r="P428" i="3"/>
  <c r="BI424" i="3"/>
  <c r="BH424" i="3"/>
  <c r="BG424" i="3"/>
  <c r="BF424" i="3"/>
  <c r="T424" i="3"/>
  <c r="R424" i="3"/>
  <c r="P424" i="3"/>
  <c r="BI419" i="3"/>
  <c r="BH419" i="3"/>
  <c r="BG419" i="3"/>
  <c r="BF419" i="3"/>
  <c r="T419" i="3"/>
  <c r="R419" i="3"/>
  <c r="P419" i="3"/>
  <c r="BI416" i="3"/>
  <c r="BH416" i="3"/>
  <c r="BG416" i="3"/>
  <c r="BF416" i="3"/>
  <c r="T416" i="3"/>
  <c r="R416" i="3"/>
  <c r="P416" i="3"/>
  <c r="BI414" i="3"/>
  <c r="BH414" i="3"/>
  <c r="BG414" i="3"/>
  <c r="BF414" i="3"/>
  <c r="T414" i="3"/>
  <c r="R414" i="3"/>
  <c r="P414" i="3"/>
  <c r="BI411" i="3"/>
  <c r="BH411" i="3"/>
  <c r="BG411" i="3"/>
  <c r="BF411" i="3"/>
  <c r="T411" i="3"/>
  <c r="R411" i="3"/>
  <c r="P411" i="3"/>
  <c r="BI408" i="3"/>
  <c r="BH408" i="3"/>
  <c r="BG408" i="3"/>
  <c r="BF408" i="3"/>
  <c r="T408" i="3"/>
  <c r="R408" i="3"/>
  <c r="P408" i="3"/>
  <c r="BI405" i="3"/>
  <c r="BH405" i="3"/>
  <c r="BG405" i="3"/>
  <c r="BF405" i="3"/>
  <c r="T405" i="3"/>
  <c r="R405" i="3"/>
  <c r="P405" i="3"/>
  <c r="BI403" i="3"/>
  <c r="BH403" i="3"/>
  <c r="BG403" i="3"/>
  <c r="BF403" i="3"/>
  <c r="T403" i="3"/>
  <c r="R403" i="3"/>
  <c r="P403" i="3"/>
  <c r="BI401" i="3"/>
  <c r="BH401" i="3"/>
  <c r="BG401" i="3"/>
  <c r="BF401" i="3"/>
  <c r="T401" i="3"/>
  <c r="R401" i="3"/>
  <c r="P401" i="3"/>
  <c r="BI399" i="3"/>
  <c r="BH399" i="3"/>
  <c r="BG399" i="3"/>
  <c r="BF399" i="3"/>
  <c r="T399" i="3"/>
  <c r="R399" i="3"/>
  <c r="P399" i="3"/>
  <c r="BI397" i="3"/>
  <c r="BH397" i="3"/>
  <c r="BG397" i="3"/>
  <c r="BF397" i="3"/>
  <c r="T397" i="3"/>
  <c r="R397" i="3"/>
  <c r="P397" i="3"/>
  <c r="BI394" i="3"/>
  <c r="BH394" i="3"/>
  <c r="BG394" i="3"/>
  <c r="BF394" i="3"/>
  <c r="T394" i="3"/>
  <c r="R394" i="3"/>
  <c r="P394" i="3"/>
  <c r="BI388" i="3"/>
  <c r="BH388" i="3"/>
  <c r="BG388" i="3"/>
  <c r="BF388" i="3"/>
  <c r="T388" i="3"/>
  <c r="T387" i="3"/>
  <c r="R388" i="3"/>
  <c r="R387" i="3" s="1"/>
  <c r="P388" i="3"/>
  <c r="P387" i="3"/>
  <c r="BI385" i="3"/>
  <c r="BH385" i="3"/>
  <c r="BG385" i="3"/>
  <c r="BF385" i="3"/>
  <c r="T385" i="3"/>
  <c r="R385" i="3"/>
  <c r="P385" i="3"/>
  <c r="BI383" i="3"/>
  <c r="BH383" i="3"/>
  <c r="BG383" i="3"/>
  <c r="BF383" i="3"/>
  <c r="T383" i="3"/>
  <c r="R383" i="3"/>
  <c r="P383" i="3"/>
  <c r="BI380" i="3"/>
  <c r="BH380" i="3"/>
  <c r="BG380" i="3"/>
  <c r="BF380" i="3"/>
  <c r="T380" i="3"/>
  <c r="R380" i="3"/>
  <c r="P380" i="3"/>
  <c r="BI375" i="3"/>
  <c r="BH375" i="3"/>
  <c r="BG375" i="3"/>
  <c r="BF375" i="3"/>
  <c r="T375" i="3"/>
  <c r="R375" i="3"/>
  <c r="P375" i="3"/>
  <c r="BI373" i="3"/>
  <c r="BH373" i="3"/>
  <c r="BG373" i="3"/>
  <c r="BF373" i="3"/>
  <c r="T373" i="3"/>
  <c r="R373" i="3"/>
  <c r="P373" i="3"/>
  <c r="BI370" i="3"/>
  <c r="BH370" i="3"/>
  <c r="BG370" i="3"/>
  <c r="BF370" i="3"/>
  <c r="T370" i="3"/>
  <c r="R370" i="3"/>
  <c r="P370" i="3"/>
  <c r="BI365" i="3"/>
  <c r="BH365" i="3"/>
  <c r="BG365" i="3"/>
  <c r="BF365" i="3"/>
  <c r="T365" i="3"/>
  <c r="R365" i="3"/>
  <c r="P365" i="3"/>
  <c r="BI363" i="3"/>
  <c r="BH363" i="3"/>
  <c r="BG363" i="3"/>
  <c r="BF363" i="3"/>
  <c r="T363" i="3"/>
  <c r="R363" i="3"/>
  <c r="P363" i="3"/>
  <c r="BI360" i="3"/>
  <c r="BH360" i="3"/>
  <c r="BG360" i="3"/>
  <c r="BF360" i="3"/>
  <c r="T360" i="3"/>
  <c r="R360" i="3"/>
  <c r="P360" i="3"/>
  <c r="BI358" i="3"/>
  <c r="BH358" i="3"/>
  <c r="BG358" i="3"/>
  <c r="BF358" i="3"/>
  <c r="T358" i="3"/>
  <c r="R358" i="3"/>
  <c r="P358" i="3"/>
  <c r="BI355" i="3"/>
  <c r="BH355" i="3"/>
  <c r="BG355" i="3"/>
  <c r="BF355" i="3"/>
  <c r="T355" i="3"/>
  <c r="R355" i="3"/>
  <c r="P355" i="3"/>
  <c r="BI354" i="3"/>
  <c r="BH354" i="3"/>
  <c r="BG354" i="3"/>
  <c r="BF354" i="3"/>
  <c r="T354" i="3"/>
  <c r="R354" i="3"/>
  <c r="P354" i="3"/>
  <c r="BI352" i="3"/>
  <c r="BH352" i="3"/>
  <c r="BG352" i="3"/>
  <c r="BF352" i="3"/>
  <c r="T352" i="3"/>
  <c r="R352" i="3"/>
  <c r="P352" i="3"/>
  <c r="BI348" i="3"/>
  <c r="BH348" i="3"/>
  <c r="BG348" i="3"/>
  <c r="BF348" i="3"/>
  <c r="T348" i="3"/>
  <c r="R348" i="3"/>
  <c r="P348" i="3"/>
  <c r="BI343" i="3"/>
  <c r="BH343" i="3"/>
  <c r="BG343" i="3"/>
  <c r="BF343" i="3"/>
  <c r="T343" i="3"/>
  <c r="R343" i="3"/>
  <c r="P343" i="3"/>
  <c r="BI341" i="3"/>
  <c r="BH341" i="3"/>
  <c r="BG341" i="3"/>
  <c r="BF341" i="3"/>
  <c r="T341" i="3"/>
  <c r="R341" i="3"/>
  <c r="P341" i="3"/>
  <c r="BI336" i="3"/>
  <c r="BH336" i="3"/>
  <c r="BG336" i="3"/>
  <c r="BF336" i="3"/>
  <c r="T336" i="3"/>
  <c r="R336" i="3"/>
  <c r="P336" i="3"/>
  <c r="BI331" i="3"/>
  <c r="BH331" i="3"/>
  <c r="BG331" i="3"/>
  <c r="BF331" i="3"/>
  <c r="T331" i="3"/>
  <c r="R331" i="3"/>
  <c r="P331" i="3"/>
  <c r="BI327" i="3"/>
  <c r="BH327" i="3"/>
  <c r="BG327" i="3"/>
  <c r="BF327" i="3"/>
  <c r="T327" i="3"/>
  <c r="R327" i="3"/>
  <c r="P327" i="3"/>
  <c r="BI324" i="3"/>
  <c r="BH324" i="3"/>
  <c r="BG324" i="3"/>
  <c r="BF324" i="3"/>
  <c r="T324" i="3"/>
  <c r="R324" i="3"/>
  <c r="P324" i="3"/>
  <c r="BI313" i="3"/>
  <c r="BH313" i="3"/>
  <c r="BG313" i="3"/>
  <c r="BF313" i="3"/>
  <c r="T313" i="3"/>
  <c r="R313" i="3"/>
  <c r="P313" i="3"/>
  <c r="BI311" i="3"/>
  <c r="BH311" i="3"/>
  <c r="BG311" i="3"/>
  <c r="BF311" i="3"/>
  <c r="T311" i="3"/>
  <c r="R311" i="3"/>
  <c r="P311" i="3"/>
  <c r="BI300" i="3"/>
  <c r="BH300" i="3"/>
  <c r="BG300" i="3"/>
  <c r="BF300" i="3"/>
  <c r="T300" i="3"/>
  <c r="R300" i="3"/>
  <c r="P300" i="3"/>
  <c r="BI296" i="3"/>
  <c r="BH296" i="3"/>
  <c r="BG296" i="3"/>
  <c r="BF296" i="3"/>
  <c r="T296" i="3"/>
  <c r="R296" i="3"/>
  <c r="P296" i="3"/>
  <c r="BI294" i="3"/>
  <c r="BH294" i="3"/>
  <c r="BG294" i="3"/>
  <c r="BF294" i="3"/>
  <c r="T294" i="3"/>
  <c r="R294" i="3"/>
  <c r="P294" i="3"/>
  <c r="BI280" i="3"/>
  <c r="BH280" i="3"/>
  <c r="BG280" i="3"/>
  <c r="BF280" i="3"/>
  <c r="T280" i="3"/>
  <c r="R280" i="3"/>
  <c r="P280" i="3"/>
  <c r="BI275" i="3"/>
  <c r="BH275" i="3"/>
  <c r="BG275" i="3"/>
  <c r="BF275" i="3"/>
  <c r="T275" i="3"/>
  <c r="R275" i="3"/>
  <c r="P275" i="3"/>
  <c r="BI261" i="3"/>
  <c r="BH261" i="3"/>
  <c r="BG261" i="3"/>
  <c r="BF261" i="3"/>
  <c r="T261" i="3"/>
  <c r="R261" i="3"/>
  <c r="P261" i="3"/>
  <c r="BI247" i="3"/>
  <c r="BH247" i="3"/>
  <c r="BG247" i="3"/>
  <c r="BF247" i="3"/>
  <c r="T247" i="3"/>
  <c r="R247" i="3"/>
  <c r="P247" i="3"/>
  <c r="BI242" i="3"/>
  <c r="BH242" i="3"/>
  <c r="BG242" i="3"/>
  <c r="BF242" i="3"/>
  <c r="T242" i="3"/>
  <c r="R242" i="3"/>
  <c r="P242" i="3"/>
  <c r="BI239" i="3"/>
  <c r="BH239" i="3"/>
  <c r="BG239" i="3"/>
  <c r="BF239" i="3"/>
  <c r="T239" i="3"/>
  <c r="R239" i="3"/>
  <c r="P239" i="3"/>
  <c r="BI236" i="3"/>
  <c r="BH236" i="3"/>
  <c r="BG236" i="3"/>
  <c r="BF236" i="3"/>
  <c r="T236" i="3"/>
  <c r="R236" i="3"/>
  <c r="P236" i="3"/>
  <c r="BI233" i="3"/>
  <c r="BH233" i="3"/>
  <c r="BG233" i="3"/>
  <c r="BF233" i="3"/>
  <c r="T233" i="3"/>
  <c r="R233" i="3"/>
  <c r="P233" i="3"/>
  <c r="BI228" i="3"/>
  <c r="BH228" i="3"/>
  <c r="BG228" i="3"/>
  <c r="BF228" i="3"/>
  <c r="T228" i="3"/>
  <c r="R228" i="3"/>
  <c r="P228" i="3"/>
  <c r="BI226" i="3"/>
  <c r="BH226" i="3"/>
  <c r="BG226" i="3"/>
  <c r="BF226" i="3"/>
  <c r="T226" i="3"/>
  <c r="R226" i="3"/>
  <c r="P226" i="3"/>
  <c r="BI224" i="3"/>
  <c r="BH224" i="3"/>
  <c r="BG224" i="3"/>
  <c r="BF224" i="3"/>
  <c r="T224" i="3"/>
  <c r="R224" i="3"/>
  <c r="P224" i="3"/>
  <c r="BI221" i="3"/>
  <c r="BH221" i="3"/>
  <c r="BG221" i="3"/>
  <c r="BF221" i="3"/>
  <c r="T221" i="3"/>
  <c r="R221" i="3"/>
  <c r="P221" i="3"/>
  <c r="BI214" i="3"/>
  <c r="BH214" i="3"/>
  <c r="BG214" i="3"/>
  <c r="BF214" i="3"/>
  <c r="T214" i="3"/>
  <c r="R214" i="3"/>
  <c r="P214" i="3"/>
  <c r="BI209" i="3"/>
  <c r="BH209" i="3"/>
  <c r="BG209" i="3"/>
  <c r="BF209" i="3"/>
  <c r="T209" i="3"/>
  <c r="R209" i="3"/>
  <c r="P209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195" i="3"/>
  <c r="BH195" i="3"/>
  <c r="BG195" i="3"/>
  <c r="BF195" i="3"/>
  <c r="T195" i="3"/>
  <c r="R195" i="3"/>
  <c r="P195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7" i="3"/>
  <c r="BH187" i="3"/>
  <c r="BG187" i="3"/>
  <c r="BF187" i="3"/>
  <c r="T187" i="3"/>
  <c r="R187" i="3"/>
  <c r="P187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79" i="3"/>
  <c r="BH179" i="3"/>
  <c r="BG179" i="3"/>
  <c r="BF179" i="3"/>
  <c r="T179" i="3"/>
  <c r="R179" i="3"/>
  <c r="P179" i="3"/>
  <c r="BI176" i="3"/>
  <c r="BH176" i="3"/>
  <c r="BG176" i="3"/>
  <c r="BF176" i="3"/>
  <c r="T176" i="3"/>
  <c r="R176" i="3"/>
  <c r="P176" i="3"/>
  <c r="BI173" i="3"/>
  <c r="BH173" i="3"/>
  <c r="BG173" i="3"/>
  <c r="BF173" i="3"/>
  <c r="T173" i="3"/>
  <c r="R173" i="3"/>
  <c r="P173" i="3"/>
  <c r="BI170" i="3"/>
  <c r="BH170" i="3"/>
  <c r="BG170" i="3"/>
  <c r="BF170" i="3"/>
  <c r="T170" i="3"/>
  <c r="R170" i="3"/>
  <c r="P170" i="3"/>
  <c r="BI166" i="3"/>
  <c r="BH166" i="3"/>
  <c r="BG166" i="3"/>
  <c r="BF166" i="3"/>
  <c r="T166" i="3"/>
  <c r="R166" i="3"/>
  <c r="P166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6" i="3"/>
  <c r="BH146" i="3"/>
  <c r="BG146" i="3"/>
  <c r="BF146" i="3"/>
  <c r="T146" i="3"/>
  <c r="R146" i="3"/>
  <c r="P146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39" i="3"/>
  <c r="BH139" i="3"/>
  <c r="BG139" i="3"/>
  <c r="BF139" i="3"/>
  <c r="T139" i="3"/>
  <c r="R139" i="3"/>
  <c r="P139" i="3"/>
  <c r="BI137" i="3"/>
  <c r="BH137" i="3"/>
  <c r="BG137" i="3"/>
  <c r="BF137" i="3"/>
  <c r="T137" i="3"/>
  <c r="R137" i="3"/>
  <c r="P137" i="3"/>
  <c r="BI133" i="3"/>
  <c r="BH133" i="3"/>
  <c r="BG133" i="3"/>
  <c r="BF133" i="3"/>
  <c r="T133" i="3"/>
  <c r="R133" i="3"/>
  <c r="P133" i="3"/>
  <c r="BI131" i="3"/>
  <c r="BH131" i="3"/>
  <c r="BG131" i="3"/>
  <c r="BF131" i="3"/>
  <c r="T131" i="3"/>
  <c r="R131" i="3"/>
  <c r="P131" i="3"/>
  <c r="BI129" i="3"/>
  <c r="BH129" i="3"/>
  <c r="BG129" i="3"/>
  <c r="BF129" i="3"/>
  <c r="T129" i="3"/>
  <c r="R129" i="3"/>
  <c r="P129" i="3"/>
  <c r="BI125" i="3"/>
  <c r="BH125" i="3"/>
  <c r="BG125" i="3"/>
  <c r="BF125" i="3"/>
  <c r="T125" i="3"/>
  <c r="T124" i="3" s="1"/>
  <c r="R125" i="3"/>
  <c r="R124" i="3"/>
  <c r="P125" i="3"/>
  <c r="P124" i="3"/>
  <c r="BI121" i="3"/>
  <c r="BH121" i="3"/>
  <c r="BG121" i="3"/>
  <c r="BF121" i="3"/>
  <c r="T121" i="3"/>
  <c r="T120" i="3" s="1"/>
  <c r="R121" i="3"/>
  <c r="R120" i="3" s="1"/>
  <c r="P121" i="3"/>
  <c r="P120" i="3"/>
  <c r="J114" i="3"/>
  <c r="J113" i="3"/>
  <c r="F113" i="3"/>
  <c r="F111" i="3"/>
  <c r="E109" i="3"/>
  <c r="J55" i="3"/>
  <c r="J54" i="3"/>
  <c r="F54" i="3"/>
  <c r="F52" i="3"/>
  <c r="E50" i="3"/>
  <c r="J18" i="3"/>
  <c r="E18" i="3"/>
  <c r="F114" i="3"/>
  <c r="J17" i="3"/>
  <c r="J12" i="3"/>
  <c r="J52" i="3" s="1"/>
  <c r="E7" i="3"/>
  <c r="E48" i="3" s="1"/>
  <c r="AX55" i="1"/>
  <c r="J37" i="2"/>
  <c r="J36" i="2"/>
  <c r="AY55" i="1"/>
  <c r="J35" i="2"/>
  <c r="BI658" i="2"/>
  <c r="BH658" i="2"/>
  <c r="BG658" i="2"/>
  <c r="BF658" i="2"/>
  <c r="T658" i="2"/>
  <c r="R658" i="2"/>
  <c r="P658" i="2"/>
  <c r="BI655" i="2"/>
  <c r="BH655" i="2"/>
  <c r="BG655" i="2"/>
  <c r="BF655" i="2"/>
  <c r="T655" i="2"/>
  <c r="R655" i="2"/>
  <c r="P655" i="2"/>
  <c r="BI653" i="2"/>
  <c r="BH653" i="2"/>
  <c r="BG653" i="2"/>
  <c r="BF653" i="2"/>
  <c r="T653" i="2"/>
  <c r="T652" i="2"/>
  <c r="R653" i="2"/>
  <c r="R652" i="2"/>
  <c r="P653" i="2"/>
  <c r="P652" i="2" s="1"/>
  <c r="BI651" i="2"/>
  <c r="BH651" i="2"/>
  <c r="BG651" i="2"/>
  <c r="BF651" i="2"/>
  <c r="T651" i="2"/>
  <c r="R651" i="2"/>
  <c r="P651" i="2"/>
  <c r="BI649" i="2"/>
  <c r="BH649" i="2"/>
  <c r="BG649" i="2"/>
  <c r="BF649" i="2"/>
  <c r="T649" i="2"/>
  <c r="R649" i="2"/>
  <c r="P649" i="2"/>
  <c r="BI648" i="2"/>
  <c r="BH648" i="2"/>
  <c r="BG648" i="2"/>
  <c r="BF648" i="2"/>
  <c r="T648" i="2"/>
  <c r="R648" i="2"/>
  <c r="P648" i="2"/>
  <c r="BI647" i="2"/>
  <c r="BH647" i="2"/>
  <c r="BG647" i="2"/>
  <c r="BF647" i="2"/>
  <c r="T647" i="2"/>
  <c r="R647" i="2"/>
  <c r="P647" i="2"/>
  <c r="BI646" i="2"/>
  <c r="BH646" i="2"/>
  <c r="BG646" i="2"/>
  <c r="BF646" i="2"/>
  <c r="T646" i="2"/>
  <c r="R646" i="2"/>
  <c r="P646" i="2"/>
  <c r="BI645" i="2"/>
  <c r="BH645" i="2"/>
  <c r="BG645" i="2"/>
  <c r="BF645" i="2"/>
  <c r="T645" i="2"/>
  <c r="R645" i="2"/>
  <c r="P645" i="2"/>
  <c r="BI644" i="2"/>
  <c r="BH644" i="2"/>
  <c r="BG644" i="2"/>
  <c r="BF644" i="2"/>
  <c r="T644" i="2"/>
  <c r="R644" i="2"/>
  <c r="P644" i="2"/>
  <c r="BI640" i="2"/>
  <c r="BH640" i="2"/>
  <c r="BG640" i="2"/>
  <c r="BF640" i="2"/>
  <c r="T640" i="2"/>
  <c r="R640" i="2"/>
  <c r="P640" i="2"/>
  <c r="BI637" i="2"/>
  <c r="BH637" i="2"/>
  <c r="BG637" i="2"/>
  <c r="BF637" i="2"/>
  <c r="T637" i="2"/>
  <c r="R637" i="2"/>
  <c r="P637" i="2"/>
  <c r="BI634" i="2"/>
  <c r="BH634" i="2"/>
  <c r="BG634" i="2"/>
  <c r="BF634" i="2"/>
  <c r="T634" i="2"/>
  <c r="R634" i="2"/>
  <c r="P634" i="2"/>
  <c r="BI631" i="2"/>
  <c r="BH631" i="2"/>
  <c r="BG631" i="2"/>
  <c r="BF631" i="2"/>
  <c r="T631" i="2"/>
  <c r="R631" i="2"/>
  <c r="P631" i="2"/>
  <c r="BI628" i="2"/>
  <c r="BH628" i="2"/>
  <c r="BG628" i="2"/>
  <c r="BF628" i="2"/>
  <c r="T628" i="2"/>
  <c r="R628" i="2"/>
  <c r="P628" i="2"/>
  <c r="BI625" i="2"/>
  <c r="BH625" i="2"/>
  <c r="BG625" i="2"/>
  <c r="BF625" i="2"/>
  <c r="T625" i="2"/>
  <c r="R625" i="2"/>
  <c r="P625" i="2"/>
  <c r="BI620" i="2"/>
  <c r="BH620" i="2"/>
  <c r="BG620" i="2"/>
  <c r="BF620" i="2"/>
  <c r="T620" i="2"/>
  <c r="R620" i="2"/>
  <c r="P620" i="2"/>
  <c r="BI617" i="2"/>
  <c r="BH617" i="2"/>
  <c r="BG617" i="2"/>
  <c r="BF617" i="2"/>
  <c r="T617" i="2"/>
  <c r="R617" i="2"/>
  <c r="P617" i="2"/>
  <c r="BI615" i="2"/>
  <c r="BH615" i="2"/>
  <c r="BG615" i="2"/>
  <c r="BF615" i="2"/>
  <c r="T615" i="2"/>
  <c r="R615" i="2"/>
  <c r="P615" i="2"/>
  <c r="BI608" i="2"/>
  <c r="BH608" i="2"/>
  <c r="BG608" i="2"/>
  <c r="BF608" i="2"/>
  <c r="T608" i="2"/>
  <c r="R608" i="2"/>
  <c r="P608" i="2"/>
  <c r="BI599" i="2"/>
  <c r="BH599" i="2"/>
  <c r="BG599" i="2"/>
  <c r="BF599" i="2"/>
  <c r="T599" i="2"/>
  <c r="R599" i="2"/>
  <c r="P599" i="2"/>
  <c r="BI597" i="2"/>
  <c r="BH597" i="2"/>
  <c r="BG597" i="2"/>
  <c r="BF597" i="2"/>
  <c r="T597" i="2"/>
  <c r="R597" i="2"/>
  <c r="P597" i="2"/>
  <c r="BI595" i="2"/>
  <c r="BH595" i="2"/>
  <c r="BG595" i="2"/>
  <c r="BF595" i="2"/>
  <c r="T595" i="2"/>
  <c r="R595" i="2"/>
  <c r="P595" i="2"/>
  <c r="BI593" i="2"/>
  <c r="BH593" i="2"/>
  <c r="BG593" i="2"/>
  <c r="BF593" i="2"/>
  <c r="T593" i="2"/>
  <c r="R593" i="2"/>
  <c r="P593" i="2"/>
  <c r="BI588" i="2"/>
  <c r="BH588" i="2"/>
  <c r="BG588" i="2"/>
  <c r="BF588" i="2"/>
  <c r="T588" i="2"/>
  <c r="R588" i="2"/>
  <c r="P588" i="2"/>
  <c r="BI585" i="2"/>
  <c r="BH585" i="2"/>
  <c r="BG585" i="2"/>
  <c r="BF585" i="2"/>
  <c r="T585" i="2"/>
  <c r="R585" i="2"/>
  <c r="P585" i="2"/>
  <c r="BI583" i="2"/>
  <c r="BH583" i="2"/>
  <c r="BG583" i="2"/>
  <c r="BF583" i="2"/>
  <c r="T583" i="2"/>
  <c r="R583" i="2"/>
  <c r="P583" i="2"/>
  <c r="BI581" i="2"/>
  <c r="BH581" i="2"/>
  <c r="BG581" i="2"/>
  <c r="BF581" i="2"/>
  <c r="T581" i="2"/>
  <c r="R581" i="2"/>
  <c r="P581" i="2"/>
  <c r="BI578" i="2"/>
  <c r="BH578" i="2"/>
  <c r="BG578" i="2"/>
  <c r="BF578" i="2"/>
  <c r="T578" i="2"/>
  <c r="R578" i="2"/>
  <c r="P578" i="2"/>
  <c r="BI576" i="2"/>
  <c r="BH576" i="2"/>
  <c r="BG576" i="2"/>
  <c r="BF576" i="2"/>
  <c r="T576" i="2"/>
  <c r="R576" i="2"/>
  <c r="P576" i="2"/>
  <c r="BI571" i="2"/>
  <c r="BH571" i="2"/>
  <c r="BG571" i="2"/>
  <c r="BF571" i="2"/>
  <c r="T571" i="2"/>
  <c r="R571" i="2"/>
  <c r="P571" i="2"/>
  <c r="BI569" i="2"/>
  <c r="BH569" i="2"/>
  <c r="BG569" i="2"/>
  <c r="BF569" i="2"/>
  <c r="T569" i="2"/>
  <c r="R569" i="2"/>
  <c r="P569" i="2"/>
  <c r="BI566" i="2"/>
  <c r="BH566" i="2"/>
  <c r="BG566" i="2"/>
  <c r="BF566" i="2"/>
  <c r="T566" i="2"/>
  <c r="R566" i="2"/>
  <c r="P566" i="2"/>
  <c r="BI564" i="2"/>
  <c r="BH564" i="2"/>
  <c r="BG564" i="2"/>
  <c r="BF564" i="2"/>
  <c r="T564" i="2"/>
  <c r="R564" i="2"/>
  <c r="P564" i="2"/>
  <c r="BI562" i="2"/>
  <c r="BH562" i="2"/>
  <c r="BG562" i="2"/>
  <c r="BF562" i="2"/>
  <c r="T562" i="2"/>
  <c r="R562" i="2"/>
  <c r="P562" i="2"/>
  <c r="BI560" i="2"/>
  <c r="BH560" i="2"/>
  <c r="BG560" i="2"/>
  <c r="BF560" i="2"/>
  <c r="T560" i="2"/>
  <c r="R560" i="2"/>
  <c r="P560" i="2"/>
  <c r="BI557" i="2"/>
  <c r="BH557" i="2"/>
  <c r="BG557" i="2"/>
  <c r="BF557" i="2"/>
  <c r="T557" i="2"/>
  <c r="R557" i="2"/>
  <c r="P557" i="2"/>
  <c r="BI554" i="2"/>
  <c r="BH554" i="2"/>
  <c r="BG554" i="2"/>
  <c r="BF554" i="2"/>
  <c r="T554" i="2"/>
  <c r="R554" i="2"/>
  <c r="P554" i="2"/>
  <c r="BI553" i="2"/>
  <c r="BH553" i="2"/>
  <c r="BG553" i="2"/>
  <c r="BF553" i="2"/>
  <c r="T553" i="2"/>
  <c r="R553" i="2"/>
  <c r="P553" i="2"/>
  <c r="BI550" i="2"/>
  <c r="BH550" i="2"/>
  <c r="BG550" i="2"/>
  <c r="BF550" i="2"/>
  <c r="T550" i="2"/>
  <c r="R550" i="2"/>
  <c r="P550" i="2"/>
  <c r="BI547" i="2"/>
  <c r="BH547" i="2"/>
  <c r="BG547" i="2"/>
  <c r="BF547" i="2"/>
  <c r="T547" i="2"/>
  <c r="R547" i="2"/>
  <c r="P547" i="2"/>
  <c r="BI546" i="2"/>
  <c r="BH546" i="2"/>
  <c r="BG546" i="2"/>
  <c r="BF546" i="2"/>
  <c r="T546" i="2"/>
  <c r="R546" i="2"/>
  <c r="P546" i="2"/>
  <c r="BI544" i="2"/>
  <c r="BH544" i="2"/>
  <c r="BG544" i="2"/>
  <c r="BF544" i="2"/>
  <c r="T544" i="2"/>
  <c r="R544" i="2"/>
  <c r="P544" i="2"/>
  <c r="BI543" i="2"/>
  <c r="BH543" i="2"/>
  <c r="BG543" i="2"/>
  <c r="BF543" i="2"/>
  <c r="T543" i="2"/>
  <c r="R543" i="2"/>
  <c r="P543" i="2"/>
  <c r="BI541" i="2"/>
  <c r="BH541" i="2"/>
  <c r="BG541" i="2"/>
  <c r="BF541" i="2"/>
  <c r="T541" i="2"/>
  <c r="R541" i="2"/>
  <c r="P541" i="2"/>
  <c r="BI540" i="2"/>
  <c r="BH540" i="2"/>
  <c r="BG540" i="2"/>
  <c r="BF540" i="2"/>
  <c r="T540" i="2"/>
  <c r="R540" i="2"/>
  <c r="P540" i="2"/>
  <c r="BI538" i="2"/>
  <c r="BH538" i="2"/>
  <c r="BG538" i="2"/>
  <c r="BF538" i="2"/>
  <c r="T538" i="2"/>
  <c r="R538" i="2"/>
  <c r="P538" i="2"/>
  <c r="BI537" i="2"/>
  <c r="BH537" i="2"/>
  <c r="BG537" i="2"/>
  <c r="BF537" i="2"/>
  <c r="T537" i="2"/>
  <c r="R537" i="2"/>
  <c r="P537" i="2"/>
  <c r="BI535" i="2"/>
  <c r="BH535" i="2"/>
  <c r="BG535" i="2"/>
  <c r="BF535" i="2"/>
  <c r="T535" i="2"/>
  <c r="R535" i="2"/>
  <c r="P535" i="2"/>
  <c r="BI534" i="2"/>
  <c r="BH534" i="2"/>
  <c r="BG534" i="2"/>
  <c r="BF534" i="2"/>
  <c r="T534" i="2"/>
  <c r="R534" i="2"/>
  <c r="P534" i="2"/>
  <c r="BI533" i="2"/>
  <c r="BH533" i="2"/>
  <c r="BG533" i="2"/>
  <c r="BF533" i="2"/>
  <c r="T533" i="2"/>
  <c r="R533" i="2"/>
  <c r="P533" i="2"/>
  <c r="BI531" i="2"/>
  <c r="BH531" i="2"/>
  <c r="BG531" i="2"/>
  <c r="BF531" i="2"/>
  <c r="T531" i="2"/>
  <c r="R531" i="2"/>
  <c r="P531" i="2"/>
  <c r="BI530" i="2"/>
  <c r="BH530" i="2"/>
  <c r="BG530" i="2"/>
  <c r="BF530" i="2"/>
  <c r="T530" i="2"/>
  <c r="R530" i="2"/>
  <c r="P530" i="2"/>
  <c r="BI527" i="2"/>
  <c r="BH527" i="2"/>
  <c r="BG527" i="2"/>
  <c r="BF527" i="2"/>
  <c r="T527" i="2"/>
  <c r="R527" i="2"/>
  <c r="P527" i="2"/>
  <c r="BI524" i="2"/>
  <c r="BH524" i="2"/>
  <c r="BG524" i="2"/>
  <c r="BF524" i="2"/>
  <c r="T524" i="2"/>
  <c r="R524" i="2"/>
  <c r="P524" i="2"/>
  <c r="BI522" i="2"/>
  <c r="BH522" i="2"/>
  <c r="BG522" i="2"/>
  <c r="BF522" i="2"/>
  <c r="T522" i="2"/>
  <c r="R522" i="2"/>
  <c r="P522" i="2"/>
  <c r="BI519" i="2"/>
  <c r="BH519" i="2"/>
  <c r="BG519" i="2"/>
  <c r="BF519" i="2"/>
  <c r="T519" i="2"/>
  <c r="R519" i="2"/>
  <c r="P519" i="2"/>
  <c r="BI517" i="2"/>
  <c r="BH517" i="2"/>
  <c r="BG517" i="2"/>
  <c r="BF517" i="2"/>
  <c r="T517" i="2"/>
  <c r="R517" i="2"/>
  <c r="P517" i="2"/>
  <c r="BI515" i="2"/>
  <c r="BH515" i="2"/>
  <c r="BG515" i="2"/>
  <c r="BF515" i="2"/>
  <c r="T515" i="2"/>
  <c r="R515" i="2"/>
  <c r="P515" i="2"/>
  <c r="BI512" i="2"/>
  <c r="BH512" i="2"/>
  <c r="BG512" i="2"/>
  <c r="BF512" i="2"/>
  <c r="T512" i="2"/>
  <c r="R512" i="2"/>
  <c r="P512" i="2"/>
  <c r="BI510" i="2"/>
  <c r="BH510" i="2"/>
  <c r="BG510" i="2"/>
  <c r="BF510" i="2"/>
  <c r="T510" i="2"/>
  <c r="R510" i="2"/>
  <c r="P510" i="2"/>
  <c r="BI507" i="2"/>
  <c r="BH507" i="2"/>
  <c r="BG507" i="2"/>
  <c r="BF507" i="2"/>
  <c r="T507" i="2"/>
  <c r="R507" i="2"/>
  <c r="P507" i="2"/>
  <c r="BI504" i="2"/>
  <c r="BH504" i="2"/>
  <c r="BG504" i="2"/>
  <c r="BF504" i="2"/>
  <c r="T504" i="2"/>
  <c r="R504" i="2"/>
  <c r="P504" i="2"/>
  <c r="BI502" i="2"/>
  <c r="BH502" i="2"/>
  <c r="BG502" i="2"/>
  <c r="BF502" i="2"/>
  <c r="T502" i="2"/>
  <c r="R502" i="2"/>
  <c r="P502" i="2"/>
  <c r="BI500" i="2"/>
  <c r="BH500" i="2"/>
  <c r="BG500" i="2"/>
  <c r="BF500" i="2"/>
  <c r="T500" i="2"/>
  <c r="R500" i="2"/>
  <c r="P500" i="2"/>
  <c r="BI498" i="2"/>
  <c r="BH498" i="2"/>
  <c r="BG498" i="2"/>
  <c r="BF498" i="2"/>
  <c r="T498" i="2"/>
  <c r="R498" i="2"/>
  <c r="P498" i="2"/>
  <c r="BI496" i="2"/>
  <c r="BH496" i="2"/>
  <c r="BG496" i="2"/>
  <c r="BF496" i="2"/>
  <c r="T496" i="2"/>
  <c r="R496" i="2"/>
  <c r="P496" i="2"/>
  <c r="BI494" i="2"/>
  <c r="BH494" i="2"/>
  <c r="BG494" i="2"/>
  <c r="BF494" i="2"/>
  <c r="T494" i="2"/>
  <c r="R494" i="2"/>
  <c r="P494" i="2"/>
  <c r="BI492" i="2"/>
  <c r="BH492" i="2"/>
  <c r="BG492" i="2"/>
  <c r="BF492" i="2"/>
  <c r="T492" i="2"/>
  <c r="R492" i="2"/>
  <c r="P492" i="2"/>
  <c r="BI490" i="2"/>
  <c r="BH490" i="2"/>
  <c r="BG490" i="2"/>
  <c r="BF490" i="2"/>
  <c r="T490" i="2"/>
  <c r="R490" i="2"/>
  <c r="P490" i="2"/>
  <c r="BI487" i="2"/>
  <c r="BH487" i="2"/>
  <c r="BG487" i="2"/>
  <c r="BF487" i="2"/>
  <c r="T487" i="2"/>
  <c r="R487" i="2"/>
  <c r="P487" i="2"/>
  <c r="BI485" i="2"/>
  <c r="BH485" i="2"/>
  <c r="BG485" i="2"/>
  <c r="BF485" i="2"/>
  <c r="T485" i="2"/>
  <c r="R485" i="2"/>
  <c r="P485" i="2"/>
  <c r="BI482" i="2"/>
  <c r="BH482" i="2"/>
  <c r="BG482" i="2"/>
  <c r="BF482" i="2"/>
  <c r="T482" i="2"/>
  <c r="R482" i="2"/>
  <c r="P482" i="2"/>
  <c r="BI480" i="2"/>
  <c r="BH480" i="2"/>
  <c r="BG480" i="2"/>
  <c r="BF480" i="2"/>
  <c r="T480" i="2"/>
  <c r="R480" i="2"/>
  <c r="P480" i="2"/>
  <c r="BI477" i="2"/>
  <c r="BH477" i="2"/>
  <c r="BG477" i="2"/>
  <c r="BF477" i="2"/>
  <c r="T477" i="2"/>
  <c r="R477" i="2"/>
  <c r="P477" i="2"/>
  <c r="BI475" i="2"/>
  <c r="BH475" i="2"/>
  <c r="BG475" i="2"/>
  <c r="BF475" i="2"/>
  <c r="T475" i="2"/>
  <c r="R475" i="2"/>
  <c r="P475" i="2"/>
  <c r="BI472" i="2"/>
  <c r="BH472" i="2"/>
  <c r="BG472" i="2"/>
  <c r="BF472" i="2"/>
  <c r="T472" i="2"/>
  <c r="R472" i="2"/>
  <c r="P472" i="2"/>
  <c r="BI469" i="2"/>
  <c r="BH469" i="2"/>
  <c r="BG469" i="2"/>
  <c r="BF469" i="2"/>
  <c r="T469" i="2"/>
  <c r="R469" i="2"/>
  <c r="P469" i="2"/>
  <c r="BI465" i="2"/>
  <c r="BH465" i="2"/>
  <c r="BG465" i="2"/>
  <c r="BF465" i="2"/>
  <c r="T465" i="2"/>
  <c r="R465" i="2"/>
  <c r="P465" i="2"/>
  <c r="BI460" i="2"/>
  <c r="BH460" i="2"/>
  <c r="BG460" i="2"/>
  <c r="BF460" i="2"/>
  <c r="T460" i="2"/>
  <c r="R460" i="2"/>
  <c r="P460" i="2"/>
  <c r="BI457" i="2"/>
  <c r="BH457" i="2"/>
  <c r="BG457" i="2"/>
  <c r="BF457" i="2"/>
  <c r="T457" i="2"/>
  <c r="R457" i="2"/>
  <c r="P457" i="2"/>
  <c r="BI454" i="2"/>
  <c r="BH454" i="2"/>
  <c r="BG454" i="2"/>
  <c r="BF454" i="2"/>
  <c r="T454" i="2"/>
  <c r="R454" i="2"/>
  <c r="P454" i="2"/>
  <c r="BI452" i="2"/>
  <c r="BH452" i="2"/>
  <c r="BG452" i="2"/>
  <c r="BF452" i="2"/>
  <c r="T452" i="2"/>
  <c r="R452" i="2"/>
  <c r="P452" i="2"/>
  <c r="BI449" i="2"/>
  <c r="BH449" i="2"/>
  <c r="BG449" i="2"/>
  <c r="BF449" i="2"/>
  <c r="T449" i="2"/>
  <c r="R449" i="2"/>
  <c r="P449" i="2"/>
  <c r="BI447" i="2"/>
  <c r="BH447" i="2"/>
  <c r="BG447" i="2"/>
  <c r="BF447" i="2"/>
  <c r="T447" i="2"/>
  <c r="R447" i="2"/>
  <c r="P447" i="2"/>
  <c r="BI445" i="2"/>
  <c r="BH445" i="2"/>
  <c r="BG445" i="2"/>
  <c r="BF445" i="2"/>
  <c r="T445" i="2"/>
  <c r="R445" i="2"/>
  <c r="P445" i="2"/>
  <c r="BI443" i="2"/>
  <c r="BH443" i="2"/>
  <c r="BG443" i="2"/>
  <c r="BF443" i="2"/>
  <c r="T443" i="2"/>
  <c r="R443" i="2"/>
  <c r="P443" i="2"/>
  <c r="BI440" i="2"/>
  <c r="BH440" i="2"/>
  <c r="BG440" i="2"/>
  <c r="BF440" i="2"/>
  <c r="T440" i="2"/>
  <c r="R440" i="2"/>
  <c r="P440" i="2"/>
  <c r="BI437" i="2"/>
  <c r="BH437" i="2"/>
  <c r="BG437" i="2"/>
  <c r="BF437" i="2"/>
  <c r="T437" i="2"/>
  <c r="R437" i="2"/>
  <c r="P437" i="2"/>
  <c r="BI431" i="2"/>
  <c r="BH431" i="2"/>
  <c r="BG431" i="2"/>
  <c r="BF431" i="2"/>
  <c r="T431" i="2"/>
  <c r="R431" i="2"/>
  <c r="P431" i="2"/>
  <c r="BI430" i="2"/>
  <c r="BH430" i="2"/>
  <c r="BG430" i="2"/>
  <c r="BF430" i="2"/>
  <c r="T430" i="2"/>
  <c r="R430" i="2"/>
  <c r="P430" i="2"/>
  <c r="BI428" i="2"/>
  <c r="BH428" i="2"/>
  <c r="BG428" i="2"/>
  <c r="BF428" i="2"/>
  <c r="T428" i="2"/>
  <c r="R428" i="2"/>
  <c r="P428" i="2"/>
  <c r="BI426" i="2"/>
  <c r="BH426" i="2"/>
  <c r="BG426" i="2"/>
  <c r="BF426" i="2"/>
  <c r="T426" i="2"/>
  <c r="R426" i="2"/>
  <c r="P426" i="2"/>
  <c r="BI424" i="2"/>
  <c r="BH424" i="2"/>
  <c r="BG424" i="2"/>
  <c r="BF424" i="2"/>
  <c r="T424" i="2"/>
  <c r="R424" i="2"/>
  <c r="P424" i="2"/>
  <c r="BI422" i="2"/>
  <c r="BH422" i="2"/>
  <c r="BG422" i="2"/>
  <c r="BF422" i="2"/>
  <c r="T422" i="2"/>
  <c r="R422" i="2"/>
  <c r="P422" i="2"/>
  <c r="BI420" i="2"/>
  <c r="BH420" i="2"/>
  <c r="BG420" i="2"/>
  <c r="BF420" i="2"/>
  <c r="T420" i="2"/>
  <c r="R420" i="2"/>
  <c r="P420" i="2"/>
  <c r="BI418" i="2"/>
  <c r="BH418" i="2"/>
  <c r="BG418" i="2"/>
  <c r="BF418" i="2"/>
  <c r="T418" i="2"/>
  <c r="R418" i="2"/>
  <c r="P418" i="2"/>
  <c r="BI416" i="2"/>
  <c r="BH416" i="2"/>
  <c r="BG416" i="2"/>
  <c r="BF416" i="2"/>
  <c r="T416" i="2"/>
  <c r="R416" i="2"/>
  <c r="P416" i="2"/>
  <c r="BI413" i="2"/>
  <c r="BH413" i="2"/>
  <c r="BG413" i="2"/>
  <c r="BF413" i="2"/>
  <c r="T413" i="2"/>
  <c r="R413" i="2"/>
  <c r="P413" i="2"/>
  <c r="BI411" i="2"/>
  <c r="BH411" i="2"/>
  <c r="BG411" i="2"/>
  <c r="BF411" i="2"/>
  <c r="T411" i="2"/>
  <c r="R411" i="2"/>
  <c r="P411" i="2"/>
  <c r="BI408" i="2"/>
  <c r="BH408" i="2"/>
  <c r="BG408" i="2"/>
  <c r="BF408" i="2"/>
  <c r="T408" i="2"/>
  <c r="R408" i="2"/>
  <c r="P408" i="2"/>
  <c r="BI405" i="2"/>
  <c r="BH405" i="2"/>
  <c r="BG405" i="2"/>
  <c r="BF405" i="2"/>
  <c r="T405" i="2"/>
  <c r="R405" i="2"/>
  <c r="P405" i="2"/>
  <c r="BI403" i="2"/>
  <c r="BH403" i="2"/>
  <c r="BG403" i="2"/>
  <c r="BF403" i="2"/>
  <c r="T403" i="2"/>
  <c r="R403" i="2"/>
  <c r="P403" i="2"/>
  <c r="BI400" i="2"/>
  <c r="BH400" i="2"/>
  <c r="BG400" i="2"/>
  <c r="BF400" i="2"/>
  <c r="T400" i="2"/>
  <c r="R400" i="2"/>
  <c r="P400" i="2"/>
  <c r="BI398" i="2"/>
  <c r="BH398" i="2"/>
  <c r="BG398" i="2"/>
  <c r="BF398" i="2"/>
  <c r="T398" i="2"/>
  <c r="R398" i="2"/>
  <c r="P398" i="2"/>
  <c r="BI395" i="2"/>
  <c r="BH395" i="2"/>
  <c r="BG395" i="2"/>
  <c r="BF395" i="2"/>
  <c r="T395" i="2"/>
  <c r="R395" i="2"/>
  <c r="P395" i="2"/>
  <c r="BI392" i="2"/>
  <c r="BH392" i="2"/>
  <c r="BG392" i="2"/>
  <c r="BF392" i="2"/>
  <c r="T392" i="2"/>
  <c r="R392" i="2"/>
  <c r="P392" i="2"/>
  <c r="BI390" i="2"/>
  <c r="BH390" i="2"/>
  <c r="BG390" i="2"/>
  <c r="BF390" i="2"/>
  <c r="T390" i="2"/>
  <c r="R390" i="2"/>
  <c r="P390" i="2"/>
  <c r="BI387" i="2"/>
  <c r="BH387" i="2"/>
  <c r="BG387" i="2"/>
  <c r="BF387" i="2"/>
  <c r="T387" i="2"/>
  <c r="R387" i="2"/>
  <c r="P387" i="2"/>
  <c r="BI385" i="2"/>
  <c r="BH385" i="2"/>
  <c r="BG385" i="2"/>
  <c r="BF385" i="2"/>
  <c r="T385" i="2"/>
  <c r="R385" i="2"/>
  <c r="P385" i="2"/>
  <c r="BI382" i="2"/>
  <c r="BH382" i="2"/>
  <c r="BG382" i="2"/>
  <c r="BF382" i="2"/>
  <c r="T382" i="2"/>
  <c r="R382" i="2"/>
  <c r="P382" i="2"/>
  <c r="BI378" i="2"/>
  <c r="BH378" i="2"/>
  <c r="BG378" i="2"/>
  <c r="BF378" i="2"/>
  <c r="T378" i="2"/>
  <c r="T377" i="2"/>
  <c r="R378" i="2"/>
  <c r="R377" i="2"/>
  <c r="P378" i="2"/>
  <c r="P377" i="2"/>
  <c r="BI375" i="2"/>
  <c r="BH375" i="2"/>
  <c r="BG375" i="2"/>
  <c r="BF375" i="2"/>
  <c r="T375" i="2"/>
  <c r="R375" i="2"/>
  <c r="P375" i="2"/>
  <c r="BI373" i="2"/>
  <c r="BH373" i="2"/>
  <c r="BG373" i="2"/>
  <c r="BF373" i="2"/>
  <c r="T373" i="2"/>
  <c r="R373" i="2"/>
  <c r="P373" i="2"/>
  <c r="BI371" i="2"/>
  <c r="BH371" i="2"/>
  <c r="BG371" i="2"/>
  <c r="BF371" i="2"/>
  <c r="T371" i="2"/>
  <c r="R371" i="2"/>
  <c r="P371" i="2"/>
  <c r="BI370" i="2"/>
  <c r="BH370" i="2"/>
  <c r="BG370" i="2"/>
  <c r="BF370" i="2"/>
  <c r="T370" i="2"/>
  <c r="R370" i="2"/>
  <c r="P370" i="2"/>
  <c r="BI366" i="2"/>
  <c r="BH366" i="2"/>
  <c r="BG366" i="2"/>
  <c r="BF366" i="2"/>
  <c r="T366" i="2"/>
  <c r="R366" i="2"/>
  <c r="P366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58" i="2"/>
  <c r="BH358" i="2"/>
  <c r="BG358" i="2"/>
  <c r="BF358" i="2"/>
  <c r="T358" i="2"/>
  <c r="R358" i="2"/>
  <c r="P358" i="2"/>
  <c r="BI355" i="2"/>
  <c r="BH355" i="2"/>
  <c r="BG355" i="2"/>
  <c r="BF355" i="2"/>
  <c r="T355" i="2"/>
  <c r="R355" i="2"/>
  <c r="P355" i="2"/>
  <c r="BI352" i="2"/>
  <c r="BH352" i="2"/>
  <c r="BG352" i="2"/>
  <c r="BF352" i="2"/>
  <c r="T352" i="2"/>
  <c r="R352" i="2"/>
  <c r="P352" i="2"/>
  <c r="BI350" i="2"/>
  <c r="BH350" i="2"/>
  <c r="BG350" i="2"/>
  <c r="BF350" i="2"/>
  <c r="T350" i="2"/>
  <c r="R350" i="2"/>
  <c r="P350" i="2"/>
  <c r="BI348" i="2"/>
  <c r="BH348" i="2"/>
  <c r="BG348" i="2"/>
  <c r="BF348" i="2"/>
  <c r="T348" i="2"/>
  <c r="R348" i="2"/>
  <c r="P348" i="2"/>
  <c r="BI346" i="2"/>
  <c r="BH346" i="2"/>
  <c r="BG346" i="2"/>
  <c r="BF346" i="2"/>
  <c r="T346" i="2"/>
  <c r="R346" i="2"/>
  <c r="P346" i="2"/>
  <c r="BI344" i="2"/>
  <c r="BH344" i="2"/>
  <c r="BG344" i="2"/>
  <c r="BF344" i="2"/>
  <c r="T344" i="2"/>
  <c r="R344" i="2"/>
  <c r="P344" i="2"/>
  <c r="BI342" i="2"/>
  <c r="BH342" i="2"/>
  <c r="BG342" i="2"/>
  <c r="BF342" i="2"/>
  <c r="T342" i="2"/>
  <c r="R342" i="2"/>
  <c r="P342" i="2"/>
  <c r="BI338" i="2"/>
  <c r="BH338" i="2"/>
  <c r="BG338" i="2"/>
  <c r="BF338" i="2"/>
  <c r="T338" i="2"/>
  <c r="T337" i="2" s="1"/>
  <c r="R338" i="2"/>
  <c r="R337" i="2" s="1"/>
  <c r="P338" i="2"/>
  <c r="P337" i="2"/>
  <c r="BI335" i="2"/>
  <c r="BH335" i="2"/>
  <c r="BG335" i="2"/>
  <c r="BF335" i="2"/>
  <c r="T335" i="2"/>
  <c r="R335" i="2"/>
  <c r="P335" i="2"/>
  <c r="BI333" i="2"/>
  <c r="BH333" i="2"/>
  <c r="BG333" i="2"/>
  <c r="BF333" i="2"/>
  <c r="T333" i="2"/>
  <c r="R333" i="2"/>
  <c r="P333" i="2"/>
  <c r="BI330" i="2"/>
  <c r="BH330" i="2"/>
  <c r="BG330" i="2"/>
  <c r="BF330" i="2"/>
  <c r="T330" i="2"/>
  <c r="R330" i="2"/>
  <c r="P330" i="2"/>
  <c r="BI325" i="2"/>
  <c r="BH325" i="2"/>
  <c r="BG325" i="2"/>
  <c r="BF325" i="2"/>
  <c r="T325" i="2"/>
  <c r="R325" i="2"/>
  <c r="P325" i="2"/>
  <c r="BI323" i="2"/>
  <c r="BH323" i="2"/>
  <c r="BG323" i="2"/>
  <c r="BF323" i="2"/>
  <c r="T323" i="2"/>
  <c r="R323" i="2"/>
  <c r="P323" i="2"/>
  <c r="BI320" i="2"/>
  <c r="BH320" i="2"/>
  <c r="BG320" i="2"/>
  <c r="BF320" i="2"/>
  <c r="T320" i="2"/>
  <c r="R320" i="2"/>
  <c r="P320" i="2"/>
  <c r="BI315" i="2"/>
  <c r="BH315" i="2"/>
  <c r="BG315" i="2"/>
  <c r="BF315" i="2"/>
  <c r="T315" i="2"/>
  <c r="R315" i="2"/>
  <c r="P315" i="2"/>
  <c r="BI313" i="2"/>
  <c r="BH313" i="2"/>
  <c r="BG313" i="2"/>
  <c r="BF313" i="2"/>
  <c r="T313" i="2"/>
  <c r="R313" i="2"/>
  <c r="P313" i="2"/>
  <c r="BI310" i="2"/>
  <c r="BH310" i="2"/>
  <c r="BG310" i="2"/>
  <c r="BF310" i="2"/>
  <c r="T310" i="2"/>
  <c r="R310" i="2"/>
  <c r="P310" i="2"/>
  <c r="BI308" i="2"/>
  <c r="BH308" i="2"/>
  <c r="BG308" i="2"/>
  <c r="BF308" i="2"/>
  <c r="T308" i="2"/>
  <c r="R308" i="2"/>
  <c r="P308" i="2"/>
  <c r="BI305" i="2"/>
  <c r="BH305" i="2"/>
  <c r="BG305" i="2"/>
  <c r="BF305" i="2"/>
  <c r="T305" i="2"/>
  <c r="R305" i="2"/>
  <c r="P305" i="2"/>
  <c r="BI303" i="2"/>
  <c r="BH303" i="2"/>
  <c r="BG303" i="2"/>
  <c r="BF303" i="2"/>
  <c r="T303" i="2"/>
  <c r="R303" i="2"/>
  <c r="P303" i="2"/>
  <c r="BI299" i="2"/>
  <c r="BH299" i="2"/>
  <c r="BG299" i="2"/>
  <c r="BF299" i="2"/>
  <c r="T299" i="2"/>
  <c r="R299" i="2"/>
  <c r="P299" i="2"/>
  <c r="BI296" i="2"/>
  <c r="BH296" i="2"/>
  <c r="BG296" i="2"/>
  <c r="BF296" i="2"/>
  <c r="T296" i="2"/>
  <c r="R296" i="2"/>
  <c r="P296" i="2"/>
  <c r="BI294" i="2"/>
  <c r="BH294" i="2"/>
  <c r="BG294" i="2"/>
  <c r="BF294" i="2"/>
  <c r="T294" i="2"/>
  <c r="R294" i="2"/>
  <c r="P294" i="2"/>
  <c r="BI291" i="2"/>
  <c r="BH291" i="2"/>
  <c r="BG291" i="2"/>
  <c r="BF291" i="2"/>
  <c r="T291" i="2"/>
  <c r="R291" i="2"/>
  <c r="P291" i="2"/>
  <c r="BI288" i="2"/>
  <c r="BH288" i="2"/>
  <c r="BG288" i="2"/>
  <c r="BF288" i="2"/>
  <c r="T288" i="2"/>
  <c r="R288" i="2"/>
  <c r="P288" i="2"/>
  <c r="BI285" i="2"/>
  <c r="BH285" i="2"/>
  <c r="BG285" i="2"/>
  <c r="BF285" i="2"/>
  <c r="T285" i="2"/>
  <c r="R285" i="2"/>
  <c r="P285" i="2"/>
  <c r="BI282" i="2"/>
  <c r="BH282" i="2"/>
  <c r="BG282" i="2"/>
  <c r="BF282" i="2"/>
  <c r="T282" i="2"/>
  <c r="R282" i="2"/>
  <c r="P282" i="2"/>
  <c r="BI275" i="2"/>
  <c r="BH275" i="2"/>
  <c r="BG275" i="2"/>
  <c r="BF275" i="2"/>
  <c r="T275" i="2"/>
  <c r="R275" i="2"/>
  <c r="P275" i="2"/>
  <c r="BI273" i="2"/>
  <c r="BH273" i="2"/>
  <c r="BG273" i="2"/>
  <c r="BF273" i="2"/>
  <c r="T273" i="2"/>
  <c r="R273" i="2"/>
  <c r="P273" i="2"/>
  <c r="BI266" i="2"/>
  <c r="BH266" i="2"/>
  <c r="BG266" i="2"/>
  <c r="BF266" i="2"/>
  <c r="T266" i="2"/>
  <c r="R266" i="2"/>
  <c r="P266" i="2"/>
  <c r="BI262" i="2"/>
  <c r="BH262" i="2"/>
  <c r="BG262" i="2"/>
  <c r="BF262" i="2"/>
  <c r="T262" i="2"/>
  <c r="R262" i="2"/>
  <c r="P262" i="2"/>
  <c r="BI261" i="2"/>
  <c r="BH261" i="2"/>
  <c r="BG261" i="2"/>
  <c r="BF261" i="2"/>
  <c r="T261" i="2"/>
  <c r="R261" i="2"/>
  <c r="P261" i="2"/>
  <c r="BI252" i="2"/>
  <c r="BH252" i="2"/>
  <c r="BG252" i="2"/>
  <c r="BF252" i="2"/>
  <c r="T252" i="2"/>
  <c r="R252" i="2"/>
  <c r="P252" i="2"/>
  <c r="BI249" i="2"/>
  <c r="BH249" i="2"/>
  <c r="BG249" i="2"/>
  <c r="BF249" i="2"/>
  <c r="T249" i="2"/>
  <c r="R249" i="2"/>
  <c r="P249" i="2"/>
  <c r="BI242" i="2"/>
  <c r="BH242" i="2"/>
  <c r="BG242" i="2"/>
  <c r="BF242" i="2"/>
  <c r="T242" i="2"/>
  <c r="R242" i="2"/>
  <c r="P242" i="2"/>
  <c r="BI233" i="2"/>
  <c r="BH233" i="2"/>
  <c r="BG233" i="2"/>
  <c r="BF233" i="2"/>
  <c r="T233" i="2"/>
  <c r="R233" i="2"/>
  <c r="P233" i="2"/>
  <c r="BI228" i="2"/>
  <c r="BH228" i="2"/>
  <c r="BG228" i="2"/>
  <c r="BF228" i="2"/>
  <c r="T228" i="2"/>
  <c r="R228" i="2"/>
  <c r="P228" i="2"/>
  <c r="BI225" i="2"/>
  <c r="BH225" i="2"/>
  <c r="BG225" i="2"/>
  <c r="BF225" i="2"/>
  <c r="T225" i="2"/>
  <c r="R225" i="2"/>
  <c r="P225" i="2"/>
  <c r="BI222" i="2"/>
  <c r="BH222" i="2"/>
  <c r="BG222" i="2"/>
  <c r="BF222" i="2"/>
  <c r="T222" i="2"/>
  <c r="R222" i="2"/>
  <c r="P222" i="2"/>
  <c r="BI219" i="2"/>
  <c r="BH219" i="2"/>
  <c r="BG219" i="2"/>
  <c r="BF219" i="2"/>
  <c r="T219" i="2"/>
  <c r="R219" i="2"/>
  <c r="P219" i="2"/>
  <c r="BI214" i="2"/>
  <c r="BH214" i="2"/>
  <c r="BG214" i="2"/>
  <c r="BF214" i="2"/>
  <c r="T214" i="2"/>
  <c r="R214" i="2"/>
  <c r="P214" i="2"/>
  <c r="BI212" i="2"/>
  <c r="BH212" i="2"/>
  <c r="BG212" i="2"/>
  <c r="BF212" i="2"/>
  <c r="T212" i="2"/>
  <c r="R212" i="2"/>
  <c r="P212" i="2"/>
  <c r="BI210" i="2"/>
  <c r="BH210" i="2"/>
  <c r="BG210" i="2"/>
  <c r="BF210" i="2"/>
  <c r="T210" i="2"/>
  <c r="R210" i="2"/>
  <c r="P210" i="2"/>
  <c r="BI205" i="2"/>
  <c r="BH205" i="2"/>
  <c r="BG205" i="2"/>
  <c r="BF205" i="2"/>
  <c r="T205" i="2"/>
  <c r="R205" i="2"/>
  <c r="P205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4" i="2"/>
  <c r="BH194" i="2"/>
  <c r="BG194" i="2"/>
  <c r="BF194" i="2"/>
  <c r="T194" i="2"/>
  <c r="R194" i="2"/>
  <c r="P194" i="2"/>
  <c r="BI189" i="2"/>
  <c r="BH189" i="2"/>
  <c r="BG189" i="2"/>
  <c r="BF189" i="2"/>
  <c r="T189" i="2"/>
  <c r="R189" i="2"/>
  <c r="P189" i="2"/>
  <c r="BI186" i="2"/>
  <c r="BH186" i="2"/>
  <c r="BG186" i="2"/>
  <c r="BF186" i="2"/>
  <c r="T186" i="2"/>
  <c r="R186" i="2"/>
  <c r="P186" i="2"/>
  <c r="BI183" i="2"/>
  <c r="BH183" i="2"/>
  <c r="BG183" i="2"/>
  <c r="BF183" i="2"/>
  <c r="T183" i="2"/>
  <c r="R183" i="2"/>
  <c r="P183" i="2"/>
  <c r="BI180" i="2"/>
  <c r="BH180" i="2"/>
  <c r="BG180" i="2"/>
  <c r="BF180" i="2"/>
  <c r="T180" i="2"/>
  <c r="R180" i="2"/>
  <c r="P180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0" i="2"/>
  <c r="BH170" i="2"/>
  <c r="BG170" i="2"/>
  <c r="BF170" i="2"/>
  <c r="T170" i="2"/>
  <c r="R170" i="2"/>
  <c r="P170" i="2"/>
  <c r="BI165" i="2"/>
  <c r="BH165" i="2"/>
  <c r="BG165" i="2"/>
  <c r="BF165" i="2"/>
  <c r="T165" i="2"/>
  <c r="R165" i="2"/>
  <c r="P165" i="2"/>
  <c r="BI162" i="2"/>
  <c r="BH162" i="2"/>
  <c r="BG162" i="2"/>
  <c r="BF162" i="2"/>
  <c r="T162" i="2"/>
  <c r="R162" i="2"/>
  <c r="P162" i="2"/>
  <c r="BI159" i="2"/>
  <c r="BH159" i="2"/>
  <c r="BG159" i="2"/>
  <c r="BF159" i="2"/>
  <c r="T159" i="2"/>
  <c r="R159" i="2"/>
  <c r="P159" i="2"/>
  <c r="BI154" i="2"/>
  <c r="BH154" i="2"/>
  <c r="BG154" i="2"/>
  <c r="BF154" i="2"/>
  <c r="T154" i="2"/>
  <c r="R154" i="2"/>
  <c r="P154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41" i="2"/>
  <c r="BH141" i="2"/>
  <c r="BG141" i="2"/>
  <c r="BF141" i="2"/>
  <c r="T141" i="2"/>
  <c r="R141" i="2"/>
  <c r="P141" i="2"/>
  <c r="BI137" i="2"/>
  <c r="BH137" i="2"/>
  <c r="BG137" i="2"/>
  <c r="BF137" i="2"/>
  <c r="T137" i="2"/>
  <c r="R137" i="2"/>
  <c r="P137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T128" i="2" s="1"/>
  <c r="R129" i="2"/>
  <c r="R128" i="2" s="1"/>
  <c r="P129" i="2"/>
  <c r="P128" i="2"/>
  <c r="BI125" i="2"/>
  <c r="BH125" i="2"/>
  <c r="BG125" i="2"/>
  <c r="BF125" i="2"/>
  <c r="T125" i="2"/>
  <c r="T124" i="2"/>
  <c r="R125" i="2"/>
  <c r="R124" i="2"/>
  <c r="P125" i="2"/>
  <c r="P124" i="2" s="1"/>
  <c r="J118" i="2"/>
  <c r="J117" i="2"/>
  <c r="F117" i="2"/>
  <c r="F115" i="2"/>
  <c r="E113" i="2"/>
  <c r="J55" i="2"/>
  <c r="J54" i="2"/>
  <c r="F54" i="2"/>
  <c r="F52" i="2"/>
  <c r="E50" i="2"/>
  <c r="J18" i="2"/>
  <c r="E18" i="2"/>
  <c r="F118" i="2" s="1"/>
  <c r="J17" i="2"/>
  <c r="J12" i="2"/>
  <c r="J115" i="2" s="1"/>
  <c r="E7" i="2"/>
  <c r="E48" i="2" s="1"/>
  <c r="L50" i="1"/>
  <c r="AM50" i="1"/>
  <c r="AM49" i="1"/>
  <c r="L49" i="1"/>
  <c r="AM47" i="1"/>
  <c r="L47" i="1"/>
  <c r="L45" i="1"/>
  <c r="L44" i="1"/>
  <c r="J219" i="4"/>
  <c r="J518" i="4"/>
  <c r="BK814" i="4"/>
  <c r="BK274" i="6"/>
  <c r="J133" i="3"/>
  <c r="BK388" i="4"/>
  <c r="BK621" i="4"/>
  <c r="BK233" i="4"/>
  <c r="J129" i="5"/>
  <c r="J177" i="2"/>
  <c r="BK477" i="2"/>
  <c r="BK431" i="2"/>
  <c r="J419" i="3"/>
  <c r="J403" i="3"/>
  <c r="BK608" i="4"/>
  <c r="J110" i="5"/>
  <c r="J317" i="6"/>
  <c r="J428" i="2"/>
  <c r="J482" i="2"/>
  <c r="J378" i="2"/>
  <c r="BK189" i="3"/>
  <c r="BK626" i="3"/>
  <c r="J382" i="4"/>
  <c r="J119" i="4"/>
  <c r="J424" i="4"/>
  <c r="J239" i="4"/>
  <c r="J611" i="4"/>
  <c r="J103" i="5"/>
  <c r="J106" i="5"/>
  <c r="BK91" i="7"/>
  <c r="J612" i="3"/>
  <c r="BK583" i="3"/>
  <c r="J558" i="4"/>
  <c r="J572" i="4"/>
  <c r="BK556" i="4"/>
  <c r="J132" i="4"/>
  <c r="BK159" i="4"/>
  <c r="J107" i="5"/>
  <c r="J239" i="6"/>
  <c r="BK189" i="6"/>
  <c r="BK334" i="6"/>
  <c r="J228" i="6"/>
  <c r="BK542" i="3"/>
  <c r="BK710" i="3"/>
  <c r="BK183" i="2"/>
  <c r="BK288" i="2"/>
  <c r="J576" i="2"/>
  <c r="BK348" i="2"/>
  <c r="BK325" i="2"/>
  <c r="BK567" i="3"/>
  <c r="J354" i="3"/>
  <c r="BK431" i="3"/>
  <c r="J601" i="3"/>
  <c r="BK800" i="4"/>
  <c r="J189" i="4"/>
  <c r="J221" i="4"/>
  <c r="J328" i="4"/>
  <c r="J207" i="6"/>
  <c r="J352" i="6"/>
  <c r="BK360" i="3"/>
  <c r="J224" i="3"/>
  <c r="J732" i="4"/>
  <c r="BK333" i="4"/>
  <c r="BK101" i="5"/>
  <c r="J271" i="6"/>
  <c r="J292" i="6"/>
  <c r="J315" i="2"/>
  <c r="BK443" i="2"/>
  <c r="BK637" i="2"/>
  <c r="J179" i="3"/>
  <c r="BK749" i="3"/>
  <c r="J465" i="3"/>
  <c r="J323" i="4"/>
  <c r="BK648" i="4"/>
  <c r="BK100" i="5"/>
  <c r="J194" i="6"/>
  <c r="BK260" i="6"/>
  <c r="BK282" i="6"/>
  <c r="BK173" i="6"/>
  <c r="J566" i="2"/>
  <c r="J465" i="2"/>
  <c r="J370" i="2"/>
  <c r="J137" i="3"/>
  <c r="BK548" i="3"/>
  <c r="BK394" i="3"/>
  <c r="J568" i="4"/>
  <c r="J582" i="4"/>
  <c r="BK198" i="4"/>
  <c r="J90" i="5"/>
  <c r="BK239" i="6"/>
  <c r="J159" i="2"/>
  <c r="BK148" i="2"/>
  <c r="J562" i="2"/>
  <c r="J154" i="2"/>
  <c r="J637" i="2"/>
  <c r="J426" i="2"/>
  <c r="J595" i="3"/>
  <c r="BK288" i="4"/>
  <c r="BK168" i="4"/>
  <c r="BK732" i="4"/>
  <c r="J505" i="4"/>
  <c r="J745" i="4"/>
  <c r="BK98" i="5"/>
  <c r="BK163" i="6"/>
  <c r="J350" i="2"/>
  <c r="BK422" i="2"/>
  <c r="BK129" i="2"/>
  <c r="J375" i="2"/>
  <c r="BK333" i="2"/>
  <c r="BK358" i="2"/>
  <c r="J588" i="2"/>
  <c r="J361" i="2"/>
  <c r="J631" i="2"/>
  <c r="BK502" i="3"/>
  <c r="BK190" i="3"/>
  <c r="J173" i="3"/>
  <c r="J336" i="3"/>
  <c r="J429" i="3"/>
  <c r="BK539" i="3"/>
  <c r="BK680" i="3"/>
  <c r="J310" i="4"/>
  <c r="BK216" i="6"/>
  <c r="J190" i="3"/>
  <c r="J583" i="4"/>
  <c r="J513" i="4"/>
  <c r="BK791" i="4"/>
  <c r="BK151" i="4"/>
  <c r="J116" i="4"/>
  <c r="J373" i="2"/>
  <c r="J712" i="3"/>
  <c r="BK440" i="2"/>
  <c r="BK247" i="3"/>
  <c r="J379" i="4"/>
  <c r="J614" i="4"/>
  <c r="J608" i="4"/>
  <c r="BK205" i="6"/>
  <c r="BK85" i="7"/>
  <c r="J367" i="4"/>
  <c r="J422" i="4"/>
  <c r="J701" i="4"/>
  <c r="J648" i="4"/>
  <c r="J306" i="6"/>
  <c r="J492" i="2"/>
  <c r="J355" i="2"/>
  <c r="J572" i="3"/>
  <c r="BK435" i="4"/>
  <c r="J570" i="4"/>
  <c r="J126" i="4"/>
  <c r="J97" i="5"/>
  <c r="BK123" i="5"/>
  <c r="BK165" i="6"/>
  <c r="J736" i="3"/>
  <c r="J672" i="3"/>
  <c r="BK327" i="3"/>
  <c r="BK424" i="4"/>
  <c r="BK470" i="4"/>
  <c r="BK683" i="4"/>
  <c r="J111" i="5"/>
  <c r="J266" i="6"/>
  <c r="J302" i="4"/>
  <c r="J573" i="4"/>
  <c r="BK244" i="6"/>
  <c r="J275" i="3"/>
  <c r="J607" i="3"/>
  <c r="BK566" i="4"/>
  <c r="BK117" i="5"/>
  <c r="J333" i="6"/>
  <c r="J322" i="6"/>
  <c r="J440" i="2"/>
  <c r="BK445" i="3"/>
  <c r="BK620" i="3"/>
  <c r="J145" i="4"/>
  <c r="J587" i="4"/>
  <c r="J128" i="4"/>
  <c r="BK827" i="4"/>
  <c r="J308" i="2"/>
  <c r="BK313" i="2"/>
  <c r="J392" i="2"/>
  <c r="BK534" i="2"/>
  <c r="J620" i="2"/>
  <c r="J571" i="2"/>
  <c r="J143" i="2"/>
  <c r="BK537" i="2"/>
  <c r="J135" i="2"/>
  <c r="BK313" i="3"/>
  <c r="BK483" i="3"/>
  <c r="BK574" i="3"/>
  <c r="J476" i="3"/>
  <c r="J189" i="3"/>
  <c r="J567" i="3"/>
  <c r="J716" i="3"/>
  <c r="BK513" i="4"/>
  <c r="BK302" i="4"/>
  <c r="J268" i="6"/>
  <c r="J590" i="3"/>
  <c r="BK641" i="3"/>
  <c r="BK294" i="2"/>
  <c r="J443" i="2"/>
  <c r="J242" i="2"/>
  <c r="J449" i="2"/>
  <c r="J645" i="2"/>
  <c r="BK640" i="2"/>
  <c r="J261" i="3"/>
  <c r="BK478" i="3"/>
  <c r="J781" i="3"/>
  <c r="J641" i="3"/>
  <c r="BK96" i="5"/>
  <c r="BK137" i="6"/>
  <c r="BK302" i="6"/>
  <c r="J515" i="2"/>
  <c r="J382" i="2"/>
  <c r="BK490" i="2"/>
  <c r="J655" i="2"/>
  <c r="J201" i="2"/>
  <c r="J669" i="3"/>
  <c r="J166" i="3"/>
  <c r="BK351" i="4"/>
  <c r="J247" i="4"/>
  <c r="BK262" i="6"/>
  <c r="BK240" i="6"/>
  <c r="J477" i="2"/>
  <c r="BK537" i="3"/>
  <c r="J433" i="3"/>
  <c r="J414" i="3"/>
  <c r="BK687" i="3"/>
  <c r="J710" i="3"/>
  <c r="BK518" i="4"/>
  <c r="J290" i="4"/>
  <c r="BK426" i="4"/>
  <c r="BK149" i="6"/>
  <c r="BK272" i="6"/>
  <c r="J155" i="3"/>
  <c r="J526" i="4"/>
  <c r="J162" i="4"/>
  <c r="BK345" i="6"/>
  <c r="BK194" i="2"/>
  <c r="J576" i="3"/>
  <c r="J637" i="3"/>
  <c r="BK436" i="3"/>
  <c r="BK595" i="4"/>
  <c r="J548" i="4"/>
  <c r="J263" i="6"/>
  <c r="BK135" i="2"/>
  <c r="J564" i="2"/>
  <c r="J490" i="3"/>
  <c r="BK616" i="3"/>
  <c r="BK293" i="4"/>
  <c r="BK592" i="4"/>
  <c r="J718" i="4"/>
  <c r="BK688" i="4"/>
  <c r="J625" i="4"/>
  <c r="J98" i="5"/>
  <c r="J219" i="6"/>
  <c r="J675" i="3"/>
  <c r="BK727" i="3"/>
  <c r="J258" i="4"/>
  <c r="J200" i="4"/>
  <c r="J123" i="5"/>
  <c r="BK331" i="6"/>
  <c r="J189" i="6"/>
  <c r="J173" i="6"/>
  <c r="BK343" i="3"/>
  <c r="BK403" i="3"/>
  <c r="BK507" i="2"/>
  <c r="J363" i="2"/>
  <c r="BK540" i="2"/>
  <c r="J228" i="2"/>
  <c r="BK502" i="2"/>
  <c r="BK637" i="3"/>
  <c r="BK460" i="3"/>
  <c r="BK242" i="3"/>
  <c r="J620" i="3"/>
  <c r="BK573" i="4"/>
  <c r="BK356" i="4"/>
  <c r="BK156" i="4"/>
  <c r="J522" i="4"/>
  <c r="J720" i="4"/>
  <c r="J271" i="4"/>
  <c r="BK580" i="4"/>
  <c r="J683" i="4"/>
  <c r="J642" i="4"/>
  <c r="BK89" i="5"/>
  <c r="BK135" i="6"/>
  <c r="BK317" i="6"/>
  <c r="BK358" i="6"/>
  <c r="BK352" i="6"/>
  <c r="J171" i="6"/>
  <c r="J102" i="6"/>
  <c r="J531" i="2"/>
  <c r="BK285" i="2"/>
  <c r="BK335" i="2"/>
  <c r="BK566" i="2"/>
  <c r="J338" i="2"/>
  <c r="J395" i="2"/>
  <c r="J148" i="2"/>
  <c r="J617" i="2"/>
  <c r="J513" i="3"/>
  <c r="BK336" i="4"/>
  <c r="BK779" i="4"/>
  <c r="BK552" i="4"/>
  <c r="BK118" i="5"/>
  <c r="BK353" i="6"/>
  <c r="BK343" i="6"/>
  <c r="J252" i="2"/>
  <c r="BK403" i="2"/>
  <c r="J640" i="2"/>
  <c r="J563" i="3"/>
  <c r="J682" i="3"/>
  <c r="BK661" i="3"/>
  <c r="J443" i="3"/>
  <c r="BK304" i="4"/>
  <c r="J223" i="4"/>
  <c r="J579" i="4"/>
  <c r="J710" i="4"/>
  <c r="J341" i="6"/>
  <c r="J139" i="6"/>
  <c r="J160" i="6"/>
  <c r="J151" i="6"/>
  <c r="BK269" i="6"/>
  <c r="J269" i="6"/>
  <c r="BK133" i="3"/>
  <c r="J493" i="3"/>
  <c r="BK376" i="4"/>
  <c r="J696" i="4"/>
  <c r="BK394" i="4"/>
  <c r="J318" i="6"/>
  <c r="J126" i="6"/>
  <c r="J611" i="3"/>
  <c r="BK474" i="4"/>
  <c r="BK339" i="4"/>
  <c r="J234" i="6"/>
  <c r="J273" i="2"/>
  <c r="BK420" i="2"/>
  <c r="BK408" i="3"/>
  <c r="J327" i="3"/>
  <c r="J663" i="3"/>
  <c r="BK446" i="4"/>
  <c r="J454" i="4"/>
  <c r="J331" i="6"/>
  <c r="J255" i="6"/>
  <c r="J165" i="2"/>
  <c r="BK210" i="2"/>
  <c r="J468" i="3"/>
  <c r="J695" i="3"/>
  <c r="J358" i="3"/>
  <c r="BK526" i="4"/>
  <c r="J639" i="4"/>
  <c r="J159" i="4"/>
  <c r="BK145" i="4"/>
  <c r="J345" i="4"/>
  <c r="BK348" i="4"/>
  <c r="J188" i="4"/>
  <c r="BK596" i="4"/>
  <c r="BK489" i="4"/>
  <c r="J123" i="4"/>
  <c r="BK107" i="6"/>
  <c r="J537" i="3"/>
  <c r="BK454" i="4"/>
  <c r="J600" i="4"/>
  <c r="J287" i="6"/>
  <c r="BK324" i="6"/>
  <c r="BK531" i="2"/>
  <c r="J542" i="3"/>
  <c r="J142" i="3"/>
  <c r="BK666" i="3"/>
  <c r="BK693" i="4"/>
  <c r="BK162" i="4"/>
  <c r="BK121" i="5"/>
  <c r="BK102" i="6"/>
  <c r="BK278" i="6"/>
  <c r="BK340" i="6"/>
  <c r="J249" i="2"/>
  <c r="J541" i="2"/>
  <c r="J418" i="2"/>
  <c r="BK538" i="2"/>
  <c r="BK294" i="3"/>
  <c r="BK280" i="3"/>
  <c r="J604" i="3"/>
  <c r="BK716" i="3"/>
  <c r="J407" i="4"/>
  <c r="J213" i="4"/>
  <c r="BK404" i="4"/>
  <c r="J179" i="6"/>
  <c r="BK255" i="6"/>
  <c r="J565" i="3"/>
  <c r="J373" i="3"/>
  <c r="BK227" i="4"/>
  <c r="BK599" i="4"/>
  <c r="J227" i="4"/>
  <c r="J226" i="6"/>
  <c r="J348" i="2"/>
  <c r="J261" i="2"/>
  <c r="BK485" i="3"/>
  <c r="BK579" i="4"/>
  <c r="J394" i="4"/>
  <c r="J830" i="4"/>
  <c r="BK760" i="4"/>
  <c r="J458" i="3"/>
  <c r="J593" i="3"/>
  <c r="J144" i="3"/>
  <c r="BK550" i="3"/>
  <c r="J307" i="4"/>
  <c r="BK188" i="4"/>
  <c r="BK137" i="4"/>
  <c r="J183" i="6"/>
  <c r="J320" i="6"/>
  <c r="BK94" i="7"/>
  <c r="BK465" i="2"/>
  <c r="BK583" i="2"/>
  <c r="BK146" i="2"/>
  <c r="BK541" i="2"/>
  <c r="BK576" i="2"/>
  <c r="BK401" i="3"/>
  <c r="BK611" i="3"/>
  <c r="J714" i="3"/>
  <c r="BK656" i="3"/>
  <c r="BK461" i="4"/>
  <c r="J388" i="4"/>
  <c r="J833" i="4"/>
  <c r="J592" i="4"/>
  <c r="J743" i="4"/>
  <c r="BK367" i="4"/>
  <c r="BK114" i="5"/>
  <c r="J325" i="6"/>
  <c r="J89" i="7"/>
  <c r="J341" i="3"/>
  <c r="BK619" i="3"/>
  <c r="J577" i="4"/>
  <c r="BK126" i="4"/>
  <c r="J272" i="6"/>
  <c r="BK142" i="3"/>
  <c r="J301" i="4"/>
  <c r="BK344" i="2"/>
  <c r="BK449" i="2"/>
  <c r="J538" i="2"/>
  <c r="BK214" i="2"/>
  <c r="J333" i="2"/>
  <c r="J162" i="2"/>
  <c r="BK651" i="2"/>
  <c r="BK586" i="3"/>
  <c r="BK405" i="3"/>
  <c r="J399" i="3"/>
  <c r="BK363" i="3"/>
  <c r="BK534" i="3"/>
  <c r="BK594" i="3"/>
  <c r="J516" i="3"/>
  <c r="BK651" i="3"/>
  <c r="J658" i="3"/>
  <c r="BK521" i="3"/>
  <c r="J201" i="4"/>
  <c r="BK574" i="4"/>
  <c r="BK464" i="4"/>
  <c r="J254" i="4"/>
  <c r="BK819" i="4"/>
  <c r="J690" i="4"/>
  <c r="BK223" i="4"/>
  <c r="J140" i="4"/>
  <c r="BK111" i="5"/>
  <c r="BK287" i="6"/>
  <c r="BK292" i="6"/>
  <c r="BK306" i="6"/>
  <c r="BK320" i="6"/>
  <c r="BK89" i="7"/>
  <c r="BK550" i="2"/>
  <c r="BK242" i="2"/>
  <c r="J310" i="2"/>
  <c r="J219" i="2"/>
  <c r="BK562" i="2"/>
  <c r="J544" i="2"/>
  <c r="J478" i="3"/>
  <c r="J630" i="3"/>
  <c r="J591" i="4"/>
  <c r="BK690" i="4"/>
  <c r="BK307" i="4"/>
  <c r="J175" i="4"/>
  <c r="J101" i="5"/>
  <c r="J296" i="6"/>
  <c r="J329" i="6"/>
  <c r="BK318" i="6"/>
  <c r="J344" i="2"/>
  <c r="BK413" i="2"/>
  <c r="BK311" i="3"/>
  <c r="BK388" i="3"/>
  <c r="BK125" i="3"/>
  <c r="J146" i="3"/>
  <c r="J689" i="3"/>
  <c r="J556" i="4"/>
  <c r="BK539" i="4"/>
  <c r="BK123" i="4"/>
  <c r="J93" i="5"/>
  <c r="BK209" i="6"/>
  <c r="BK280" i="6"/>
  <c r="BK296" i="6"/>
  <c r="J124" i="6"/>
  <c r="J202" i="6"/>
  <c r="J211" i="4"/>
  <c r="J320" i="2"/>
  <c r="J303" i="2"/>
  <c r="BK468" i="3"/>
  <c r="BK209" i="3"/>
  <c r="BK589" i="3"/>
  <c r="J739" i="4"/>
  <c r="BK739" i="4"/>
  <c r="J196" i="6"/>
  <c r="BK504" i="2"/>
  <c r="BK390" i="2"/>
  <c r="J233" i="2"/>
  <c r="BK628" i="2"/>
  <c r="J521" i="3"/>
  <c r="J121" i="3"/>
  <c r="BK587" i="4"/>
  <c r="BK132" i="4"/>
  <c r="BK296" i="4"/>
  <c r="J503" i="4"/>
  <c r="BK704" i="4"/>
  <c r="BK710" i="4"/>
  <c r="J104" i="5"/>
  <c r="J355" i="6"/>
  <c r="BK265" i="6"/>
  <c r="BK701" i="3"/>
  <c r="J610" i="4"/>
  <c r="BK718" i="4"/>
  <c r="BK103" i="5"/>
  <c r="J113" i="5"/>
  <c r="BK151" i="6"/>
  <c r="J209" i="6"/>
  <c r="BK350" i="6"/>
  <c r="J310" i="6"/>
  <c r="J358" i="2"/>
  <c r="BK382" i="2"/>
  <c r="BK515" i="2"/>
  <c r="J275" i="2"/>
  <c r="BK214" i="3"/>
  <c r="J463" i="3"/>
  <c r="BK623" i="3"/>
  <c r="J637" i="4"/>
  <c r="BK637" i="4"/>
  <c r="BK258" i="4"/>
  <c r="BK308" i="2"/>
  <c r="J212" i="2"/>
  <c r="J214" i="2"/>
  <c r="J494" i="2"/>
  <c r="J408" i="2"/>
  <c r="J628" i="2"/>
  <c r="BK578" i="2"/>
  <c r="J313" i="3"/>
  <c r="J233" i="3"/>
  <c r="J187" i="3"/>
  <c r="J239" i="3"/>
  <c r="J405" i="3"/>
  <c r="BK608" i="3"/>
  <c r="J131" i="3"/>
  <c r="J214" i="3"/>
  <c r="J283" i="4"/>
  <c r="BK548" i="4"/>
  <c r="BK183" i="6"/>
  <c r="J274" i="6"/>
  <c r="BK471" i="3"/>
  <c r="BK610" i="4"/>
  <c r="BK355" i="2"/>
  <c r="BK557" i="2"/>
  <c r="J593" i="2"/>
  <c r="BK352" i="2"/>
  <c r="BK648" i="2"/>
  <c r="J531" i="3"/>
  <c r="BK443" i="3"/>
  <c r="BK166" i="3"/>
  <c r="J776" i="3"/>
  <c r="J116" i="5"/>
  <c r="BK465" i="3"/>
  <c r="J405" i="2"/>
  <c r="BK691" i="3"/>
  <c r="J608" i="3"/>
  <c r="J404" i="4"/>
  <c r="BK175" i="4"/>
  <c r="J151" i="4"/>
  <c r="BK211" i="4"/>
  <c r="BK577" i="4"/>
  <c r="BK328" i="4"/>
  <c r="J288" i="4"/>
  <c r="BK90" i="5"/>
  <c r="BK276" i="6"/>
  <c r="J623" i="3"/>
  <c r="J139" i="3"/>
  <c r="J445" i="3"/>
  <c r="BK729" i="4"/>
  <c r="J204" i="3"/>
  <c r="BK440" i="3"/>
  <c r="J300" i="3"/>
  <c r="J474" i="4"/>
  <c r="J500" i="4"/>
  <c r="BK510" i="4"/>
  <c r="BK321" i="6"/>
  <c r="J223" i="6"/>
  <c r="BK781" i="3"/>
  <c r="BK612" i="3"/>
  <c r="BK424" i="3"/>
  <c r="BK323" i="4"/>
  <c r="BK304" i="6"/>
  <c r="BK228" i="6"/>
  <c r="J225" i="2"/>
  <c r="J651" i="2"/>
  <c r="BK275" i="3"/>
  <c r="BK173" i="3"/>
  <c r="J580" i="4"/>
  <c r="J665" i="4"/>
  <c r="J645" i="4"/>
  <c r="J132" i="5"/>
  <c r="J285" i="6"/>
  <c r="J153" i="6"/>
  <c r="J200" i="6"/>
  <c r="J653" i="2"/>
  <c r="J325" i="2"/>
  <c r="BK457" i="2"/>
  <c r="BK634" i="2"/>
  <c r="J544" i="3"/>
  <c r="BK739" i="3"/>
  <c r="BK296" i="3"/>
  <c r="J440" i="3"/>
  <c r="J401" i="4"/>
  <c r="BK283" i="4"/>
  <c r="BK107" i="5"/>
  <c r="J336" i="6"/>
  <c r="J348" i="6"/>
  <c r="J524" i="2"/>
  <c r="BK205" i="2"/>
  <c r="J452" i="2"/>
  <c r="BK330" i="2"/>
  <c r="BK597" i="2"/>
  <c r="J762" i="3"/>
  <c r="J204" i="4"/>
  <c r="BK675" i="4"/>
  <c r="J293" i="4"/>
  <c r="J241" i="4"/>
  <c r="J278" i="4"/>
  <c r="J656" i="4"/>
  <c r="BK564" i="2"/>
  <c r="BK363" i="2"/>
  <c r="BK593" i="2"/>
  <c r="J315" i="6"/>
  <c r="BK207" i="6"/>
  <c r="BK378" i="2"/>
  <c r="BK282" i="2"/>
  <c r="BK186" i="2"/>
  <c r="BK370" i="2"/>
  <c r="J180" i="2"/>
  <c r="BK647" i="2"/>
  <c r="BK582" i="3"/>
  <c r="BK429" i="3"/>
  <c r="BK493" i="3"/>
  <c r="BK756" i="3"/>
  <c r="BK593" i="3"/>
  <c r="J435" i="4"/>
  <c r="J621" i="4"/>
  <c r="J618" i="4"/>
  <c r="J603" i="4"/>
  <c r="J370" i="4"/>
  <c r="J461" i="4"/>
  <c r="J741" i="4"/>
  <c r="BK696" i="4"/>
  <c r="BK112" i="5"/>
  <c r="J340" i="6"/>
  <c r="BK359" i="6"/>
  <c r="BK175" i="6"/>
  <c r="J244" i="6"/>
  <c r="J343" i="6"/>
  <c r="BK385" i="2"/>
  <c r="BK373" i="2"/>
  <c r="BK533" i="2"/>
  <c r="BK212" i="2"/>
  <c r="BK517" i="2"/>
  <c r="J330" i="2"/>
  <c r="J475" i="2"/>
  <c r="J420" i="2"/>
  <c r="J375" i="3"/>
  <c r="J158" i="3"/>
  <c r="J264" i="4"/>
  <c r="J248" i="6"/>
  <c r="J143" i="6"/>
  <c r="BK266" i="6"/>
  <c r="BK445" i="2"/>
  <c r="BK150" i="2"/>
  <c r="BK261" i="3"/>
  <c r="J296" i="3"/>
  <c r="J294" i="3"/>
  <c r="BK615" i="3"/>
  <c r="J247" i="3"/>
  <c r="J622" i="4"/>
  <c r="BK572" i="4"/>
  <c r="BK713" i="4"/>
  <c r="J542" i="4"/>
  <c r="BK492" i="4"/>
  <c r="BK198" i="6"/>
  <c r="BK300" i="6"/>
  <c r="BK290" i="6"/>
  <c r="J258" i="6"/>
  <c r="BK234" i="6"/>
  <c r="J334" i="6"/>
  <c r="J85" i="7"/>
  <c r="J431" i="2"/>
  <c r="BK375" i="3"/>
  <c r="J698" i="3"/>
  <c r="BK537" i="4"/>
  <c r="J510" i="4"/>
  <c r="BK439" i="4"/>
  <c r="J281" i="4"/>
  <c r="J326" i="6"/>
  <c r="J485" i="3"/>
  <c r="BK433" i="3"/>
  <c r="BK570" i="4"/>
  <c r="BK443" i="4"/>
  <c r="J498" i="3"/>
  <c r="BK546" i="4"/>
  <c r="BK191" i="4"/>
  <c r="J561" i="4"/>
  <c r="J548" i="3"/>
  <c r="BK417" i="4"/>
  <c r="J428" i="4"/>
  <c r="J596" i="4"/>
  <c r="J95" i="5"/>
  <c r="BK268" i="6"/>
  <c r="BK143" i="6"/>
  <c r="J145" i="6"/>
  <c r="BK342" i="2"/>
  <c r="J416" i="2"/>
  <c r="J583" i="2"/>
  <c r="BK222" i="2"/>
  <c r="J299" i="2"/>
  <c r="J324" i="3"/>
  <c r="BK300" i="3"/>
  <c r="J739" i="3"/>
  <c r="BK365" i="3"/>
  <c r="BK476" i="4"/>
  <c r="BK315" i="4"/>
  <c r="J824" i="4"/>
  <c r="BK278" i="4"/>
  <c r="J299" i="4"/>
  <c r="BK333" i="6"/>
  <c r="BK453" i="3"/>
  <c r="BK542" i="4"/>
  <c r="BK116" i="4"/>
  <c r="BK298" i="6"/>
  <c r="J158" i="6"/>
  <c r="BK498" i="2"/>
  <c r="BK357" i="6"/>
  <c r="BK126" i="6"/>
  <c r="J540" i="2"/>
  <c r="J437" i="2"/>
  <c r="BK644" i="2"/>
  <c r="J436" i="3"/>
  <c r="J529" i="3"/>
  <c r="BK714" i="3"/>
  <c r="J362" i="4"/>
  <c r="J426" i="4"/>
  <c r="J117" i="5"/>
  <c r="BK230" i="6"/>
  <c r="BK487" i="2"/>
  <c r="J454" i="2"/>
  <c r="BK315" i="2"/>
  <c r="J359" i="4"/>
  <c r="J399" i="4"/>
  <c r="J185" i="4"/>
  <c r="J508" i="4"/>
  <c r="BK241" i="4"/>
  <c r="J96" i="5"/>
  <c r="J413" i="2"/>
  <c r="J502" i="2"/>
  <c r="J424" i="2"/>
  <c r="J141" i="2"/>
  <c r="BK320" i="2"/>
  <c r="BK543" i="2"/>
  <c r="J517" i="2"/>
  <c r="J294" i="2"/>
  <c r="BK200" i="2"/>
  <c r="BK519" i="2"/>
  <c r="J585" i="3"/>
  <c r="J176" i="3"/>
  <c r="J558" i="3"/>
  <c r="BK458" i="3"/>
  <c r="J583" i="3"/>
  <c r="J756" i="3"/>
  <c r="J348" i="3"/>
  <c r="J688" i="4"/>
  <c r="J186" i="6"/>
  <c r="BK411" i="3"/>
  <c r="J483" i="3"/>
  <c r="BK224" i="3"/>
  <c r="BK228" i="3"/>
  <c r="J121" i="5"/>
  <c r="BK348" i="6"/>
  <c r="J166" i="6"/>
  <c r="BK346" i="2"/>
  <c r="J430" i="2"/>
  <c r="J146" i="2"/>
  <c r="J634" i="2"/>
  <c r="BK524" i="2"/>
  <c r="J727" i="3"/>
  <c r="J590" i="4"/>
  <c r="J827" i="4"/>
  <c r="BK561" i="4"/>
  <c r="J119" i="5"/>
  <c r="BK271" i="6"/>
  <c r="BK162" i="2"/>
  <c r="BK323" i="2"/>
  <c r="BK150" i="3"/>
  <c r="J605" i="3"/>
  <c r="BK422" i="4"/>
  <c r="J443" i="4"/>
  <c r="J100" i="5"/>
  <c r="J345" i="6"/>
  <c r="J302" i="6"/>
  <c r="BK219" i="6"/>
  <c r="J522" i="2"/>
  <c r="J693" i="3"/>
  <c r="BK182" i="3"/>
  <c r="BK312" i="4"/>
  <c r="BK558" i="4"/>
  <c r="BK505" i="4"/>
  <c r="J359" i="6"/>
  <c r="J336" i="4"/>
  <c r="BK362" i="4"/>
  <c r="BK252" i="4"/>
  <c r="BK193" i="4"/>
  <c r="BK116" i="5"/>
  <c r="BK363" i="6"/>
  <c r="J265" i="6"/>
  <c r="J313" i="6"/>
  <c r="BK669" i="3"/>
  <c r="BK141" i="2"/>
  <c r="BK658" i="2"/>
  <c r="BK143" i="2"/>
  <c r="BK155" i="3"/>
  <c r="J150" i="3"/>
  <c r="BK602" i="3"/>
  <c r="BK675" i="3"/>
  <c r="BK267" i="4"/>
  <c r="BK120" i="5"/>
  <c r="J276" i="6"/>
  <c r="J107" i="6"/>
  <c r="BK233" i="2"/>
  <c r="BK299" i="2"/>
  <c r="J487" i="2"/>
  <c r="BK553" i="3"/>
  <c r="J510" i="3"/>
  <c r="J519" i="3"/>
  <c r="J470" i="4"/>
  <c r="J99" i="5"/>
  <c r="J278" i="6"/>
  <c r="BK124" i="6"/>
  <c r="BK263" i="6"/>
  <c r="BK291" i="2"/>
  <c r="J200" i="2"/>
  <c r="J352" i="2"/>
  <c r="J591" i="3"/>
  <c r="J385" i="3"/>
  <c r="J734" i="3"/>
  <c r="BK695" i="3"/>
  <c r="BK510" i="3"/>
  <c r="BK600" i="4"/>
  <c r="J722" i="4"/>
  <c r="BK99" i="5"/>
  <c r="BK604" i="4"/>
  <c r="BK93" i="5"/>
  <c r="BK527" i="2"/>
  <c r="BK411" i="2"/>
  <c r="BK571" i="2"/>
  <c r="BK395" i="2"/>
  <c r="BK310" i="2"/>
  <c r="BK530" i="2"/>
  <c r="BK569" i="2"/>
  <c r="BK129" i="3"/>
  <c r="BK769" i="3"/>
  <c r="BK601" i="3"/>
  <c r="BK326" i="6"/>
  <c r="J253" i="6"/>
  <c r="J260" i="6"/>
  <c r="BK180" i="2"/>
  <c r="BK522" i="2"/>
  <c r="J646" i="2"/>
  <c r="J598" i="3"/>
  <c r="BK183" i="4"/>
  <c r="J704" i="4"/>
  <c r="J242" i="6"/>
  <c r="BK153" i="6"/>
  <c r="J530" i="2"/>
  <c r="J431" i="3"/>
  <c r="J480" i="3"/>
  <c r="J228" i="3"/>
  <c r="BK531" i="3"/>
  <c r="J376" i="4"/>
  <c r="J707" i="4"/>
  <c r="BK261" i="4"/>
  <c r="J356" i="6"/>
  <c r="BK322" i="6"/>
  <c r="BK87" i="7"/>
  <c r="J170" i="2"/>
  <c r="BK503" i="4"/>
  <c r="J534" i="4"/>
  <c r="J800" i="4"/>
  <c r="J198" i="6"/>
  <c r="J691" i="3"/>
  <c r="J428" i="3"/>
  <c r="J628" i="4"/>
  <c r="J675" i="4"/>
  <c r="BK226" i="6"/>
  <c r="BK485" i="2"/>
  <c r="BK174" i="2"/>
  <c r="BK645" i="2"/>
  <c r="BK331" i="3"/>
  <c r="J226" i="3"/>
  <c r="J161" i="3"/>
  <c r="BK603" i="4"/>
  <c r="BK91" i="5"/>
  <c r="BK118" i="6"/>
  <c r="BK338" i="2"/>
  <c r="J236" i="3"/>
  <c r="BK185" i="3"/>
  <c r="BK498" i="3"/>
  <c r="BK607" i="4"/>
  <c r="BK833" i="4"/>
  <c r="J267" i="4"/>
  <c r="BK646" i="3"/>
  <c r="J595" i="4"/>
  <c r="BK642" i="4"/>
  <c r="BK140" i="4"/>
  <c r="BK618" i="4"/>
  <c r="J127" i="5"/>
  <c r="BK294" i="6"/>
  <c r="BK204" i="6"/>
  <c r="J237" i="6"/>
  <c r="J221" i="6"/>
  <c r="BK196" i="6"/>
  <c r="J666" i="3"/>
  <c r="BK627" i="3"/>
  <c r="J537" i="2"/>
  <c r="J608" i="2"/>
  <c r="J453" i="3"/>
  <c r="BK158" i="3"/>
  <c r="BK736" i="3"/>
  <c r="BK558" i="3"/>
  <c r="J363" i="3"/>
  <c r="BK189" i="4"/>
  <c r="BK515" i="4"/>
  <c r="BK370" i="4"/>
  <c r="J819" i="4"/>
  <c r="BK428" i="4"/>
  <c r="BK614" i="4"/>
  <c r="J91" i="5"/>
  <c r="J294" i="6"/>
  <c r="BK329" i="6"/>
  <c r="J639" i="3"/>
  <c r="BK275" i="4"/>
  <c r="BK410" i="4"/>
  <c r="J460" i="2"/>
  <c r="BK366" i="2"/>
  <c r="BK133" i="2"/>
  <c r="BK572" i="3"/>
  <c r="BK380" i="3"/>
  <c r="BK236" i="3"/>
  <c r="J311" i="3"/>
  <c r="J648" i="3"/>
  <c r="J233" i="4"/>
  <c r="BK254" i="4"/>
  <c r="BK290" i="4"/>
  <c r="J137" i="6"/>
  <c r="J363" i="6"/>
  <c r="J308" i="6"/>
  <c r="BK327" i="6"/>
  <c r="BK426" i="2"/>
  <c r="BK475" i="2"/>
  <c r="BK599" i="2"/>
  <c r="BK615" i="2"/>
  <c r="BK233" i="3"/>
  <c r="BK546" i="3"/>
  <c r="BK607" i="3"/>
  <c r="J599" i="3"/>
  <c r="J486" i="4"/>
  <c r="J515" i="4"/>
  <c r="BK724" i="4"/>
  <c r="J327" i="6"/>
  <c r="BK275" i="6"/>
  <c r="J724" i="4"/>
  <c r="J713" i="4"/>
  <c r="BK95" i="5"/>
  <c r="J194" i="2"/>
  <c r="J480" i="2"/>
  <c r="BK490" i="3"/>
  <c r="J419" i="4"/>
  <c r="J760" i="4"/>
  <c r="J275" i="6"/>
  <c r="J282" i="6"/>
  <c r="J162" i="6"/>
  <c r="J216" i="6"/>
  <c r="BK598" i="3"/>
  <c r="J460" i="3"/>
  <c r="J222" i="2"/>
  <c r="J174" i="2"/>
  <c r="J597" i="2"/>
  <c r="BK262" i="2"/>
  <c r="J510" i="2"/>
  <c r="BK405" i="2"/>
  <c r="J469" i="2"/>
  <c r="J450" i="3"/>
  <c r="BK463" i="3"/>
  <c r="BK324" i="3"/>
  <c r="BK176" i="3"/>
  <c r="J534" i="3"/>
  <c r="BK682" i="3"/>
  <c r="BK352" i="3"/>
  <c r="J552" i="4"/>
  <c r="J275" i="4"/>
  <c r="BK743" i="4"/>
  <c r="J566" i="4"/>
  <c r="BK628" i="4"/>
  <c r="BK399" i="4"/>
  <c r="J489" i="4"/>
  <c r="J320" i="4"/>
  <c r="BK129" i="5"/>
  <c r="BK112" i="6"/>
  <c r="BK192" i="6"/>
  <c r="J324" i="6"/>
  <c r="BK313" i="6"/>
  <c r="BK223" i="6"/>
  <c r="J296" i="2"/>
  <c r="BK249" i="2"/>
  <c r="J490" i="2"/>
  <c r="J133" i="2"/>
  <c r="J554" i="2"/>
  <c r="J507" i="2"/>
  <c r="J578" i="2"/>
  <c r="J581" i="2"/>
  <c r="J648" i="2"/>
  <c r="BK358" i="3"/>
  <c r="BK576" i="4"/>
  <c r="BK299" i="4"/>
  <c r="J814" i="4"/>
  <c r="BK102" i="5"/>
  <c r="BK145" i="6"/>
  <c r="J347" i="6"/>
  <c r="BK430" i="2"/>
  <c r="BK261" i="2"/>
  <c r="J400" i="2"/>
  <c r="BK480" i="3"/>
  <c r="BK563" i="3"/>
  <c r="BK576" i="3"/>
  <c r="BK397" i="3"/>
  <c r="J352" i="3"/>
  <c r="BK604" i="3"/>
  <c r="BK486" i="4"/>
  <c r="BK252" i="2"/>
  <c r="J602" i="3"/>
  <c r="BK599" i="3"/>
  <c r="BK622" i="4"/>
  <c r="J497" i="4"/>
  <c r="BK611" i="4"/>
  <c r="BK745" i="4"/>
  <c r="J693" i="4"/>
  <c r="J262" i="6"/>
  <c r="BK258" i="6"/>
  <c r="BK672" i="3"/>
  <c r="J252" i="4"/>
  <c r="BK741" i="4"/>
  <c r="BK127" i="5"/>
  <c r="BK428" i="2"/>
  <c r="BK631" i="2"/>
  <c r="J550" i="3"/>
  <c r="J582" i="3"/>
  <c r="BK565" i="3"/>
  <c r="J312" i="4"/>
  <c r="BK128" i="4"/>
  <c r="J125" i="2"/>
  <c r="J535" i="2"/>
  <c r="BK620" i="2"/>
  <c r="BK590" i="3"/>
  <c r="J560" i="3"/>
  <c r="J615" i="3"/>
  <c r="J586" i="4"/>
  <c r="J333" i="4"/>
  <c r="BK497" i="4"/>
  <c r="BK534" i="4"/>
  <c r="BK663" i="3"/>
  <c r="BK185" i="4"/>
  <c r="BK667" i="4"/>
  <c r="J651" i="4"/>
  <c r="J155" i="6"/>
  <c r="J300" i="6"/>
  <c r="BK338" i="6"/>
  <c r="J94" i="7"/>
  <c r="BK474" i="3"/>
  <c r="BK577" i="3"/>
  <c r="J313" i="2"/>
  <c r="BK189" i="2"/>
  <c r="BK452" i="2"/>
  <c r="J496" i="2"/>
  <c r="BK496" i="2"/>
  <c r="J221" i="3"/>
  <c r="BK428" i="3"/>
  <c r="BK635" i="3"/>
  <c r="J408" i="3"/>
  <c r="J680" i="3"/>
  <c r="J193" i="4"/>
  <c r="J667" i="4"/>
  <c r="J89" i="5"/>
  <c r="BK139" i="6"/>
  <c r="BK114" i="6"/>
  <c r="J626" i="3"/>
  <c r="BK734" i="3"/>
  <c r="J439" i="4"/>
  <c r="BK113" i="5"/>
  <c r="J147" i="6"/>
  <c r="J165" i="6"/>
  <c r="BK424" i="2"/>
  <c r="J457" i="2"/>
  <c r="BK505" i="3"/>
  <c r="BK516" i="3"/>
  <c r="BK416" i="3"/>
  <c r="J331" i="3"/>
  <c r="BK755" i="4"/>
  <c r="BK591" i="4"/>
  <c r="J240" i="6"/>
  <c r="J533" i="2"/>
  <c r="J205" i="2"/>
  <c r="J445" i="2"/>
  <c r="BK201" i="2"/>
  <c r="J500" i="2"/>
  <c r="J266" i="2"/>
  <c r="J186" i="2"/>
  <c r="J346" i="2"/>
  <c r="BK646" i="2"/>
  <c r="BK454" i="2"/>
  <c r="J644" i="2"/>
  <c r="J385" i="2"/>
  <c r="J589" i="3"/>
  <c r="J355" i="3"/>
  <c r="J383" i="3"/>
  <c r="BK355" i="3"/>
  <c r="BK144" i="3"/>
  <c r="BK221" i="3"/>
  <c r="J749" i="3"/>
  <c r="J619" i="3"/>
  <c r="J182" i="3"/>
  <c r="BK355" i="6"/>
  <c r="BK161" i="3"/>
  <c r="BK413" i="4"/>
  <c r="J585" i="2"/>
  <c r="BK472" i="2"/>
  <c r="J137" i="2"/>
  <c r="BK510" i="2"/>
  <c r="BK437" i="2"/>
  <c r="J387" i="2"/>
  <c r="J342" i="2"/>
  <c r="J534" i="2"/>
  <c r="BK595" i="2"/>
  <c r="J539" i="3"/>
  <c r="BK341" i="3"/>
  <c r="J471" i="3"/>
  <c r="BK580" i="3"/>
  <c r="J242" i="3"/>
  <c r="BK379" i="4"/>
  <c r="BK508" i="4"/>
  <c r="BK201" i="4"/>
  <c r="J599" i="4"/>
  <c r="J125" i="5"/>
  <c r="J170" i="6"/>
  <c r="J365" i="3"/>
  <c r="J288" i="2"/>
  <c r="J527" i="2"/>
  <c r="BK605" i="3"/>
  <c r="J687" i="3"/>
  <c r="BK476" i="3"/>
  <c r="BK213" i="4"/>
  <c r="J261" i="4"/>
  <c r="BK264" i="4"/>
  <c r="BK342" i="4"/>
  <c r="J530" i="4"/>
  <c r="BK179" i="6"/>
  <c r="J321" i="6"/>
  <c r="J175" i="6"/>
  <c r="J597" i="3"/>
  <c r="BK530" i="4"/>
  <c r="J198" i="4"/>
  <c r="J476" i="4"/>
  <c r="BK247" i="4"/>
  <c r="BK204" i="4"/>
  <c r="BK125" i="5"/>
  <c r="J91" i="7"/>
  <c r="J335" i="2"/>
  <c r="BK177" i="2"/>
  <c r="BK547" i="2"/>
  <c r="J360" i="3"/>
  <c r="BK373" i="3"/>
  <c r="J397" i="3"/>
  <c r="BK658" i="3"/>
  <c r="BK595" i="3"/>
  <c r="BK651" i="4"/>
  <c r="BK722" i="4"/>
  <c r="BK639" i="4"/>
  <c r="BK97" i="5"/>
  <c r="J204" i="6"/>
  <c r="BK155" i="6"/>
  <c r="J569" i="2"/>
  <c r="BK219" i="2"/>
  <c r="BK554" i="2"/>
  <c r="BK585" i="2"/>
  <c r="BK649" i="2"/>
  <c r="J580" i="3"/>
  <c r="J424" i="3"/>
  <c r="J779" i="4"/>
  <c r="J729" i="4"/>
  <c r="BK196" i="4"/>
  <c r="J196" i="4"/>
  <c r="J537" i="4"/>
  <c r="J156" i="4"/>
  <c r="BK119" i="5"/>
  <c r="BK312" i="6"/>
  <c r="J125" i="3"/>
  <c r="BK519" i="3"/>
  <c r="J594" i="3"/>
  <c r="J492" i="4"/>
  <c r="J230" i="6"/>
  <c r="J353" i="6"/>
  <c r="BK347" i="6"/>
  <c r="BK544" i="2"/>
  <c r="AS54" i="1"/>
  <c r="J370" i="3"/>
  <c r="BK560" i="3"/>
  <c r="BK648" i="3"/>
  <c r="BK385" i="4"/>
  <c r="BK617" i="4"/>
  <c r="J410" i="4"/>
  <c r="BK582" i="4"/>
  <c r="J120" i="5"/>
  <c r="J358" i="6"/>
  <c r="BK205" i="3"/>
  <c r="BK131" i="3"/>
  <c r="BK407" i="4"/>
  <c r="J109" i="5"/>
  <c r="BK371" i="2"/>
  <c r="BK460" i="2"/>
  <c r="BK139" i="3"/>
  <c r="J646" i="3"/>
  <c r="J342" i="4"/>
  <c r="BK586" i="4"/>
  <c r="BK110" i="5"/>
  <c r="BK336" i="6"/>
  <c r="J149" i="6"/>
  <c r="J350" i="6"/>
  <c r="J118" i="6"/>
  <c r="BK225" i="2"/>
  <c r="BK416" i="2"/>
  <c r="BK266" i="2"/>
  <c r="J647" i="2"/>
  <c r="BK146" i="3"/>
  <c r="BK226" i="3"/>
  <c r="J135" i="4"/>
  <c r="BK401" i="4"/>
  <c r="BK325" i="6"/>
  <c r="J291" i="2"/>
  <c r="J371" i="2"/>
  <c r="J512" i="2"/>
  <c r="BK512" i="2"/>
  <c r="BK137" i="2"/>
  <c r="BK625" i="2"/>
  <c r="BK204" i="3"/>
  <c r="J755" i="4"/>
  <c r="J467" i="4"/>
  <c r="J385" i="4"/>
  <c r="BK824" i="4"/>
  <c r="J108" i="5"/>
  <c r="J262" i="2"/>
  <c r="BK469" i="2"/>
  <c r="J599" i="2"/>
  <c r="J422" i="2"/>
  <c r="BK482" i="2"/>
  <c r="BK639" i="3"/>
  <c r="BK645" i="4"/>
  <c r="BK158" i="6"/>
  <c r="BK361" i="6"/>
  <c r="J339" i="6"/>
  <c r="J185" i="3"/>
  <c r="J446" i="4"/>
  <c r="J305" i="2"/>
  <c r="J472" i="2"/>
  <c r="BK581" i="2"/>
  <c r="BK617" i="2"/>
  <c r="BK348" i="3"/>
  <c r="J577" i="3"/>
  <c r="BK693" i="3"/>
  <c r="BK286" i="4"/>
  <c r="BK665" i="4"/>
  <c r="J183" i="4"/>
  <c r="BK232" i="6"/>
  <c r="BK194" i="6"/>
  <c r="BK361" i="2"/>
  <c r="J447" i="2"/>
  <c r="BK228" i="2"/>
  <c r="J411" i="2"/>
  <c r="BK544" i="3"/>
  <c r="BK522" i="4"/>
  <c r="J726" i="4"/>
  <c r="BK132" i="5"/>
  <c r="J338" i="6"/>
  <c r="BK162" i="6"/>
  <c r="BK275" i="2"/>
  <c r="BK137" i="3"/>
  <c r="J627" i="3"/>
  <c r="BK630" i="3"/>
  <c r="BK221" i="4"/>
  <c r="BK315" i="6"/>
  <c r="J296" i="4"/>
  <c r="BK830" i="4"/>
  <c r="BK685" i="4"/>
  <c r="J290" i="6"/>
  <c r="J504" i="2"/>
  <c r="J189" i="2"/>
  <c r="J205" i="3"/>
  <c r="J448" i="3"/>
  <c r="J769" i="3"/>
  <c r="J586" i="3"/>
  <c r="BK271" i="4"/>
  <c r="BK625" i="4"/>
  <c r="BK122" i="5"/>
  <c r="J280" i="6"/>
  <c r="J498" i="2"/>
  <c r="J553" i="3"/>
  <c r="J701" i="3"/>
  <c r="BK585" i="3"/>
  <c r="BK239" i="4"/>
  <c r="J286" i="4"/>
  <c r="J757" i="4"/>
  <c r="J137" i="4"/>
  <c r="BK382" i="4"/>
  <c r="BK757" i="4"/>
  <c r="J114" i="5"/>
  <c r="J413" i="4"/>
  <c r="BK701" i="4"/>
  <c r="BK726" i="4"/>
  <c r="J791" i="4"/>
  <c r="J118" i="5"/>
  <c r="J357" i="6"/>
  <c r="J661" i="3"/>
  <c r="J343" i="3"/>
  <c r="BK656" i="4"/>
  <c r="BK219" i="4"/>
  <c r="BK359" i="4"/>
  <c r="BK108" i="5"/>
  <c r="J312" i="6"/>
  <c r="J232" i="6"/>
  <c r="BK242" i="6"/>
  <c r="J205" i="6"/>
  <c r="BK119" i="4"/>
  <c r="BK171" i="6"/>
  <c r="J192" i="6"/>
  <c r="BK296" i="2"/>
  <c r="BK375" i="2"/>
  <c r="BK125" i="2"/>
  <c r="BK480" i="2"/>
  <c r="BK350" i="2"/>
  <c r="J388" i="3"/>
  <c r="J464" i="4"/>
  <c r="J607" i="4"/>
  <c r="J356" i="4"/>
  <c r="J304" i="4"/>
  <c r="J191" i="4"/>
  <c r="J112" i="5"/>
  <c r="BK494" i="2"/>
  <c r="BK492" i="2"/>
  <c r="BK546" i="2"/>
  <c r="J560" i="2"/>
  <c r="J150" i="2"/>
  <c r="BK400" i="2"/>
  <c r="J390" i="2"/>
  <c r="J550" i="2"/>
  <c r="BK159" i="2"/>
  <c r="BK305" i="2"/>
  <c r="BK419" i="3"/>
  <c r="BK448" i="3"/>
  <c r="J502" i="3"/>
  <c r="BK776" i="3"/>
  <c r="J416" i="3"/>
  <c r="BK597" i="3"/>
  <c r="J339" i="4"/>
  <c r="BK583" i="4"/>
  <c r="BK356" i="6"/>
  <c r="J174" i="6"/>
  <c r="J658" i="2"/>
  <c r="J323" i="2"/>
  <c r="BK408" i="2"/>
  <c r="BK170" i="2"/>
  <c r="J519" i="2"/>
  <c r="BK553" i="2"/>
  <c r="BK387" i="2"/>
  <c r="BK450" i="3"/>
  <c r="BK187" i="3"/>
  <c r="BK591" i="3"/>
  <c r="BK762" i="3"/>
  <c r="BK109" i="5"/>
  <c r="BK174" i="6"/>
  <c r="BK500" i="2"/>
  <c r="BK447" i="2"/>
  <c r="BK303" i="2"/>
  <c r="BK467" i="4"/>
  <c r="BK419" i="4"/>
  <c r="J348" i="4"/>
  <c r="BK339" i="6"/>
  <c r="BK165" i="2"/>
  <c r="J595" i="2"/>
  <c r="BK239" i="3"/>
  <c r="BK535" i="2"/>
  <c r="BK513" i="3"/>
  <c r="J394" i="3"/>
  <c r="J539" i="4"/>
  <c r="BK720" i="4"/>
  <c r="BK281" i="4"/>
  <c r="BK248" i="6"/>
  <c r="J114" i="6"/>
  <c r="BK104" i="5"/>
  <c r="BK200" i="6"/>
  <c r="J403" i="2"/>
  <c r="J195" i="3"/>
  <c r="BK179" i="3"/>
  <c r="J401" i="3"/>
  <c r="BK200" i="4"/>
  <c r="BK106" i="5"/>
  <c r="BK310" i="6"/>
  <c r="BK237" i="6"/>
  <c r="BK253" i="6"/>
  <c r="J298" i="6"/>
  <c r="J616" i="3"/>
  <c r="BK712" i="3"/>
  <c r="J210" i="2"/>
  <c r="BK392" i="2"/>
  <c r="J398" i="2"/>
  <c r="BK655" i="2"/>
  <c r="BK588" i="2"/>
  <c r="BK529" i="3"/>
  <c r="BK195" i="3"/>
  <c r="J209" i="3"/>
  <c r="BK121" i="3"/>
  <c r="J604" i="4"/>
  <c r="BK500" i="4"/>
  <c r="BK301" i="4"/>
  <c r="J315" i="4"/>
  <c r="J685" i="4"/>
  <c r="J92" i="5"/>
  <c r="BK202" i="6"/>
  <c r="BK414" i="3"/>
  <c r="J574" i="3"/>
  <c r="BK310" i="4"/>
  <c r="BK135" i="4"/>
  <c r="J135" i="6"/>
  <c r="BK147" i="6"/>
  <c r="J543" i="2"/>
  <c r="BK273" i="2"/>
  <c r="J280" i="3"/>
  <c r="BK385" i="3"/>
  <c r="BK383" i="3"/>
  <c r="J351" i="4"/>
  <c r="J168" i="4"/>
  <c r="J122" i="5"/>
  <c r="BK160" i="6"/>
  <c r="BK166" i="6"/>
  <c r="BK341" i="6"/>
  <c r="J87" i="7"/>
  <c r="BK154" i="2"/>
  <c r="J557" i="2"/>
  <c r="BK370" i="3"/>
  <c r="J411" i="3"/>
  <c r="J651" i="3"/>
  <c r="J574" i="4"/>
  <c r="BK320" i="4"/>
  <c r="J165" i="4"/>
  <c r="J102" i="5"/>
  <c r="J112" i="6"/>
  <c r="J366" i="2"/>
  <c r="J485" i="2"/>
  <c r="BK608" i="2"/>
  <c r="J615" i="2"/>
  <c r="BK418" i="2"/>
  <c r="BK560" i="2"/>
  <c r="J285" i="2"/>
  <c r="J170" i="3"/>
  <c r="J617" i="4"/>
  <c r="BK568" i="4"/>
  <c r="J546" i="4"/>
  <c r="BK707" i="4"/>
  <c r="J576" i="4"/>
  <c r="BK345" i="4"/>
  <c r="BK186" i="6"/>
  <c r="J129" i="2"/>
  <c r="J282" i="2"/>
  <c r="J546" i="2"/>
  <c r="BK398" i="2"/>
  <c r="J625" i="2"/>
  <c r="J649" i="2"/>
  <c r="BK399" i="3"/>
  <c r="J474" i="3"/>
  <c r="BK336" i="3"/>
  <c r="J380" i="3"/>
  <c r="J656" i="3"/>
  <c r="BK354" i="3"/>
  <c r="J505" i="3"/>
  <c r="BK170" i="6"/>
  <c r="BK221" i="6"/>
  <c r="BK308" i="6"/>
  <c r="BK590" i="4"/>
  <c r="BK653" i="2"/>
  <c r="J547" i="2"/>
  <c r="J183" i="2"/>
  <c r="J546" i="3"/>
  <c r="BK170" i="3"/>
  <c r="J635" i="3"/>
  <c r="BK689" i="3"/>
  <c r="J553" i="2"/>
  <c r="J129" i="3"/>
  <c r="BK698" i="3"/>
  <c r="J417" i="4"/>
  <c r="BK165" i="4"/>
  <c r="BK92" i="5"/>
  <c r="J361" i="6"/>
  <c r="BK285" i="6"/>
  <c r="J304" i="6"/>
  <c r="J163" i="6"/>
  <c r="BK140" i="2" l="1"/>
  <c r="J140" i="2"/>
  <c r="J65" i="2" s="1"/>
  <c r="R193" i="2"/>
  <c r="R204" i="2"/>
  <c r="R265" i="2"/>
  <c r="R341" i="2"/>
  <c r="T436" i="2"/>
  <c r="P526" i="2"/>
  <c r="P587" i="2"/>
  <c r="P643" i="2"/>
  <c r="P642" i="2"/>
  <c r="BK136" i="3"/>
  <c r="J136" i="3"/>
  <c r="J65" i="3" s="1"/>
  <c r="T208" i="3"/>
  <c r="BK232" i="3"/>
  <c r="J232" i="3"/>
  <c r="J73" i="3" s="1"/>
  <c r="BK357" i="3"/>
  <c r="J357" i="3" s="1"/>
  <c r="J80" i="3" s="1"/>
  <c r="P427" i="3"/>
  <c r="T467" i="3"/>
  <c r="BK533" i="3"/>
  <c r="J533" i="3"/>
  <c r="J90" i="3"/>
  <c r="R552" i="3"/>
  <c r="R668" i="3"/>
  <c r="T122" i="4"/>
  <c r="P139" i="4"/>
  <c r="P226" i="4"/>
  <c r="BK280" i="4"/>
  <c r="T295" i="4"/>
  <c r="P560" i="4"/>
  <c r="BK759" i="4"/>
  <c r="J759" i="4" s="1"/>
  <c r="J90" i="4" s="1"/>
  <c r="P134" i="6"/>
  <c r="T140" i="2"/>
  <c r="P193" i="2"/>
  <c r="P204" i="2"/>
  <c r="P265" i="2"/>
  <c r="T341" i="2"/>
  <c r="T381" i="2"/>
  <c r="T394" i="2"/>
  <c r="R471" i="2"/>
  <c r="T506" i="2"/>
  <c r="BK549" i="2"/>
  <c r="J549" i="2"/>
  <c r="J94" i="2" s="1"/>
  <c r="T549" i="2"/>
  <c r="R619" i="2"/>
  <c r="T654" i="2"/>
  <c r="T169" i="3"/>
  <c r="R194" i="3"/>
  <c r="T299" i="3"/>
  <c r="T393" i="3"/>
  <c r="T439" i="3"/>
  <c r="T552" i="3"/>
  <c r="R622" i="3"/>
  <c r="T303" i="4"/>
  <c r="P517" i="4"/>
  <c r="BK541" i="4"/>
  <c r="J541" i="4" s="1"/>
  <c r="J84" i="4" s="1"/>
  <c r="BK613" i="4"/>
  <c r="J613" i="4"/>
  <c r="J86" i="4" s="1"/>
  <c r="BK695" i="4"/>
  <c r="J695" i="4" s="1"/>
  <c r="J88" i="4" s="1"/>
  <c r="T731" i="4"/>
  <c r="T88" i="5"/>
  <c r="P105" i="5"/>
  <c r="T128" i="5"/>
  <c r="R154" i="6"/>
  <c r="R141" i="6" s="1"/>
  <c r="BK279" i="6"/>
  <c r="J279" i="6" s="1"/>
  <c r="J74" i="6" s="1"/>
  <c r="P140" i="2"/>
  <c r="T193" i="2"/>
  <c r="BK218" i="2"/>
  <c r="BK217" i="2"/>
  <c r="J217" i="2" s="1"/>
  <c r="J72" i="2" s="1"/>
  <c r="T265" i="2"/>
  <c r="BK341" i="2"/>
  <c r="J341" i="2"/>
  <c r="J82" i="2"/>
  <c r="R381" i="2"/>
  <c r="R394" i="2"/>
  <c r="BK471" i="2"/>
  <c r="J471" i="2"/>
  <c r="J90" i="2" s="1"/>
  <c r="BK526" i="2"/>
  <c r="J526" i="2" s="1"/>
  <c r="J93" i="2" s="1"/>
  <c r="R587" i="2"/>
  <c r="BK149" i="3"/>
  <c r="R246" i="3"/>
  <c r="R357" i="3"/>
  <c r="BK427" i="3"/>
  <c r="J427" i="3"/>
  <c r="J83" i="3"/>
  <c r="R452" i="3"/>
  <c r="R629" i="3"/>
  <c r="R164" i="4"/>
  <c r="T438" i="4"/>
  <c r="P88" i="5"/>
  <c r="T105" i="5"/>
  <c r="R106" i="6"/>
  <c r="R142" i="6"/>
  <c r="BK243" i="6"/>
  <c r="J243" i="6"/>
  <c r="J73" i="6" s="1"/>
  <c r="R344" i="6"/>
  <c r="R303" i="4"/>
  <c r="P491" i="4"/>
  <c r="R541" i="4"/>
  <c r="P106" i="6"/>
  <c r="P142" i="6"/>
  <c r="T243" i="6"/>
  <c r="R330" i="6"/>
  <c r="BK132" i="2"/>
  <c r="BK123" i="2" s="1"/>
  <c r="J123" i="2" s="1"/>
  <c r="J61" i="2" s="1"/>
  <c r="R153" i="2"/>
  <c r="BK204" i="2"/>
  <c r="J204" i="2" s="1"/>
  <c r="J71" i="2" s="1"/>
  <c r="P287" i="2"/>
  <c r="T302" i="2"/>
  <c r="R407" i="2"/>
  <c r="P489" i="2"/>
  <c r="T556" i="2"/>
  <c r="BK643" i="2"/>
  <c r="R169" i="3"/>
  <c r="P194" i="3"/>
  <c r="P299" i="3"/>
  <c r="BK351" i="3"/>
  <c r="BK245" i="3" s="1"/>
  <c r="J245" i="3" s="1"/>
  <c r="J74" i="3" s="1"/>
  <c r="P351" i="3"/>
  <c r="R427" i="3"/>
  <c r="P452" i="3"/>
  <c r="P533" i="3"/>
  <c r="BK552" i="3"/>
  <c r="J552" i="3"/>
  <c r="J91" i="3"/>
  <c r="BK668" i="3"/>
  <c r="J668" i="3"/>
  <c r="J95" i="3"/>
  <c r="P738" i="3"/>
  <c r="P115" i="4"/>
  <c r="BK131" i="4"/>
  <c r="J131" i="4"/>
  <c r="J64" i="4" s="1"/>
  <c r="T139" i="4"/>
  <c r="T226" i="4"/>
  <c r="R274" i="4"/>
  <c r="BK416" i="4"/>
  <c r="J416" i="4" s="1"/>
  <c r="J78" i="4" s="1"/>
  <c r="BK517" i="4"/>
  <c r="J517" i="4"/>
  <c r="J83" i="4" s="1"/>
  <c r="P541" i="4"/>
  <c r="T613" i="4"/>
  <c r="P94" i="5"/>
  <c r="BK128" i="5"/>
  <c r="J128" i="5" s="1"/>
  <c r="J66" i="5" s="1"/>
  <c r="P344" i="6"/>
  <c r="T153" i="2"/>
  <c r="P232" i="2"/>
  <c r="BK307" i="2"/>
  <c r="J307" i="2" s="1"/>
  <c r="J80" i="2" s="1"/>
  <c r="P369" i="2"/>
  <c r="P407" i="2"/>
  <c r="R526" i="2"/>
  <c r="P128" i="3"/>
  <c r="T136" i="3"/>
  <c r="P208" i="3"/>
  <c r="BK299" i="3"/>
  <c r="J299" i="3"/>
  <c r="J76" i="3" s="1"/>
  <c r="BK504" i="3"/>
  <c r="J504" i="3" s="1"/>
  <c r="J89" i="3" s="1"/>
  <c r="T533" i="3"/>
  <c r="BK629" i="3"/>
  <c r="J629" i="3" s="1"/>
  <c r="J94" i="3" s="1"/>
  <c r="BK700" i="3"/>
  <c r="J700" i="3"/>
  <c r="J96" i="3"/>
  <c r="R115" i="4"/>
  <c r="R139" i="4"/>
  <c r="BK226" i="4"/>
  <c r="J226" i="4"/>
  <c r="J70" i="4"/>
  <c r="P280" i="4"/>
  <c r="R295" i="4"/>
  <c r="T560" i="4"/>
  <c r="P695" i="4"/>
  <c r="BK826" i="4"/>
  <c r="J826" i="4"/>
  <c r="J91" i="4" s="1"/>
  <c r="BK94" i="5"/>
  <c r="J94" i="5" s="1"/>
  <c r="J62" i="5" s="1"/>
  <c r="P128" i="5"/>
  <c r="R134" i="6"/>
  <c r="T208" i="6"/>
  <c r="BK344" i="6"/>
  <c r="J344" i="6" s="1"/>
  <c r="J77" i="6" s="1"/>
  <c r="R140" i="2"/>
  <c r="BK193" i="2"/>
  <c r="BK192" i="2" s="1"/>
  <c r="J192" i="2" s="1"/>
  <c r="J69" i="2" s="1"/>
  <c r="T232" i="2"/>
  <c r="T307" i="2"/>
  <c r="T369" i="2"/>
  <c r="BK436" i="2"/>
  <c r="J436" i="2" s="1"/>
  <c r="J89" i="2" s="1"/>
  <c r="T489" i="2"/>
  <c r="BK556" i="2"/>
  <c r="J556" i="2"/>
  <c r="J95" i="2"/>
  <c r="P619" i="2"/>
  <c r="BK654" i="2"/>
  <c r="J654" i="2" s="1"/>
  <c r="J101" i="2" s="1"/>
  <c r="T149" i="3"/>
  <c r="T148" i="3" s="1"/>
  <c r="BK194" i="3"/>
  <c r="J194" i="3"/>
  <c r="J70" i="3" s="1"/>
  <c r="T232" i="3"/>
  <c r="T231" i="3" s="1"/>
  <c r="R330" i="3"/>
  <c r="T351" i="3"/>
  <c r="R533" i="3"/>
  <c r="P629" i="3"/>
  <c r="BK738" i="3"/>
  <c r="J738" i="3" s="1"/>
  <c r="J97" i="3" s="1"/>
  <c r="BK122" i="4"/>
  <c r="J122" i="4"/>
  <c r="J63" i="4" s="1"/>
  <c r="T131" i="4"/>
  <c r="P150" i="4"/>
  <c r="BK257" i="4"/>
  <c r="J257" i="4" s="1"/>
  <c r="J71" i="4" s="1"/>
  <c r="BK274" i="4"/>
  <c r="J274" i="4"/>
  <c r="J73" i="4" s="1"/>
  <c r="T274" i="4"/>
  <c r="P416" i="4"/>
  <c r="R491" i="4"/>
  <c r="T541" i="4"/>
  <c r="R759" i="4"/>
  <c r="BK105" i="5"/>
  <c r="J105" i="5"/>
  <c r="J63" i="5" s="1"/>
  <c r="BK142" i="6"/>
  <c r="J142" i="6" s="1"/>
  <c r="J67" i="6" s="1"/>
  <c r="P208" i="6"/>
  <c r="P309" i="6"/>
  <c r="P173" i="2"/>
  <c r="BK232" i="2"/>
  <c r="J232" i="2" s="1"/>
  <c r="J75" i="2" s="1"/>
  <c r="P307" i="2"/>
  <c r="BK369" i="2"/>
  <c r="J369" i="2" s="1"/>
  <c r="J83" i="2" s="1"/>
  <c r="T407" i="2"/>
  <c r="R489" i="2"/>
  <c r="P549" i="2"/>
  <c r="T128" i="3"/>
  <c r="T119" i="3" s="1"/>
  <c r="BK169" i="3"/>
  <c r="J169" i="3" s="1"/>
  <c r="J68" i="3" s="1"/>
  <c r="T194" i="3"/>
  <c r="T193" i="3"/>
  <c r="R232" i="3"/>
  <c r="R231" i="3" s="1"/>
  <c r="P330" i="3"/>
  <c r="P393" i="3"/>
  <c r="R439" i="3"/>
  <c r="T452" i="3"/>
  <c r="T579" i="3"/>
  <c r="T668" i="3"/>
  <c r="P122" i="4"/>
  <c r="BK139" i="4"/>
  <c r="J139" i="4" s="1"/>
  <c r="J66" i="4" s="1"/>
  <c r="R150" i="4"/>
  <c r="R257" i="4"/>
  <c r="R438" i="4"/>
  <c r="R624" i="4"/>
  <c r="R731" i="4"/>
  <c r="BK106" i="6"/>
  <c r="J106" i="6"/>
  <c r="J63" i="6"/>
  <c r="BK134" i="6"/>
  <c r="J134" i="6"/>
  <c r="J65" i="6" s="1"/>
  <c r="BK182" i="6"/>
  <c r="J182" i="6" s="1"/>
  <c r="J71" i="6" s="1"/>
  <c r="P279" i="6"/>
  <c r="BK330" i="6"/>
  <c r="J330" i="6" s="1"/>
  <c r="J76" i="6" s="1"/>
  <c r="BK173" i="2"/>
  <c r="J173" i="2" s="1"/>
  <c r="J68" i="2" s="1"/>
  <c r="P218" i="2"/>
  <c r="P217" i="2" s="1"/>
  <c r="BK287" i="2"/>
  <c r="J287" i="2"/>
  <c r="J77" i="2"/>
  <c r="BK302" i="2"/>
  <c r="J302" i="2"/>
  <c r="J78" i="2" s="1"/>
  <c r="P381" i="2"/>
  <c r="P394" i="2"/>
  <c r="T471" i="2"/>
  <c r="R556" i="2"/>
  <c r="T643" i="2"/>
  <c r="T642" i="2" s="1"/>
  <c r="BK128" i="3"/>
  <c r="J128" i="3" s="1"/>
  <c r="J64" i="3" s="1"/>
  <c r="P136" i="3"/>
  <c r="T246" i="3"/>
  <c r="P357" i="3"/>
  <c r="P356" i="3"/>
  <c r="P439" i="3"/>
  <c r="R504" i="3"/>
  <c r="R579" i="3"/>
  <c r="P668" i="3"/>
  <c r="R738" i="3"/>
  <c r="BK303" i="4"/>
  <c r="J303" i="4" s="1"/>
  <c r="J77" i="4" s="1"/>
  <c r="R560" i="4"/>
  <c r="T759" i="4"/>
  <c r="T94" i="5"/>
  <c r="R128" i="5"/>
  <c r="T106" i="6"/>
  <c r="BK154" i="6"/>
  <c r="J154" i="6"/>
  <c r="J68" i="6"/>
  <c r="T182" i="6"/>
  <c r="BK309" i="6"/>
  <c r="J309" i="6" s="1"/>
  <c r="J75" i="6" s="1"/>
  <c r="T132" i="2"/>
  <c r="T123" i="2"/>
  <c r="R173" i="2"/>
  <c r="T204" i="2"/>
  <c r="BK265" i="2"/>
  <c r="J265" i="2" s="1"/>
  <c r="J76" i="2" s="1"/>
  <c r="P341" i="2"/>
  <c r="R436" i="2"/>
  <c r="BK506" i="2"/>
  <c r="J506" i="2"/>
  <c r="J92" i="2"/>
  <c r="P556" i="2"/>
  <c r="BK619" i="2"/>
  <c r="J619" i="2" s="1"/>
  <c r="J97" i="2" s="1"/>
  <c r="R654" i="2"/>
  <c r="P149" i="3"/>
  <c r="R208" i="3"/>
  <c r="P232" i="3"/>
  <c r="P231" i="3" s="1"/>
  <c r="BK330" i="3"/>
  <c r="J330" i="3" s="1"/>
  <c r="J77" i="3" s="1"/>
  <c r="R393" i="3"/>
  <c r="BK439" i="3"/>
  <c r="J439" i="3"/>
  <c r="J86" i="3"/>
  <c r="P504" i="3"/>
  <c r="BK579" i="3"/>
  <c r="J579" i="3" s="1"/>
  <c r="J92" i="3" s="1"/>
  <c r="T622" i="3"/>
  <c r="T700" i="3"/>
  <c r="T164" i="4"/>
  <c r="T280" i="4"/>
  <c r="T279" i="4" s="1"/>
  <c r="P295" i="4"/>
  <c r="BK560" i="4"/>
  <c r="J560" i="4" s="1"/>
  <c r="J85" i="4" s="1"/>
  <c r="P759" i="4"/>
  <c r="T115" i="5"/>
  <c r="P154" i="6"/>
  <c r="R243" i="6"/>
  <c r="T330" i="6"/>
  <c r="BK117" i="6"/>
  <c r="J117" i="6"/>
  <c r="J64" i="6" s="1"/>
  <c r="T142" i="6"/>
  <c r="P182" i="6"/>
  <c r="R279" i="6"/>
  <c r="P330" i="6"/>
  <c r="P303" i="4"/>
  <c r="BK491" i="4"/>
  <c r="J491" i="4" s="1"/>
  <c r="J82" i="4" s="1"/>
  <c r="P624" i="4"/>
  <c r="P731" i="4"/>
  <c r="R94" i="5"/>
  <c r="T117" i="6"/>
  <c r="R182" i="6"/>
  <c r="T279" i="6"/>
  <c r="BK153" i="2"/>
  <c r="BK152" i="2" s="1"/>
  <c r="J152" i="2" s="1"/>
  <c r="J66" i="2" s="1"/>
  <c r="R218" i="2"/>
  <c r="R217" i="2"/>
  <c r="T287" i="2"/>
  <c r="R302" i="2"/>
  <c r="P436" i="2"/>
  <c r="T526" i="2"/>
  <c r="R549" i="2"/>
  <c r="T619" i="2"/>
  <c r="R149" i="3"/>
  <c r="R148" i="3" s="1"/>
  <c r="P246" i="3"/>
  <c r="P245" i="3"/>
  <c r="T357" i="3"/>
  <c r="T356" i="3"/>
  <c r="BK452" i="3"/>
  <c r="J452" i="3"/>
  <c r="J87" i="3" s="1"/>
  <c r="P579" i="3"/>
  <c r="P622" i="3"/>
  <c r="P700" i="3"/>
  <c r="P164" i="4"/>
  <c r="R280" i="4"/>
  <c r="R279" i="4" s="1"/>
  <c r="T416" i="4"/>
  <c r="BK624" i="4"/>
  <c r="J624" i="4" s="1"/>
  <c r="J87" i="4" s="1"/>
  <c r="R115" i="5"/>
  <c r="T154" i="6"/>
  <c r="P243" i="6"/>
  <c r="T344" i="6"/>
  <c r="R84" i="7"/>
  <c r="R83" i="7" s="1"/>
  <c r="R82" i="7" s="1"/>
  <c r="P132" i="2"/>
  <c r="P123" i="2"/>
  <c r="P153" i="2"/>
  <c r="P152" i="2" s="1"/>
  <c r="R232" i="2"/>
  <c r="R307" i="2"/>
  <c r="R306" i="2" s="1"/>
  <c r="R369" i="2"/>
  <c r="BK407" i="2"/>
  <c r="J407" i="2"/>
  <c r="J88" i="2" s="1"/>
  <c r="BK489" i="2"/>
  <c r="J489" i="2" s="1"/>
  <c r="J91" i="2" s="1"/>
  <c r="R506" i="2"/>
  <c r="BK587" i="2"/>
  <c r="J587" i="2" s="1"/>
  <c r="J96" i="2" s="1"/>
  <c r="R643" i="2"/>
  <c r="R642" i="2" s="1"/>
  <c r="R128" i="3"/>
  <c r="P169" i="3"/>
  <c r="BK246" i="3"/>
  <c r="J246" i="3" s="1"/>
  <c r="J75" i="3" s="1"/>
  <c r="T330" i="3"/>
  <c r="R351" i="3"/>
  <c r="T427" i="3"/>
  <c r="BK467" i="3"/>
  <c r="J467" i="3"/>
  <c r="J88" i="3" s="1"/>
  <c r="T629" i="3"/>
  <c r="T738" i="3"/>
  <c r="BK115" i="4"/>
  <c r="BK114" i="4" s="1"/>
  <c r="J114" i="4" s="1"/>
  <c r="J61" i="4" s="1"/>
  <c r="R122" i="4"/>
  <c r="P131" i="4"/>
  <c r="BK150" i="4"/>
  <c r="J150" i="4" s="1"/>
  <c r="J67" i="4" s="1"/>
  <c r="R226" i="4"/>
  <c r="R225" i="4"/>
  <c r="P274" i="4"/>
  <c r="BK295" i="4"/>
  <c r="J295" i="4" s="1"/>
  <c r="J76" i="4" s="1"/>
  <c r="R416" i="4"/>
  <c r="T491" i="4"/>
  <c r="T624" i="4"/>
  <c r="BK731" i="4"/>
  <c r="J731" i="4" s="1"/>
  <c r="J89" i="4" s="1"/>
  <c r="P826" i="4"/>
  <c r="R88" i="5"/>
  <c r="P115" i="5"/>
  <c r="R117" i="6"/>
  <c r="BK208" i="6"/>
  <c r="J208" i="6"/>
  <c r="J72" i="6" s="1"/>
  <c r="R309" i="6"/>
  <c r="T84" i="7"/>
  <c r="T83" i="7"/>
  <c r="T82" i="7" s="1"/>
  <c r="T115" i="4"/>
  <c r="T114" i="4" s="1"/>
  <c r="R131" i="4"/>
  <c r="T150" i="4"/>
  <c r="T257" i="4"/>
  <c r="P438" i="4"/>
  <c r="R517" i="4"/>
  <c r="R613" i="4"/>
  <c r="R695" i="4"/>
  <c r="R826" i="4"/>
  <c r="BK115" i="5"/>
  <c r="J115" i="5" s="1"/>
  <c r="J64" i="5" s="1"/>
  <c r="P84" i="7"/>
  <c r="P83" i="7"/>
  <c r="P82" i="7" s="1"/>
  <c r="AU60" i="1" s="1"/>
  <c r="R132" i="2"/>
  <c r="R123" i="2"/>
  <c r="T173" i="2"/>
  <c r="T218" i="2"/>
  <c r="T217" i="2" s="1"/>
  <c r="R287" i="2"/>
  <c r="P302" i="2"/>
  <c r="BK381" i="2"/>
  <c r="J381" i="2"/>
  <c r="J86" i="2"/>
  <c r="BK394" i="2"/>
  <c r="J394" i="2"/>
  <c r="J87" i="2" s="1"/>
  <c r="P471" i="2"/>
  <c r="P506" i="2"/>
  <c r="T587" i="2"/>
  <c r="P654" i="2"/>
  <c r="R136" i="3"/>
  <c r="BK208" i="3"/>
  <c r="J208" i="3" s="1"/>
  <c r="J71" i="3" s="1"/>
  <c r="R299" i="3"/>
  <c r="BK393" i="3"/>
  <c r="J393" i="3" s="1"/>
  <c r="J82" i="3" s="1"/>
  <c r="P467" i="3"/>
  <c r="R467" i="3"/>
  <c r="T504" i="3"/>
  <c r="P552" i="3"/>
  <c r="BK622" i="3"/>
  <c r="J622" i="3" s="1"/>
  <c r="J93" i="3" s="1"/>
  <c r="R700" i="3"/>
  <c r="BK164" i="4"/>
  <c r="J164" i="4" s="1"/>
  <c r="J68" i="4" s="1"/>
  <c r="P257" i="4"/>
  <c r="BK438" i="4"/>
  <c r="J438" i="4" s="1"/>
  <c r="J81" i="4" s="1"/>
  <c r="T517" i="4"/>
  <c r="P613" i="4"/>
  <c r="T695" i="4"/>
  <c r="T826" i="4"/>
  <c r="BK88" i="5"/>
  <c r="J88" i="5"/>
  <c r="J61" i="5" s="1"/>
  <c r="R105" i="5"/>
  <c r="P117" i="6"/>
  <c r="T134" i="6"/>
  <c r="R208" i="6"/>
  <c r="T309" i="6"/>
  <c r="BK84" i="7"/>
  <c r="J84" i="7"/>
  <c r="J61" i="7" s="1"/>
  <c r="BK120" i="3"/>
  <c r="J120" i="3"/>
  <c r="J62" i="3"/>
  <c r="BK124" i="3"/>
  <c r="J124" i="3"/>
  <c r="J63" i="3" s="1"/>
  <c r="BK434" i="4"/>
  <c r="J434" i="4" s="1"/>
  <c r="J79" i="4" s="1"/>
  <c r="BK832" i="4"/>
  <c r="J832" i="4"/>
  <c r="J92" i="4" s="1"/>
  <c r="BK101" i="6"/>
  <c r="J101" i="6" s="1"/>
  <c r="J62" i="6" s="1"/>
  <c r="BK128" i="2"/>
  <c r="J128" i="2" s="1"/>
  <c r="J63" i="2" s="1"/>
  <c r="BK270" i="4"/>
  <c r="J270" i="4" s="1"/>
  <c r="J72" i="4" s="1"/>
  <c r="BK124" i="2"/>
  <c r="J124" i="2"/>
  <c r="J62" i="2" s="1"/>
  <c r="BK387" i="3"/>
  <c r="J387" i="3" s="1"/>
  <c r="J81" i="3" s="1"/>
  <c r="BK435" i="3"/>
  <c r="J435" i="3" s="1"/>
  <c r="J84" i="3" s="1"/>
  <c r="BK377" i="2"/>
  <c r="J377" i="2" s="1"/>
  <c r="J84" i="2" s="1"/>
  <c r="BK178" i="6"/>
  <c r="J178" i="6"/>
  <c r="J69" i="6" s="1"/>
  <c r="BK362" i="6"/>
  <c r="J362" i="6" s="1"/>
  <c r="J78" i="6" s="1"/>
  <c r="BK652" i="2"/>
  <c r="J652" i="2"/>
  <c r="J100" i="2" s="1"/>
  <c r="BK126" i="5"/>
  <c r="J126" i="5" s="1"/>
  <c r="J65" i="5" s="1"/>
  <c r="BK337" i="2"/>
  <c r="J337" i="2"/>
  <c r="J81" i="2" s="1"/>
  <c r="BK93" i="7"/>
  <c r="J93" i="7"/>
  <c r="J62" i="7"/>
  <c r="BK100" i="6"/>
  <c r="J100" i="6"/>
  <c r="J61" i="6" s="1"/>
  <c r="J76" i="7"/>
  <c r="F55" i="7"/>
  <c r="E48" i="7"/>
  <c r="BE85" i="7"/>
  <c r="BE89" i="7"/>
  <c r="BK141" i="6"/>
  <c r="J141" i="6" s="1"/>
  <c r="J66" i="6" s="1"/>
  <c r="BE91" i="7"/>
  <c r="BE94" i="7"/>
  <c r="BE87" i="7"/>
  <c r="BE135" i="6"/>
  <c r="BE137" i="6"/>
  <c r="BE143" i="6"/>
  <c r="BE160" i="6"/>
  <c r="BE162" i="6"/>
  <c r="BE219" i="6"/>
  <c r="BE221" i="6"/>
  <c r="BE234" i="6"/>
  <c r="BE274" i="6"/>
  <c r="BE275" i="6"/>
  <c r="BE280" i="6"/>
  <c r="BE287" i="6"/>
  <c r="BE290" i="6"/>
  <c r="BE300" i="6"/>
  <c r="BE310" i="6"/>
  <c r="BE333" i="6"/>
  <c r="BE348" i="6"/>
  <c r="BE145" i="6"/>
  <c r="BE149" i="6"/>
  <c r="BE151" i="6"/>
  <c r="BE189" i="6"/>
  <c r="BE192" i="6"/>
  <c r="BE196" i="6"/>
  <c r="BE205" i="6"/>
  <c r="BE209" i="6"/>
  <c r="BE216" i="6"/>
  <c r="BE226" i="6"/>
  <c r="BE232" i="6"/>
  <c r="BE239" i="6"/>
  <c r="BE248" i="6"/>
  <c r="BE258" i="6"/>
  <c r="BE268" i="6"/>
  <c r="BE296" i="6"/>
  <c r="BE306" i="6"/>
  <c r="BE312" i="6"/>
  <c r="BE317" i="6"/>
  <c r="BE321" i="6"/>
  <c r="BE237" i="6"/>
  <c r="BE255" i="6"/>
  <c r="BE260" i="6"/>
  <c r="BE294" i="6"/>
  <c r="BE298" i="6"/>
  <c r="BE334" i="6"/>
  <c r="BE340" i="6"/>
  <c r="BE345" i="6"/>
  <c r="BE204" i="6"/>
  <c r="BE240" i="6"/>
  <c r="BE198" i="6"/>
  <c r="BE313" i="6"/>
  <c r="BE315" i="6"/>
  <c r="BE325" i="6"/>
  <c r="BE352" i="6"/>
  <c r="BE353" i="6"/>
  <c r="BE356" i="6"/>
  <c r="F55" i="6"/>
  <c r="BE102" i="6"/>
  <c r="BE107" i="6"/>
  <c r="BE124" i="6"/>
  <c r="BE126" i="6"/>
  <c r="BE139" i="6"/>
  <c r="BE173" i="6"/>
  <c r="BE186" i="6"/>
  <c r="BE331" i="6"/>
  <c r="J52" i="6"/>
  <c r="BE112" i="6"/>
  <c r="BE155" i="6"/>
  <c r="BE163" i="6"/>
  <c r="BE166" i="6"/>
  <c r="BE175" i="6"/>
  <c r="BE228" i="6"/>
  <c r="BE244" i="6"/>
  <c r="BE265" i="6"/>
  <c r="BE266" i="6"/>
  <c r="BE269" i="6"/>
  <c r="BE276" i="6"/>
  <c r="BE282" i="6"/>
  <c r="BE327" i="6"/>
  <c r="BE347" i="6"/>
  <c r="BE357" i="6"/>
  <c r="BE358" i="6"/>
  <c r="BE359" i="6"/>
  <c r="BE361" i="6"/>
  <c r="BE363" i="6"/>
  <c r="BK87" i="5"/>
  <c r="J87" i="5" s="1"/>
  <c r="J60" i="5" s="1"/>
  <c r="E48" i="6"/>
  <c r="BE174" i="6"/>
  <c r="BE183" i="6"/>
  <c r="BE200" i="6"/>
  <c r="BE230" i="6"/>
  <c r="BE262" i="6"/>
  <c r="BE278" i="6"/>
  <c r="BE285" i="6"/>
  <c r="BE292" i="6"/>
  <c r="BE153" i="6"/>
  <c r="BE170" i="6"/>
  <c r="BE194" i="6"/>
  <c r="BE207" i="6"/>
  <c r="BE223" i="6"/>
  <c r="BE304" i="6"/>
  <c r="BE320" i="6"/>
  <c r="BE324" i="6"/>
  <c r="BE341" i="6"/>
  <c r="BE343" i="6"/>
  <c r="BE350" i="6"/>
  <c r="BE355" i="6"/>
  <c r="BE179" i="6"/>
  <c r="BE326" i="6"/>
  <c r="BE336" i="6"/>
  <c r="BE118" i="6"/>
  <c r="BE147" i="6"/>
  <c r="BE302" i="6"/>
  <c r="BE318" i="6"/>
  <c r="BE158" i="6"/>
  <c r="BE171" i="6"/>
  <c r="BE202" i="6"/>
  <c r="BE242" i="6"/>
  <c r="BE253" i="6"/>
  <c r="BE272" i="6"/>
  <c r="BE338" i="6"/>
  <c r="BE114" i="6"/>
  <c r="BE263" i="6"/>
  <c r="BE271" i="6"/>
  <c r="BE308" i="6"/>
  <c r="BE322" i="6"/>
  <c r="BE329" i="6"/>
  <c r="BE339" i="6"/>
  <c r="BE165" i="6"/>
  <c r="J80" i="5"/>
  <c r="BE89" i="5"/>
  <c r="BE92" i="5"/>
  <c r="F83" i="5"/>
  <c r="BE108" i="5"/>
  <c r="BE91" i="5"/>
  <c r="BE119" i="5"/>
  <c r="BE103" i="5"/>
  <c r="BE107" i="5"/>
  <c r="BE110" i="5"/>
  <c r="BE117" i="5"/>
  <c r="BE127" i="5"/>
  <c r="BE132" i="5"/>
  <c r="BE118" i="5"/>
  <c r="BE122" i="5"/>
  <c r="BK138" i="4"/>
  <c r="J138" i="4"/>
  <c r="J65" i="4" s="1"/>
  <c r="J280" i="4"/>
  <c r="J75" i="4" s="1"/>
  <c r="BK437" i="4"/>
  <c r="J437" i="4" s="1"/>
  <c r="J80" i="4" s="1"/>
  <c r="BE102" i="5"/>
  <c r="BE95" i="5"/>
  <c r="BE113" i="5"/>
  <c r="BE93" i="5"/>
  <c r="BE97" i="5"/>
  <c r="BE104" i="5"/>
  <c r="BE121" i="5"/>
  <c r="J115" i="4"/>
  <c r="J62" i="4" s="1"/>
  <c r="E76" i="5"/>
  <c r="BE90" i="5"/>
  <c r="BE98" i="5"/>
  <c r="BE100" i="5"/>
  <c r="BE106" i="5"/>
  <c r="BE109" i="5"/>
  <c r="BE129" i="5"/>
  <c r="BE101" i="5"/>
  <c r="BE120" i="5"/>
  <c r="BE123" i="5"/>
  <c r="BE125" i="5"/>
  <c r="BE96" i="5"/>
  <c r="BE111" i="5"/>
  <c r="BE112" i="5"/>
  <c r="BE114" i="5"/>
  <c r="BK225" i="4"/>
  <c r="J225" i="4"/>
  <c r="J69" i="4" s="1"/>
  <c r="BE99" i="5"/>
  <c r="BE116" i="5"/>
  <c r="E48" i="4"/>
  <c r="BE126" i="4"/>
  <c r="BE283" i="4"/>
  <c r="BE286" i="4"/>
  <c r="BE296" i="4"/>
  <c r="BE351" i="4"/>
  <c r="BE394" i="4"/>
  <c r="BE505" i="4"/>
  <c r="BE513" i="4"/>
  <c r="BE518" i="4"/>
  <c r="BE607" i="4"/>
  <c r="BE667" i="4"/>
  <c r="BE701" i="4"/>
  <c r="BE720" i="4"/>
  <c r="F55" i="4"/>
  <c r="BE188" i="4"/>
  <c r="BE211" i="4"/>
  <c r="BE233" i="4"/>
  <c r="BE271" i="4"/>
  <c r="BE312" i="4"/>
  <c r="BE315" i="4"/>
  <c r="BE359" i="4"/>
  <c r="BE503" i="4"/>
  <c r="BE552" i="4"/>
  <c r="BE576" i="4"/>
  <c r="BE583" i="4"/>
  <c r="BE591" i="4"/>
  <c r="BE704" i="4"/>
  <c r="BE729" i="4"/>
  <c r="J106" i="4"/>
  <c r="BE132" i="4"/>
  <c r="BE135" i="4"/>
  <c r="BE137" i="4"/>
  <c r="BE145" i="4"/>
  <c r="BE151" i="4"/>
  <c r="BE183" i="4"/>
  <c r="BE185" i="4"/>
  <c r="BE200" i="4"/>
  <c r="BE333" i="4"/>
  <c r="BE362" i="4"/>
  <c r="BE399" i="4"/>
  <c r="BE561" i="4"/>
  <c r="BE582" i="4"/>
  <c r="BE590" i="4"/>
  <c r="BE648" i="4"/>
  <c r="BE688" i="4"/>
  <c r="BE755" i="4"/>
  <c r="BE760" i="4"/>
  <c r="BE779" i="4"/>
  <c r="BE824" i="4"/>
  <c r="BK119" i="3"/>
  <c r="BE193" i="4"/>
  <c r="BE196" i="4"/>
  <c r="BE247" i="4"/>
  <c r="BE252" i="4"/>
  <c r="BE261" i="4"/>
  <c r="BE275" i="4"/>
  <c r="BE367" i="4"/>
  <c r="BE401" i="4"/>
  <c r="BE500" i="4"/>
  <c r="BE645" i="4"/>
  <c r="BE741" i="4"/>
  <c r="BE833" i="4"/>
  <c r="J149" i="3"/>
  <c r="J67" i="3"/>
  <c r="BK193" i="3"/>
  <c r="J193" i="3" s="1"/>
  <c r="J69" i="3" s="1"/>
  <c r="BK231" i="3"/>
  <c r="J231" i="3" s="1"/>
  <c r="J72" i="3" s="1"/>
  <c r="BK356" i="3"/>
  <c r="J356" i="3" s="1"/>
  <c r="J79" i="3" s="1"/>
  <c r="BE175" i="4"/>
  <c r="BE223" i="4"/>
  <c r="BE339" i="4"/>
  <c r="BE348" i="4"/>
  <c r="BE379" i="4"/>
  <c r="BE404" i="4"/>
  <c r="BE508" i="4"/>
  <c r="BE537" i="4"/>
  <c r="BE665" i="4"/>
  <c r="BE683" i="4"/>
  <c r="BE685" i="4"/>
  <c r="BE696" i="4"/>
  <c r="BE722" i="4"/>
  <c r="BE732" i="4"/>
  <c r="BE800" i="4"/>
  <c r="BE304" i="4"/>
  <c r="BE376" i="4"/>
  <c r="BE443" i="4"/>
  <c r="BE486" i="4"/>
  <c r="BE515" i="4"/>
  <c r="BE546" i="4"/>
  <c r="BE592" i="4"/>
  <c r="BE596" i="4"/>
  <c r="BE600" i="4"/>
  <c r="BE603" i="4"/>
  <c r="BE611" i="4"/>
  <c r="BE617" i="4"/>
  <c r="BE621" i="4"/>
  <c r="BE639" i="4"/>
  <c r="BE675" i="4"/>
  <c r="BE690" i="4"/>
  <c r="BE693" i="4"/>
  <c r="BE724" i="4"/>
  <c r="BE743" i="4"/>
  <c r="BE745" i="4"/>
  <c r="BE757" i="4"/>
  <c r="BE830" i="4"/>
  <c r="BE123" i="4"/>
  <c r="BE156" i="4"/>
  <c r="BE159" i="4"/>
  <c r="BE162" i="4"/>
  <c r="BE168" i="4"/>
  <c r="BE293" i="4"/>
  <c r="BE407" i="4"/>
  <c r="BE461" i="4"/>
  <c r="BE464" i="4"/>
  <c r="BE470" i="4"/>
  <c r="BE539" i="4"/>
  <c r="BE568" i="4"/>
  <c r="BE573" i="4"/>
  <c r="BE574" i="4"/>
  <c r="BE577" i="4"/>
  <c r="BE610" i="4"/>
  <c r="BE622" i="4"/>
  <c r="BE710" i="4"/>
  <c r="BE713" i="4"/>
  <c r="BE718" i="4"/>
  <c r="BE739" i="4"/>
  <c r="BE814" i="4"/>
  <c r="BE819" i="4"/>
  <c r="BE189" i="4"/>
  <c r="BE310" i="4"/>
  <c r="BE426" i="4"/>
  <c r="BE467" i="4"/>
  <c r="BE476" i="4"/>
  <c r="BE489" i="4"/>
  <c r="BE510" i="4"/>
  <c r="BE637" i="4"/>
  <c r="BE642" i="4"/>
  <c r="BE651" i="4"/>
  <c r="BE656" i="4"/>
  <c r="BE707" i="4"/>
  <c r="BE726" i="4"/>
  <c r="BE791" i="4"/>
  <c r="BE827" i="4"/>
  <c r="BE492" i="4"/>
  <c r="BE526" i="4"/>
  <c r="BE140" i="4"/>
  <c r="BE165" i="4"/>
  <c r="BE201" i="4"/>
  <c r="BE213" i="4"/>
  <c r="BE227" i="4"/>
  <c r="BE241" i="4"/>
  <c r="BE254" i="4"/>
  <c r="BE258" i="4"/>
  <c r="BE267" i="4"/>
  <c r="BE278" i="4"/>
  <c r="BE307" i="4"/>
  <c r="BE320" i="4"/>
  <c r="BE323" i="4"/>
  <c r="BE410" i="4"/>
  <c r="BE419" i="4"/>
  <c r="BE435" i="4"/>
  <c r="BE556" i="4"/>
  <c r="BE570" i="4"/>
  <c r="BE586" i="4"/>
  <c r="BE608" i="4"/>
  <c r="BE614" i="4"/>
  <c r="BE204" i="4"/>
  <c r="BE239" i="4"/>
  <c r="BE281" i="4"/>
  <c r="BE299" i="4"/>
  <c r="BE301" i="4"/>
  <c r="BE342" i="4"/>
  <c r="BE345" i="4"/>
  <c r="BE382" i="4"/>
  <c r="BE454" i="4"/>
  <c r="BE116" i="4"/>
  <c r="BE119" i="4"/>
  <c r="BE128" i="4"/>
  <c r="BE191" i="4"/>
  <c r="BE198" i="4"/>
  <c r="BE302" i="4"/>
  <c r="BE328" i="4"/>
  <c r="BE370" i="4"/>
  <c r="BE413" i="4"/>
  <c r="BE417" i="4"/>
  <c r="BE422" i="4"/>
  <c r="BE428" i="4"/>
  <c r="BE439" i="4"/>
  <c r="BE446" i="4"/>
  <c r="BE474" i="4"/>
  <c r="BE497" i="4"/>
  <c r="BE522" i="4"/>
  <c r="BE534" i="4"/>
  <c r="BE587" i="4"/>
  <c r="BE548" i="4"/>
  <c r="BE566" i="4"/>
  <c r="BE595" i="4"/>
  <c r="BE618" i="4"/>
  <c r="BE530" i="4"/>
  <c r="BE542" i="4"/>
  <c r="BE558" i="4"/>
  <c r="BE572" i="4"/>
  <c r="BE580" i="4"/>
  <c r="BE599" i="4"/>
  <c r="BE604" i="4"/>
  <c r="BE628" i="4"/>
  <c r="BE219" i="4"/>
  <c r="BE221" i="4"/>
  <c r="BE264" i="4"/>
  <c r="BE288" i="4"/>
  <c r="BE290" i="4"/>
  <c r="BE336" i="4"/>
  <c r="BE356" i="4"/>
  <c r="BE385" i="4"/>
  <c r="BE388" i="4"/>
  <c r="BE424" i="4"/>
  <c r="BE579" i="4"/>
  <c r="BE625" i="4"/>
  <c r="J111" i="3"/>
  <c r="BE239" i="3"/>
  <c r="BE294" i="3"/>
  <c r="BE300" i="3"/>
  <c r="BE311" i="3"/>
  <c r="BE433" i="3"/>
  <c r="BE453" i="3"/>
  <c r="BE480" i="3"/>
  <c r="BE516" i="3"/>
  <c r="BE586" i="3"/>
  <c r="BK231" i="2"/>
  <c r="J231" i="2" s="1"/>
  <c r="J74" i="2" s="1"/>
  <c r="BE313" i="3"/>
  <c r="BE324" i="3"/>
  <c r="BE327" i="3"/>
  <c r="BE385" i="3"/>
  <c r="BE401" i="3"/>
  <c r="BE411" i="3"/>
  <c r="BE414" i="3"/>
  <c r="BE419" i="3"/>
  <c r="BE502" i="3"/>
  <c r="BE544" i="3"/>
  <c r="BE590" i="3"/>
  <c r="BE594" i="3"/>
  <c r="BE595" i="3"/>
  <c r="BE608" i="3"/>
  <c r="BE612" i="3"/>
  <c r="BE620" i="3"/>
  <c r="BE651" i="3"/>
  <c r="BE669" i="3"/>
  <c r="BE672" i="3"/>
  <c r="BE675" i="3"/>
  <c r="BE680" i="3"/>
  <c r="BE693" i="3"/>
  <c r="BE695" i="3"/>
  <c r="BE712" i="3"/>
  <c r="BE716" i="3"/>
  <c r="BE734" i="3"/>
  <c r="BE749" i="3"/>
  <c r="BE137" i="3"/>
  <c r="BE261" i="3"/>
  <c r="BE601" i="3"/>
  <c r="BE626" i="3"/>
  <c r="BE635" i="3"/>
  <c r="BE691" i="3"/>
  <c r="BE173" i="3"/>
  <c r="BE195" i="3"/>
  <c r="BE358" i="3"/>
  <c r="BE431" i="3"/>
  <c r="BE448" i="3"/>
  <c r="BE623" i="3"/>
  <c r="BE637" i="3"/>
  <c r="BE639" i="3"/>
  <c r="BE656" i="3"/>
  <c r="BE658" i="3"/>
  <c r="BE663" i="3"/>
  <c r="BE698" i="3"/>
  <c r="BE701" i="3"/>
  <c r="BE727" i="3"/>
  <c r="BE739" i="3"/>
  <c r="J643" i="2"/>
  <c r="J99" i="2" s="1"/>
  <c r="E107" i="3"/>
  <c r="BE125" i="3"/>
  <c r="BE150" i="3"/>
  <c r="BE204" i="3"/>
  <c r="BE205" i="3"/>
  <c r="BE209" i="3"/>
  <c r="BE221" i="3"/>
  <c r="BE275" i="3"/>
  <c r="BE363" i="3"/>
  <c r="BE375" i="3"/>
  <c r="BE383" i="3"/>
  <c r="BE388" i="3"/>
  <c r="BE450" i="3"/>
  <c r="BE493" i="3"/>
  <c r="BE593" i="3"/>
  <c r="BE598" i="3"/>
  <c r="BE599" i="3"/>
  <c r="BE605" i="3"/>
  <c r="BE611" i="3"/>
  <c r="BE630" i="3"/>
  <c r="BE661" i="3"/>
  <c r="BE666" i="3"/>
  <c r="BE687" i="3"/>
  <c r="BE348" i="3"/>
  <c r="BE355" i="3"/>
  <c r="BE567" i="3"/>
  <c r="BE607" i="3"/>
  <c r="BE648" i="3"/>
  <c r="BE682" i="3"/>
  <c r="BE689" i="3"/>
  <c r="J218" i="2"/>
  <c r="J73" i="2" s="1"/>
  <c r="BE179" i="3"/>
  <c r="BE331" i="3"/>
  <c r="BE360" i="3"/>
  <c r="BE483" i="3"/>
  <c r="BE616" i="3"/>
  <c r="BE769" i="3"/>
  <c r="BE776" i="3"/>
  <c r="BE161" i="3"/>
  <c r="BE296" i="3"/>
  <c r="BE529" i="3"/>
  <c r="BE550" i="3"/>
  <c r="BE585" i="3"/>
  <c r="BE589" i="3"/>
  <c r="BE591" i="3"/>
  <c r="BE602" i="3"/>
  <c r="BE615" i="3"/>
  <c r="BE627" i="3"/>
  <c r="BE646" i="3"/>
  <c r="BE710" i="3"/>
  <c r="BE736" i="3"/>
  <c r="BE781" i="3"/>
  <c r="BK306" i="2"/>
  <c r="J306" i="2" s="1"/>
  <c r="J79" i="2" s="1"/>
  <c r="F55" i="3"/>
  <c r="BE176" i="3"/>
  <c r="BE280" i="3"/>
  <c r="BE336" i="3"/>
  <c r="BE341" i="3"/>
  <c r="BE343" i="3"/>
  <c r="BE352" i="3"/>
  <c r="BE365" i="3"/>
  <c r="BE370" i="3"/>
  <c r="BE373" i="3"/>
  <c r="BE403" i="3"/>
  <c r="BE597" i="3"/>
  <c r="BE604" i="3"/>
  <c r="BE619" i="3"/>
  <c r="BE641" i="3"/>
  <c r="BE714" i="3"/>
  <c r="BE756" i="3"/>
  <c r="BE762" i="3"/>
  <c r="BE131" i="3"/>
  <c r="BE190" i="3"/>
  <c r="BE214" i="3"/>
  <c r="BE242" i="3"/>
  <c r="BE408" i="3"/>
  <c r="BE460" i="3"/>
  <c r="BE474" i="3"/>
  <c r="BE490" i="3"/>
  <c r="BE498" i="3"/>
  <c r="BE505" i="3"/>
  <c r="BE531" i="3"/>
  <c r="BE537" i="3"/>
  <c r="BE542" i="3"/>
  <c r="BE546" i="3"/>
  <c r="BE558" i="3"/>
  <c r="BE121" i="3"/>
  <c r="BE155" i="3"/>
  <c r="BE158" i="3"/>
  <c r="BE189" i="3"/>
  <c r="BE226" i="3"/>
  <c r="BE233" i="3"/>
  <c r="BE236" i="3"/>
  <c r="BE354" i="3"/>
  <c r="BE394" i="3"/>
  <c r="BE399" i="3"/>
  <c r="BE405" i="3"/>
  <c r="BE445" i="3"/>
  <c r="BE458" i="3"/>
  <c r="BE471" i="3"/>
  <c r="BE485" i="3"/>
  <c r="BE519" i="3"/>
  <c r="BE521" i="3"/>
  <c r="BE539" i="3"/>
  <c r="BE548" i="3"/>
  <c r="BE553" i="3"/>
  <c r="BE572" i="3"/>
  <c r="BE582" i="3"/>
  <c r="BE133" i="3"/>
  <c r="BE142" i="3"/>
  <c r="BE397" i="3"/>
  <c r="BE416" i="3"/>
  <c r="BE436" i="3"/>
  <c r="BE465" i="3"/>
  <c r="BE510" i="3"/>
  <c r="BE513" i="3"/>
  <c r="BE577" i="3"/>
  <c r="BE565" i="3"/>
  <c r="BE576" i="3"/>
  <c r="BE580" i="3"/>
  <c r="BE583" i="3"/>
  <c r="BE129" i="3"/>
  <c r="BE139" i="3"/>
  <c r="BE144" i="3"/>
  <c r="BE166" i="3"/>
  <c r="BE170" i="3"/>
  <c r="BE247" i="3"/>
  <c r="BE424" i="3"/>
  <c r="BE428" i="3"/>
  <c r="BE429" i="3"/>
  <c r="BE440" i="3"/>
  <c r="BE443" i="3"/>
  <c r="BE476" i="3"/>
  <c r="BE560" i="3"/>
  <c r="BE563" i="3"/>
  <c r="BE574" i="3"/>
  <c r="BE468" i="3"/>
  <c r="BE478" i="3"/>
  <c r="BE146" i="3"/>
  <c r="BE182" i="3"/>
  <c r="BE185" i="3"/>
  <c r="BE187" i="3"/>
  <c r="BE224" i="3"/>
  <c r="BE228" i="3"/>
  <c r="BE380" i="3"/>
  <c r="BE463" i="3"/>
  <c r="BE534" i="3"/>
  <c r="BE615" i="2"/>
  <c r="BE620" i="2"/>
  <c r="BE631" i="2"/>
  <c r="BE646" i="2"/>
  <c r="BE647" i="2"/>
  <c r="BE648" i="2"/>
  <c r="BE649" i="2"/>
  <c r="BE651" i="2"/>
  <c r="E111" i="2"/>
  <c r="BE125" i="2"/>
  <c r="BE180" i="2"/>
  <c r="BE233" i="2"/>
  <c r="BE252" i="2"/>
  <c r="BE261" i="2"/>
  <c r="BE320" i="2"/>
  <c r="BE330" i="2"/>
  <c r="BE358" i="2"/>
  <c r="BE363" i="2"/>
  <c r="BE430" i="2"/>
  <c r="BE437" i="2"/>
  <c r="BE443" i="2"/>
  <c r="BE494" i="2"/>
  <c r="BE504" i="2"/>
  <c r="BE564" i="2"/>
  <c r="BE588" i="2"/>
  <c r="BE593" i="2"/>
  <c r="BE634" i="2"/>
  <c r="BE644" i="2"/>
  <c r="BE645" i="2"/>
  <c r="BE655" i="2"/>
  <c r="BE658" i="2"/>
  <c r="BE165" i="2"/>
  <c r="BE183" i="2"/>
  <c r="BE373" i="2"/>
  <c r="BE428" i="2"/>
  <c r="BE472" i="2"/>
  <c r="BE485" i="2"/>
  <c r="BE492" i="2"/>
  <c r="BE502" i="2"/>
  <c r="BE515" i="2"/>
  <c r="BE517" i="2"/>
  <c r="BE519" i="2"/>
  <c r="BE534" i="2"/>
  <c r="BE546" i="2"/>
  <c r="BE554" i="2"/>
  <c r="BE583" i="2"/>
  <c r="BE637" i="2"/>
  <c r="BE640" i="2"/>
  <c r="F55" i="2"/>
  <c r="BE194" i="2"/>
  <c r="BE210" i="2"/>
  <c r="BE275" i="2"/>
  <c r="BE296" i="2"/>
  <c r="BE299" i="2"/>
  <c r="BE310" i="2"/>
  <c r="BE313" i="2"/>
  <c r="BE325" i="2"/>
  <c r="BE346" i="2"/>
  <c r="BE348" i="2"/>
  <c r="BE352" i="2"/>
  <c r="BE378" i="2"/>
  <c r="BE385" i="2"/>
  <c r="BE431" i="2"/>
  <c r="BE524" i="2"/>
  <c r="BE530" i="2"/>
  <c r="BE535" i="2"/>
  <c r="BE540" i="2"/>
  <c r="BE544" i="2"/>
  <c r="BE547" i="2"/>
  <c r="BE135" i="2"/>
  <c r="BE141" i="2"/>
  <c r="BE159" i="2"/>
  <c r="BE200" i="2"/>
  <c r="BE201" i="2"/>
  <c r="BE249" i="2"/>
  <c r="BE361" i="2"/>
  <c r="BE411" i="2"/>
  <c r="BE416" i="2"/>
  <c r="BE445" i="2"/>
  <c r="BE447" i="2"/>
  <c r="BE454" i="2"/>
  <c r="BE457" i="2"/>
  <c r="BE500" i="2"/>
  <c r="BE527" i="2"/>
  <c r="BE566" i="2"/>
  <c r="BE625" i="2"/>
  <c r="BE628" i="2"/>
  <c r="BE137" i="2"/>
  <c r="BE177" i="2"/>
  <c r="BE186" i="2"/>
  <c r="BE205" i="2"/>
  <c r="BE482" i="2"/>
  <c r="BE487" i="2"/>
  <c r="BE522" i="2"/>
  <c r="BE531" i="2"/>
  <c r="BE569" i="2"/>
  <c r="BE571" i="2"/>
  <c r="BE576" i="2"/>
  <c r="BE585" i="2"/>
  <c r="BE129" i="2"/>
  <c r="BE162" i="2"/>
  <c r="BE170" i="2"/>
  <c r="BE174" i="2"/>
  <c r="BE189" i="2"/>
  <c r="BE219" i="2"/>
  <c r="BE242" i="2"/>
  <c r="BE266" i="2"/>
  <c r="BE285" i="2"/>
  <c r="BE291" i="2"/>
  <c r="BE366" i="2"/>
  <c r="BE408" i="2"/>
  <c r="BE420" i="2"/>
  <c r="BE440" i="2"/>
  <c r="BE449" i="2"/>
  <c r="BE477" i="2"/>
  <c r="BE496" i="2"/>
  <c r="BE498" i="2"/>
  <c r="BE543" i="2"/>
  <c r="BE550" i="2"/>
  <c r="BE553" i="2"/>
  <c r="BE562" i="2"/>
  <c r="BE595" i="2"/>
  <c r="BE597" i="2"/>
  <c r="BE599" i="2"/>
  <c r="BE608" i="2"/>
  <c r="BE617" i="2"/>
  <c r="BE653" i="2"/>
  <c r="BE143" i="2"/>
  <c r="BE146" i="2"/>
  <c r="BE148" i="2"/>
  <c r="BE222" i="2"/>
  <c r="BE262" i="2"/>
  <c r="BE303" i="2"/>
  <c r="BE338" i="2"/>
  <c r="BE395" i="2"/>
  <c r="BE403" i="2"/>
  <c r="BE405" i="2"/>
  <c r="BE426" i="2"/>
  <c r="BE480" i="2"/>
  <c r="BE533" i="2"/>
  <c r="BE541" i="2"/>
  <c r="BE323" i="2"/>
  <c r="BE342" i="2"/>
  <c r="BE375" i="2"/>
  <c r="BE387" i="2"/>
  <c r="BE392" i="2"/>
  <c r="BE400" i="2"/>
  <c r="BE418" i="2"/>
  <c r="BE510" i="2"/>
  <c r="BE512" i="2"/>
  <c r="BE538" i="2"/>
  <c r="BE557" i="2"/>
  <c r="J52" i="2"/>
  <c r="BE133" i="2"/>
  <c r="BE212" i="2"/>
  <c r="BE214" i="2"/>
  <c r="BE294" i="2"/>
  <c r="BE333" i="2"/>
  <c r="BE344" i="2"/>
  <c r="BE370" i="2"/>
  <c r="BE371" i="2"/>
  <c r="BE413" i="2"/>
  <c r="BE422" i="2"/>
  <c r="BE507" i="2"/>
  <c r="BE537" i="2"/>
  <c r="BE154" i="2"/>
  <c r="BE282" i="2"/>
  <c r="BE288" i="2"/>
  <c r="BE308" i="2"/>
  <c r="BE335" i="2"/>
  <c r="BE350" i="2"/>
  <c r="BE355" i="2"/>
  <c r="BE382" i="2"/>
  <c r="BE390" i="2"/>
  <c r="BE398" i="2"/>
  <c r="BE424" i="2"/>
  <c r="BE452" i="2"/>
  <c r="BE465" i="2"/>
  <c r="BE469" i="2"/>
  <c r="BE560" i="2"/>
  <c r="BE578" i="2"/>
  <c r="BE581" i="2"/>
  <c r="BE150" i="2"/>
  <c r="BE225" i="2"/>
  <c r="BE228" i="2"/>
  <c r="BE273" i="2"/>
  <c r="BE305" i="2"/>
  <c r="BE315" i="2"/>
  <c r="BE460" i="2"/>
  <c r="BE475" i="2"/>
  <c r="BE490" i="2"/>
  <c r="F35" i="3"/>
  <c r="BB56" i="1" s="1"/>
  <c r="F34" i="7"/>
  <c r="BA60" i="1"/>
  <c r="F36" i="4"/>
  <c r="BC57" i="1"/>
  <c r="F34" i="3"/>
  <c r="BA56" i="1" s="1"/>
  <c r="J34" i="7"/>
  <c r="AW60" i="1" s="1"/>
  <c r="F34" i="2"/>
  <c r="BA55" i="1" s="1"/>
  <c r="F37" i="6"/>
  <c r="BD59" i="1"/>
  <c r="J34" i="3"/>
  <c r="AW56" i="1" s="1"/>
  <c r="F37" i="3"/>
  <c r="BD56" i="1" s="1"/>
  <c r="F36" i="2"/>
  <c r="BC55" i="1"/>
  <c r="F34" i="4"/>
  <c r="BA57" i="1"/>
  <c r="F35" i="5"/>
  <c r="BB58" i="1" s="1"/>
  <c r="J34" i="4"/>
  <c r="AW57" i="1" s="1"/>
  <c r="J34" i="6"/>
  <c r="AW59" i="1" s="1"/>
  <c r="F37" i="7"/>
  <c r="BD60" i="1"/>
  <c r="F37" i="4"/>
  <c r="BD57" i="1" s="1"/>
  <c r="F36" i="7"/>
  <c r="BC60" i="1" s="1"/>
  <c r="F34" i="6"/>
  <c r="BA59" i="1"/>
  <c r="F36" i="3"/>
  <c r="BC56" i="1"/>
  <c r="F37" i="2"/>
  <c r="BD55" i="1" s="1"/>
  <c r="F35" i="7"/>
  <c r="BB60" i="1" s="1"/>
  <c r="F37" i="5"/>
  <c r="BD58" i="1" s="1"/>
  <c r="F35" i="2"/>
  <c r="BB55" i="1"/>
  <c r="J34" i="2"/>
  <c r="AW55" i="1" s="1"/>
  <c r="F34" i="5"/>
  <c r="BA58" i="1" s="1"/>
  <c r="J34" i="5"/>
  <c r="AW58" i="1"/>
  <c r="F35" i="6"/>
  <c r="BB59" i="1"/>
  <c r="F35" i="4"/>
  <c r="BB57" i="1" s="1"/>
  <c r="F36" i="5"/>
  <c r="BC58" i="1" s="1"/>
  <c r="F36" i="6"/>
  <c r="BC59" i="1" s="1"/>
  <c r="J193" i="2" l="1"/>
  <c r="J70" i="2" s="1"/>
  <c r="J351" i="3"/>
  <c r="J78" i="3" s="1"/>
  <c r="J132" i="2"/>
  <c r="J64" i="2" s="1"/>
  <c r="J153" i="2"/>
  <c r="J67" i="2" s="1"/>
  <c r="P438" i="3"/>
  <c r="T231" i="2"/>
  <c r="P119" i="3"/>
  <c r="P193" i="3"/>
  <c r="T245" i="3"/>
  <c r="P279" i="4"/>
  <c r="P100" i="6"/>
  <c r="P225" i="4"/>
  <c r="R231" i="2"/>
  <c r="R100" i="6"/>
  <c r="R99" i="6" s="1"/>
  <c r="T87" i="5"/>
  <c r="T86" i="5" s="1"/>
  <c r="T100" i="6"/>
  <c r="BK148" i="3"/>
  <c r="J148" i="3"/>
  <c r="J66" i="3"/>
  <c r="T192" i="2"/>
  <c r="T438" i="3"/>
  <c r="R437" i="4"/>
  <c r="R380" i="2"/>
  <c r="T118" i="3"/>
  <c r="T380" i="2"/>
  <c r="P138" i="4"/>
  <c r="P231" i="2"/>
  <c r="P114" i="4"/>
  <c r="P113" i="4" s="1"/>
  <c r="R152" i="2"/>
  <c r="P192" i="2"/>
  <c r="R119" i="3"/>
  <c r="P181" i="6"/>
  <c r="P141" i="6"/>
  <c r="BK438" i="3"/>
  <c r="J438" i="3" s="1"/>
  <c r="J85" i="3" s="1"/>
  <c r="P306" i="2"/>
  <c r="R114" i="4"/>
  <c r="T152" i="2"/>
  <c r="T437" i="4"/>
  <c r="BK181" i="6"/>
  <c r="J181" i="6"/>
  <c r="J70" i="6" s="1"/>
  <c r="BK642" i="2"/>
  <c r="J642" i="2"/>
  <c r="J98" i="2" s="1"/>
  <c r="R356" i="3"/>
  <c r="BK279" i="4"/>
  <c r="J279" i="4"/>
  <c r="J74" i="4"/>
  <c r="R181" i="6"/>
  <c r="P148" i="3"/>
  <c r="T225" i="4"/>
  <c r="P87" i="5"/>
  <c r="P86" i="5"/>
  <c r="AU58" i="1"/>
  <c r="T306" i="2"/>
  <c r="P437" i="4"/>
  <c r="R87" i="5"/>
  <c r="R86" i="5" s="1"/>
  <c r="T141" i="6"/>
  <c r="R138" i="4"/>
  <c r="T138" i="4"/>
  <c r="T113" i="4" s="1"/>
  <c r="T112" i="4" s="1"/>
  <c r="R245" i="3"/>
  <c r="R438" i="3"/>
  <c r="R192" i="2"/>
  <c r="T181" i="6"/>
  <c r="P380" i="2"/>
  <c r="R193" i="3"/>
  <c r="BK380" i="2"/>
  <c r="J380" i="2"/>
  <c r="J85" i="2"/>
  <c r="BK83" i="7"/>
  <c r="BK82" i="7"/>
  <c r="J82" i="7"/>
  <c r="J59" i="7" s="1"/>
  <c r="BK99" i="6"/>
  <c r="J99" i="6" s="1"/>
  <c r="J60" i="6" s="1"/>
  <c r="BK86" i="5"/>
  <c r="J86" i="5"/>
  <c r="BK113" i="4"/>
  <c r="J113" i="4"/>
  <c r="J60" i="4"/>
  <c r="BK118" i="3"/>
  <c r="J118" i="3"/>
  <c r="J60" i="3"/>
  <c r="J119" i="3"/>
  <c r="J61" i="3"/>
  <c r="BK122" i="2"/>
  <c r="J122" i="2"/>
  <c r="J60" i="2" s="1"/>
  <c r="F33" i="5"/>
  <c r="AZ58" i="1" s="1"/>
  <c r="BD54" i="1"/>
  <c r="W33" i="1"/>
  <c r="J30" i="5"/>
  <c r="AG58" i="1"/>
  <c r="J33" i="7"/>
  <c r="AV60" i="1"/>
  <c r="AT60" i="1"/>
  <c r="J33" i="4"/>
  <c r="AV57" i="1" s="1"/>
  <c r="AT57" i="1" s="1"/>
  <c r="J33" i="3"/>
  <c r="AV56" i="1" s="1"/>
  <c r="AT56" i="1" s="1"/>
  <c r="F33" i="3"/>
  <c r="AZ56" i="1" s="1"/>
  <c r="J33" i="6"/>
  <c r="AV59" i="1"/>
  <c r="AT59" i="1"/>
  <c r="F33" i="4"/>
  <c r="AZ57" i="1" s="1"/>
  <c r="BB54" i="1"/>
  <c r="W31" i="1" s="1"/>
  <c r="J33" i="5"/>
  <c r="AV58" i="1" s="1"/>
  <c r="AT58" i="1" s="1"/>
  <c r="F33" i="7"/>
  <c r="AZ60" i="1"/>
  <c r="BA54" i="1"/>
  <c r="AW54" i="1"/>
  <c r="AK30" i="1" s="1"/>
  <c r="F33" i="2"/>
  <c r="AZ55" i="1" s="1"/>
  <c r="BC54" i="1"/>
  <c r="W32" i="1"/>
  <c r="J33" i="2"/>
  <c r="AV55" i="1" s="1"/>
  <c r="AT55" i="1" s="1"/>
  <c r="F33" i="6"/>
  <c r="AZ59" i="1" s="1"/>
  <c r="P122" i="2" l="1"/>
  <c r="P121" i="2"/>
  <c r="AU55" i="1"/>
  <c r="R118" i="3"/>
  <c r="R117" i="3"/>
  <c r="R122" i="2"/>
  <c r="R121" i="2"/>
  <c r="T122" i="2"/>
  <c r="T121" i="2"/>
  <c r="T99" i="6"/>
  <c r="T98" i="6"/>
  <c r="R98" i="6"/>
  <c r="P112" i="4"/>
  <c r="AU57" i="1"/>
  <c r="T117" i="3"/>
  <c r="P118" i="3"/>
  <c r="P117" i="3" s="1"/>
  <c r="AU56" i="1" s="1"/>
  <c r="R113" i="4"/>
  <c r="R112" i="4"/>
  <c r="P99" i="6"/>
  <c r="P98" i="6"/>
  <c r="AU59" i="1"/>
  <c r="J83" i="7"/>
  <c r="J60" i="7"/>
  <c r="BK98" i="6"/>
  <c r="J98" i="6"/>
  <c r="AN58" i="1"/>
  <c r="J59" i="5"/>
  <c r="J39" i="5"/>
  <c r="BK112" i="4"/>
  <c r="J112" i="4"/>
  <c r="J59" i="4" s="1"/>
  <c r="BK117" i="3"/>
  <c r="J117" i="3"/>
  <c r="BK121" i="2"/>
  <c r="J121" i="2"/>
  <c r="J59" i="2"/>
  <c r="AX54" i="1"/>
  <c r="J30" i="3"/>
  <c r="AG56" i="1"/>
  <c r="AN56" i="1"/>
  <c r="J30" i="7"/>
  <c r="AG60" i="1"/>
  <c r="J30" i="6"/>
  <c r="AG59" i="1"/>
  <c r="AN59" i="1"/>
  <c r="AY54" i="1"/>
  <c r="W30" i="1"/>
  <c r="AZ54" i="1"/>
  <c r="W29" i="1"/>
  <c r="J39" i="7" l="1"/>
  <c r="J39" i="6"/>
  <c r="J59" i="6"/>
  <c r="J39" i="3"/>
  <c r="J59" i="3"/>
  <c r="AN60" i="1"/>
  <c r="AU54" i="1"/>
  <c r="J30" i="2"/>
  <c r="AG55" i="1"/>
  <c r="AV54" i="1"/>
  <c r="AK29" i="1"/>
  <c r="J30" i="4"/>
  <c r="AG57" i="1" s="1"/>
  <c r="AN57" i="1" s="1"/>
  <c r="J39" i="4" l="1"/>
  <c r="J39" i="2"/>
  <c r="AN55" i="1"/>
  <c r="AT54" i="1"/>
  <c r="AG54" i="1"/>
  <c r="AK26" i="1" s="1"/>
  <c r="AK35" i="1" s="1"/>
  <c r="AN54" i="1" l="1"/>
</calcChain>
</file>

<file path=xl/sharedStrings.xml><?xml version="1.0" encoding="utf-8"?>
<sst xmlns="http://schemas.openxmlformats.org/spreadsheetml/2006/main" count="23907" uniqueCount="2874">
  <si>
    <t>Export Komplet</t>
  </si>
  <si>
    <t>VZ</t>
  </si>
  <si>
    <t>2.0</t>
  </si>
  <si>
    <t>ZAMOK</t>
  </si>
  <si>
    <t>False</t>
  </si>
  <si>
    <t>{1d1faa2c-5bb9-4db5-beec-205ef44036a9}</t>
  </si>
  <si>
    <t>0,1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</si>
  <si>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</si>
  <si>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</si>
  <si>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</si>
  <si>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</si>
  <si>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</si>
  <si>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</si>
  <si>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</si>
  <si>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MALSOVICE2502a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</si>
  <si>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</si>
  <si>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</si>
  <si>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MALŠOVICE 4 - STAVEBNÍ ÚPRAVY (REVIZE 1)</t>
  </si>
  <si>
    <t>KSO:</t>
  </si>
  <si>
    <t/>
  </si>
  <si>
    <t>CC-CZ:</t>
  </si>
  <si>
    <t>Místo:</t>
  </si>
  <si>
    <t>MALŠOVICE st.p.č.116, p.p.č456/5</t>
  </si>
  <si>
    <t>Datum:</t>
  </si>
  <si>
    <t>25. 4. 2025</t>
  </si>
  <si>
    <t>Zadavatel:</t>
  </si>
  <si>
    <t>IČ:</t>
  </si>
  <si>
    <t>OBEC MALŠOVICE, Malšovice 6</t>
  </si>
  <si>
    <t>DIČ:</t>
  </si>
  <si>
    <t>Účastník:</t>
  </si>
  <si>
    <t>Vyplň údaj</t>
  </si>
  <si>
    <t>Projektant:</t>
  </si>
  <si>
    <t>Ing. Jiří Demuth Děčín</t>
  </si>
  <si>
    <t>True</t>
  </si>
  <si>
    <t>Zpracovatel:</t>
  </si>
  <si>
    <t>Nina Blavková Děčín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</si>
  <si>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</si>
  <si>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</si>
  <si>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</si>
  <si>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</si>
  <si>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</si>
  <si>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</si>
  <si>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</si>
  <si>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</si>
  <si>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</si>
  <si>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</si>
  <si>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</si>
  <si>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</si>
  <si>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</si>
  <si>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</si>
  <si>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</si>
  <si>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</si>
  <si>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</si>
  <si>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</si>
  <si>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</si>
  <si>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</si>
  <si>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</si>
  <si>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</si>
  <si>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</si>
  <si>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</si>
  <si>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</si>
  <si>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</si>
  <si>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</si>
  <si>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</si>
  <si>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</si>
  <si>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</si>
  <si>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</si>
  <si>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</si>
  <si>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</si>
  <si>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</si>
  <si>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</si>
  <si>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</si>
  <si>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</si>
  <si>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</si>
  <si>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</si>
  <si>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</si>
  <si>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</si>
  <si>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</si>
  <si>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PŘÍSTAVBA ŠATNY VČETNĚ VYTÁPĚNÍ A ELEKTROINSTALACE - FOTBAL ŽÁCI</t>
  </si>
  <si>
    <t>STA</t>
  </si>
  <si>
    <t>1</t>
  </si>
  <si>
    <t>{62159dc1-6bbb-4bb0-a875-2e36a41c1298}</t>
  </si>
  <si>
    <t>2</t>
  </si>
  <si>
    <t>02</t>
  </si>
  <si>
    <t>PŘÍSTAVBA SKLADU A SOCIÁLNÍHO ZAŘÍZENÍ RESTAURACE</t>
  </si>
  <si>
    <t>{aca440ff-6804-4646-b67f-a5fbdb595f8c}</t>
  </si>
  <si>
    <t>03</t>
  </si>
  <si>
    <t>VNITŘNÍ STAVEBNÍ ÚPRAVY A TERASA -  RESTAURACE (REVIZE 1)</t>
  </si>
  <si>
    <t>{a47225ba-732b-4fb0-8374-b78ede6e5d47}</t>
  </si>
  <si>
    <t>04</t>
  </si>
  <si>
    <t>ELEKTROINSTALACE - RESTAURACE</t>
  </si>
  <si>
    <t>{7e079b76-85be-4e53-af5e-119adf62e00a}</t>
  </si>
  <si>
    <t>05</t>
  </si>
  <si>
    <t>VYTÁPĚNÍ, ZTI VNITŘNÍ A VĚTRÁNÍ, VENKOVNÍ SPLAŠKOVÁ KANALIZACE</t>
  </si>
  <si>
    <t>{51cd7de5-1f49-415d-ad2d-1ba025df5adc}</t>
  </si>
  <si>
    <t>06</t>
  </si>
  <si>
    <t>VEDLEJŠÍ ROZPOČTOVÉ NÁKLADY</t>
  </si>
  <si>
    <t>VON</t>
  </si>
  <si>
    <t>{3ee2bf7d-c423-4dbb-8ba8-4a4a651a59e3}</t>
  </si>
  <si>
    <t>KRYCÍ LIST SOUPISU PRACÍ</t>
  </si>
  <si>
    <t>Objekt:</t>
  </si>
  <si>
    <t>01 - PŘÍSTAVBA ŠATNY VČETNĚ VYTÁPĚNÍ A ELEKTROINSTALACE - FOTBAL ŽÁCI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</si>
  <si>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</si>
  <si>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</si>
  <si>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</si>
  <si>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</si>
  <si>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</si>
  <si>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</si>
  <si>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  12 - Odkopávky a prokopávky</t>
  </si>
  <si>
    <t xml:space="preserve">      13 - Hloubené vykopávky</t>
  </si>
  <si>
    <t xml:space="preserve">      16 - Přemístění výkopku</t>
  </si>
  <si>
    <t xml:space="preserve">      18 - Povrchové úpravy terénu</t>
  </si>
  <si>
    <t xml:space="preserve">    2 - Zakládání</t>
  </si>
  <si>
    <t xml:space="preserve">      27 - Základy</t>
  </si>
  <si>
    <t xml:space="preserve">      273 - Zakládání - základové desky</t>
  </si>
  <si>
    <t xml:space="preserve">    3 - Svislé a kompletní konstrukce</t>
  </si>
  <si>
    <t xml:space="preserve">      31 - Zdi pozemních staveb</t>
  </si>
  <si>
    <t xml:space="preserve">      34 - Stěny a příčky</t>
  </si>
  <si>
    <t xml:space="preserve">    4 - Vodorovné konstrukce</t>
  </si>
  <si>
    <t xml:space="preserve">      417 - Ztužující věnce</t>
  </si>
  <si>
    <t xml:space="preserve">    6 - Úpravy povrchů, podlahy a osazování výplní</t>
  </si>
  <si>
    <t xml:space="preserve">      61 - Úprava povrchů vnitřních</t>
  </si>
  <si>
    <t xml:space="preserve">      62 - Úprava povrchů vnějších</t>
  </si>
  <si>
    <t xml:space="preserve">      63 - Podlahy a podlahové konstrukce</t>
  </si>
  <si>
    <t xml:space="preserve">      64 - Osazování výplní otvorů</t>
  </si>
  <si>
    <t xml:space="preserve">    9 - Ostatní konstrukce a práce, bourání</t>
  </si>
  <si>
    <t xml:space="preserve">      94 - Lešení a stavební výtahy</t>
  </si>
  <si>
    <t xml:space="preserve">      951 - Ostatní konstrukce a práce  </t>
  </si>
  <si>
    <t xml:space="preserve">      961 - Bourání a demontáže konstrukcí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</si>
  <si>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</si>
  <si>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</si>
  <si>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</si>
  <si>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</si>
  <si>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 xml:space="preserve">    713 - Izolace tepelné</t>
  </si>
  <si>
    <t xml:space="preserve">    730 - Vytápění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</si>
  <si>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</si>
  <si>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</si>
  <si>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</si>
  <si>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</si>
  <si>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</si>
  <si>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</si>
  <si>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</si>
  <si>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783 - Dokončovací práce - nátěry</t>
  </si>
  <si>
    <t xml:space="preserve">    784 - Dokončovací práce - malby </t>
  </si>
  <si>
    <t>M - Práce a dodávky M - elektroinstalace (Pavel Knížek)</t>
  </si>
  <si>
    <t xml:space="preserve">    21-M12 - Elektroinstalace </t>
  </si>
  <si>
    <t xml:space="preserve">    21-M16 - Doprava a přesun dodávek</t>
  </si>
  <si>
    <t>HZS - Hodinové zúčtovací sazby - elektroinstalace (Pavel Knížek)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</si>
  <si>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</si>
  <si>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</si>
  <si>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</si>
  <si>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</si>
  <si>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</si>
  <si>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</si>
  <si>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</si>
  <si>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</si>
  <si>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</si>
  <si>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</si>
  <si>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</si>
  <si>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</si>
  <si>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Dodavatel</t>
  </si>
  <si>
    <t>Náklady soupisu celkem</t>
  </si>
  <si>
    <t>HSV</t>
  </si>
  <si>
    <t>Práce a dodávky HSV</t>
  </si>
  <si>
    <t>ROZPOCET</t>
  </si>
  <si>
    <t>Zemní práce</t>
  </si>
  <si>
    <t>Odkopávky a prokopávky</t>
  </si>
  <si>
    <t>K</t>
  </si>
  <si>
    <t>121151103</t>
  </si>
  <si>
    <t>Sejmutí ornice strojně při souvislé ploše do 100 m2, tl. vrstvy do 200 mm</t>
  </si>
  <si>
    <t>m2</t>
  </si>
  <si>
    <t>CS ÚRS 2025 01</t>
  </si>
  <si>
    <t>4</t>
  </si>
  <si>
    <t>3</t>
  </si>
  <si>
    <t>-1344163802</t>
  </si>
  <si>
    <t>Online PSC</t>
  </si>
  <si>
    <t>https://podminky.urs.cz/item/CS_URS_2025_01/121151103</t>
  </si>
  <si>
    <t>VV</t>
  </si>
  <si>
    <t>4,50*5,30</t>
  </si>
  <si>
    <t>13</t>
  </si>
  <si>
    <t>Hloubené vykopávky</t>
  </si>
  <si>
    <t>132251101</t>
  </si>
  <si>
    <t>Hloubení nezapažených rýh šířky do 800 mm strojně s urovnáním dna do předepsaného profilu a spádu v hornině třídy těžitelnosti I skupiny 3 do 20 m3</t>
  </si>
  <si>
    <t>m3</t>
  </si>
  <si>
    <t>-15159333</t>
  </si>
  <si>
    <t>https://podminky.urs.cz/item/CS_URS_2025_01/132251101</t>
  </si>
  <si>
    <t>0,50*1,20*(3,50+3,80)</t>
  </si>
  <si>
    <t>16</t>
  </si>
  <si>
    <t>Přemístění výkopku</t>
  </si>
  <si>
    <t>162651111</t>
  </si>
  <si>
    <t>Vodorovné přemístění výkopku nebo sypaniny po suchu na obvyklém dopravním prostředku, bez naložení výkopku, avšak se složením bez rozhrnutí z horniny třídy těžitelnosti I skupiny 1 až 3 na vzdálenost přes 3 000 do 4 000 m</t>
  </si>
  <si>
    <t>468717650</t>
  </si>
  <si>
    <t>https://podminky.urs.cz/item/CS_URS_2025_01/162651111</t>
  </si>
  <si>
    <t>167151101</t>
  </si>
  <si>
    <t>Nakládání, skládání a překládání neulehlého výkopku nebo sypaniny strojně nakládání, množství do 100 m3, z horniny třídy těžitelnosti I, skupiny 1 až 3</t>
  </si>
  <si>
    <t>1585556834</t>
  </si>
  <si>
    <t>https://podminky.urs.cz/item/CS_URS_2025_01/167151101</t>
  </si>
  <si>
    <t>5</t>
  </si>
  <si>
    <t>171201231</t>
  </si>
  <si>
    <t>Poplatek za uložení stavebního odpadu na recyklační skládce (skládkovné) zeminy a kamení zatříděného do Katalogu odpadů pod kódem 17 05 04</t>
  </si>
  <si>
    <t>t</t>
  </si>
  <si>
    <t>1178444779</t>
  </si>
  <si>
    <t>https://podminky.urs.cz/item/CS_URS_2025_01/171201231</t>
  </si>
  <si>
    <t>4,38*1,7</t>
  </si>
  <si>
    <t>18</t>
  </si>
  <si>
    <t>Povrchové úpravy terénu</t>
  </si>
  <si>
    <t>6</t>
  </si>
  <si>
    <t>181351003</t>
  </si>
  <si>
    <t>Rozprostření a urovnání ornice v rovině nebo ve svahu sklonu do 1:5 strojně při souvislé ploše do 100 m2, tl. vrstvy do 200 mm</t>
  </si>
  <si>
    <t>-1454264125</t>
  </si>
  <si>
    <t>https://podminky.urs.cz/item/CS_URS_2025_01/181351003</t>
  </si>
  <si>
    <t>7</t>
  </si>
  <si>
    <t>-876334025</t>
  </si>
  <si>
    <t>24,00*0,20    "ornice"</t>
  </si>
  <si>
    <t>8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</si>
  <si>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</si>
  <si>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</si>
  <si>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1828702962</t>
  </si>
  <si>
    <t>https://podminky.urs.cz/item/CS_URS_2025_01/162251102</t>
  </si>
  <si>
    <t>9</t>
  </si>
  <si>
    <t>181411121</t>
  </si>
  <si>
    <t>Založení trávníku na půdě předem připravené plochy do 1000 m2 výsevem včetně utažení lučního v rovině nebo na svahu do 1:5</t>
  </si>
  <si>
    <t>-888367802</t>
  </si>
  <si>
    <t>https://podminky.urs.cz/item/CS_URS_2025_01/181411121</t>
  </si>
  <si>
    <t>10</t>
  </si>
  <si>
    <t>M</t>
  </si>
  <si>
    <t>00572100</t>
  </si>
  <si>
    <t>osivo jetelotráva intenzivní víceletá</t>
  </si>
  <si>
    <t>kg</t>
  </si>
  <si>
    <t>211184411</t>
  </si>
  <si>
    <t>24,00*0,02</t>
  </si>
  <si>
    <t>Zakládání</t>
  </si>
  <si>
    <t>27</t>
  </si>
  <si>
    <t>Základy</t>
  </si>
  <si>
    <t>11</t>
  </si>
  <si>
    <t>274313611</t>
  </si>
  <si>
    <t>Základy z betonu prostého pasy betonu kamenem neprokládaného tř. C 16/20</t>
  </si>
  <si>
    <t>67123676</t>
  </si>
  <si>
    <t>https://podminky.urs.cz/item/CS_URS_2025_01/274313611</t>
  </si>
  <si>
    <t>0,50*1,20*(3,50+3,80) *1,035   "betonáž do výkopu"</t>
  </si>
  <si>
    <t>(0,30+0,50)/2*0,25*3,95            "rozšíření pod říčku"</t>
  </si>
  <si>
    <t>Součet</t>
  </si>
  <si>
    <t>274361821</t>
  </si>
  <si>
    <t>Výztuž základů pasů z betonářské oceli 10 505 (R) nebo BSt 500</t>
  </si>
  <si>
    <t>1118051818</t>
  </si>
  <si>
    <t>https://podminky.urs.cz/item/CS_URS_2025_01/274361821</t>
  </si>
  <si>
    <t>(3,45+3,95)*8*0,90*0,00062   "trny R10"</t>
  </si>
  <si>
    <t>311113224</t>
  </si>
  <si>
    <t>Nadzákladové zdi z betonových tvárnic ztraceného bednění štípaných včetně výplně z betonu třídy C 16/20 barevných, tloušťky zdiva 300 mm</t>
  </si>
  <si>
    <t>-1795123572</t>
  </si>
  <si>
    <t>https://podminky.urs.cz/item/CS_URS_2025_01/311113224</t>
  </si>
  <si>
    <t>0,75*(3,45+3,95)</t>
  </si>
  <si>
    <t>14</t>
  </si>
  <si>
    <t>311361821</t>
  </si>
  <si>
    <t>Výztuž nadzákladových zdí nosných svislých nebo odkloněných od svislice, rovných nebo oblých z betonářské oceli 10 505 (R) nebo BSt 500</t>
  </si>
  <si>
    <t>-300059561</t>
  </si>
  <si>
    <t>https://podminky.urs.cz/item/CS_URS_2025_01/311361821</t>
  </si>
  <si>
    <t>(3,45+3,95)*4*2*0,75*0,00062   "svislá výztuž R10"</t>
  </si>
  <si>
    <t>(3,45+3,95)*6*0,00062       "vodorovná výztuž R10"</t>
  </si>
  <si>
    <t>15</t>
  </si>
  <si>
    <t>953331112</t>
  </si>
  <si>
    <t>Vložky svislé do dilatačních spár z lepenky kladené volně, včetně dodání a osazení, v jakémkoliv zdivu, pískované</t>
  </si>
  <si>
    <t>-773088134</t>
  </si>
  <si>
    <t>https://podminky.urs.cz/item/CS_URS_2025_01/953331112</t>
  </si>
  <si>
    <t>0,50*1,20+0,30*0,75</t>
  </si>
  <si>
    <t>273</t>
  </si>
  <si>
    <t>Zakládání - základové desky</t>
  </si>
  <si>
    <t>171152501</t>
  </si>
  <si>
    <t>Zhutnění podloží pod násypy z rostlé horniny třídy těžitelnosti I a II, skupiny 1 až 4 z hornin soudružných a nesoudržných</t>
  </si>
  <si>
    <t>1674764469</t>
  </si>
  <si>
    <t>https://podminky.urs.cz/item/CS_URS_2025_01/171152501</t>
  </si>
  <si>
    <t>3,00*3,80</t>
  </si>
  <si>
    <t>17</t>
  </si>
  <si>
    <t>271922211</t>
  </si>
  <si>
    <t>Podsyp pod základové konstrukce se zhutněním a urovnáním povrchu z recyklátu betonového</t>
  </si>
  <si>
    <t>-1416386708</t>
  </si>
  <si>
    <t>https://podminky.urs.cz/item/CS_URS_2025_01/271922211</t>
  </si>
  <si>
    <t>0,40*(3,15*3,95)</t>
  </si>
  <si>
    <t>271532212</t>
  </si>
  <si>
    <t>Podsyp pod základové konstrukce se zhutněním a urovnáním povrchu z kameniva hrubého, frakce 16 - 32 mm</t>
  </si>
  <si>
    <t>-847475565</t>
  </si>
  <si>
    <t>https://podminky.urs.cz/item/CS_URS_2025_01/271532212</t>
  </si>
  <si>
    <t>0,10*(3,15*3,95)</t>
  </si>
  <si>
    <t>19</t>
  </si>
  <si>
    <t>273313611</t>
  </si>
  <si>
    <t>Základy z betonu prostého desky z betonu kamenem neprokládaného tř. C 16/20</t>
  </si>
  <si>
    <t>85141091</t>
  </si>
  <si>
    <t>https://podminky.urs.cz/item/CS_URS_2025_01/273313611</t>
  </si>
  <si>
    <t>0,12*(3,15*3,95)</t>
  </si>
  <si>
    <t>20</t>
  </si>
  <si>
    <t>273362021</t>
  </si>
  <si>
    <t>Výztuž základů desek ze svařovaných sítí z drátů typu KARI</t>
  </si>
  <si>
    <t>1103926426</t>
  </si>
  <si>
    <t>https://podminky.urs.cz/item/CS_URS_2025_01/273362021</t>
  </si>
  <si>
    <t>(3,15*3,95)*0,0021   "KARI 150x150x5/5"</t>
  </si>
  <si>
    <t>953312122</t>
  </si>
  <si>
    <t>Vložky svislé do dilatačních spár z polystyrenových desek extrudovaných včetně dodání a osazení, v jakémkoliv zdivu přes 10 do 20 mm</t>
  </si>
  <si>
    <t>968333759</t>
  </si>
  <si>
    <t>https://podminky.urs.cz/item/CS_URS_2025_01/953312122</t>
  </si>
  <si>
    <t>0,62*3,15</t>
  </si>
  <si>
    <t>Svislé a kompletní konstrukce</t>
  </si>
  <si>
    <t>31</t>
  </si>
  <si>
    <t>Zdi pozemních staveb</t>
  </si>
  <si>
    <t>22</t>
  </si>
  <si>
    <t>311272223</t>
  </si>
  <si>
    <t>Zdivo z pórobetonových tvárnic na tenké maltové lože, tl. zdiva 300 mm pevnost tvárnic do P2, objemová hmotnost přes 450 do 600 kg/m3 hladkých</t>
  </si>
  <si>
    <t>489316364</t>
  </si>
  <si>
    <t>https://podminky.urs.cz/item/CS_URS_2025_01/311272223</t>
  </si>
  <si>
    <t>2,75*(4,30+3,04+0,15)</t>
  </si>
  <si>
    <t>-1,20*1,20</t>
  </si>
  <si>
    <t>(1,50+0,40)/2*3,49   "štít"</t>
  </si>
  <si>
    <t>23</t>
  </si>
  <si>
    <t>34229112.r01</t>
  </si>
  <si>
    <t>Ukotvení zdí plochými kotvami, do konstrukce cihelné</t>
  </si>
  <si>
    <t>m</t>
  </si>
  <si>
    <t>1941676501</t>
  </si>
  <si>
    <t>24</t>
  </si>
  <si>
    <t>23491187</t>
  </si>
  <si>
    <t>0,30*2,75</t>
  </si>
  <si>
    <t>34</t>
  </si>
  <si>
    <t>Stěny a příčky</t>
  </si>
  <si>
    <t>25</t>
  </si>
  <si>
    <t>342272245</t>
  </si>
  <si>
    <t>Příčky z pórobetonových tvárnic hladkých na tenké maltové lože objemová hmotnost do 500 kg/m3, tloušťka příčky 150 mm</t>
  </si>
  <si>
    <t>-75508128</t>
  </si>
  <si>
    <t>https://podminky.urs.cz/item/CS_URS_2025_01/342272245</t>
  </si>
  <si>
    <t>3,15*4,00</t>
  </si>
  <si>
    <t>-0,80*1,97</t>
  </si>
  <si>
    <t>26</t>
  </si>
  <si>
    <t>342291121</t>
  </si>
  <si>
    <t>Ukotvení příček plochými kotvami, do konstrukce cihelné</t>
  </si>
  <si>
    <t>-2076881048</t>
  </si>
  <si>
    <t>https://podminky.urs.cz/item/CS_URS_2025_01/342291121</t>
  </si>
  <si>
    <t>317142442</t>
  </si>
  <si>
    <t>Překlady nenosné z pórobetonu osazené do tenkého maltového lože, výšky do 250 mm, šířky překladu 150 mm, délky překladu přes 1000 do 1250 mm</t>
  </si>
  <si>
    <t>kus</t>
  </si>
  <si>
    <t>480857375</t>
  </si>
  <si>
    <t>https://podminky.urs.cz/item/CS_URS_2025_01/317142442</t>
  </si>
  <si>
    <t>28</t>
  </si>
  <si>
    <t>346244341</t>
  </si>
  <si>
    <t>Obezdívka pozednice z pálených cihel dl. 290 mm, na maltu ze suché směsi 5 MPa tl. 65 mm</t>
  </si>
  <si>
    <t>283128224</t>
  </si>
  <si>
    <t>https://podminky.urs.cz/item/CS_URS_2025_01/346244341</t>
  </si>
  <si>
    <t>0,10*(4,30*2)</t>
  </si>
  <si>
    <t>Vodorovné konstrukce</t>
  </si>
  <si>
    <t>417</t>
  </si>
  <si>
    <t>Ztužující věnce</t>
  </si>
  <si>
    <t>29</t>
  </si>
  <si>
    <t>417352311</t>
  </si>
  <si>
    <t>Ztracené bednění věnců z pórobetonových U-profilů osazených do maltového lože, objemová hmotnost do 500 kg/m3 výšky věnce do 250 mm tloušťka zdiva 300 mm</t>
  </si>
  <si>
    <t>-323470095</t>
  </si>
  <si>
    <t>https://podminky.urs.cz/item/CS_URS_2025_01/417352311</t>
  </si>
  <si>
    <t>4,00+0,30+3,04+0,15</t>
  </si>
  <si>
    <t>30</t>
  </si>
  <si>
    <t>417321414</t>
  </si>
  <si>
    <t>Ztužující pásy a věnce z betonu železového (bez výztuže) tř. C 20/25</t>
  </si>
  <si>
    <t>-414023603</t>
  </si>
  <si>
    <t>https://podminky.urs.cz/item/CS_URS_2025_01/417321414</t>
  </si>
  <si>
    <t>(4,00+0,30+3,04+0,15)*0,20*0,174</t>
  </si>
  <si>
    <t>417361821</t>
  </si>
  <si>
    <t>Výztuž ztužujících pásů a věnců z betonářské oceli 10 505 (R) nebo BSt 500</t>
  </si>
  <si>
    <t>1703914873</t>
  </si>
  <si>
    <t>https://podminky.urs.cz/item/CS_URS_2025_01/417361821</t>
  </si>
  <si>
    <t>(4,00+0,30+3,04+0,15)*4*0,00062   "R10"</t>
  </si>
  <si>
    <t>32</t>
  </si>
  <si>
    <t>417361221</t>
  </si>
  <si>
    <t>Výztuž ztužujících pásů a věnců z betonářské oceli 10 216 (E)</t>
  </si>
  <si>
    <t>-358616969</t>
  </si>
  <si>
    <t>https://podminky.urs.cz/item/CS_URS_2025_01/417361221</t>
  </si>
  <si>
    <t>(4,00+0,30+3,04+0,15)/0,25*0,74*0,000222   "E6""</t>
  </si>
  <si>
    <t>Úpravy povrchů, podlahy a osazování výplní</t>
  </si>
  <si>
    <t>61</t>
  </si>
  <si>
    <t>Úprava povrchů vnitřních</t>
  </si>
  <si>
    <t>33</t>
  </si>
  <si>
    <t>612131121</t>
  </si>
  <si>
    <t>Podkladní a spojovací vrstva vnitřních omítaných ploch penetrace disperzní nanášená ručně stěn</t>
  </si>
  <si>
    <t>-690036549</t>
  </si>
  <si>
    <t>https://podminky.urs.cz/item/CS_URS_2025_01/612131121</t>
  </si>
  <si>
    <t>3,00*(3,04+4,00*2)</t>
  </si>
  <si>
    <t>-(1,20*1,20+0,80*1,97)</t>
  </si>
  <si>
    <t>(1,20+1,20*2)*0,15</t>
  </si>
  <si>
    <t>Mezisoučet   nové zdivo</t>
  </si>
  <si>
    <t>3,00*3,04</t>
  </si>
  <si>
    <t>Mezisoučet   stávající stěna</t>
  </si>
  <si>
    <t>612142001</t>
  </si>
  <si>
    <t>Pletivo vnitřních ploch v ploše nebo pruzích, na plném podkladu sklovláknité vtlačené do tmelu včetně tmelu stěn</t>
  </si>
  <si>
    <t>468586367</t>
  </si>
  <si>
    <t>https://podminky.urs.cz/item/CS_URS_2025_01/612142001</t>
  </si>
  <si>
    <t>35</t>
  </si>
  <si>
    <t>622385202</t>
  </si>
  <si>
    <t>Oprava tenkovrstvé minerální omítky vnějších ploch stěn, v rozsahu opravované plochy přes 10 do 30%</t>
  </si>
  <si>
    <t>-914668250</t>
  </si>
  <si>
    <t>https://podminky.urs.cz/item/CS_URS_2025_01/622385202</t>
  </si>
  <si>
    <t>3,00*3,04   "stávající stěna"</t>
  </si>
  <si>
    <t>36</t>
  </si>
  <si>
    <t>612321131</t>
  </si>
  <si>
    <t>Vápenocementový štuk vnitřních ploch tloušťky do 3 mm svislých konstrukcí stěn</t>
  </si>
  <si>
    <t>-1225285710</t>
  </si>
  <si>
    <t>https://podminky.urs.cz/item/CS_URS_2025_01/612321131</t>
  </si>
  <si>
    <t>37</t>
  </si>
  <si>
    <t>62913510.r02</t>
  </si>
  <si>
    <t>Vyrovnávací vrstva z cementové malty pod parapet šířky do 150 mm</t>
  </si>
  <si>
    <t>1578605273</t>
  </si>
  <si>
    <t>38</t>
  </si>
  <si>
    <t>619991005</t>
  </si>
  <si>
    <t>Zakrytí vnitřních ploch před znečištěním PE fólií včetně pozdějšího odkrytí stěn nebo svislých ploch</t>
  </si>
  <si>
    <t>805730788</t>
  </si>
  <si>
    <t>https://podminky.urs.cz/item/CS_URS_2025_01/619991005</t>
  </si>
  <si>
    <t>1,20*1,20+1,00*2,00</t>
  </si>
  <si>
    <t>62</t>
  </si>
  <si>
    <t>Úprava povrchů vnějších</t>
  </si>
  <si>
    <t>39</t>
  </si>
  <si>
    <t>622131121</t>
  </si>
  <si>
    <t>Podkladní a spojovací vrstva vnějších omítaných ploch penetrace nanášená ručně stěn</t>
  </si>
  <si>
    <t>2125014673</t>
  </si>
  <si>
    <t>https://podminky.urs.cz/item/CS_URS_2025_01/622131121</t>
  </si>
  <si>
    <t>3,10*(4,30+0,30+3,04+0,15)</t>
  </si>
  <si>
    <t>(1,20+1,20*2)*0,10</t>
  </si>
  <si>
    <t>40</t>
  </si>
  <si>
    <t>622142001</t>
  </si>
  <si>
    <t>Pletivo vnějších ploch v ploše nebo pruzích, na plném podkladu sklovláknité vtlačené do tmelu stěn</t>
  </si>
  <si>
    <t>1688205710</t>
  </si>
  <si>
    <t>https://podminky.urs.cz/item/CS_URS_2025_01/622142001</t>
  </si>
  <si>
    <t>41</t>
  </si>
  <si>
    <t>622531012</t>
  </si>
  <si>
    <t>Omítka tenkovrstvá silikonová vnějších ploch probarvená bez penetrace zatíraná (škrábaná), zrnitost 1,5 mm stěn</t>
  </si>
  <si>
    <t>-837461974</t>
  </si>
  <si>
    <t>https://podminky.urs.cz/item/CS_URS_2025_01/622531012</t>
  </si>
  <si>
    <t>42</t>
  </si>
  <si>
    <t>629991011</t>
  </si>
  <si>
    <t>Zakrytí vnějších ploch před znečištěním včetně pozdějšího odkrytí výplní otvorů a svislých ploch fólií přilepenou lepící páskou</t>
  </si>
  <si>
    <t>1842956905</t>
  </si>
  <si>
    <t>https://podminky.urs.cz/item/CS_URS_2025_01/629991011</t>
  </si>
  <si>
    <t>1,20*1,20</t>
  </si>
  <si>
    <t>43</t>
  </si>
  <si>
    <t>629135101</t>
  </si>
  <si>
    <t>Vyrovnávací vrstva z cementové malty pod klempířskými prvky šířky do 150 mm</t>
  </si>
  <si>
    <t>1469297641</t>
  </si>
  <si>
    <t>https://podminky.urs.cz/item/CS_URS_2025_01/629135101</t>
  </si>
  <si>
    <t>63</t>
  </si>
  <si>
    <t>Podlahy a podlahové konstrukce</t>
  </si>
  <si>
    <t>44</t>
  </si>
  <si>
    <t>632481213</t>
  </si>
  <si>
    <t>Separační vrstva k oddělení podlahových vrstev z polyetylénové fólie</t>
  </si>
  <si>
    <t>-1729470849</t>
  </si>
  <si>
    <t>https://podminky.urs.cz/item/CS_URS_2025_01/632481213</t>
  </si>
  <si>
    <t xml:space="preserve">4,00*3,04 </t>
  </si>
  <si>
    <t>45</t>
  </si>
  <si>
    <t>631311115</t>
  </si>
  <si>
    <t>Mazanina z betonu prostého bez zvýšených nároků na prostředí tl. přes 50 do 80 mm tř. C 20/25</t>
  </si>
  <si>
    <t>-978137145</t>
  </si>
  <si>
    <t>https://podminky.urs.cz/item/CS_URS_2025_01/631311115</t>
  </si>
  <si>
    <t>4,00*3,04*0,06</t>
  </si>
  <si>
    <t>46</t>
  </si>
  <si>
    <t>631319171</t>
  </si>
  <si>
    <t>Příplatek k cenám mazanin za stržení povrchu spodní vrstvy mazaniny latí před vložením výztuže nebo pletiva pro tl. obou vrstev mazaniny přes 50 do 80 mm</t>
  </si>
  <si>
    <t>444350561</t>
  </si>
  <si>
    <t>https://podminky.urs.cz/item/CS_URS_2025_01/631319171</t>
  </si>
  <si>
    <t>47</t>
  </si>
  <si>
    <t>631362021</t>
  </si>
  <si>
    <t>Výztuž mazanin ze svařovaných sítí z drátů typu KARI</t>
  </si>
  <si>
    <t>2041139989</t>
  </si>
  <si>
    <t>https://podminky.urs.cz/item/CS_URS_2025_01/631362021</t>
  </si>
  <si>
    <t>(4,00*3,04)*0,0021   "KARI 150x150x5/5"</t>
  </si>
  <si>
    <t>48</t>
  </si>
  <si>
    <t>634112113</t>
  </si>
  <si>
    <t>Obvodová dilatace mezi stěnou a mazaninou nebo potěrem podlahovým páskem z pěnového PE tl. do 10 mm, výšky 80 mm</t>
  </si>
  <si>
    <t>-1913172028</t>
  </si>
  <si>
    <t>https://podminky.urs.cz/item/CS_URS_2025_01/634112113</t>
  </si>
  <si>
    <t>4,00*2+3,04*2</t>
  </si>
  <si>
    <t>64</t>
  </si>
  <si>
    <t>Osazování výplní otvorů</t>
  </si>
  <si>
    <t>49</t>
  </si>
  <si>
    <t>642944121</t>
  </si>
  <si>
    <t>Osazení ocelových dveřních zárubní lisovaných nebo z úhelníků dodatečně s vybetonováním prahu, plochy do 2,5 m2</t>
  </si>
  <si>
    <t>-320062345</t>
  </si>
  <si>
    <t>https://podminky.urs.cz/item/CS_URS_2025_01/642944121</t>
  </si>
  <si>
    <t>50</t>
  </si>
  <si>
    <t>55331487</t>
  </si>
  <si>
    <t>zárubeň jednokřídlá ocelová pro zdění tl stěny 110-150mm rozměru 800/1970, 2100mm</t>
  </si>
  <si>
    <t>843675150</t>
  </si>
  <si>
    <t>Ostatní konstrukce a práce, bourání</t>
  </si>
  <si>
    <t>94</t>
  </si>
  <si>
    <t>Lešení a stavební výtahy</t>
  </si>
  <si>
    <t>51</t>
  </si>
  <si>
    <t>949121112</t>
  </si>
  <si>
    <t>Lešení lehké kozové dílcové o výšce lešeňové podlahy přes 1,2 do 1,9 m montáž</t>
  </si>
  <si>
    <t>sada</t>
  </si>
  <si>
    <t>-1204740020</t>
  </si>
  <si>
    <t>https://podminky.urs.cz/item/CS_URS_2025_01/949121112</t>
  </si>
  <si>
    <t>52</t>
  </si>
  <si>
    <t>949121212</t>
  </si>
  <si>
    <t>Lešení lehké kozové dílcové o výšce lešeňové podlahy přes 1,2 do 1,9 m příplatek k ceně za každý den použití</t>
  </si>
  <si>
    <t>1113995794</t>
  </si>
  <si>
    <t>https://podminky.urs.cz/item/CS_URS_2025_01/949121212</t>
  </si>
  <si>
    <t>1*30   "cca 1 měsíc"</t>
  </si>
  <si>
    <t>53</t>
  </si>
  <si>
    <t>949121812</t>
  </si>
  <si>
    <t>Lešení lehké kozové dílcové o výšce lešeňové podlahy přes 1,2 do 1,9 m demontáž</t>
  </si>
  <si>
    <t>-1626553313</t>
  </si>
  <si>
    <t>https://podminky.urs.cz/item/CS_URS_2025_01/949121812</t>
  </si>
  <si>
    <t>54</t>
  </si>
  <si>
    <t>941311111</t>
  </si>
  <si>
    <t>Lešení řadové modulové lehké pracovní s podlahami s provozním zatížením tř. 3 do 200 kg/m2 šířky tř. SW06 od 0,6 do 0,9 m výšky do 10 m montáž</t>
  </si>
  <si>
    <t>-101514100</t>
  </si>
  <si>
    <t>https://podminky.urs.cz/item/CS_URS_2025_01/941311111</t>
  </si>
  <si>
    <t xml:space="preserve">5,00*4,50 </t>
  </si>
  <si>
    <t>Součet   fasáda</t>
  </si>
  <si>
    <t>55</t>
  </si>
  <si>
    <t>941311211</t>
  </si>
  <si>
    <t>Lešení řadové modulové lehké pracovní s podlahami s provozním zatížením tř. 3 do 200 kg/m2 šířky tř. SW06 od 0,6 do 0,9 m výšky do 10 m příplatek k ceně za každý den použití</t>
  </si>
  <si>
    <t>114483945</t>
  </si>
  <si>
    <t>https://podminky.urs.cz/item/CS_URS_2025_01/941311211</t>
  </si>
  <si>
    <t>46,35*60   "cca 2 měsíce"</t>
  </si>
  <si>
    <t>56</t>
  </si>
  <si>
    <t>941311811</t>
  </si>
  <si>
    <t>Lešení řadové modulové lehké pracovní s podlahami s provozním zatížením tř. 3 do 200 kg/m2 šířky tř. SW06 od 0,6 do 0,9 m výšky do 10 m demontáž</t>
  </si>
  <si>
    <t>530867872</t>
  </si>
  <si>
    <t>https://podminky.urs.cz/item/CS_URS_2025_01/941311811</t>
  </si>
  <si>
    <t>57</t>
  </si>
  <si>
    <t>944511111</t>
  </si>
  <si>
    <t>Síť ochranná zavěšená na konstrukci lešení z textilie z umělých vláken montáž</t>
  </si>
  <si>
    <t>-1839489409</t>
  </si>
  <si>
    <t>https://podminky.urs.cz/item/CS_URS_2025_01/944511111</t>
  </si>
  <si>
    <t>58</t>
  </si>
  <si>
    <t>944511211</t>
  </si>
  <si>
    <t>Síť ochranná zavěšená na konstrukci lešení z textilie z umělých vláken příplatek k ceně za každý den použití</t>
  </si>
  <si>
    <t>-587664391</t>
  </si>
  <si>
    <t>https://podminky.urs.cz/item/CS_URS_2025_01/944511211</t>
  </si>
  <si>
    <t>59</t>
  </si>
  <si>
    <t>944511811</t>
  </si>
  <si>
    <t>Síť ochranná zavěšená na konstrukci lešení z textilie z umělých vláken demontáž</t>
  </si>
  <si>
    <t>-1387724615</t>
  </si>
  <si>
    <t>https://podminky.urs.cz/item/CS_URS_2025_01/944511811</t>
  </si>
  <si>
    <t>60</t>
  </si>
  <si>
    <t>993111111</t>
  </si>
  <si>
    <t>Dovoz a odvoz lešení včetně naložení a složení řadového, na vzdálenost do 10 km</t>
  </si>
  <si>
    <t>-975645829</t>
  </si>
  <si>
    <t>https://podminky.urs.cz/item/CS_URS_2025_01/993111111</t>
  </si>
  <si>
    <t>951</t>
  </si>
  <si>
    <t xml:space="preserve">Ostatní konstrukce a práce  </t>
  </si>
  <si>
    <t>952901111</t>
  </si>
  <si>
    <t>Vyčištění budov nebo objektů před předáním do užívání budov bytové nebo občanské výstavby, světlé výšky podlaží do 4 m</t>
  </si>
  <si>
    <t>-932262075</t>
  </si>
  <si>
    <t>https://podminky.urs.cz/item/CS_URS_2025_01/952901111</t>
  </si>
  <si>
    <t>4,00*3,04</t>
  </si>
  <si>
    <t>961</t>
  </si>
  <si>
    <t>Bourání a demontáže konstrukcí</t>
  </si>
  <si>
    <t>764002801</t>
  </si>
  <si>
    <t>Demontáž klempířských konstrukcí závětrné lišty do suti</t>
  </si>
  <si>
    <t>-2102235399</t>
  </si>
  <si>
    <t>https://podminky.urs.cz/item/CS_URS_2025_01/764002801</t>
  </si>
  <si>
    <t>764002811</t>
  </si>
  <si>
    <t>Demontáž klempířských konstrukcí okapového plechu do suti, v krytině povlakové</t>
  </si>
  <si>
    <t>545115227</t>
  </si>
  <si>
    <t>https://podminky.urs.cz/item/CS_URS_2025_01/764002811</t>
  </si>
  <si>
    <t>764004801</t>
  </si>
  <si>
    <t>Demontáž klempířských konstrukcí žlabu podokapního do suti</t>
  </si>
  <si>
    <t>632594662</t>
  </si>
  <si>
    <t>https://podminky.urs.cz/item/CS_URS_2025_01/764004801</t>
  </si>
  <si>
    <t>65</t>
  </si>
  <si>
    <t>764004841</t>
  </si>
  <si>
    <t>Demontáž klempířských konstrukcí háku do suti</t>
  </si>
  <si>
    <t>1204209266</t>
  </si>
  <si>
    <t>https://podminky.urs.cz/item/CS_URS_2025_01/764004841</t>
  </si>
  <si>
    <t>66</t>
  </si>
  <si>
    <t>764004861</t>
  </si>
  <si>
    <t>Demontáž klempířských konstrukcí svodu do suti</t>
  </si>
  <si>
    <t>2085105509</t>
  </si>
  <si>
    <t>https://podminky.urs.cz/item/CS_URS_2025_01/764004861</t>
  </si>
  <si>
    <t>67</t>
  </si>
  <si>
    <t>762841811</t>
  </si>
  <si>
    <t>Demontáž podbíjení obkladů stropů a střech sklonu do 60° z hrubých prken tl. do 35 mm bez omítky</t>
  </si>
  <si>
    <t>1905194051</t>
  </si>
  <si>
    <t>https://podminky.urs.cz/item/CS_URS_2025_01/762841811</t>
  </si>
  <si>
    <t>0,40*0,40+0,20*(0,25+0,25)</t>
  </si>
  <si>
    <t>68</t>
  </si>
  <si>
    <t>762341931</t>
  </si>
  <si>
    <t>Vyřezání otvorů v bednění střech bez rozebrání krytiny z prken tl. do 32 mm, otvoru plochy jednotlivě do 1 m2</t>
  </si>
  <si>
    <t>-1427655879</t>
  </si>
  <si>
    <t>https://podminky.urs.cz/item/CS_URS_2025_01/762341931</t>
  </si>
  <si>
    <t>3,90</t>
  </si>
  <si>
    <t>69</t>
  </si>
  <si>
    <t>765151801</t>
  </si>
  <si>
    <t>Demontáž krytiny bitumenové ze šindelů sklonu do 30° do suti</t>
  </si>
  <si>
    <t>-1926331789</t>
  </si>
  <si>
    <t>https://podminky.urs.cz/item/CS_URS_2025_01/765151801</t>
  </si>
  <si>
    <t>3,90*0,20</t>
  </si>
  <si>
    <t>70</t>
  </si>
  <si>
    <t>765151805</t>
  </si>
  <si>
    <t>Demontáž krytiny bitumenové ze šindelů sklonu do 30° hřebene nebo nároží do suti</t>
  </si>
  <si>
    <t>1299364450</t>
  </si>
  <si>
    <t>https://podminky.urs.cz/item/CS_URS_2025_01/765151805</t>
  </si>
  <si>
    <t>71</t>
  </si>
  <si>
    <t>765191901</t>
  </si>
  <si>
    <t>Demontáž pojistné hydroizolační fólie kladené ve sklonu do 30°</t>
  </si>
  <si>
    <t>-1776957437</t>
  </si>
  <si>
    <t>https://podminky.urs.cz/item/CS_URS_2025_01/765191901</t>
  </si>
  <si>
    <t>72</t>
  </si>
  <si>
    <t>978035123</t>
  </si>
  <si>
    <t>Odstranění tenkovrstvých omítek nebo štuku tloušťky přes 2 mm odsekáním, rozsahu přes 10 do 30%</t>
  </si>
  <si>
    <t>-615885463</t>
  </si>
  <si>
    <t>https://podminky.urs.cz/item/CS_URS_2025_01/978035123</t>
  </si>
  <si>
    <t>3,00*3,04   "stávající stěna - část v nové místnosti"</t>
  </si>
  <si>
    <t>997</t>
  </si>
  <si>
    <t>Doprava suti a vybouraných hmot</t>
  </si>
  <si>
    <t>73</t>
  </si>
  <si>
    <t>99701351.r02</t>
  </si>
  <si>
    <t>Odvoz suti na skládku</t>
  </si>
  <si>
    <t>Kč</t>
  </si>
  <si>
    <t>-274833430</t>
  </si>
  <si>
    <t>74</t>
  </si>
  <si>
    <t>997013811</t>
  </si>
  <si>
    <t>Poplatek za uložení stavebního odpadu na skládce (skládkovné) dřevěného zatříděného do Katalogu odpadů pod kódem 17 02 01</t>
  </si>
  <si>
    <t>233213633</t>
  </si>
  <si>
    <t>https://podminky.urs.cz/item/CS_URS_2025_01/997013811</t>
  </si>
  <si>
    <t>75</t>
  </si>
  <si>
    <t>997013814</t>
  </si>
  <si>
    <t>Poplatek za uložení stavebního odpadu na skládce (skládkovné) z izolačních materiálů zatříděného do Katalogu odpadů pod kódem 17 06 04</t>
  </si>
  <si>
    <t>1893190469</t>
  </si>
  <si>
    <t>https://podminky.urs.cz/item/CS_URS_2025_01/997013814</t>
  </si>
  <si>
    <t>76</t>
  </si>
  <si>
    <t>997013631</t>
  </si>
  <si>
    <t>Poplatek za uložení stavebního odpadu na skládce (skládkovné) směsného stavebního a demoličního zatříděného do Katalogu odpadů pod kódem 17 09 04</t>
  </si>
  <si>
    <t>-1109402482</t>
  </si>
  <si>
    <t>https://podminky.urs.cz/item/CS_URS_2025_01/997013631</t>
  </si>
  <si>
    <t>998</t>
  </si>
  <si>
    <t>Přesun hmot</t>
  </si>
  <si>
    <t>77</t>
  </si>
  <si>
    <t>998011001</t>
  </si>
  <si>
    <t>Přesun hmot pro budovy občanské výstavby, bydlení, výrobu a služby s nosnou svislou konstrukcí zděnou z cihel, tvárnic nebo kamene vodorovná dopravní vzdálenost do 100 m základní pro budovy výšky do 6 m</t>
  </si>
  <si>
    <t>1622339835</t>
  </si>
  <si>
    <t>https://podminky.urs.cz/item/CS_URS_2025_01/998011001</t>
  </si>
  <si>
    <t>PSV</t>
  </si>
  <si>
    <t>Práce a dodávky PSV</t>
  </si>
  <si>
    <t>711</t>
  </si>
  <si>
    <t>Izolace proti vodě, vlhkosti a plynům</t>
  </si>
  <si>
    <t>78</t>
  </si>
  <si>
    <t>711111001</t>
  </si>
  <si>
    <t>Provedení izolace proti zemní vlhkosti natěradly a tmely za studena na ploše vodorovné V nátěrem penetračním</t>
  </si>
  <si>
    <t>1565803384</t>
  </si>
  <si>
    <t>https://podminky.urs.cz/item/CS_URS_2025_01/711111001</t>
  </si>
  <si>
    <t>3,50*4,30</t>
  </si>
  <si>
    <t>79</t>
  </si>
  <si>
    <t>11163150</t>
  </si>
  <si>
    <t>lak penetrační asfaltový</t>
  </si>
  <si>
    <t>-472643229</t>
  </si>
  <si>
    <t>15,05*0,0003</t>
  </si>
  <si>
    <t>80</t>
  </si>
  <si>
    <t>711141559</t>
  </si>
  <si>
    <t>Provedení izolace proti zemní vlhkosti pásy přitavením NAIP na ploše vodorovné V</t>
  </si>
  <si>
    <t>1442867593</t>
  </si>
  <si>
    <t>https://podminky.urs.cz/item/CS_URS_2025_01/711141559</t>
  </si>
  <si>
    <t>81</t>
  </si>
  <si>
    <t>62836110</t>
  </si>
  <si>
    <t>pás asfaltový natavitelný oxidovaný s vložkou z hliníkové fólie / hliníkové fólie s textilií, se spalitelnou PE folií nebo jemnozrnným minerálním posypem tl 4,0mm</t>
  </si>
  <si>
    <t>-184928077</t>
  </si>
  <si>
    <t>15,05*1,1655</t>
  </si>
  <si>
    <t>82</t>
  </si>
  <si>
    <t>998711121</t>
  </si>
  <si>
    <t>Přesun hmot pro izolace proti vodě, vlhkosti a plynům stanovený z hmotnosti přesunovaného materiálu vodorovná dopravní vzdálenost do 50 m ruční (bez užití mechanizace) v objektech výšky do 6 m</t>
  </si>
  <si>
    <t>-12756973</t>
  </si>
  <si>
    <t>https://podminky.urs.cz/item/CS_URS_2025_01/998711121</t>
  </si>
  <si>
    <t>713</t>
  </si>
  <si>
    <t>Izolace tepelné</t>
  </si>
  <si>
    <t>83</t>
  </si>
  <si>
    <t>713121111</t>
  </si>
  <si>
    <t>Montáž tepelné izolace podlah rohožemi, pásy, deskami, dílci, bloky (izolační materiál ve specifikaci) kladenými volně jednovrstvá</t>
  </si>
  <si>
    <t>-901027377</t>
  </si>
  <si>
    <t>https://podminky.urs.cz/item/CS_URS_2025_01/713121111</t>
  </si>
  <si>
    <t>84</t>
  </si>
  <si>
    <t>28372308</t>
  </si>
  <si>
    <t>deska EPS 100 pro konstrukce s běžným zatížením λ=0,037 tl 80mm</t>
  </si>
  <si>
    <t>7767846</t>
  </si>
  <si>
    <t>12,16*1,05</t>
  </si>
  <si>
    <t>85</t>
  </si>
  <si>
    <t>713151111</t>
  </si>
  <si>
    <t>Montáž tepelné izolace střech šikmých rohožemi, pásy, deskami (izolační materiál ve specifikaci) kladenými volně mezi krokve</t>
  </si>
  <si>
    <t>-2075051100</t>
  </si>
  <si>
    <t>https://podminky.urs.cz/item/CS_URS_2025_01/713151111</t>
  </si>
  <si>
    <t>3,70*4,35</t>
  </si>
  <si>
    <t>86</t>
  </si>
  <si>
    <t>63152455</t>
  </si>
  <si>
    <t>deska tepelně izolační minerální univerzální λ=0,033-0,035 tl 200mm</t>
  </si>
  <si>
    <t>-991328463</t>
  </si>
  <si>
    <t>16,095*1,02</t>
  </si>
  <si>
    <t>87</t>
  </si>
  <si>
    <t>998713121</t>
  </si>
  <si>
    <t>Přesun hmot pro izolace tepelné stanovený z hmotnosti přesunovaného materiálu vodorovná dopravní vzdálenost do 50 m ruční (bez užití mechanizace) v objektech výšky do 6 m</t>
  </si>
  <si>
    <t>-1017064429</t>
  </si>
  <si>
    <t>https://podminky.urs.cz/item/CS_URS_2025_01/998713121</t>
  </si>
  <si>
    <t>730</t>
  </si>
  <si>
    <t>Vytápění</t>
  </si>
  <si>
    <t>88</t>
  </si>
  <si>
    <t>733221102</t>
  </si>
  <si>
    <t>Potrubí z trubek měděných měkkých spojovaných měkkým pájením Ø 15/1</t>
  </si>
  <si>
    <t>744207051</t>
  </si>
  <si>
    <t>https://podminky.urs.cz/item/CS_URS_2025_01/733221102</t>
  </si>
  <si>
    <t>3,50*2+1,00</t>
  </si>
  <si>
    <t>89</t>
  </si>
  <si>
    <t>733291101</t>
  </si>
  <si>
    <t>Zkoušky těsnosti potrubí z trubek měděných Ø do 35/1,5</t>
  </si>
  <si>
    <t>1863185946</t>
  </si>
  <si>
    <t>https://podminky.urs.cz/item/CS_URS_2025_01/733291101</t>
  </si>
  <si>
    <t>90</t>
  </si>
  <si>
    <t>733811242</t>
  </si>
  <si>
    <t>Ochrana potrubí termoizolačními trubicemi z pěnového polyetylenu PE přilepenými v příčných a podélných spojích, tloušťky izolace přes 13 do 20 mm, vnitřního průměru izolace DN přes 22 do 45 mm</t>
  </si>
  <si>
    <t>-197294265</t>
  </si>
  <si>
    <t>https://podminky.urs.cz/item/CS_URS_2025_01/733811242</t>
  </si>
  <si>
    <t>0,40*2   "potrubí ve zdi"</t>
  </si>
  <si>
    <t>91</t>
  </si>
  <si>
    <t>733291902</t>
  </si>
  <si>
    <t>Opravy rozvodů potrubí z trubek měděných propojení potrubí Ø 15/1</t>
  </si>
  <si>
    <t>-348350376</t>
  </si>
  <si>
    <t>https://podminky.urs.cz/item/CS_URS_2025_01/733291902</t>
  </si>
  <si>
    <t>92</t>
  </si>
  <si>
    <t>733293902</t>
  </si>
  <si>
    <t>Opravy rozvodů potrubí z trubek měděných vsazení odbočky na stávající potrubí o rozměrech Ø 15/1</t>
  </si>
  <si>
    <t>-1152419344</t>
  </si>
  <si>
    <t>https://podminky.urs.cz/item/CS_URS_2025_01/733293902</t>
  </si>
  <si>
    <t>93</t>
  </si>
  <si>
    <t>734261402</t>
  </si>
  <si>
    <t>Šroubení připojovací armatury radiátorů VK PN 10 do 110°C, regulační uzavíratelné rohové G 1/2 x 18</t>
  </si>
  <si>
    <t>998077161</t>
  </si>
  <si>
    <t>https://podminky.urs.cz/item/CS_URS_2025_01/734261402</t>
  </si>
  <si>
    <t>734221532</t>
  </si>
  <si>
    <t>Ventily regulační závitové termostatické bez hlavice ovládání PN 16 do 110°C rohové jednoregulační G 1/2</t>
  </si>
  <si>
    <t>75058041</t>
  </si>
  <si>
    <t>https://podminky.urs.cz/item/CS_URS_2025_01/734221532</t>
  </si>
  <si>
    <t>95</t>
  </si>
  <si>
    <t>734221682</t>
  </si>
  <si>
    <t>Ventily regulační závitové hlavice termostatické pro ovládání ventilů PN 10 do 110°C kapalinové otopných těles VK</t>
  </si>
  <si>
    <t>-2047796011</t>
  </si>
  <si>
    <t>https://podminky.urs.cz/item/CS_URS_2025_01/734221682</t>
  </si>
  <si>
    <t>96</t>
  </si>
  <si>
    <t>735152577</t>
  </si>
  <si>
    <t>Otopná tělesa panelová VK dvoudesková PN 1,0 MPa, T do 110°C se dvěma přídavnými přestupními plochami výšky tělesa 600 mm stavební délky / výkonu 1000 mm / 1679 W</t>
  </si>
  <si>
    <t>980506357</t>
  </si>
  <si>
    <t>https://podminky.urs.cz/item/CS_URS_2025_01/735152577</t>
  </si>
  <si>
    <t>97</t>
  </si>
  <si>
    <t>998733121</t>
  </si>
  <si>
    <t>Přesun hmot pro rozvody potrubí stanovený z hmotnosti přesunovaného materiálu vodorovná dopravní vzdálenost do 50 m ruční (bez užití mechanizace) v objektech výšky do 6 m</t>
  </si>
  <si>
    <t>-1848350450</t>
  </si>
  <si>
    <t>https://podminky.urs.cz/item/CS_URS_2025_01/998733121</t>
  </si>
  <si>
    <t>98</t>
  </si>
  <si>
    <t>73181000.r01</t>
  </si>
  <si>
    <t>Výpomocné práce pro vytápění (sekání, bourání, záhozy a začištění)</t>
  </si>
  <si>
    <t>%</t>
  </si>
  <si>
    <t>733484795</t>
  </si>
  <si>
    <t>99</t>
  </si>
  <si>
    <t>HZS2221</t>
  </si>
  <si>
    <t>Hodinové zúčtovací sazby profesí PSV provádění stavebních instalací topenář</t>
  </si>
  <si>
    <t>hod</t>
  </si>
  <si>
    <t>512</t>
  </si>
  <si>
    <t>318244713</t>
  </si>
  <si>
    <t>https://podminky.urs.cz/item/CS_URS_2025_01/HZS2221</t>
  </si>
  <si>
    <t>"TOPNÁ ZKOUŠKA"                   2</t>
  </si>
  <si>
    <t>"ZREGULOVÁNÍ SYSTÉMU"     2</t>
  </si>
  <si>
    <t>762</t>
  </si>
  <si>
    <t>Konstrukce tesařské</t>
  </si>
  <si>
    <t>100</t>
  </si>
  <si>
    <t>762332122</t>
  </si>
  <si>
    <t>Montáž vázaných konstrukcí krovů střech pultových, sedlových, valbových, stanových čtvercového nebo obdélníkového půdorysu z řeziva hraněného pomocí ocelových spojek (spojky ve specifikaci) průřezové plochy přes 120 do 224 cm2</t>
  </si>
  <si>
    <t>-1143542553</t>
  </si>
  <si>
    <t>https://podminky.urs.cz/item/CS_URS_2025_01/762332122</t>
  </si>
  <si>
    <t>4,35   "pozednice 140x100"</t>
  </si>
  <si>
    <t>101</t>
  </si>
  <si>
    <t>762395000</t>
  </si>
  <si>
    <t>Spojovací prostředky krovů, bednění a laťování, nadstřešních konstrukcí svorníky, prkna, hřebíky, pásová ocel, vruty</t>
  </si>
  <si>
    <t>533402585</t>
  </si>
  <si>
    <t>https://podminky.urs.cz/item/CS_URS_2025_01/762395000</t>
  </si>
  <si>
    <t xml:space="preserve">4,35*0,14*0,10 </t>
  </si>
  <si>
    <t>102</t>
  </si>
  <si>
    <t>60512130</t>
  </si>
  <si>
    <t>hranol stavební řezivo průřezu do 224cm2 do dl 6m</t>
  </si>
  <si>
    <t>-2081469585</t>
  </si>
  <si>
    <t>4,35*0,14*0,10*1,1</t>
  </si>
  <si>
    <t>103</t>
  </si>
  <si>
    <t>953961114</t>
  </si>
  <si>
    <t>Kotva chemická s vyvrtáním otvoru do betonu, železobetonu nebo tvrdého kamene tmel, velikost M 16, hloubka 125 mm</t>
  </si>
  <si>
    <t>-1834650328</t>
  </si>
  <si>
    <t>https://podminky.urs.cz/item/CS_URS_2025_01/953961114</t>
  </si>
  <si>
    <t>104</t>
  </si>
  <si>
    <t>953965133</t>
  </si>
  <si>
    <t>Kotva chemická s vyvrtáním otvoru kotevní šrouby pro chemické kotvy, velikost M 16, délka 300 mm</t>
  </si>
  <si>
    <t>-1729789350</t>
  </si>
  <si>
    <t>https://podminky.urs.cz/item/CS_URS_2025_01/953965133</t>
  </si>
  <si>
    <t>105</t>
  </si>
  <si>
    <t>763732113</t>
  </si>
  <si>
    <t>Montáž střešní konstrukce z vazníků příhradových, konstrukční délky do 9,0 m</t>
  </si>
  <si>
    <t>-1004250039</t>
  </si>
  <si>
    <t>https://podminky.urs.cz/item/CS_URS_2025_01/763732113</t>
  </si>
  <si>
    <t>5*3,70</t>
  </si>
  <si>
    <t>106</t>
  </si>
  <si>
    <t>60512200</t>
  </si>
  <si>
    <t>příhradový vazník sedlový sušený neimpregnovaný dl do 9m</t>
  </si>
  <si>
    <t>-106695830</t>
  </si>
  <si>
    <t>18,50*1,02</t>
  </si>
  <si>
    <t>107</t>
  </si>
  <si>
    <t>762341026</t>
  </si>
  <si>
    <t>Bednění střech střech rovných sklonu do 60° s vyřezáním otvorů z dřevoštěpkových desek OSB šroubovaných na krokve na pero a drážku, tloušťky desky 22 mm</t>
  </si>
  <si>
    <t>487720269</t>
  </si>
  <si>
    <t>https://podminky.urs.cz/item/CS_URS_2025_01/762341026</t>
  </si>
  <si>
    <t>3,90*4,35</t>
  </si>
  <si>
    <t>108</t>
  </si>
  <si>
    <t>762842131</t>
  </si>
  <si>
    <t>Montáž podbíjení střech šikmých, vnějšího přesahu šířky do 0,8 m (pouze pro prkna přibíjená rovnoběžně s krokvemi) z hoblovaných prken z palubek</t>
  </si>
  <si>
    <t>473734117</t>
  </si>
  <si>
    <t>https://podminky.urs.cz/item/CS_URS_2025_01/762842131</t>
  </si>
  <si>
    <t>4,35+0,25+0,10</t>
  </si>
  <si>
    <t>109</t>
  </si>
  <si>
    <t>762895000</t>
  </si>
  <si>
    <t>Spojovací prostředky záklopu stropů, stropnic, podbíjení hřebíky, svorníky</t>
  </si>
  <si>
    <t>74684082</t>
  </si>
  <si>
    <t>https://podminky.urs.cz/item/CS_URS_2025_01/762895000</t>
  </si>
  <si>
    <t>(0,25*0,35+0,10*0,25) *0,02</t>
  </si>
  <si>
    <t>(0,25+0,25)*4,35 *0,02</t>
  </si>
  <si>
    <t>110</t>
  </si>
  <si>
    <t>61191155</t>
  </si>
  <si>
    <t>palubky obkladové smrk profil klasický 19x116mm jakost A/B</t>
  </si>
  <si>
    <t>2129513753</t>
  </si>
  <si>
    <t>0,25*0,35+0,10*0,25 *1,1</t>
  </si>
  <si>
    <t>(0,25+0,25)*4,35 *1,1</t>
  </si>
  <si>
    <t>111</t>
  </si>
  <si>
    <t>998762121</t>
  </si>
  <si>
    <t>Přesun hmot pro konstrukce tesařské stanovený z hmotnosti přesunovaného materiálu vodorovná dopravní vzdálenost do 50 m ruční (bez užití mechanizace) v objektech výšky do 6 m</t>
  </si>
  <si>
    <t>2055515680</t>
  </si>
  <si>
    <t>https://podminky.urs.cz/item/CS_URS_2025_01/998762121</t>
  </si>
  <si>
    <t>763</t>
  </si>
  <si>
    <t>Konstrukce suché výstavby</t>
  </si>
  <si>
    <t>112</t>
  </si>
  <si>
    <t>763131511</t>
  </si>
  <si>
    <t>Podhled ze sádrokartonových desek jednovrstvá zavěšená spodní konstrukce z ocelových profilů CD, UD jednoduše opláštěná deskou standardní A, tl. 12,5 mm, bez izolace</t>
  </si>
  <si>
    <t>-1587915938</t>
  </si>
  <si>
    <t>https://podminky.urs.cz/item/CS_URS_2025_01/763131511</t>
  </si>
  <si>
    <t>3,04*4,00</t>
  </si>
  <si>
    <t>113</t>
  </si>
  <si>
    <t>763131714</t>
  </si>
  <si>
    <t>Podhled ze sádrokartonových desek ostatní práce a konstrukce na podhledech ze sádrokartonových desek základní penetrační nátěr</t>
  </si>
  <si>
    <t>916740202</t>
  </si>
  <si>
    <t>https://podminky.urs.cz/item/CS_URS_2025_01/763131714</t>
  </si>
  <si>
    <t>114</t>
  </si>
  <si>
    <t>763131751</t>
  </si>
  <si>
    <t>Podhled ze sádrokartonových desek ostatní práce a konstrukce na podhledech ze sádrokartonových desek montáž parotěsné zábrany</t>
  </si>
  <si>
    <t>1405641872</t>
  </si>
  <si>
    <t>https://podminky.urs.cz/item/CS_URS_2025_01/763131751</t>
  </si>
  <si>
    <t>115</t>
  </si>
  <si>
    <t>28329012</t>
  </si>
  <si>
    <t>fólie PE vyztužená pro parotěsnou vrstvu (reakce na oheň - třída F) 140g/m2</t>
  </si>
  <si>
    <t>1387377201</t>
  </si>
  <si>
    <t>12,16*1,1235</t>
  </si>
  <si>
    <t>116</t>
  </si>
  <si>
    <t>763131752</t>
  </si>
  <si>
    <t>Podhled ze sádrokartonových desek ostatní práce a konstrukce na podhledech ze sádrokartonových desek montáž jedné vrstvy tepelné izolace</t>
  </si>
  <si>
    <t>1016621528</t>
  </si>
  <si>
    <t>https://podminky.urs.cz/item/CS_URS_2025_01/763131752</t>
  </si>
  <si>
    <t>117</t>
  </si>
  <si>
    <t>63148150</t>
  </si>
  <si>
    <t>deska tepelně izolační minerální univerzální λ=0,033-0,035 tl 40mm</t>
  </si>
  <si>
    <t>810606274</t>
  </si>
  <si>
    <t>12,16*1,02</t>
  </si>
  <si>
    <t>118</t>
  </si>
  <si>
    <t>998763331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</si>
  <si>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do 6 m</t>
  </si>
  <si>
    <t>-641432619</t>
  </si>
  <si>
    <t>https://podminky.urs.cz/item/CS_URS_2025_01/998763331</t>
  </si>
  <si>
    <t>764</t>
  </si>
  <si>
    <t>Konstrukce klempířské</t>
  </si>
  <si>
    <t>119</t>
  </si>
  <si>
    <t>764242403</t>
  </si>
  <si>
    <t>Oplechování střešních prvků z titanzinkového předzvětralého plechu štítu závětrnou lištou rš 250 mm</t>
  </si>
  <si>
    <t>127412340</t>
  </si>
  <si>
    <t>https://podminky.urs.cz/item/CS_URS_2025_01/764242403</t>
  </si>
  <si>
    <t>120</t>
  </si>
  <si>
    <t>764242434</t>
  </si>
  <si>
    <t>Oplechování střešních prvků z titanzinkového předzvětralého plechu okapu okapovým plechem střechy rovné rš 330 mm</t>
  </si>
  <si>
    <t>760627615</t>
  </si>
  <si>
    <t>https://podminky.urs.cz/item/CS_URS_2025_01/764242434</t>
  </si>
  <si>
    <t>121</t>
  </si>
  <si>
    <t>764246401</t>
  </si>
  <si>
    <t>Oplechování parapetů z titanzinkového předzvětralého plechu rovných mechanicky kotvené, bez rohů rš 150 mm</t>
  </si>
  <si>
    <t>-1201210416</t>
  </si>
  <si>
    <t>https://podminky.urs.cz/item/CS_URS_2025_01/764246401</t>
  </si>
  <si>
    <t>122</t>
  </si>
  <si>
    <t>764541405</t>
  </si>
  <si>
    <t>Žlab podokapní z titanzinkového předzvětralého plechu včetně háků a čel půlkruhový rš 330 mm</t>
  </si>
  <si>
    <t>-452361785</t>
  </si>
  <si>
    <t>https://podminky.urs.cz/item/CS_URS_2025_01/764541405</t>
  </si>
  <si>
    <t>123</t>
  </si>
  <si>
    <t>764541446</t>
  </si>
  <si>
    <t>Žlab podokapní z titanzinkového předzvětralého plechu kotlík oválný (trychtýřový), rš žlabu/průměr svodu 330/100 mm</t>
  </si>
  <si>
    <t>1289804539</t>
  </si>
  <si>
    <t>https://podminky.urs.cz/item/CS_URS_2025_01/764541446</t>
  </si>
  <si>
    <t>124</t>
  </si>
  <si>
    <t>764548423</t>
  </si>
  <si>
    <t>Svod z titanzinkového předzvětralého plechu včetně objímek, kolen a odskoků kruhový, průměru 100 mm</t>
  </si>
  <si>
    <t>-1049476554</t>
  </si>
  <si>
    <t>https://podminky.urs.cz/item/CS_URS_2025_01/764548423</t>
  </si>
  <si>
    <t>125</t>
  </si>
  <si>
    <t>764001901</t>
  </si>
  <si>
    <t>Napojení na stávající klempířské konstrukce délky spoje do 0,5 m</t>
  </si>
  <si>
    <t>-1848884979</t>
  </si>
  <si>
    <t>https://podminky.urs.cz/item/CS_URS_2025_01/764001901</t>
  </si>
  <si>
    <t>126</t>
  </si>
  <si>
    <t>998764121</t>
  </si>
  <si>
    <t>Přesun hmot pro konstrukce klempířské stanovený z hmotnosti přesunovaného materiálu vodorovná dopravní vzdálenost do 50 m ruční (bez užtití mechanizace) v objektech výšky do 6 m</t>
  </si>
  <si>
    <t>-932723974</t>
  </si>
  <si>
    <t>https://podminky.urs.cz/item/CS_URS_2025_01/998764121</t>
  </si>
  <si>
    <t>765</t>
  </si>
  <si>
    <t>Krytina skládaná</t>
  </si>
  <si>
    <t>127</t>
  </si>
  <si>
    <t>765151001</t>
  </si>
  <si>
    <t>Montáž krytiny bitumenové ze šindelů na bednění, sklonu do 20°</t>
  </si>
  <si>
    <t>-1498231545</t>
  </si>
  <si>
    <t>https://podminky.urs.cz/item/CS_URS_2025_01/765151001</t>
  </si>
  <si>
    <t>128</t>
  </si>
  <si>
    <t>62866500</t>
  </si>
  <si>
    <t>šindel asfaltový na skelné vložce tvar obdélník</t>
  </si>
  <si>
    <t>892713921</t>
  </si>
  <si>
    <t>16,965*1,1</t>
  </si>
  <si>
    <t>129</t>
  </si>
  <si>
    <t>765151021</t>
  </si>
  <si>
    <t>Montáž krytiny bitumenové ze šindelů okapové hrany na plech</t>
  </si>
  <si>
    <t>1293401890</t>
  </si>
  <si>
    <t>https://podminky.urs.cz/item/CS_URS_2025_01/765151021</t>
  </si>
  <si>
    <t>4,35</t>
  </si>
  <si>
    <t>130</t>
  </si>
  <si>
    <t>765151041</t>
  </si>
  <si>
    <t>Montáž krytiny bitumenové ze šindelů hřebene oboustranně z hřebenového dílu</t>
  </si>
  <si>
    <t>-1454825221</t>
  </si>
  <si>
    <t>https://podminky.urs.cz/item/CS_URS_2025_01/765151041</t>
  </si>
  <si>
    <t>131</t>
  </si>
  <si>
    <t>62852007</t>
  </si>
  <si>
    <t>hřebenáč bitumenový š 500mm</t>
  </si>
  <si>
    <t>-1835371035</t>
  </si>
  <si>
    <t>4,35*1,1</t>
  </si>
  <si>
    <t>132</t>
  </si>
  <si>
    <t>765193001</t>
  </si>
  <si>
    <t>Montáž podkladního pásu vyrovnávacího</t>
  </si>
  <si>
    <t>878557778</t>
  </si>
  <si>
    <t>https://podminky.urs.cz/item/CS_URS_2025_01/765193001</t>
  </si>
  <si>
    <t>133</t>
  </si>
  <si>
    <t>62866520</t>
  </si>
  <si>
    <t>pás podkladní tl 0,5mm asfaltového šindele</t>
  </si>
  <si>
    <t>-1478742158</t>
  </si>
  <si>
    <t>134</t>
  </si>
  <si>
    <t>998765121</t>
  </si>
  <si>
    <t>Přesun hmot pro krytiny skládané stanovený z hmotnosti přesunovaného materiálu vodorovná dopravní vzdálenost do 50 m ruční (bez užití mechanizace) na objektech výšky do 6 m</t>
  </si>
  <si>
    <t>-1114454255</t>
  </si>
  <si>
    <t>https://podminky.urs.cz/item/CS_URS_2025_01/998765121</t>
  </si>
  <si>
    <t>766</t>
  </si>
  <si>
    <t>Konstrukce truhlářské</t>
  </si>
  <si>
    <t>135</t>
  </si>
  <si>
    <t>766622131</t>
  </si>
  <si>
    <t>Montáž oken plastových včetně montáže rámu plochy přes 1 m2 otevíravých do zdiva, výšky do 1,5 m</t>
  </si>
  <si>
    <t>-79910998</t>
  </si>
  <si>
    <t>https://podminky.urs.cz/item/CS_URS_2025_01/766622131</t>
  </si>
  <si>
    <t>136</t>
  </si>
  <si>
    <t>6114005.r10</t>
  </si>
  <si>
    <t>okno plastové dvoukřídlové otevíravé/sklopné dvojsklo 1200x1200mm, barva hnědá (provedení dle stávajících)</t>
  </si>
  <si>
    <t>-1886812694</t>
  </si>
  <si>
    <t>137</t>
  </si>
  <si>
    <t>766694116</t>
  </si>
  <si>
    <t>Montáž ostatních truhlářských konstrukcí parapetních desek dřevěných nebo plastových šířky do 300 mm</t>
  </si>
  <si>
    <t>-1296048108</t>
  </si>
  <si>
    <t>https://podminky.urs.cz/item/CS_URS_2025_01/766694116</t>
  </si>
  <si>
    <t>138</t>
  </si>
  <si>
    <t>61140077</t>
  </si>
  <si>
    <t>parapet plastový vnitřní š 150mm</t>
  </si>
  <si>
    <t>135821449</t>
  </si>
  <si>
    <t>139</t>
  </si>
  <si>
    <t>61144019</t>
  </si>
  <si>
    <t>koncovka k parapetu plastovému vnitřnímu 1 pár</t>
  </si>
  <si>
    <t>-1393635850</t>
  </si>
  <si>
    <t>140</t>
  </si>
  <si>
    <t>766660001</t>
  </si>
  <si>
    <t>Montáž dveřních křídel dřevěných nebo plastových otevíravých do ocelové zárubně povrchově upravených jednokřídlových, šířky do 800 mm</t>
  </si>
  <si>
    <t>-634346185</t>
  </si>
  <si>
    <t>https://podminky.urs.cz/item/CS_URS_2025_01/766660001</t>
  </si>
  <si>
    <t>141</t>
  </si>
  <si>
    <t>6116208.r05</t>
  </si>
  <si>
    <t xml:space="preserve">dveře jednokřídlé dřevotřískové povrch HPL laminát plné 800x1970mm  </t>
  </si>
  <si>
    <t>-1713141103</t>
  </si>
  <si>
    <t>142</t>
  </si>
  <si>
    <t>766660751</t>
  </si>
  <si>
    <t>Montáž dveřních doplňků dveřního kování interiérového zámku</t>
  </si>
  <si>
    <t>-1747563542</t>
  </si>
  <si>
    <t>https://podminky.urs.cz/item/CS_URS_2025_01/766660751</t>
  </si>
  <si>
    <t>143</t>
  </si>
  <si>
    <t>54924013</t>
  </si>
  <si>
    <t>zámek zadlabací vložkový pravolevý rozteč 72x60mm</t>
  </si>
  <si>
    <t>-623504061</t>
  </si>
  <si>
    <t>144</t>
  </si>
  <si>
    <t>766660752</t>
  </si>
  <si>
    <t>Montáž dveřních doplňků dveřního kování interiérového zámkové vložky</t>
  </si>
  <si>
    <t>-1228850458</t>
  </si>
  <si>
    <t>https://podminky.urs.cz/item/CS_URS_2025_01/766660752</t>
  </si>
  <si>
    <t>145</t>
  </si>
  <si>
    <t>54964211</t>
  </si>
  <si>
    <t>vložka cylindrická stavební 35+60</t>
  </si>
  <si>
    <t>849974870</t>
  </si>
  <si>
    <t>146</t>
  </si>
  <si>
    <t>766660729</t>
  </si>
  <si>
    <t>Montáž dveřních doplňků dveřního kování interiérového štítku s klikou</t>
  </si>
  <si>
    <t>-5594444</t>
  </si>
  <si>
    <t>https://podminky.urs.cz/item/CS_URS_2025_01/766660729</t>
  </si>
  <si>
    <t>147</t>
  </si>
  <si>
    <t>54914123</t>
  </si>
  <si>
    <t>dveřní kování interiérové rozetové klika/klika</t>
  </si>
  <si>
    <t>-483414518</t>
  </si>
  <si>
    <t>148</t>
  </si>
  <si>
    <t>998766121</t>
  </si>
  <si>
    <t>Přesun hmot pro konstrukce truhlářské stanovený z hmotnosti přesunovaného materiálu vodorovná dopravní vzdálenost do 50 m ruční (bez užití mechanizace) v objektech výšky do 6 m</t>
  </si>
  <si>
    <t>-710729849</t>
  </si>
  <si>
    <t>https://podminky.urs.cz/item/CS_URS_2025_01/998766121</t>
  </si>
  <si>
    <t>767</t>
  </si>
  <si>
    <t>Konstrukce zámečnické</t>
  </si>
  <si>
    <t>149</t>
  </si>
  <si>
    <t>767662110</t>
  </si>
  <si>
    <t>Montáž mříží pevných, připevněných šroubováním</t>
  </si>
  <si>
    <t>-1435108347</t>
  </si>
  <si>
    <t>https://podminky.urs.cz/item/CS_URS_2025_01/767662110</t>
  </si>
  <si>
    <t>150</t>
  </si>
  <si>
    <t>54912001</t>
  </si>
  <si>
    <t>mříž pro stavební otvory pevná</t>
  </si>
  <si>
    <t>-440945661</t>
  </si>
  <si>
    <t>151</t>
  </si>
  <si>
    <t>998767121</t>
  </si>
  <si>
    <t>Přesun hmot pro zámečnické konstrukce stanovený z hmotnosti přesunovaného materiálu vodorovná dopravní vzdálenost do 50 m ruční (bez užití mechanizace) v objektech výšky do 6 m</t>
  </si>
  <si>
    <t>1667240591</t>
  </si>
  <si>
    <t>https://podminky.urs.cz/item/CS_URS_2025_01/998767121</t>
  </si>
  <si>
    <t>771</t>
  </si>
  <si>
    <t>Podlahy z dlaždic</t>
  </si>
  <si>
    <t>152</t>
  </si>
  <si>
    <t>771111011</t>
  </si>
  <si>
    <t>Příprava podkladu před provedením dlažby vysátí podlah</t>
  </si>
  <si>
    <t>-2128653285</t>
  </si>
  <si>
    <t>https://podminky.urs.cz/item/CS_URS_2025_01/771111011</t>
  </si>
  <si>
    <t>153</t>
  </si>
  <si>
    <t>771121022</t>
  </si>
  <si>
    <t>Příprava podkladu před provedením dlažby broušení podlah nového podkladu betonového</t>
  </si>
  <si>
    <t>-1071748828</t>
  </si>
  <si>
    <t>https://podminky.urs.cz/item/CS_URS_2025_01/771121022</t>
  </si>
  <si>
    <t>154</t>
  </si>
  <si>
    <t>771121011</t>
  </si>
  <si>
    <t>Příprava podkladu před provedením dlažby nátěr penetrační na podlahu</t>
  </si>
  <si>
    <t>2129943876</t>
  </si>
  <si>
    <t>https://podminky.urs.cz/item/CS_URS_2025_01/771121011</t>
  </si>
  <si>
    <t>155</t>
  </si>
  <si>
    <t>771151021</t>
  </si>
  <si>
    <t>Příprava podkladu před provedením dlažby samonivelační stěrka min. pevnosti 30 MPa, tloušťky do 3 mm</t>
  </si>
  <si>
    <t>808822266</t>
  </si>
  <si>
    <t>https://podminky.urs.cz/item/CS_URS_2025_01/771151021</t>
  </si>
  <si>
    <t>156</t>
  </si>
  <si>
    <t>771574416</t>
  </si>
  <si>
    <t>Montáž podlah z dlaždic keramických lepených cementovým flexibilním lepidlem hladkých, tloušťky do 10 mm přes 9 do 12 ks/m2</t>
  </si>
  <si>
    <t>2125376652</t>
  </si>
  <si>
    <t>https://podminky.urs.cz/item/CS_URS_2025_01/771574416</t>
  </si>
  <si>
    <t>157</t>
  </si>
  <si>
    <t>59761128</t>
  </si>
  <si>
    <t>dlažba keramická slinutá nemrazuvzdorná R9/A povrch hladký/matný tl do 10mm přes 9 do 12ks/m2</t>
  </si>
  <si>
    <t>162142343</t>
  </si>
  <si>
    <t>12,16*1,1</t>
  </si>
  <si>
    <t>158</t>
  </si>
  <si>
    <t>771474113</t>
  </si>
  <si>
    <t>Montáž soklů z dlaždic keramických lepených cementovým flexibilním lepidlem rovných, výšky přes 90 do 120 mm</t>
  </si>
  <si>
    <t>1845165410</t>
  </si>
  <si>
    <t>https://podminky.urs.cz/item/CS_URS_2025_01/771474113</t>
  </si>
  <si>
    <t>3,04*2+4,00*2</t>
  </si>
  <si>
    <t>-0,80</t>
  </si>
  <si>
    <t>159</t>
  </si>
  <si>
    <t>-574829718</t>
  </si>
  <si>
    <t>13,28*0,10*1,2</t>
  </si>
  <si>
    <t>160</t>
  </si>
  <si>
    <t>771591184</t>
  </si>
  <si>
    <t>Podlahy - dokončovací práce pracnější řezání dlaždic keramických rovné</t>
  </si>
  <si>
    <t>14588567</t>
  </si>
  <si>
    <t>https://podminky.urs.cz/item/CS_URS_2025_01/771591184</t>
  </si>
  <si>
    <t>"cca"    40,00</t>
  </si>
  <si>
    <t>161</t>
  </si>
  <si>
    <t>771161021</t>
  </si>
  <si>
    <t>Příprava podkladu před provedením dlažby montáž profilu ukončujícího profilu pro plynulý přechod (dlažba-koberec apod.)</t>
  </si>
  <si>
    <t>-584741109</t>
  </si>
  <si>
    <t>https://podminky.urs.cz/item/CS_URS_2025_01/771161021</t>
  </si>
  <si>
    <t>162</t>
  </si>
  <si>
    <t>55343124</t>
  </si>
  <si>
    <t>profil přechodový Al vrtaný 30mm bronz</t>
  </si>
  <si>
    <t>-515837486</t>
  </si>
  <si>
    <t>0,80*1,1</t>
  </si>
  <si>
    <t>163</t>
  </si>
  <si>
    <t>998771121</t>
  </si>
  <si>
    <t>Přesun hmot pro podlahy z dlaždic stanovený z hmotnosti přesunovaného materiálu vodorovná dopravní vzdálenost do 50 m ruční (bez užití mechanizace) v objektech výšky do 6 m</t>
  </si>
  <si>
    <t>234439549</t>
  </si>
  <si>
    <t>https://podminky.urs.cz/item/CS_URS_2025_01/998771121</t>
  </si>
  <si>
    <t>783</t>
  </si>
  <si>
    <t>Dokončovací práce - nátěry</t>
  </si>
  <si>
    <t>164</t>
  </si>
  <si>
    <t>783301311</t>
  </si>
  <si>
    <t>Příprava podkladu zámečnických konstrukcí před provedením nátěru odmaštění odmašťovačem vodou ředitelným</t>
  </si>
  <si>
    <t>1905117860</t>
  </si>
  <si>
    <t>https://podminky.urs.cz/item/CS_URS_2025_01/783301311</t>
  </si>
  <si>
    <t>(0,80+1,97*2)*0,35   "nová zárubeň"</t>
  </si>
  <si>
    <t>1,20*1,20*2                "nová mříž"</t>
  </si>
  <si>
    <t>165</t>
  </si>
  <si>
    <t>783314101</t>
  </si>
  <si>
    <t>Základní nátěr zámečnických konstrukcí jednonásobný syntetický</t>
  </si>
  <si>
    <t>19075423</t>
  </si>
  <si>
    <t>https://podminky.urs.cz/item/CS_URS_2025_01/783314101</t>
  </si>
  <si>
    <t>166</t>
  </si>
  <si>
    <t>783315101</t>
  </si>
  <si>
    <t>Mezinátěr zámečnických konstrukcí jednonásobný syntetický standardní</t>
  </si>
  <si>
    <t>1370915579</t>
  </si>
  <si>
    <t>https://podminky.urs.cz/item/CS_URS_2025_01/783315101</t>
  </si>
  <si>
    <t>167</t>
  </si>
  <si>
    <t>783317101</t>
  </si>
  <si>
    <t>Krycí nátěr (email) zámečnických konstrukcí jednonásobný syntetický standardní</t>
  </si>
  <si>
    <t>284342806</t>
  </si>
  <si>
    <t>https://podminky.urs.cz/item/CS_URS_2025_01/783317101</t>
  </si>
  <si>
    <t>168</t>
  </si>
  <si>
    <t>783213011</t>
  </si>
  <si>
    <t>Preventivní napouštěcí nátěr tesařských prvků proti dřevokazným houbám, hmyzu a plísním nezabudovaných do konstrukce jednonásobný syntetický</t>
  </si>
  <si>
    <t>-2047623316</t>
  </si>
  <si>
    <t>https://podminky.urs.cz/item/CS_URS_2025_01/783213011</t>
  </si>
  <si>
    <t>(1,50+0,40)/2*3,70*5*2   "vazníky"</t>
  </si>
  <si>
    <t>4,35*(0,14*2+0,10*2)         "pozednice 140x100"</t>
  </si>
  <si>
    <t>Mezisoučet</t>
  </si>
  <si>
    <t>(0,25*0,35+0,10*0,25  )*2</t>
  </si>
  <si>
    <t xml:space="preserve">(0,25+0,25)*4,35*2  </t>
  </si>
  <si>
    <t>Mezisoučet   palubky</t>
  </si>
  <si>
    <t>169</t>
  </si>
  <si>
    <t>783201201</t>
  </si>
  <si>
    <t>Příprava podkladu tesařských konstrukcí před provedením nátěru broušení</t>
  </si>
  <si>
    <t>287856443</t>
  </si>
  <si>
    <t>https://podminky.urs.cz/item/CS_URS_2025_01/783201201</t>
  </si>
  <si>
    <t>(0,25*0,35+0,10*0,25 )*2</t>
  </si>
  <si>
    <t>3,90*0,15</t>
  </si>
  <si>
    <t>Mezisoučet   palubky - přesah střechy</t>
  </si>
  <si>
    <t>170</t>
  </si>
  <si>
    <t>783214101</t>
  </si>
  <si>
    <t>Základní nátěr tesařských konstrukcí jednonásobný syntetický</t>
  </si>
  <si>
    <t>-1867697440</t>
  </si>
  <si>
    <t>https://podminky.urs.cz/item/CS_URS_2025_01/783214101</t>
  </si>
  <si>
    <t>171</t>
  </si>
  <si>
    <t>783218211</t>
  </si>
  <si>
    <t>Lakovací nátěr tesařských konstrukcí dvojnásobný s mezibroušením syntetický</t>
  </si>
  <si>
    <t>665293893</t>
  </si>
  <si>
    <t>https://podminky.urs.cz/item/CS_URS_2025_01/783218211</t>
  </si>
  <si>
    <t>784</t>
  </si>
  <si>
    <t xml:space="preserve">Dokončovací práce - malby </t>
  </si>
  <si>
    <t>172</t>
  </si>
  <si>
    <t>784111001</t>
  </si>
  <si>
    <t>Oprášení (ometení) podkladu v místnostech výšky do 3,80 m</t>
  </si>
  <si>
    <t>-82848866</t>
  </si>
  <si>
    <t>https://podminky.urs.cz/item/CS_URS_2025_01/784111001</t>
  </si>
  <si>
    <t>2,97*(4,00*2+3,04*2)   "stěny"</t>
  </si>
  <si>
    <t>4,00*3,04                          "strop"</t>
  </si>
  <si>
    <t>173</t>
  </si>
  <si>
    <t>784181121</t>
  </si>
  <si>
    <t>Penetrace podkladu jednonásobná hloubková akrylátová bezbarvá v místnostech výšky do 3,80 m</t>
  </si>
  <si>
    <t>-733603795</t>
  </si>
  <si>
    <t>https://podminky.urs.cz/item/CS_URS_2025_01/784181121</t>
  </si>
  <si>
    <t>174</t>
  </si>
  <si>
    <t>784211121</t>
  </si>
  <si>
    <t>Malby z malířských směsí oděruvzdorných za mokra dvojnásobné, bílé za mokra oděruvzdorné středně v místnostech výšky do 3,80 m</t>
  </si>
  <si>
    <t>1316789763</t>
  </si>
  <si>
    <t>https://podminky.urs.cz/item/CS_URS_2025_01/784211121</t>
  </si>
  <si>
    <t>4,00*3,04    "strop"</t>
  </si>
  <si>
    <t>175</t>
  </si>
  <si>
    <t>784211101</t>
  </si>
  <si>
    <t>Malby z malířských směsí oděruvzdorných za mokra dvojnásobné, bílé za mokra oděruvzdorné výborně v místnostech výšky do 3,80 m</t>
  </si>
  <si>
    <t>-134080897</t>
  </si>
  <si>
    <t>https://podminky.urs.cz/item/CS_URS_2025_01/784211101</t>
  </si>
  <si>
    <t>176</t>
  </si>
  <si>
    <t>784211163</t>
  </si>
  <si>
    <t>Malby z malířských směsí oděruvzdorných za mokra Příplatek k cenám dvojnásobných maleb za provádění barevné malby tónované na tónovacích automatech, v odstínu středně sytém</t>
  </si>
  <si>
    <t>-2126197290</t>
  </si>
  <si>
    <t>https://podminky.urs.cz/item/CS_URS_2025_01/784211163</t>
  </si>
  <si>
    <t>177</t>
  </si>
  <si>
    <t>784171101</t>
  </si>
  <si>
    <t>Zakrytí nemalovaných ploch (materiál ve specifikaci) včetně pozdějšího odkrytí podlah</t>
  </si>
  <si>
    <t>-2143335783</t>
  </si>
  <si>
    <t>https://podminky.urs.cz/item/CS_URS_2025_01/784171101</t>
  </si>
  <si>
    <t>178</t>
  </si>
  <si>
    <t>28323157</t>
  </si>
  <si>
    <t>fólie pro malířské potřeby zakrývací tl 14µ 4x5m</t>
  </si>
  <si>
    <t>-70548209</t>
  </si>
  <si>
    <t>Práce a dodávky M - elektroinstalace (Pavel Knížek)</t>
  </si>
  <si>
    <t>21-M12</t>
  </si>
  <si>
    <t xml:space="preserve">Elektroinstalace </t>
  </si>
  <si>
    <t>179</t>
  </si>
  <si>
    <t>3455500.r25</t>
  </si>
  <si>
    <t xml:space="preserve">přepinač sériový </t>
  </si>
  <si>
    <t>-1820799880</t>
  </si>
  <si>
    <t>180</t>
  </si>
  <si>
    <t>3455500.r26</t>
  </si>
  <si>
    <t xml:space="preserve">zásuvka pod omítku 230V/16A                   </t>
  </si>
  <si>
    <t>1417700521</t>
  </si>
  <si>
    <t>181</t>
  </si>
  <si>
    <t>3455500.r21</t>
  </si>
  <si>
    <t>krabice KU68-2</t>
  </si>
  <si>
    <t>-1763529291</t>
  </si>
  <si>
    <t>182</t>
  </si>
  <si>
    <t>3455500.r27</t>
  </si>
  <si>
    <t>krabice KU68-2 s věnečkem a víčkem</t>
  </si>
  <si>
    <t>469658443</t>
  </si>
  <si>
    <t>183</t>
  </si>
  <si>
    <t>3485100.r12</t>
  </si>
  <si>
    <t xml:space="preserve">svítidlo stropní LED 1x20W </t>
  </si>
  <si>
    <t>973397172</t>
  </si>
  <si>
    <t>184</t>
  </si>
  <si>
    <t>34111030</t>
  </si>
  <si>
    <t>kabel instalační jádro Cu plné izolace PVC plášť PVC 450/750V (CYKY) 3x1,5mm2</t>
  </si>
  <si>
    <t>-368205462</t>
  </si>
  <si>
    <t>35,00+10,00</t>
  </si>
  <si>
    <t>185</t>
  </si>
  <si>
    <t>34111036</t>
  </si>
  <si>
    <t>kabel instalační jádro Cu plné izolace PVC plášť PVC 450/750V (CYKY) 3x2,5mm2</t>
  </si>
  <si>
    <t>-1662233208</t>
  </si>
  <si>
    <t>21-M16</t>
  </si>
  <si>
    <t>Doprava a přesun dodávek</t>
  </si>
  <si>
    <t>186</t>
  </si>
  <si>
    <t>21000070.r05</t>
  </si>
  <si>
    <t>Doprava materiálu</t>
  </si>
  <si>
    <t>1312769764</t>
  </si>
  <si>
    <t>HZS</t>
  </si>
  <si>
    <t>Hodinové zúčtovací sazby - elektroinstalace (Pavel Knížek)</t>
  </si>
  <si>
    <t>187</t>
  </si>
  <si>
    <t>HZS2231</t>
  </si>
  <si>
    <t>Hodinové zúčtovací sazby profesí PSV provádění stavebních instalací elektrikář</t>
  </si>
  <si>
    <t>-1299275395</t>
  </si>
  <si>
    <t>https://podminky.urs.cz/item/CS_URS_2025_01/HZS2231</t>
  </si>
  <si>
    <t>"MONTÁŽNÍ PRÁCE - 2 PRACOVNÍCI"   32</t>
  </si>
  <si>
    <t>188</t>
  </si>
  <si>
    <t>HZS4212</t>
  </si>
  <si>
    <t>Hodinové zúčtovací sazby ostatních profesí revizní a kontrolní činnost revizní technik specialista</t>
  </si>
  <si>
    <t>-279068995</t>
  </si>
  <si>
    <t>https://podminky.urs.cz/item/CS_URS_2025_01/HZS4212</t>
  </si>
  <si>
    <t>"REVIZE EL. ZAŘÍZENÍ - 1 PRACOVNÍK"   5</t>
  </si>
  <si>
    <t>02 - PŘÍSTAVBA SKLADU A SOCIÁLNÍHO ZAŘÍZENÍ RESTAURACE</t>
  </si>
  <si>
    <t xml:space="preserve">    781 - Dokončovací práce - obklady</t>
  </si>
  <si>
    <t>6,15*5,30   "deponie v místě přístavby"</t>
  </si>
  <si>
    <t>0,50*1,20*(5,15+3,80)</t>
  </si>
  <si>
    <t>5,37*1,7</t>
  </si>
  <si>
    <t>204954551</t>
  </si>
  <si>
    <t>-698675655</t>
  </si>
  <si>
    <t>30,00*0,20    "ornice"</t>
  </si>
  <si>
    <t>1455161350</t>
  </si>
  <si>
    <t>750127518</t>
  </si>
  <si>
    <t>959372954</t>
  </si>
  <si>
    <t>30,00*0,02</t>
  </si>
  <si>
    <t>0,50*1,20*(5,15+3,80) *1,035   "betonáž do výkopu"</t>
  </si>
  <si>
    <t>(0,30+0,50)/2*0,25*1,00            "rozšíření pod říčku"</t>
  </si>
  <si>
    <t>(5,10+3,95)*8*0,90*0,00062   "trny R10"</t>
  </si>
  <si>
    <t>0,75*(5,10+3,95)</t>
  </si>
  <si>
    <t>(5,10+3,95)*4*2*0,75*0,00062   "svislá výztuž R10"</t>
  </si>
  <si>
    <t>(5,10+3,95)*6*0,00062       "vodorovná výztuž R10"</t>
  </si>
  <si>
    <t>4,65*3,80</t>
  </si>
  <si>
    <t>0,40*(4,80*3,95)</t>
  </si>
  <si>
    <t>0,10*(4,80*3,95)</t>
  </si>
  <si>
    <t>0,12*(4,80*3,95)</t>
  </si>
  <si>
    <t>(4,80*3,95)*0,0021   "KARI 150x150x5/5"</t>
  </si>
  <si>
    <t>270001111</t>
  </si>
  <si>
    <t>Vytvoření prostupů v základových konstrukcích z monolitického betonu nebo železobetonu osazením trub, prefabrikovaných dílců, dutinových tvarovek, apod., do bednění vnější průřezové plochy přes 0,02 do 0,05 m2, tloušťky zdi do 0,5 m</t>
  </si>
  <si>
    <t>-353183528</t>
  </si>
  <si>
    <t>https://podminky.urs.cz/item/CS_URS_2025_01/270001111</t>
  </si>
  <si>
    <t>270002111</t>
  </si>
  <si>
    <t>Vložení trub (chrániček) do otvorů vytvořených v základových konstrukcích včetně utěsnění vnější průřezové plochy přes 0,02 do 0,05 m2, tloušťky zdi do 0,5 m</t>
  </si>
  <si>
    <t>-1838892075</t>
  </si>
  <si>
    <t>https://podminky.urs.cz/item/CS_URS_2025_01/270002111</t>
  </si>
  <si>
    <t>28611136</t>
  </si>
  <si>
    <t>trubka kanalizační PVC DN 200x1000mm SN4</t>
  </si>
  <si>
    <t>-177379278</t>
  </si>
  <si>
    <t>0,62*4,80</t>
  </si>
  <si>
    <t>2,75*(4,30+4,76)</t>
  </si>
  <si>
    <t>-(1,20*1,20+0,40*0,60)</t>
  </si>
  <si>
    <t xml:space="preserve">(1,75+0,40)/2*4,275   </t>
  </si>
  <si>
    <t>(1,75+1,50)/2*0,785</t>
  </si>
  <si>
    <t>Mezisoučet   štít</t>
  </si>
  <si>
    <t>3,15*1,00</t>
  </si>
  <si>
    <t>-0,70*1,97</t>
  </si>
  <si>
    <t>342272225</t>
  </si>
  <si>
    <t>Příčky z pórobetonových tvárnic hladkých na tenké maltové lože objemová hmotnost do 500 kg/m3, tloušťka příčky 100 mm</t>
  </si>
  <si>
    <t>2123434288</t>
  </si>
  <si>
    <t>https://podminky.urs.cz/item/CS_URS_2025_01/342272225</t>
  </si>
  <si>
    <t>3,15*4,76</t>
  </si>
  <si>
    <t>2,10*1,00</t>
  </si>
  <si>
    <t>3,15+2,10</t>
  </si>
  <si>
    <t>317142422</t>
  </si>
  <si>
    <t>Překlady nenosné z pórobetonu osazené do tenkého maltového lože, výšky do 250 mm, šířky překladu 100 mm, délky překladu přes 1000 do 1250 mm</t>
  </si>
  <si>
    <t>https://podminky.urs.cz/item/CS_URS_2025_01/317142422</t>
  </si>
  <si>
    <t>317142440</t>
  </si>
  <si>
    <t>Překlady nenosné z pórobetonu osazené do tenkého maltového lože, výšky do 250 mm, šířky překladu 150 mm, délky překladu do 1000 mm</t>
  </si>
  <si>
    <t>2113607892</t>
  </si>
  <si>
    <t>https://podminky.urs.cz/item/CS_URS_2025_01/317142440</t>
  </si>
  <si>
    <t>4,00+0,30+4,76</t>
  </si>
  <si>
    <t>(4,00+0,30+4,76)*0,20*0,174</t>
  </si>
  <si>
    <t>(4,00+0,30+4,76)*4*0,00062   "R10"</t>
  </si>
  <si>
    <t>(4,00+0,30+4,76)/0,25*0,74*0,000222   "E6""</t>
  </si>
  <si>
    <t>3,00*(4,76*2+2,90*2+1,00*2+1,55*2)</t>
  </si>
  <si>
    <t>-(1,20*1,20+0,80*1,97*3+0,70*1,97+1,55*2,50)</t>
  </si>
  <si>
    <t>1,20*(1,00*2+1,65+1,35)</t>
  </si>
  <si>
    <t>0,30*1,00*2+0,90*0,10*2</t>
  </si>
  <si>
    <t>-0,40*0,60</t>
  </si>
  <si>
    <t>(0,40+0,60*2)*0,15</t>
  </si>
  <si>
    <t>Mezisoučet   nové zdivo nad obkladem</t>
  </si>
  <si>
    <t>1,20*(1,65+1,35)</t>
  </si>
  <si>
    <t>Mezisoučet   stávající zdivo nad obkladem</t>
  </si>
  <si>
    <t xml:space="preserve">3,00*(1,65+0,10+1,55)  </t>
  </si>
  <si>
    <t>-1,55*2,50</t>
  </si>
  <si>
    <t xml:space="preserve">Součet   stávající stěna </t>
  </si>
  <si>
    <t>1,20+0,40</t>
  </si>
  <si>
    <t>1,20*1,20+0,40*0,60+1,00*2,00*7</t>
  </si>
  <si>
    <t>3,10*(4,76+0,30+4,30)</t>
  </si>
  <si>
    <t>(0,40+0,60*2)*0,10</t>
  </si>
  <si>
    <t>1,20*1,20+0,40*0,60</t>
  </si>
  <si>
    <t>-693489977</t>
  </si>
  <si>
    <t>4,76*2,90</t>
  </si>
  <si>
    <t>1,00*(1,65+1,35+1,55)</t>
  </si>
  <si>
    <t>4,76*2,90*0,06</t>
  </si>
  <si>
    <t>1,00*(1,65+1,35+1,55)*0,06</t>
  </si>
  <si>
    <t>4,76*2,90*0,0021   "KARI 150x150x5/5"</t>
  </si>
  <si>
    <t>1,00*(1,65+1,35+1,55)*0,0021   "KARI 150x150x5/5"</t>
  </si>
  <si>
    <t>4,76*2+2,90*2+1,00*6+1,65*2+1,35*2+1,55*2</t>
  </si>
  <si>
    <t>55331486</t>
  </si>
  <si>
    <t>zárubeň jednokřídlá ocelová pro zdění tl stěny 110-150mm rozměru 700/1970, 2100mm</t>
  </si>
  <si>
    <t>1836102553</t>
  </si>
  <si>
    <t>1*60   "cca 2 měsíce"</t>
  </si>
  <si>
    <t>5,00*6,10</t>
  </si>
  <si>
    <t>54,35*60   "cca 2 měsíce"</t>
  </si>
  <si>
    <t>0,80+4,70</t>
  </si>
  <si>
    <t>(0,80+4,70)*0,20</t>
  </si>
  <si>
    <t>971033241</t>
  </si>
  <si>
    <t>Vybourání otvorů ve zdivu základovém nebo nadzákladovém z cihel, tvárnic, příčkovek z cihel pálených na maltu vápennou nebo vápenocementovou plochy do 0,0225 m2, tl. do 300 mm</t>
  </si>
  <si>
    <t>1324349608</t>
  </si>
  <si>
    <t>https://podminky.urs.cz/item/CS_URS_2025_01/971033241</t>
  </si>
  <si>
    <t>1   "do m.č. 120 - ve stávajícím zdivu"</t>
  </si>
  <si>
    <t>166775892</t>
  </si>
  <si>
    <t>5,15*4,30</t>
  </si>
  <si>
    <t>22,145*0,0003</t>
  </si>
  <si>
    <t>22,145*1,1655</t>
  </si>
  <si>
    <t>18,354*1,05</t>
  </si>
  <si>
    <t>5,30*4,35</t>
  </si>
  <si>
    <t>23,055*1,02</t>
  </si>
  <si>
    <t>5*5,31</t>
  </si>
  <si>
    <t>26,55*1,02</t>
  </si>
  <si>
    <t>0,80*4,35</t>
  </si>
  <si>
    <t>4,70*4,35</t>
  </si>
  <si>
    <t>1,00*1,55</t>
  </si>
  <si>
    <t>Součet  sklad + chodba přístavby</t>
  </si>
  <si>
    <t>763131551</t>
  </si>
  <si>
    <t>Podhled ze sádrokartonových desek jednovrstvá zavěšená spodní konstrukce z ocelových profilů CD, UD jednoduše opláštěná deskou impregnovanou H2, tl. 12,5 mm, bez izolace</t>
  </si>
  <si>
    <t>944408644</t>
  </si>
  <si>
    <t>https://podminky.urs.cz/item/CS_URS_2025_01/763131551</t>
  </si>
  <si>
    <t>1,00*(1,65+0,10+1,35)   "WC personál"</t>
  </si>
  <si>
    <t>15,354+3,10</t>
  </si>
  <si>
    <t>18,454*1,1235</t>
  </si>
  <si>
    <t>Mezisoučet   sklad + chodba</t>
  </si>
  <si>
    <t xml:space="preserve">1,00*(1,65+0,10+1,35)    </t>
  </si>
  <si>
    <t>Mezisoučet   WC personál</t>
  </si>
  <si>
    <t>18,454*1,02</t>
  </si>
  <si>
    <t>4,70+0,80</t>
  </si>
  <si>
    <t>-758227543</t>
  </si>
  <si>
    <t>23,925*1,1</t>
  </si>
  <si>
    <t>765155001</t>
  </si>
  <si>
    <t>Montáž střešních doplňků krytiny bitumenové ze šindelů speciálních tvarů větracích hlavic, ventilačních prostupů apod., plochy jednotlivě do 0,2 m2</t>
  </si>
  <si>
    <t>1303591922</t>
  </si>
  <si>
    <t>https://podminky.urs.cz/item/CS_URS_2025_01/765155001</t>
  </si>
  <si>
    <t>62866405</t>
  </si>
  <si>
    <t>odvětrávač par asfaltového šindele</t>
  </si>
  <si>
    <t>7236468</t>
  </si>
  <si>
    <t>766622216</t>
  </si>
  <si>
    <t>Montáž oken plastových plochy do 1 m2 včetně montáže rámu otevíravých do zdiva</t>
  </si>
  <si>
    <t>232228022</t>
  </si>
  <si>
    <t>https://podminky.urs.cz/item/CS_URS_2025_01/766622216</t>
  </si>
  <si>
    <t>6114004.r02</t>
  </si>
  <si>
    <t>okno plastové jednokřídlové otevíravé/sklopné dvojsklo 400x600mm, barva hnědá (provedení dle stávajících)</t>
  </si>
  <si>
    <t>450051800</t>
  </si>
  <si>
    <t>60794121</t>
  </si>
  <si>
    <t>koncovka PVC k parapetním dřevotřískovým deskám 600mm</t>
  </si>
  <si>
    <t>6116208.r010</t>
  </si>
  <si>
    <t xml:space="preserve">dveře jednokřídlé dřevotřískové povrch HPL laminát plné 700x1970mm s ventilační mřížkou  </t>
  </si>
  <si>
    <t>1506431129</t>
  </si>
  <si>
    <t>54924005</t>
  </si>
  <si>
    <t>zámek zadlabací mezipokojový levý pro WC kování rozteč 72x55mm</t>
  </si>
  <si>
    <t>1125809037</t>
  </si>
  <si>
    <t>766660730</t>
  </si>
  <si>
    <t>Montáž dveřních doplňků dveřního kování interiérového WC kliky se zámkem</t>
  </si>
  <si>
    <t>-876483012</t>
  </si>
  <si>
    <t>https://podminky.urs.cz/item/CS_URS_2025_01/766660730</t>
  </si>
  <si>
    <t>54914128</t>
  </si>
  <si>
    <t>dveřní kování interiérové rozetové spodní pro WC</t>
  </si>
  <si>
    <t>800072845</t>
  </si>
  <si>
    <t>766660761</t>
  </si>
  <si>
    <t>Montáž dveřních doplňků dveřního kování bezpečnostního zámku</t>
  </si>
  <si>
    <t>-142212691</t>
  </si>
  <si>
    <t>https://podminky.urs.cz/item/CS_URS_2025_01/766660761</t>
  </si>
  <si>
    <t>1   "dveře do skladu"</t>
  </si>
  <si>
    <t>54926004</t>
  </si>
  <si>
    <t>zámek zadlabací magnetický s protiplechem rozteč 72x55mm</t>
  </si>
  <si>
    <t>-21337580</t>
  </si>
  <si>
    <t>766660762</t>
  </si>
  <si>
    <t>Montáž dveřních doplňků dveřního kování bezpečnostního zámkové vložky</t>
  </si>
  <si>
    <t>423897616</t>
  </si>
  <si>
    <t>https://podminky.urs.cz/item/CS_URS_2025_01/766660762</t>
  </si>
  <si>
    <t>54964123</t>
  </si>
  <si>
    <t>vložka cylindrická bezpečnostní 35+60</t>
  </si>
  <si>
    <t>-1236609063</t>
  </si>
  <si>
    <t>766660733</t>
  </si>
  <si>
    <t>Montáž dveřních doplňků dveřního kování bezpečnostního štítku s klikou</t>
  </si>
  <si>
    <t>415149806</t>
  </si>
  <si>
    <t>https://podminky.urs.cz/item/CS_URS_2025_01/766660733</t>
  </si>
  <si>
    <t>54914147</t>
  </si>
  <si>
    <t>dveřní kování bezpečnostní RC2 klika/koule lakovaný nerez</t>
  </si>
  <si>
    <t>-1304861624</t>
  </si>
  <si>
    <t>-1444555354</t>
  </si>
  <si>
    <t>-1779293782</t>
  </si>
  <si>
    <t>149091669</t>
  </si>
  <si>
    <t>-1262510025</t>
  </si>
  <si>
    <t>18,354*1,1</t>
  </si>
  <si>
    <t>771577211</t>
  </si>
  <si>
    <t>Montáž podlah z dlaždic keramických lepených cementovým flexibilním lepidlem Příplatek k cenám za plochu do 5 m2 jednotlivě</t>
  </si>
  <si>
    <t>400633514</t>
  </si>
  <si>
    <t>https://podminky.urs.cz/item/CS_URS_2025_01/771577211</t>
  </si>
  <si>
    <t>-1087198819</t>
  </si>
  <si>
    <t>4,76*2+2,90*2+1,55+1,00*2</t>
  </si>
  <si>
    <t>-(0,80*3+0,70)</t>
  </si>
  <si>
    <t>1089852331</t>
  </si>
  <si>
    <t>15,77*0,10*1,2</t>
  </si>
  <si>
    <t>-331812802</t>
  </si>
  <si>
    <t>0,80+0,70*2+1,55</t>
  </si>
  <si>
    <t>-731892946</t>
  </si>
  <si>
    <t>3,75*1,1</t>
  </si>
  <si>
    <t>"cca"    50,00</t>
  </si>
  <si>
    <t>781</t>
  </si>
  <si>
    <t>Dokončovací práce - obklady</t>
  </si>
  <si>
    <t>783806811</t>
  </si>
  <si>
    <t>Odstranění nátěrů z omítek oškrábáním</t>
  </si>
  <si>
    <t>445643739</t>
  </si>
  <si>
    <t>https://podminky.urs.cz/item/CS_URS_2025_01/783806811</t>
  </si>
  <si>
    <t>1,80*(1,65+1,35)   "stávající stěna - pod obklady"</t>
  </si>
  <si>
    <t>781151031</t>
  </si>
  <si>
    <t>Příprava podkladu před provedením obkladu celoplošné vyrovnání podkladu stěrkou, tloušťky 3 mm</t>
  </si>
  <si>
    <t>-1942650514</t>
  </si>
  <si>
    <t>https://podminky.urs.cz/item/CS_URS_2025_01/781151031</t>
  </si>
  <si>
    <t>781111011</t>
  </si>
  <si>
    <t>Příprava podkladu před provedením obkladu oprášení (ometení) stěny</t>
  </si>
  <si>
    <t>1038509156</t>
  </si>
  <si>
    <t>https://podminky.urs.cz/item/CS_URS_2025_01/781111011</t>
  </si>
  <si>
    <t>1,80*(1,00*4+1,65*2+1,35*2)</t>
  </si>
  <si>
    <t>-(0,70*1,80*3)</t>
  </si>
  <si>
    <t>Součet   m.č. 120</t>
  </si>
  <si>
    <t>781121011</t>
  </si>
  <si>
    <t>Příprava podkladu před provedením obkladu nátěr penetrační na stěnu</t>
  </si>
  <si>
    <t>-508069551</t>
  </si>
  <si>
    <t>https://podminky.urs.cz/item/CS_URS_2025_01/781121011</t>
  </si>
  <si>
    <t>781472318</t>
  </si>
  <si>
    <t>Montáž keramických obkladů stěn lepených cementovým flexibilním rychletuhnoucím lepidlem hladkých přes 19 do 22 ks/m2</t>
  </si>
  <si>
    <t>-1618312753</t>
  </si>
  <si>
    <t>https://podminky.urs.cz/item/CS_URS_2025_01/781472318</t>
  </si>
  <si>
    <t>59761702</t>
  </si>
  <si>
    <t>obklad keramický nemrazuvzdorný povrch hladký/lesklý tl do 10mm přes 19 do 22ks/m2</t>
  </si>
  <si>
    <t>-1029540929</t>
  </si>
  <si>
    <t>14,22*1,1</t>
  </si>
  <si>
    <t>781472391</t>
  </si>
  <si>
    <t>Montáž keramických obkladů stěn lepených cementovým flexibilním rychletuhnoucím lepidlem Příplatek k cenám za plochu do 10 m2 jednotlivě</t>
  </si>
  <si>
    <t>-104393067</t>
  </si>
  <si>
    <t>https://podminky.urs.cz/item/CS_URS_2025_01/781472391</t>
  </si>
  <si>
    <t>781495141</t>
  </si>
  <si>
    <t>Obklad - dokončující práce průnik obkladem kruhový, bez izolace do DN 30</t>
  </si>
  <si>
    <t>-865533790</t>
  </si>
  <si>
    <t>https://podminky.urs.cz/item/CS_URS_2025_01/781495141</t>
  </si>
  <si>
    <t>781495142</t>
  </si>
  <si>
    <t>Obklad - dokončující práce průnik obkladem kruhový, bez izolace přes DN 30 do DN 90</t>
  </si>
  <si>
    <t>999498091</t>
  </si>
  <si>
    <t>https://podminky.urs.cz/item/CS_URS_2025_01/781495142</t>
  </si>
  <si>
    <t>781495184</t>
  </si>
  <si>
    <t>Obklad - dokončující práce pracnější řezání obkladaček rovné</t>
  </si>
  <si>
    <t>-1033528236</t>
  </si>
  <si>
    <t>https://podminky.urs.cz/item/CS_URS_2025_01/781495184</t>
  </si>
  <si>
    <t>"cca"   20,00</t>
  </si>
  <si>
    <t>998781121</t>
  </si>
  <si>
    <t>Přesun hmot pro obklady keramické stanovený z hmotnosti přesunovaného materiálu vodorovná dopravní vzdálenost do 50 m ruční (bez užití mechanizace) v objektech výšky do 6 m</t>
  </si>
  <si>
    <t>-1819942012</t>
  </si>
  <si>
    <t>https://podminky.urs.cz/item/CS_URS_2025_01/998781121</t>
  </si>
  <si>
    <t xml:space="preserve">(0,80+1,97*2)*0,35   </t>
  </si>
  <si>
    <t>(0,70+1,97*2)*0,35</t>
  </si>
  <si>
    <t>(0,70+1,97*2)*0,20</t>
  </si>
  <si>
    <t>Mezisoučet   nové zárubně</t>
  </si>
  <si>
    <t xml:space="preserve">1,20*1,20*2               </t>
  </si>
  <si>
    <t>Mezisoučet   nová mříž</t>
  </si>
  <si>
    <t>189</t>
  </si>
  <si>
    <t>190</t>
  </si>
  <si>
    <t xml:space="preserve">(1,75+0,40)/2*4,525*5*2   </t>
  </si>
  <si>
    <t xml:space="preserve">(1,75+1,50)/2*0,785*5*2  </t>
  </si>
  <si>
    <t>Mezisoučet   vazníky</t>
  </si>
  <si>
    <t xml:space="preserve">4,35*(0,14*2+0,10*2)       </t>
  </si>
  <si>
    <t>Mezisoučet   pozednice 140x100</t>
  </si>
  <si>
    <t>191</t>
  </si>
  <si>
    <t>(4,70+0,80)*0,15</t>
  </si>
  <si>
    <t>192</t>
  </si>
  <si>
    <t>193</t>
  </si>
  <si>
    <t>194</t>
  </si>
  <si>
    <t>1,00*(1,65+0,10+1,35+1,55)</t>
  </si>
  <si>
    <t>Mezisoučet   stropy</t>
  </si>
  <si>
    <t>2,97*(4,76*2+2,90*2+1,55*2+1,00*2)</t>
  </si>
  <si>
    <t>1,17*(1,00*2+1,65*2+1,35*2)   "nad obklady"</t>
  </si>
  <si>
    <t>0,30*1,00*2+0,10*0,87*2   "nad obklady"</t>
  </si>
  <si>
    <t>Mezisoučet   stěny</t>
  </si>
  <si>
    <t>195</t>
  </si>
  <si>
    <t xml:space="preserve">Mezisoučet   stěny  </t>
  </si>
  <si>
    <t>196</t>
  </si>
  <si>
    <t>197</t>
  </si>
  <si>
    <t>198</t>
  </si>
  <si>
    <t>199</t>
  </si>
  <si>
    <t>200</t>
  </si>
  <si>
    <t>03 - VNITŘNÍ STAVEBNÍ ÚPRAVY A TERASA -  RESTAURACE (REVIZE 1)</t>
  </si>
  <si>
    <t xml:space="preserve">    27 - Základy</t>
  </si>
  <si>
    <t xml:space="preserve">    432 - Boční schůdky na terasu</t>
  </si>
  <si>
    <t xml:space="preserve">    787 - Dokončovací práce - zasklívání</t>
  </si>
  <si>
    <t>HZS - Hodinové zúčtovací sazby</t>
  </si>
  <si>
    <t>133212811</t>
  </si>
  <si>
    <t>Hloubení nezapažených šachet ručně v horninách třídy těžitelnosti I skupiny 3, půdorysná plocha výkopu do 4 m2</t>
  </si>
  <si>
    <t>https://podminky.urs.cz/item/CS_URS_2025_01/133212811</t>
  </si>
  <si>
    <t>0,60*0,60*1,00 *2   "terasa"</t>
  </si>
  <si>
    <t>132212131</t>
  </si>
  <si>
    <t>Hloubení nezapažených rýh šířky do 800 mm ručně s urovnáním dna do předepsaného profilu a spádu v hornině třídy těžitelnosti I skupiny 3 soudržných</t>
  </si>
  <si>
    <t>278904552</t>
  </si>
  <si>
    <t>https://podminky.urs.cz/item/CS_URS_2025_01/132212131</t>
  </si>
  <si>
    <t>0,30*0,50*(0,70*2+0,91*2)    "pro boční schůdky na terasu"</t>
  </si>
  <si>
    <t>0,720+0,483</t>
  </si>
  <si>
    <t>167111101</t>
  </si>
  <si>
    <t>Nakládání, skládání a překládání neulehlého výkopku nebo sypaniny ručně nakládání, z hornin třídy těžitelnosti I, skupiny 1 až 3</t>
  </si>
  <si>
    <t>https://podminky.urs.cz/item/CS_URS_2025_01/167111101</t>
  </si>
  <si>
    <t>1,203*1,7</t>
  </si>
  <si>
    <t>275313611</t>
  </si>
  <si>
    <t>Základy z betonu prostého patky a bloky z betonu kamenem neprokládaného tř. C 16/20</t>
  </si>
  <si>
    <t>https://podminky.urs.cz/item/CS_URS_2025_01/275313611</t>
  </si>
  <si>
    <t>0,60*0,60*1,00 *2 *1,035   "terasa - betonáž do výkopu"</t>
  </si>
  <si>
    <t>953943122</t>
  </si>
  <si>
    <t>Osazování drobných kovových předmětů výrobků ostatních jinde neuvedených do betonu se zajištěním polohy k bednění či k výztuži před zabetonováním hmotnosti přes 1 do 5 kg/kus</t>
  </si>
  <si>
    <t>-1822878706</t>
  </si>
  <si>
    <t>https://podminky.urs.cz/item/CS_URS_2025_01/953943122</t>
  </si>
  <si>
    <t>54825002</t>
  </si>
  <si>
    <t>kotevní patka tvaru U široká 120x120x4,0 20x250mm</t>
  </si>
  <si>
    <t>1492742615</t>
  </si>
  <si>
    <t>317944321</t>
  </si>
  <si>
    <t>Válcované nosníky dodatečně osazované do připravených otvorů bez zazdění hlav do č. 12</t>
  </si>
  <si>
    <t>658957548</t>
  </si>
  <si>
    <t>https://podminky.urs.cz/item/CS_URS_2025_01/317944321</t>
  </si>
  <si>
    <t>1,20*2*0,00834   "I 100 - otvor z klubovny do přípravny"</t>
  </si>
  <si>
    <t>1,95*2*0,00834   "I100 - otvor do nové přístavby"</t>
  </si>
  <si>
    <t>317234410</t>
  </si>
  <si>
    <t>Vyzdívka mezi nosníky cihlami pálenými na maltu cementovou</t>
  </si>
  <si>
    <t>-888226558</t>
  </si>
  <si>
    <t>https://podminky.urs.cz/item/CS_URS_2025_01/317234410</t>
  </si>
  <si>
    <t>1,20*0,10*0,34   "I 100 - otvor z klubovny do přípravny"</t>
  </si>
  <si>
    <t>1,95*0,10*0,35   "I100 - otvor do nové přístavby"</t>
  </si>
  <si>
    <t>3,15*(1,90+0,10)</t>
  </si>
  <si>
    <t>Součet   m.č. 108 - šatna tenis</t>
  </si>
  <si>
    <t>3,15*(3,02+0,64)   "m.č. 108 - šatna tenis"</t>
  </si>
  <si>
    <t>3,15*3</t>
  </si>
  <si>
    <t>432</t>
  </si>
  <si>
    <t>Boční schůdky na terasu</t>
  </si>
  <si>
    <t>274313711</t>
  </si>
  <si>
    <t>Základy z betonu prostého pasy betonu kamenem neprokládaného tř. C 20/25</t>
  </si>
  <si>
    <t>-1746816801</t>
  </si>
  <si>
    <t>https://podminky.urs.cz/item/CS_URS_2025_01/274313711</t>
  </si>
  <si>
    <t>0,30*0,80*(0,70*2+0,91*2)*1,035   "betonáž do výkopu"</t>
  </si>
  <si>
    <t>430321414</t>
  </si>
  <si>
    <t>Schodišťové konstrukce a rampy z betonu železového (bez výztuže) stupně, schodnice, ramena, podesty s nosníky tř. C 25/30</t>
  </si>
  <si>
    <t>-1185292584</t>
  </si>
  <si>
    <t>https://podminky.urs.cz/item/CS_URS_2025_01/430321414</t>
  </si>
  <si>
    <t>0,70*0,70*0,75</t>
  </si>
  <si>
    <t>0,27*0,182*0,70</t>
  </si>
  <si>
    <t>0,27*0,364*0,70</t>
  </si>
  <si>
    <t>0,27*0,546*0,70</t>
  </si>
  <si>
    <t>431351121</t>
  </si>
  <si>
    <t>Bednění podest, podstupňových desek a ramp včetně podpěrné konstrukce výšky do 4 m půdorysně přímočarých zřízení</t>
  </si>
  <si>
    <t>169421396</t>
  </si>
  <si>
    <t>https://podminky.urs.cz/item/CS_URS_2025_01/431351121</t>
  </si>
  <si>
    <t>(0,70+0,70)*0,75</t>
  </si>
  <si>
    <t xml:space="preserve">0,27*0,182 </t>
  </si>
  <si>
    <t xml:space="preserve">0,27*0,364 </t>
  </si>
  <si>
    <t xml:space="preserve">0,27*0,546 </t>
  </si>
  <si>
    <t>0,27*0,70*4</t>
  </si>
  <si>
    <t>431351122</t>
  </si>
  <si>
    <t>Bednění podest, podstupňových desek a ramp včetně podpěrné konstrukce výšky do 4 m půdorysně přímočarých odstranění</t>
  </si>
  <si>
    <t>-1273581096</t>
  </si>
  <si>
    <t>https://podminky.urs.cz/item/CS_URS_2025_01/431351122</t>
  </si>
  <si>
    <t>767223222</t>
  </si>
  <si>
    <t>Montáž zábradlí přímého v exteriéru na schodišti kotveného do betonu</t>
  </si>
  <si>
    <t>615288904</t>
  </si>
  <si>
    <t>https://podminky.urs.cz/item/CS_URS_2025_01/767223222</t>
  </si>
  <si>
    <t>0,70+1,20</t>
  </si>
  <si>
    <t>5534229.r01</t>
  </si>
  <si>
    <t xml:space="preserve">ocelové zábradlí schodišťové výšky 1,0m z trubek, vertikální dělení TR20/2, madlo TR50x2, sloupky TR40/2, spodní trubka TR40x2 </t>
  </si>
  <si>
    <t>114336790</t>
  </si>
  <si>
    <t>348101110</t>
  </si>
  <si>
    <t>Osazení vrat nebo vrátek k oplocení na sloupky zděné nebo betonové, plochy jednotlivě do 2 m2</t>
  </si>
  <si>
    <t>-843756171</t>
  </si>
  <si>
    <t>https://podminky.urs.cz/item/CS_URS_2025_01/348101110</t>
  </si>
  <si>
    <t>5534233.r01</t>
  </si>
  <si>
    <t>branka plotová jednokřídlá Pz 750x1000mm včeně kování a zámku</t>
  </si>
  <si>
    <t>774030163</t>
  </si>
  <si>
    <t>1   "vstup z bočních schodů na terasu"</t>
  </si>
  <si>
    <t>348273242</t>
  </si>
  <si>
    <t>Ploty z tvárnic betonových plotový sloupek na maltu cementovou včetně spárování současně při zdění, výplně z betonu C 16/20 a výztuže se štípaným povrchem, rozměru 400 x 200 mm z tvarovek štípaných ze 4 stran (195 x 190 x 400 mm) barevných</t>
  </si>
  <si>
    <t>938693567</t>
  </si>
  <si>
    <t>https://podminky.urs.cz/item/CS_URS_2025_01/348273242</t>
  </si>
  <si>
    <t xml:space="preserve"> 1,00   </t>
  </si>
  <si>
    <t>348273912</t>
  </si>
  <si>
    <t>Ploty z tvárnic betonových doplňky k plotovému zdivu vkládané do ložných spár současně při zdění pant na vrátka</t>
  </si>
  <si>
    <t>-1951946592</t>
  </si>
  <si>
    <t>https://podminky.urs.cz/item/CS_URS_2025_01/348273912</t>
  </si>
  <si>
    <t>348273915</t>
  </si>
  <si>
    <t>Ploty z tvárnic betonových doplňky k plotovému zdivu vkládané do ložných spár současně při zdění doraz zámku</t>
  </si>
  <si>
    <t>1701342213</t>
  </si>
  <si>
    <t>https://podminky.urs.cz/item/CS_URS_2025_01/348273915</t>
  </si>
  <si>
    <t>34827394.r01</t>
  </si>
  <si>
    <t>Úprava stávajícího zábradlí pro osazení branky a zhotovení sloupku</t>
  </si>
  <si>
    <t>-614053279</t>
  </si>
  <si>
    <t>966049831</t>
  </si>
  <si>
    <t>Rozebrání prefabrikovaných plotových desek betonových</t>
  </si>
  <si>
    <t>1756831941</t>
  </si>
  <si>
    <t>https://podminky.urs.cz/item/CS_URS_2025_01/966049831</t>
  </si>
  <si>
    <t>1   "krycí deska stávající zídky - pod nový sloupek"</t>
  </si>
  <si>
    <t>622151021</t>
  </si>
  <si>
    <t>Penetrační nátěr vnějších pastovitých tenkovrstvých omítek mozaikových akrylátový stěn</t>
  </si>
  <si>
    <t>327147534</t>
  </si>
  <si>
    <t>https://podminky.urs.cz/item/CS_URS_2025_01/622151021</t>
  </si>
  <si>
    <t>622511112</t>
  </si>
  <si>
    <t>Omítka tenkovrstvá akrylátová vnějších ploch probarvená bez penetrace mozaiková střednězrnná stěn</t>
  </si>
  <si>
    <t>-1437501483</t>
  </si>
  <si>
    <t>https://podminky.urs.cz/item/CS_URS_2025_01/622511112</t>
  </si>
  <si>
    <t>783901453</t>
  </si>
  <si>
    <t>Příprava podkladu betonových podlah před provedením nátěru vysátím</t>
  </si>
  <si>
    <t>-2099780752</t>
  </si>
  <si>
    <t>https://podminky.urs.cz/item/CS_URS_2025_01/783901453</t>
  </si>
  <si>
    <t>0,70*0,70</t>
  </si>
  <si>
    <t>0,27*0,70*3</t>
  </si>
  <si>
    <t>0,182*0,70*4</t>
  </si>
  <si>
    <t>Součet   podesta a stupně</t>
  </si>
  <si>
    <t>783933171</t>
  </si>
  <si>
    <t>Penetrační nátěr betonových podlah hrubých epoxidový</t>
  </si>
  <si>
    <t>307380560</t>
  </si>
  <si>
    <t>https://podminky.urs.cz/item/CS_URS_2025_01/783933171</t>
  </si>
  <si>
    <t>783937163</t>
  </si>
  <si>
    <t>Krycí (uzavírací) nátěr betonových podlah dvojnásobný epoxidový rozpouštědlový</t>
  </si>
  <si>
    <t>-1935757562</t>
  </si>
  <si>
    <t>https://podminky.urs.cz/item/CS_URS_2025_01/783937163</t>
  </si>
  <si>
    <t>783997151</t>
  </si>
  <si>
    <t>Krycí (uzavírací) nátěr betonových podlah Příplatek k cenám za protiskluznou vrstvu prosypem křemičitým pískem nebo skleněnými kuličkami</t>
  </si>
  <si>
    <t>1368653466</t>
  </si>
  <si>
    <t>https://podminky.urs.cz/item/CS_URS_2025_01/783997151</t>
  </si>
  <si>
    <t>3,00*(3,02+0,64+1,32+1,90*2+0,15)</t>
  </si>
  <si>
    <t>1,00*(1,70+0,64)   "nad obkladem"</t>
  </si>
  <si>
    <t>Součet   nové zdivo</t>
  </si>
  <si>
    <t>612315302</t>
  </si>
  <si>
    <t>Vápenná omítka ostění nebo nadpraží štuková dvouvrstvá</t>
  </si>
  <si>
    <t>-1425662000</t>
  </si>
  <si>
    <t>https://podminky.urs.cz/item/CS_URS_2025_01/612315302</t>
  </si>
  <si>
    <t>(0,80+2,10*2)*0,35   "otvor z klubovny do přípravny"</t>
  </si>
  <si>
    <t>(1,55+2,50*2)*0,34   "otvor do nové přístavby"</t>
  </si>
  <si>
    <t>(1,25+2,05*2)*0,15   "po vybouraných 2KŘ dveřích v chodbě m.č. 103"</t>
  </si>
  <si>
    <t>619995001</t>
  </si>
  <si>
    <t>Začištění omítek (s dodáním hmot) kolem oken, dveří, podlah, obkladů apod.</t>
  </si>
  <si>
    <t>596162866</t>
  </si>
  <si>
    <t>https://podminky.urs.cz/item/CS_URS_2025_01/619995001</t>
  </si>
  <si>
    <t>0,80+0,85+2,40*2</t>
  </si>
  <si>
    <t>Mezisoučet    m.č. 102 klubovna a restaurace</t>
  </si>
  <si>
    <t>-817960605</t>
  </si>
  <si>
    <t>0,85   "m.č. 102 klubovna a restaurace"</t>
  </si>
  <si>
    <t>1,20*1,20*2+1,00*2,00*2</t>
  </si>
  <si>
    <t>310235241</t>
  </si>
  <si>
    <t>Zazdívka otvorů ve zdivu nadzákladovém cihlami pálenými plochy do 0,0225 m2, ve zdi tl. do 300 mm</t>
  </si>
  <si>
    <t>1438212915</t>
  </si>
  <si>
    <t>https://podminky.urs.cz/item/CS_URS_2025_01/310235241</t>
  </si>
  <si>
    <t>2     "po vybourání zhladí trámů - stříška nad vchodem"</t>
  </si>
  <si>
    <t>622525102</t>
  </si>
  <si>
    <t>Omítka tenkovrstvá jednotlivých malých ploch silikátová, akrylátová, silikonová nebo silikonsilikátová stěn, plochy jednotlivě přes 0,1 do 0,25 m2</t>
  </si>
  <si>
    <t>1513925055</t>
  </si>
  <si>
    <t>https://podminky.urs.cz/item/CS_URS_2025_01/622525102</t>
  </si>
  <si>
    <t>622525105</t>
  </si>
  <si>
    <t>Omítka tenkovrstvá jednotlivých malých ploch silikátová, akrylátová, silikonová nebo silikonsilikátová stěn, plochy jednotlivě přes 1,0 do 4,0 m2</t>
  </si>
  <si>
    <t>66033127</t>
  </si>
  <si>
    <t>https://podminky.urs.cz/item/CS_URS_2025_01/622525105</t>
  </si>
  <si>
    <t>1  " po vybourání stříšky nad vchodem"</t>
  </si>
  <si>
    <t>1931167680</t>
  </si>
  <si>
    <t>631312141</t>
  </si>
  <si>
    <t>Doplnění dosavadních mazanin prostým betonem s dodáním hmot, bez potěru, plochy jednotlivě rýh v dosavadních mazaninách</t>
  </si>
  <si>
    <t>897197772</t>
  </si>
  <si>
    <t>https://podminky.urs.cz/item/CS_URS_2025_01/631312141</t>
  </si>
  <si>
    <t>0,10*0,10*4,72   "po vybouraných příčkách"</t>
  </si>
  <si>
    <t>1   "do m.č. 108 - šatna tenis"</t>
  </si>
  <si>
    <t>949121114</t>
  </si>
  <si>
    <t>Lešení lehké kozové dílcové o výšce lešeňové podlahy přes 2,5 do 3,5 m montáž</t>
  </si>
  <si>
    <t>1521488999</t>
  </si>
  <si>
    <t>https://podminky.urs.cz/item/CS_URS_2025_01/949121114</t>
  </si>
  <si>
    <t>949121214</t>
  </si>
  <si>
    <t>Lešení lehké kozové dílcové o výšce lešeňové podlahy přes 2,5 do 3,5 m příplatek k ceně za každý den použití</t>
  </si>
  <si>
    <t>-1459916266</t>
  </si>
  <si>
    <t>https://podminky.urs.cz/item/CS_URS_2025_01/949121214</t>
  </si>
  <si>
    <t>949121814</t>
  </si>
  <si>
    <t>Lešení lehké kozové dílcové o výšce lešeňové podlahy přes 2,5 do 3,5 m demontáž</t>
  </si>
  <si>
    <t>1457534684</t>
  </si>
  <si>
    <t>https://podminky.urs.cz/item/CS_URS_2025_01/949121814</t>
  </si>
  <si>
    <t>3,70+19,80+6,10+1,90*3,02+0,64*1,70   "m.č. 101,102,109,108"</t>
  </si>
  <si>
    <t>953943211</t>
  </si>
  <si>
    <t>Osazování drobných kovových předmětů kotvených do stěny hasicího přístroje</t>
  </si>
  <si>
    <t>-174277594</t>
  </si>
  <si>
    <t>https://podminky.urs.cz/item/CS_URS_2025_01/953943211</t>
  </si>
  <si>
    <t>4493211.r02</t>
  </si>
  <si>
    <t>přístroj hasicí ruční práškový 6kg - hasící schopnost min. 21A</t>
  </si>
  <si>
    <t>-810824331</t>
  </si>
  <si>
    <t>95290141.r03</t>
  </si>
  <si>
    <t>Montáž a dodávka dřevěné branky na terasu (m.č. 119) včetně úpravy stávajícího pole</t>
  </si>
  <si>
    <t>1235791192</t>
  </si>
  <si>
    <t>2,20+1,90  " stříška nad vchodem"</t>
  </si>
  <si>
    <t>764002871</t>
  </si>
  <si>
    <t>Demontáž klempířských konstrukcí lemování zdí do suti</t>
  </si>
  <si>
    <t>-2021045096</t>
  </si>
  <si>
    <t>https://podminky.urs.cz/item/CS_URS_2025_01/764002871</t>
  </si>
  <si>
    <t>1,60*2+1,20  " stříška nad vchodem"</t>
  </si>
  <si>
    <t>653838145</t>
  </si>
  <si>
    <t>764002851</t>
  </si>
  <si>
    <t>Demontáž klempířských konstrukcí oplechování parapetů do suti</t>
  </si>
  <si>
    <t>1644497990</t>
  </si>
  <si>
    <t>https://podminky.urs.cz/item/CS_URS_2025_01/764002851</t>
  </si>
  <si>
    <t>1,78   "okno m.č. 102 klubovna a restaurace"</t>
  </si>
  <si>
    <t>(2,20+1,20)/2*1,60</t>
  </si>
  <si>
    <t>(1,90*1,60)/2</t>
  </si>
  <si>
    <t>Součet   stříška nad vchodem</t>
  </si>
  <si>
    <t>1,80   " stříška nad vchodem"</t>
  </si>
  <si>
    <t>762345811</t>
  </si>
  <si>
    <t>Demontáž bednění a laťování k dalšímu použití sklonu do 60° se všemi nadstřešními konstrukcemi bednění střech rovných, obloukových z prken hrubých, hoblovaných tl. do 32 mm</t>
  </si>
  <si>
    <t>1852471454</t>
  </si>
  <si>
    <t>https://podminky.urs.cz/item/CS_URS_2025_01/762345811</t>
  </si>
  <si>
    <t>762331812</t>
  </si>
  <si>
    <t>Demontáž vázaných konstrukcí krovů sklonu do 60° z hranolů, hranolků, fošen, průřezové plochy přes 120 do 224 cm2</t>
  </si>
  <si>
    <t>-521195072</t>
  </si>
  <si>
    <t>https://podminky.urs.cz/item/CS_URS_2025_01/762331812</t>
  </si>
  <si>
    <t>2,20+1,90*2+2,60+1,50  " stříška nad vchodem"</t>
  </si>
  <si>
    <t>961044111</t>
  </si>
  <si>
    <t>Bourání základů z betonu prostého</t>
  </si>
  <si>
    <t>943945628</t>
  </si>
  <si>
    <t>https://podminky.urs.cz/item/CS_URS_2025_01/961044111</t>
  </si>
  <si>
    <t>0,30*0,30*0,2  " patka - stříška nad vchodem"</t>
  </si>
  <si>
    <t>964061321</t>
  </si>
  <si>
    <t>Uvolnění zhlaví trámu pro jakoukoliv délku uložení, ze zdiva cihelného, o průřezu zhlaví do 0,03 m2</t>
  </si>
  <si>
    <t>12709479</t>
  </si>
  <si>
    <t>https://podminky.urs.cz/item/CS_URS_2025_01/964061321</t>
  </si>
  <si>
    <t>2  " stříška nad vchodem"</t>
  </si>
  <si>
    <t>968072456</t>
  </si>
  <si>
    <t>Vybourání kovových rámů oken s křídly, dveřních zárubní, vrat, stěn, ostění nebo obkladů dveřních zárubní, plochy přes 2 m2</t>
  </si>
  <si>
    <t>-1017543326</t>
  </si>
  <si>
    <t>https://podminky.urs.cz/item/CS_URS_2025_01/968072456</t>
  </si>
  <si>
    <t>1,25*1,97</t>
  </si>
  <si>
    <t>968072455</t>
  </si>
  <si>
    <t>Vybourání kovových rámů oken s křídly, dveřních zárubní, vrat, stěn, ostění nebo obkladů dveřních zárubní, plochy do 2 m2</t>
  </si>
  <si>
    <t>-1117583778</t>
  </si>
  <si>
    <t>https://podminky.urs.cz/item/CS_URS_2025_01/968072455</t>
  </si>
  <si>
    <t>0,60*1,97+0,80*1,97</t>
  </si>
  <si>
    <t>968062376</t>
  </si>
  <si>
    <t>Vybourání dřevěných rámů oken s křídly, dveřních zárubní, vrat, stěn, ostění nebo obkladů rámů oken s křídly zdvojených, plochy do 4 m2</t>
  </si>
  <si>
    <t>1964381336</t>
  </si>
  <si>
    <t>https://podminky.urs.cz/item/CS_URS_2025_01/968062376</t>
  </si>
  <si>
    <t>1,78*1,54   "m.č. 102 klubovna a restaurace"</t>
  </si>
  <si>
    <t>962086110</t>
  </si>
  <si>
    <t>Bourání příček nebo přizdívek z pórobetonových tvárnic, tl. do 100 mm</t>
  </si>
  <si>
    <t>-870543690</t>
  </si>
  <si>
    <t>https://podminky.urs.cz/item/CS_URS_2025_01/962086110</t>
  </si>
  <si>
    <t>3,00*4,72</t>
  </si>
  <si>
    <t>974031664</t>
  </si>
  <si>
    <t>Vysekání rýh ve zdivu cihelném na maltu vápennou nebo vápenocementovou pro vtahování nosníků do zdí, před vybouráním otvoru do hl. 150 mm, při v. nosníku do 150 mm</t>
  </si>
  <si>
    <t>1380489031</t>
  </si>
  <si>
    <t>https://podminky.urs.cz/item/CS_URS_2025_01/974031664</t>
  </si>
  <si>
    <t>1,20*2   "I 100 - otvor z klubovny do přípravny"</t>
  </si>
  <si>
    <t>974032664</t>
  </si>
  <si>
    <t>Vysekání rýh ve stěnách nebo příčkách z dutých cihel, tvárnic, desek pro vtahování nosníků do zdí před vybouráním otvoru do hl. 150 mm, při výšce nosníku do 150 mm</t>
  </si>
  <si>
    <t>1935658177</t>
  </si>
  <si>
    <t>https://podminky.urs.cz/item/CS_URS_2025_01/974032664</t>
  </si>
  <si>
    <t>1,95*2   "I100 - otvor do nové přístavby"</t>
  </si>
  <si>
    <t>971033651</t>
  </si>
  <si>
    <t>Vybourání otvorů ve zdivu základovém nebo nadzákladovém z cihel, tvárnic, příčkovek z cihel pálených na maltu vápennou nebo vápenocementovou plochy do 4 m2, tl. do 600 mm</t>
  </si>
  <si>
    <t>2004247424</t>
  </si>
  <si>
    <t>https://podminky.urs.cz/item/CS_URS_2025_01/971033651</t>
  </si>
  <si>
    <t>0,80*2,10*0,35   "otvor z klubovny do přípravny"</t>
  </si>
  <si>
    <t>1,55*2,50*0,34   "otvor do nové přístavby"</t>
  </si>
  <si>
    <t>971033561</t>
  </si>
  <si>
    <t>Vybourání otvorů ve zdivu základovém nebo nadzákladovém z cihel, tvárnic, příčkovek z cihel pálených na maltu vápennou nebo vápenocementovou plochy do 1 m2, tl. do 600 mm</t>
  </si>
  <si>
    <t>-1601378627</t>
  </si>
  <si>
    <t>https://podminky.urs.cz/item/CS_URS_2025_01/971033561</t>
  </si>
  <si>
    <t>0,80*0,95*0,35   "m.č. 102 klubovna a restaurace"</t>
  </si>
  <si>
    <t>967031132</t>
  </si>
  <si>
    <t>Přisekání (špicování) plošné nebo rovných ostění zdiva z cihel pálených rovných ostění, bez odstupu, po hrubém vybourání otvorů, na maltu vápennou nebo vápenocementovou</t>
  </si>
  <si>
    <t>27706676</t>
  </si>
  <si>
    <t>https://podminky.urs.cz/item/CS_URS_2025_01/967031132</t>
  </si>
  <si>
    <t>2*2,10*0,35   "otvor z klubovny do přípravny"</t>
  </si>
  <si>
    <t>2*2,50*0,34   "otvor do nové přístavby"</t>
  </si>
  <si>
    <t>2*0,95*0,35   "m.č. 102 klubovna a restaurace"</t>
  </si>
  <si>
    <t>977312112</t>
  </si>
  <si>
    <t>Řezání stávajících betonových mazanin s vyztužením hloubky přes 50 do 100 mm</t>
  </si>
  <si>
    <t>1715125793</t>
  </si>
  <si>
    <t>https://podminky.urs.cz/item/CS_URS_2025_01/977312112</t>
  </si>
  <si>
    <t>(1,90+0,10+3,02+0,64)*2   "pod nové příčky"</t>
  </si>
  <si>
    <t>974042544</t>
  </si>
  <si>
    <t>Vysekání rýh v betonové nebo jiné monolitické dlažbě s betonovým podkladem do hl.70 mm a šířky do 150 mm</t>
  </si>
  <si>
    <t>853364516</t>
  </si>
  <si>
    <t>https://podminky.urs.cz/item/CS_URS_2025_01/974042544</t>
  </si>
  <si>
    <t>(1,90+0,10)   "pod novou příčku"</t>
  </si>
  <si>
    <t>974042543</t>
  </si>
  <si>
    <t>Vysekání rýh v betonové nebo jiné monolitické dlažbě s betonovým podkladem do hl.70 mm a šířky do 100 mm</t>
  </si>
  <si>
    <t>572790625</t>
  </si>
  <si>
    <t>https://podminky.urs.cz/item/CS_URS_2025_01/974042543</t>
  </si>
  <si>
    <t>3,02+0,64   "pod novou příčku"</t>
  </si>
  <si>
    <t>771573810</t>
  </si>
  <si>
    <t>Demontáž podlah z dlaždic keramických lepených</t>
  </si>
  <si>
    <t>-432161694</t>
  </si>
  <si>
    <t>https://podminky.urs.cz/item/CS_URS_2025_01/771573810</t>
  </si>
  <si>
    <t>3,02*1,90+0,64+1,70   "m.č. 108 - šatna tenis"</t>
  </si>
  <si>
    <t>771473810</t>
  </si>
  <si>
    <t>Demontáž soklíků z dlaždic keramických lepených rovných</t>
  </si>
  <si>
    <t>-1762422700</t>
  </si>
  <si>
    <t>https://podminky.urs.cz/item/CS_URS_2025_01/771473810</t>
  </si>
  <si>
    <t>1,90+0,64+3,02   "m.č. 108 - šatna tenis"</t>
  </si>
  <si>
    <t>1,55                       "otvor do nové přístavby"</t>
  </si>
  <si>
    <t>0,80*2                  "otvor zklubovny do přípravny"</t>
  </si>
  <si>
    <t>766411812</t>
  </si>
  <si>
    <t>Demontáž obložení stěn panely, plochy přes 1,5 m2</t>
  </si>
  <si>
    <t>958898009</t>
  </si>
  <si>
    <t>https://podminky.urs.cz/item/CS_URS_2025_01/766411812</t>
  </si>
  <si>
    <t>1,50*1,55</t>
  </si>
  <si>
    <t>-0,80*1,50</t>
  </si>
  <si>
    <t>766411822</t>
  </si>
  <si>
    <t>Demontáž obložení stěn podkladových roštů</t>
  </si>
  <si>
    <t>-317126023</t>
  </si>
  <si>
    <t>https://podminky.urs.cz/item/CS_URS_2025_01/766411822</t>
  </si>
  <si>
    <t>767661811</t>
  </si>
  <si>
    <t>Demontáž mříží pevných nebo otevíravých</t>
  </si>
  <si>
    <t>42963472</t>
  </si>
  <si>
    <t>https://podminky.urs.cz/item/CS_URS_2025_01/767661811</t>
  </si>
  <si>
    <t>1,78*1,54   "okno - m.č. 102 klubovna a restaurace"</t>
  </si>
  <si>
    <t>113106123</t>
  </si>
  <si>
    <t>Rozebrání dlažeb komunikací pro pěší s přemístěním hmot na skládku na vzdálenost do 3 m nebo s naložením na dopravní prostředek s ložem z kameniva nebo živice a s jakoukoliv výplní spár ručně ze zámkové dlažby</t>
  </si>
  <si>
    <t>-774068798</t>
  </si>
  <si>
    <t>https://podminky.urs.cz/item/CS_URS_2025_01/113106123</t>
  </si>
  <si>
    <t>0,60*0,60 *2 "pro patky zastřešení terasy"</t>
  </si>
  <si>
    <t>763131831</t>
  </si>
  <si>
    <t>Demontáž podhledu nebo samostatného požárního předělu ze sádrokartonových desek s nosnou konstrukcí jednovrstvou z ocelových profilů, opláštění jednoduché</t>
  </si>
  <si>
    <t>1123419279</t>
  </si>
  <si>
    <t>https://podminky.urs.cz/item/CS_URS_2025_01/763131831</t>
  </si>
  <si>
    <t>9,00+7,20   "m.č. 108 a 109 - stávající sklad restaurace a šatna rozhodčích"</t>
  </si>
  <si>
    <t>113107142</t>
  </si>
  <si>
    <t>Odstranění podkladů nebo krytů ručně s přemístěním hmot na skládku na vzdálenost do 3 m nebo s naložením na dopravní prostředek živičných, o tl. vrstvy přes 50 do 100 mm</t>
  </si>
  <si>
    <t>-824672209</t>
  </si>
  <si>
    <t>https://podminky.urs.cz/item/CS_URS_2025_01/113107142</t>
  </si>
  <si>
    <t>0,30*(0,70*2+0,91*2)   "boční schůdky na terasu"</t>
  </si>
  <si>
    <t>113107122</t>
  </si>
  <si>
    <t>Odstranění podkladů nebo krytů ručně s přemístěním hmot na skládku na vzdálenost do 3 m nebo s naložením na dopravní prostředek z kameniva hrubého drceného, o tl. vrstvy přes 100 do 200 mm</t>
  </si>
  <si>
    <t>-1552615997</t>
  </si>
  <si>
    <t>https://podminky.urs.cz/item/CS_URS_2025_01/113107122</t>
  </si>
  <si>
    <t>997013501</t>
  </si>
  <si>
    <t>Odvoz suti a vybouraných hmot na skládku nebo meziskládku se složením, na vzdálenost do 1 km</t>
  </si>
  <si>
    <t>1733939608</t>
  </si>
  <si>
    <t>https://podminky.urs.cz/item/CS_URS_2025_01/997013501</t>
  </si>
  <si>
    <t>997013509</t>
  </si>
  <si>
    <t>Odvoz suti a vybouraných hmot na skládku nebo meziskládku se složením, na vzdálenost Příplatek k ceně za každý další započatý 1 km přes 1 km</t>
  </si>
  <si>
    <t>-2114506876</t>
  </si>
  <si>
    <t>https://podminky.urs.cz/item/CS_URS_2025_01/997013509</t>
  </si>
  <si>
    <t>8,086*2</t>
  </si>
  <si>
    <t>997013875</t>
  </si>
  <si>
    <t>Poplatek za uložení stavebního odpadu na recyklační skládce (skládkovné) asfaltového bez obsahu dehtu zatříděného do Katalogu odpadů pod kódem 17 03 02</t>
  </si>
  <si>
    <t>1898476375</t>
  </si>
  <si>
    <t>https://podminky.urs.cz/item/CS_URS_2025_01/997013875</t>
  </si>
  <si>
    <t>7,593</t>
  </si>
  <si>
    <t>-(0,205+0,041+0,213)</t>
  </si>
  <si>
    <t>-0,114   "odpočet kovového odpadu"</t>
  </si>
  <si>
    <t>998018001</t>
  </si>
  <si>
    <t>Přesun hmot pro budovy občanské výstavby, bydlení, výrobu a služby ruční (bez užití mechanizace) vodorovná dopravní vzdálenost do 100 m pro budovy s jakoukoliv nosnou konstrukcí výšky do 6 m</t>
  </si>
  <si>
    <t>https://podminky.urs.cz/item/CS_URS_2025_01/998018001</t>
  </si>
  <si>
    <t>762332121</t>
  </si>
  <si>
    <t>Montáž vázaných konstrukcí krovů střech pultových, sedlových, valbových, stanových čtvercového nebo obdélníkového půdorysu z řeziva hraněného pomocí ocelových spojek (spojky ve specifikaci) průřezové plochy přes 50 do 120 cm2</t>
  </si>
  <si>
    <t>800401590</t>
  </si>
  <si>
    <t>https://podminky.urs.cz/item/CS_URS_2025_01/762332121</t>
  </si>
  <si>
    <t>"NENÍ PD - NUTNO UPŘESNIT DLE SKUTEČNOSTI"</t>
  </si>
  <si>
    <t>1,00*12        "pásky 100x100"</t>
  </si>
  <si>
    <t>60512125</t>
  </si>
  <si>
    <t>hranol stavební řezivo průřezu do 120cm2 do dl 6m</t>
  </si>
  <si>
    <t>796279243</t>
  </si>
  <si>
    <t>1,00*12*0,10*0,10 *1,1        "pásky 100x100"</t>
  </si>
  <si>
    <t>3,60*2+1,80*5+2,00+2,20   "sloupky 120x120"</t>
  </si>
  <si>
    <t>10,75+10,50+4,05+3,90        "vaznice 120x140"</t>
  </si>
  <si>
    <t>1,00*12                      "pásky 100x100"</t>
  </si>
  <si>
    <t>(5,00+4,25)/2*12    "krokve 100x140"</t>
  </si>
  <si>
    <t>(3,60*2+1,80*5+2,00+2,20)*0,12*0,12*1,1   "sloupky 120x120"</t>
  </si>
  <si>
    <t>(4,05+3,90)*0,12*0,14*1,1               "vaznice 120x140"</t>
  </si>
  <si>
    <t>(1,00*12)*0,10*0,10*1,1                    "pásky 100x100"</t>
  </si>
  <si>
    <t>(5,00+4,25)/2*12*0,10*0,14*1,1    "krokve 100x140"</t>
  </si>
  <si>
    <t>60512132</t>
  </si>
  <si>
    <t>hranol stavební řezivo průřezu do 224cm2 přes dl 8m</t>
  </si>
  <si>
    <t>1271543133</t>
  </si>
  <si>
    <t>(10,75+10,50)*0,12*0,14*1,1       "vaznice 120x140"</t>
  </si>
  <si>
    <t>953961116</t>
  </si>
  <si>
    <t>Kotva chemická s vyvrtáním otvoru do betonu, železobetonu nebo tvrdého kamene tmel, velikost M 24, hloubka 210 mm</t>
  </si>
  <si>
    <t>https://podminky.urs.cz/item/CS_URS_2025_01/953961116</t>
  </si>
  <si>
    <t>7   "kotvení do stávajících sloupků"</t>
  </si>
  <si>
    <t>953965151</t>
  </si>
  <si>
    <t>Kotva chemická s vyvrtáním otvoru kotevní šrouby pro chemické kotvy, velikost M 24, délka 290 mm</t>
  </si>
  <si>
    <t>https://podminky.urs.cz/item/CS_URS_2025_01/953965151</t>
  </si>
  <si>
    <t>762341250</t>
  </si>
  <si>
    <t>Montáž bednění střech rovných a šikmých sklonu do 60° s vyřezáním otvorů z prken hoblovaných</t>
  </si>
  <si>
    <t>1084163444</t>
  </si>
  <si>
    <t>https://podminky.urs.cz/item/CS_URS_2025_01/762341250</t>
  </si>
  <si>
    <t>(10,75+10,50)/2*(5,00+4,25)/2</t>
  </si>
  <si>
    <t>60511120</t>
  </si>
  <si>
    <t>řezivo stavební prkna prismovaná středová tl 25(32)mm dl 2-5m</t>
  </si>
  <si>
    <t>1598581857</t>
  </si>
  <si>
    <t>47,141*0,025*1,1</t>
  </si>
  <si>
    <t>(3,60*2+1,80*5+2,00+2,20)*0,12*0,12   "sloupky 120x120"</t>
  </si>
  <si>
    <t>(4,05+3,90)*0,12*0,14               "vaznice 120x140"</t>
  </si>
  <si>
    <t>(10,75+10,50)*0,12*0,14          "vaznice 120x140"</t>
  </si>
  <si>
    <t>(1,00*12)*0,10*0,10                    "pásky 100x100"</t>
  </si>
  <si>
    <t>(5,00+4,25)/2*12*0,10*0,14    "krokve 100x140"</t>
  </si>
  <si>
    <t>49,141*0,025                                 "prkna"</t>
  </si>
  <si>
    <t>762083122</t>
  </si>
  <si>
    <t>Impregnace řeziva máčením proti dřevokaznému hmyzu, houbám a plísním, třída ohrožení 3 a 4 (dřevo v exteriéru)</t>
  </si>
  <si>
    <t>-1099858570</t>
  </si>
  <si>
    <t>https://podminky.urs.cz/item/CS_URS_2025_01/762083122</t>
  </si>
  <si>
    <t>1,457+0,393+1,296</t>
  </si>
  <si>
    <t>6,10   "m.č. šatna rozhodčí"</t>
  </si>
  <si>
    <t>1,55*2,05    " část chodby vedle m.č. 108"</t>
  </si>
  <si>
    <t>3,02*1,90+0,64*1,70   "m.č. 108 - šatna tenis"</t>
  </si>
  <si>
    <t>9,278+6,826</t>
  </si>
  <si>
    <t>763131711</t>
  </si>
  <si>
    <t>Podhled ze sádrokartonových desek ostatní práce a konstrukce na podhledech ze sádrokartonových desek dilatace</t>
  </si>
  <si>
    <t>-659849000</t>
  </si>
  <si>
    <t>https://podminky.urs.cz/item/CS_URS_2025_01/763131711</t>
  </si>
  <si>
    <t>763111331</t>
  </si>
  <si>
    <t>Příčka ze sádrokartonových desek s nosnou konstrukcí z jednoduchých ocelových profilů UW, CW jednoduše opláštěná deskou impregnovanou H2 tl. 12,5 mm, příčka tl. 75 mm, profil 50, s izolací, EI 30, Rw do 45 dB</t>
  </si>
  <si>
    <t>-724403161</t>
  </si>
  <si>
    <t>https://podminky.urs.cz/item/CS_URS_2025_01/763111331</t>
  </si>
  <si>
    <t>3,00*1,60   "m.č. 111 - WC ženy"</t>
  </si>
  <si>
    <t>763111717</t>
  </si>
  <si>
    <t>Příčka ze sádrokartonových desek ostatní konstrukce a práce na příčkách ze sádrokartonových desek základní penetrační nátěr (oboustranný)</t>
  </si>
  <si>
    <t>31806017</t>
  </si>
  <si>
    <t>https://podminky.urs.cz/item/CS_URS_2025_01/763111717</t>
  </si>
  <si>
    <t>763181311</t>
  </si>
  <si>
    <t>Výplně otvorů konstrukcí ze sádrokartonových desek montáž zárubně kovové s konstrukcí jednokřídlové</t>
  </si>
  <si>
    <t>1613899167</t>
  </si>
  <si>
    <t>https://podminky.urs.cz/item/CS_URS_2025_01/763181311</t>
  </si>
  <si>
    <t>1   "m.č. 111 - WC ženy"</t>
  </si>
  <si>
    <t>55331588</t>
  </si>
  <si>
    <t>zárubeň jednokřídlá ocelová pro sádrokartonové příčky tl stěny 75-100mm rozměru 600/1970, 2100mm</t>
  </si>
  <si>
    <t>-1714267261</t>
  </si>
  <si>
    <t>5,00</t>
  </si>
  <si>
    <t>10,75</t>
  </si>
  <si>
    <t>764341415</t>
  </si>
  <si>
    <t>Lemování zdí z titanzinkového předzvětralého plechu boční nebo horní rovných, střech s krytinou skládanou mimo prejzovou rš 400 mm</t>
  </si>
  <si>
    <t>678392388</t>
  </si>
  <si>
    <t>https://podminky.urs.cz/item/CS_URS_2025_01/764341415</t>
  </si>
  <si>
    <t>10,50</t>
  </si>
  <si>
    <t>764041424</t>
  </si>
  <si>
    <t>Dilatační lišta z titanzinkového předzvětralého plechu připojovací, včetně tmelení rš 200 mm</t>
  </si>
  <si>
    <t>-581180478</t>
  </si>
  <si>
    <t>https://podminky.urs.cz/item/CS_URS_2025_01/764041424</t>
  </si>
  <si>
    <t>4,25</t>
  </si>
  <si>
    <t>52419253</t>
  </si>
  <si>
    <t>49,141*1,1</t>
  </si>
  <si>
    <t>1   "m.č. 108"</t>
  </si>
  <si>
    <t>1865552014</t>
  </si>
  <si>
    <t>-304654207</t>
  </si>
  <si>
    <t>-733527568</t>
  </si>
  <si>
    <t>-1694504051</t>
  </si>
  <si>
    <t>-499863290</t>
  </si>
  <si>
    <t>0,85*1,45   "m.č. 102 klubovna a restaurace"</t>
  </si>
  <si>
    <t>6114005.r11</t>
  </si>
  <si>
    <t>okno plastové jednokřídlové otevíravé/sklopné dvojsklo 850x1450mm, barva hnědá (provedení dle stávajících)</t>
  </si>
  <si>
    <t>-737774390</t>
  </si>
  <si>
    <t>-1661819126</t>
  </si>
  <si>
    <t>2063499075</t>
  </si>
  <si>
    <t>-1377859830</t>
  </si>
  <si>
    <t>766641131</t>
  </si>
  <si>
    <t>Montáž balkónových dveří dřevěných nebo plastových včetně rámu zdvojených do zdiva jednokřídlových bez nadsvětlíku</t>
  </si>
  <si>
    <t>838431348</t>
  </si>
  <si>
    <t>https://podminky.urs.cz/item/CS_URS_2025_01/766641131</t>
  </si>
  <si>
    <t>1   "m.č. 102 klubovna a restaurace"</t>
  </si>
  <si>
    <t>6114005.r12</t>
  </si>
  <si>
    <t>dveře plastové balkonové jednokřídlové dvojsklo 800x2400mm, brava hnědá (provedení dle stávajících oken)</t>
  </si>
  <si>
    <t>-735136342</t>
  </si>
  <si>
    <t>1671928622</t>
  </si>
  <si>
    <t>54926000</t>
  </si>
  <si>
    <t>zámek zadlabací hluboký s panikovou funkcí rozteč 72x55mm</t>
  </si>
  <si>
    <t>1007086677</t>
  </si>
  <si>
    <t>-1925331445</t>
  </si>
  <si>
    <t>290035790</t>
  </si>
  <si>
    <t>766660734</t>
  </si>
  <si>
    <t>Montáž dveřních doplňků dveřního kování bezpečnostního panikového kování</t>
  </si>
  <si>
    <t>-876437624</t>
  </si>
  <si>
    <t>https://podminky.urs.cz/item/CS_URS_2025_01/766660734</t>
  </si>
  <si>
    <t>54914135</t>
  </si>
  <si>
    <t>kování panikové klika/klika</t>
  </si>
  <si>
    <t>1840036385</t>
  </si>
  <si>
    <t>766825821</t>
  </si>
  <si>
    <t>Demontáž nábytku vestavěného skříní dvoukřídlových</t>
  </si>
  <si>
    <t>-516439592</t>
  </si>
  <si>
    <t>https://podminky.urs.cz/item/CS_URS_2025_01/766825821</t>
  </si>
  <si>
    <t>76682112.r01</t>
  </si>
  <si>
    <t>Zpětná montáž nábytku skříně dvoukřídlové</t>
  </si>
  <si>
    <t>1190258457</t>
  </si>
  <si>
    <t>545537796</t>
  </si>
  <si>
    <t>259995748</t>
  </si>
  <si>
    <t>767662210</t>
  </si>
  <si>
    <t>Montáž mříží otvíravých</t>
  </si>
  <si>
    <t>-1079985269</t>
  </si>
  <si>
    <t>https://podminky.urs.cz/item/CS_URS_2025_01/767662210</t>
  </si>
  <si>
    <t>0,80*2,40   "m.č. 102 klubovna a restaurace"</t>
  </si>
  <si>
    <t>54912000</t>
  </si>
  <si>
    <t>mříž pro stavení otvory otvíravá</t>
  </si>
  <si>
    <t>-142959524</t>
  </si>
  <si>
    <t>439513941</t>
  </si>
  <si>
    <t>771121025</t>
  </si>
  <si>
    <t>Příprava podkladu před provedením dlažby broušení podlah stávajícího podkladu před litím stěrky</t>
  </si>
  <si>
    <t>https://podminky.urs.cz/item/CS_URS_2025_01/771121025</t>
  </si>
  <si>
    <t>0,34*1,55                       "doplnění v místě otvoru do přístavby"</t>
  </si>
  <si>
    <t>0,35*0,80                       "doplnění v místě otvoru do přípravny"</t>
  </si>
  <si>
    <t>0,10*1,55                       "doplnění po vybourané příčce - chodba"</t>
  </si>
  <si>
    <t>0,15*0,80                       "doplnění u nových balkónových dveří m.č. 102"</t>
  </si>
  <si>
    <t>0,50                                 "m.č. 111 - WC ženy"</t>
  </si>
  <si>
    <t>-221143254</t>
  </si>
  <si>
    <t>771591112</t>
  </si>
  <si>
    <t>Izolace podlahy pod dlažbu nátěrem nebo stěrkou ve dvou vrstvách</t>
  </si>
  <si>
    <t>1509313076</t>
  </si>
  <si>
    <t>https://podminky.urs.cz/item/CS_URS_2025_01/771591112</t>
  </si>
  <si>
    <t>1,00*1,70   "m.č. 108 - šatna tenis"</t>
  </si>
  <si>
    <t>771591232</t>
  </si>
  <si>
    <t>Izolace podlahy pod dlažbu těsnícími izolačními pásy pro styčné nebo dilatační spáry</t>
  </si>
  <si>
    <t>756607642</t>
  </si>
  <si>
    <t>https://podminky.urs.cz/item/CS_URS_2025_01/771591232</t>
  </si>
  <si>
    <t>1,00+1,70+0,64   "m.č. 108 - šatna tenis"</t>
  </si>
  <si>
    <t>771591241</t>
  </si>
  <si>
    <t>Izolace podlahy pod dlažbu těsnícími izolačními pásy vnitřní kout</t>
  </si>
  <si>
    <t>2118098261</t>
  </si>
  <si>
    <t>https://podminky.urs.cz/item/CS_URS_2025_01/771591241</t>
  </si>
  <si>
    <t>2  "m.č. 108 - šatna tenis"</t>
  </si>
  <si>
    <t>771591242</t>
  </si>
  <si>
    <t>Izolace podlahy pod dlažbu těsnícími izolačními pásy vnější roh</t>
  </si>
  <si>
    <t>92417522</t>
  </si>
  <si>
    <t>https://podminky.urs.cz/item/CS_URS_2025_01/771591242</t>
  </si>
  <si>
    <t>1  "m.č. 108 - šatna tenis"</t>
  </si>
  <si>
    <t>771151022</t>
  </si>
  <si>
    <t>Příprava podkladu před provedením dlažby samonivelační stěrka min. pevnosti 30 MPa, tloušťky přes 3 do 5 mm</t>
  </si>
  <si>
    <t>https://podminky.urs.cz/item/CS_URS_2025_01/771151022</t>
  </si>
  <si>
    <t xml:space="preserve">3,02*1,90+0,64+1,70   </t>
  </si>
  <si>
    <t>-1,70   "odpočet hydroizolační stěrky"</t>
  </si>
  <si>
    <t>9,66*1,1</t>
  </si>
  <si>
    <t>0,34*1,55     "doplnění v místě otvoru do přístavby"</t>
  </si>
  <si>
    <t>0,35*0,80     "doplnění v místě otvoru do přípravny"</t>
  </si>
  <si>
    <t>0,10*1,55     "doplnění po vybourané příčce - chodba"</t>
  </si>
  <si>
    <t>0,15*0,80     "doplnění u nových balkónových dveří m.č. 102"</t>
  </si>
  <si>
    <t>0,50               "m.č. 111 - WC ženy"</t>
  </si>
  <si>
    <t>(3,02+1,90+1,54+1,32)-0,80   "m.č. 108 - šatna tenis"</t>
  </si>
  <si>
    <t>0,34*2     "doplnění v místě otvoru do přístavby"</t>
  </si>
  <si>
    <t>0,35*2     "doplnění v místě otvoru do přípravny"</t>
  </si>
  <si>
    <t>0,10*2    "doplnění po vybourané příčce - chodba"</t>
  </si>
  <si>
    <t>0,15*2     "doplnění u nových balkónových dveří m.č. 102"</t>
  </si>
  <si>
    <t>8,86*0,10*1,3</t>
  </si>
  <si>
    <t>0,80+1,55+0,80*2</t>
  </si>
  <si>
    <t>3,95*1,1</t>
  </si>
  <si>
    <t>"cca"   25</t>
  </si>
  <si>
    <t>2,00*(1,00+1,70+0,64)   "m.č. 108 - šatna tenis"</t>
  </si>
  <si>
    <t>1,80*1,60*2-0,70*1,80*2   "m.č. 111 WC ženy "</t>
  </si>
  <si>
    <t>784121001</t>
  </si>
  <si>
    <t>Oškrabání malby v místnostech výšky do 3,80 m</t>
  </si>
  <si>
    <t>-1578673389</t>
  </si>
  <si>
    <t>https://podminky.urs.cz/item/CS_URS_2025_01/784121001</t>
  </si>
  <si>
    <t>2,00*1,00   "na stívající stěně - m.č. 108 pod obklad"</t>
  </si>
  <si>
    <t>781131112</t>
  </si>
  <si>
    <t>Izolace stěny pod obklad izolace nátěrem nebo stěrkou ve dvou vrstvách</t>
  </si>
  <si>
    <t>66566379</t>
  </si>
  <si>
    <t>https://podminky.urs.cz/item/CS_URS_2025_01/781131112</t>
  </si>
  <si>
    <t>781131232</t>
  </si>
  <si>
    <t>Izolace stěny pod obklad izolace těsnícími izolačními pásy pro styčné nebo dilatační spáry</t>
  </si>
  <si>
    <t>-1594017009</t>
  </si>
  <si>
    <t>https://podminky.urs.cz/item/CS_URS_2025_01/781131232</t>
  </si>
  <si>
    <t>2,00*2   "m.č. 108 - šatna tenis"</t>
  </si>
  <si>
    <t>9,92*1,1</t>
  </si>
  <si>
    <t>"cca"   9,00</t>
  </si>
  <si>
    <t>(0,80+1,97*2)*0,35   "nové zárubně"</t>
  </si>
  <si>
    <t>(1,25+1,97*2)*0,35   "nové zárubně"</t>
  </si>
  <si>
    <t>(0,85*1,45+0,80*2,40)*2   "mříž - m.č. 102 klubovna a restaurace"</t>
  </si>
  <si>
    <t>(0,70+1,97*2)*0,20   "m.č. 111 - WC ženy"</t>
  </si>
  <si>
    <t>(3,60*2+1,80*5+2,00+2,20)*0,12*4  "sloupky 120x120"</t>
  </si>
  <si>
    <t>(4,05+3,90)*(0,12*2+0,14*2)            "vaznice 120x140"</t>
  </si>
  <si>
    <t>(10,75+10,50)*(0,12*2+0,14*2)     "vaznice 120x140"</t>
  </si>
  <si>
    <t>(1,00*12)*0,10*4                                "pásky 100x100"</t>
  </si>
  <si>
    <t>(5,00+4,25)/2*12*(0,10*2+0,14*2)    "krokve 100x140"</t>
  </si>
  <si>
    <t>49,141                                                      "prkna - podhled"</t>
  </si>
  <si>
    <t>Součet   zastřešení terasy</t>
  </si>
  <si>
    <t>6,10               "m.č. šatna rozhodčí"</t>
  </si>
  <si>
    <t>2,98*(3,02*4+2,40*2+1,90*2+0,64*2)</t>
  </si>
  <si>
    <t>2,98*(1,55+2,30*2)</t>
  </si>
  <si>
    <t>Mezisoučet   stěny - m.č. 109, 108 a část chodby s novou příčkou</t>
  </si>
  <si>
    <t>1,00*2,20*2</t>
  </si>
  <si>
    <t>Mezisoučet   stěny - nový otvor do přípravny</t>
  </si>
  <si>
    <t>(1,25+2,05*2)*0,30</t>
  </si>
  <si>
    <t>Mezisoučet    ostění po vybouraných dveřích m.č. 103</t>
  </si>
  <si>
    <t>2,00*2,40</t>
  </si>
  <si>
    <t>Mezisoučet   stěna - m.č. 102 klubovna a restaurace</t>
  </si>
  <si>
    <t>1,18*(1,60*4+0,90*2+0,845*2)   "stěny - nad obklady"</t>
  </si>
  <si>
    <t>1,60*(0,80+0,845)    "stropy"</t>
  </si>
  <si>
    <t>Mezisoučet   m.č. 111 WC ženy</t>
  </si>
  <si>
    <t>201</t>
  </si>
  <si>
    <t>202</t>
  </si>
  <si>
    <t>203</t>
  </si>
  <si>
    <t>204</t>
  </si>
  <si>
    <t xml:space="preserve">Mezisoučet   stěny - m.č. 109, 108  </t>
  </si>
  <si>
    <t>205</t>
  </si>
  <si>
    <t>3,70+19,80+6,10+1,90*3,02+0,64*1,70+5,00   "m.č. 101,103,109,108,102"</t>
  </si>
  <si>
    <t>0,90*1,60+0,845*1,60   "m.č. 111 WC ženy"</t>
  </si>
  <si>
    <t>206</t>
  </si>
  <si>
    <t>44,218*1,05</t>
  </si>
  <si>
    <t>787</t>
  </si>
  <si>
    <t>Dokončovací práce - zasklívání</t>
  </si>
  <si>
    <t>207</t>
  </si>
  <si>
    <t>787127216</t>
  </si>
  <si>
    <t>Zasklívání stěn a příček deskami dutinovými a komůrkovými polykarbonátovým profilem komůrkovým do hliníkového U profilu s krycí lištou, tl. 20 mm</t>
  </si>
  <si>
    <t>332108712</t>
  </si>
  <si>
    <t>https://podminky.urs.cz/item/CS_URS_2025_01/787127216</t>
  </si>
  <si>
    <t>(2,50+1,80)/2*3,70   "zástěna na západní straně terasy - m.č. 119"</t>
  </si>
  <si>
    <t>208</t>
  </si>
  <si>
    <t>998787121</t>
  </si>
  <si>
    <t>Přesun hmot pro zasklívání stanovený z hmotnosti přesunovaného materiálu vodorovná dopravní vzdálenost do 50 m ručně (bez užití mechanizace) v objektech výšky do 6 m</t>
  </si>
  <si>
    <t>-974191395</t>
  </si>
  <si>
    <t>https://podminky.urs.cz/item/CS_URS_2025_01/998787121</t>
  </si>
  <si>
    <t>Hodinové zúčtovací sazby</t>
  </si>
  <si>
    <t>209</t>
  </si>
  <si>
    <t>HZS1291</t>
  </si>
  <si>
    <t>Hodinové zúčtovací sazby profesí HSV zemní a pomocné práce pomocný stavební dělník</t>
  </si>
  <si>
    <t>-1615454082</t>
  </si>
  <si>
    <t>https://podminky.urs.cz/item/CS_URS_2025_01/HZS1291</t>
  </si>
  <si>
    <t>"VYKLIZENÍ DOTČENÝCH PROSTOR"    5</t>
  </si>
  <si>
    <t>04 - ELEKTROINSTALACE - RESTAURACE</t>
  </si>
  <si>
    <t>Pavel Knižek  Jílové</t>
  </si>
  <si>
    <t xml:space="preserve">    21-M1 - Rozšíření rozvodnice pro přípravnu</t>
  </si>
  <si>
    <t xml:space="preserve">    21-M10 - Nová elektroinstalace v přípravně</t>
  </si>
  <si>
    <t xml:space="preserve">    21-M11 - Rozvodnice Rx - přístavba</t>
  </si>
  <si>
    <t xml:space="preserve">    21-M12 - Elektroinstalace přístavba</t>
  </si>
  <si>
    <t>21-M1</t>
  </si>
  <si>
    <t>Rozšíření rozvodnice pro přípravnu</t>
  </si>
  <si>
    <t>3571100.r15</t>
  </si>
  <si>
    <t xml:space="preserve">jistič 13/1/B            </t>
  </si>
  <si>
    <t>326023532</t>
  </si>
  <si>
    <t>3571100.r16</t>
  </si>
  <si>
    <t xml:space="preserve">jistič 16/1/B            </t>
  </si>
  <si>
    <t>-409127078</t>
  </si>
  <si>
    <t>3571100.r17</t>
  </si>
  <si>
    <t xml:space="preserve">proudový chránič 16/0,030/2P    </t>
  </si>
  <si>
    <t>1021574918</t>
  </si>
  <si>
    <t>3571100.r18</t>
  </si>
  <si>
    <t xml:space="preserve">proudový chránič 25/0,030/4P    </t>
  </si>
  <si>
    <t>-149280446</t>
  </si>
  <si>
    <t>3571100.r19</t>
  </si>
  <si>
    <t>drobný elektromateriál /fáz.sběrnice, vodiče, popisky/</t>
  </si>
  <si>
    <t>1818567111</t>
  </si>
  <si>
    <t>21-M10</t>
  </si>
  <si>
    <t>Nová elektroinstalace v přípravně</t>
  </si>
  <si>
    <t>3455500.r19</t>
  </si>
  <si>
    <t xml:space="preserve">přepinač střídavý IP44 </t>
  </si>
  <si>
    <t>256</t>
  </si>
  <si>
    <t>-21310164</t>
  </si>
  <si>
    <t>3455500.r20</t>
  </si>
  <si>
    <t>zásuvka na povrch 230V/16A  IP44</t>
  </si>
  <si>
    <t>-643104014</t>
  </si>
  <si>
    <t>3485100.r22</t>
  </si>
  <si>
    <t>LED svítidlo LENTIL- dle výpisu výpočtu osvětlení</t>
  </si>
  <si>
    <t>1029500348</t>
  </si>
  <si>
    <t>-310618562</t>
  </si>
  <si>
    <t>3455500.r22</t>
  </si>
  <si>
    <t>krabice KU68-2 s věnečkem</t>
  </si>
  <si>
    <t>-1527201508</t>
  </si>
  <si>
    <t>1696565443</t>
  </si>
  <si>
    <t>-475868823</t>
  </si>
  <si>
    <t>3414100.r03</t>
  </si>
  <si>
    <t>vodič CY 6 zžl.</t>
  </si>
  <si>
    <t>134961190</t>
  </si>
  <si>
    <t>3543100.r03</t>
  </si>
  <si>
    <t>svorka zemnící včetně pásky</t>
  </si>
  <si>
    <t>1970573295</t>
  </si>
  <si>
    <t>34111098</t>
  </si>
  <si>
    <t>kabel instalační jádro Cu plné izolace PVC plášť PVC 450/750V (CYKY) 5x4mm2</t>
  </si>
  <si>
    <t>-2123202692</t>
  </si>
  <si>
    <t>21-M11</t>
  </si>
  <si>
    <t>Rozvodnice Rx - přístavba</t>
  </si>
  <si>
    <t>3571100.r20</t>
  </si>
  <si>
    <t xml:space="preserve">skříň rozvodnice 20M IP30 63A  </t>
  </si>
  <si>
    <t>-200402999</t>
  </si>
  <si>
    <t>3455500.r23</t>
  </si>
  <si>
    <t>vypinač 3x25A</t>
  </si>
  <si>
    <t>1048338744</t>
  </si>
  <si>
    <t>-1901426696</t>
  </si>
  <si>
    <t>-1494735082</t>
  </si>
  <si>
    <t>-226764985</t>
  </si>
  <si>
    <t>-502572144</t>
  </si>
  <si>
    <t>3571100.r21</t>
  </si>
  <si>
    <t>jistič 20/3/B přívod ze st. rozv.</t>
  </si>
  <si>
    <t>-1222710879</t>
  </si>
  <si>
    <t>3571100.r22</t>
  </si>
  <si>
    <t xml:space="preserve">ostatní materiál /přípojnice, vodiče, popisky </t>
  </si>
  <si>
    <t>-2048583988</t>
  </si>
  <si>
    <t>3571100.r23</t>
  </si>
  <si>
    <t xml:space="preserve">atest + prohlášení o shodě        </t>
  </si>
  <si>
    <t>-283269930</t>
  </si>
  <si>
    <t>Elektroinstalace přístavba</t>
  </si>
  <si>
    <t>3455500.r24</t>
  </si>
  <si>
    <t>vypinač 1-pólový</t>
  </si>
  <si>
    <t>-1616126577</t>
  </si>
  <si>
    <t>1196350554</t>
  </si>
  <si>
    <t>-2011623689</t>
  </si>
  <si>
    <t>1799524007</t>
  </si>
  <si>
    <t>-433056129</t>
  </si>
  <si>
    <t>-1437133205</t>
  </si>
  <si>
    <t>3485100.r13</t>
  </si>
  <si>
    <t>svítidlo LED 1x11W /chodba+soc.zařízení/</t>
  </si>
  <si>
    <t>-1313419256</t>
  </si>
  <si>
    <t>-80499587</t>
  </si>
  <si>
    <t>25,00+15,00</t>
  </si>
  <si>
    <t>-1684844682</t>
  </si>
  <si>
    <t>21000070.r04</t>
  </si>
  <si>
    <t>1896134344</t>
  </si>
  <si>
    <t>1158704380</t>
  </si>
  <si>
    <t>"MONTÁŽNÍ PRÁCE - 3 PRACOVNÍCI"   118</t>
  </si>
  <si>
    <t>-381777304</t>
  </si>
  <si>
    <t>"REVIZE EL. ZAŘÍZENÍ - 1 PRACOVNÍK"   10</t>
  </si>
  <si>
    <t>05 - VYTÁPĚNÍ, ZTI VNITŘNÍ A VĚTRÁNÍ, VENKOVNÍ SPLAŠKOVÁ KANALIZACE</t>
  </si>
  <si>
    <t>Ing. Daniel Florian Děčín</t>
  </si>
  <si>
    <t xml:space="preserve">      17 - Konstrukce ze zemin</t>
  </si>
  <si>
    <t xml:space="preserve">    8 - Vedení trubní dálková a přípojná</t>
  </si>
  <si>
    <t xml:space="preserve">      89 - Ostatní konstrukce dálkových a přípojných vedení</t>
  </si>
  <si>
    <t xml:space="preserve">      891 - Venkovní splašková kanalizace</t>
  </si>
  <si>
    <t xml:space="preserve">    721 - Zdravotechnika - vnitřní kanalizace (včetně rozvodů pro přípravnu)</t>
  </si>
  <si>
    <t xml:space="preserve">    722 - Zdravotechnika - vnitřní vodovod (včetně rozvodů pro přípravnu)</t>
  </si>
  <si>
    <t xml:space="preserve">    725 - Zdravotechnika - zařizovací předměty (vybavení přípravny není součástí tohoto rozpočtu)</t>
  </si>
  <si>
    <t xml:space="preserve">    7512 - Vzduchotechnika - zařízení č. 1.1 - sociální zařízení m.č. 120</t>
  </si>
  <si>
    <t xml:space="preserve">    7513 - Vzduchotechnika - zařízení č. 2.1 - odtahová digestoř</t>
  </si>
  <si>
    <t xml:space="preserve">    7514 - Vzduchotechnika - větrání m.č. 111 a 110</t>
  </si>
  <si>
    <t>-1556569384</t>
  </si>
  <si>
    <t>"HLOUBKU NUTNO UPŘESNIT DLE SKUTEČNOSTI"</t>
  </si>
  <si>
    <t>0,60*1,50*8,50</t>
  </si>
  <si>
    <t>-169901295</t>
  </si>
  <si>
    <t>7,650   "výkopek"</t>
  </si>
  <si>
    <t>-5,127  "zásyp"</t>
  </si>
  <si>
    <t>1001253979</t>
  </si>
  <si>
    <t>2077228029</t>
  </si>
  <si>
    <t>2,523*1,7</t>
  </si>
  <si>
    <t>Konstrukce ze zemin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</si>
  <si>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</si>
  <si>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</si>
  <si>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-1724010606</t>
  </si>
  <si>
    <t>https://podminky.urs.cz/item/CS_URS_2025_01/175151101</t>
  </si>
  <si>
    <t>0,40*0,60*5,50</t>
  </si>
  <si>
    <t>-3,14*0,055*0,055   "odpočet potrubí"</t>
  </si>
  <si>
    <t>-0,60*0,60*0,40       "odpočet lapolu"</t>
  </si>
  <si>
    <t>58331351</t>
  </si>
  <si>
    <t>kamenivo těžené drobné frakce 0/4</t>
  </si>
  <si>
    <t>1135755939</t>
  </si>
  <si>
    <t>1,167*2,0</t>
  </si>
  <si>
    <t>174151101</t>
  </si>
  <si>
    <t>Zásyp sypaninou z jakékoliv horniny strojně s uložením výkopku ve vrstvách se zhutněním jam, šachet, rýh nebo kolem objektů v těchto vykopávkách</t>
  </si>
  <si>
    <t>1412003735</t>
  </si>
  <si>
    <t>https://podminky.urs.cz/item/CS_URS_2025_01/174151101</t>
  </si>
  <si>
    <t>-0,495   "lože"</t>
  </si>
  <si>
    <t>-1,320   "obsyp bez odečtů"</t>
  </si>
  <si>
    <t>-0,60*0,60*0,79              "lapol tuků"</t>
  </si>
  <si>
    <t>-3,14*0,30*0,30*1,50   "šachta"</t>
  </si>
  <si>
    <t>181111121</t>
  </si>
  <si>
    <t>Plošná úprava terénu v zemině skupiny 1 až 4 s urovnáním povrchu bez doplnění ornice souvislé plochy do 500 m2 při nerovnostech terénu přes 100 do 150 mm v rovině nebo na svahu do 1:5</t>
  </si>
  <si>
    <t>543289602</t>
  </si>
  <si>
    <t>https://podminky.urs.cz/item/CS_URS_2025_01/181111121</t>
  </si>
  <si>
    <t>-876516215</t>
  </si>
  <si>
    <t>1078624960</t>
  </si>
  <si>
    <t>10,00*0,02</t>
  </si>
  <si>
    <t>Vedení trubní dálková a přípojná</t>
  </si>
  <si>
    <t>Ostatní konstrukce dálkových a přípojných vedení</t>
  </si>
  <si>
    <t>894812313</t>
  </si>
  <si>
    <t>Revizní a čistící šachta z polypropylenu PP pro hladké trouby DN 600 šachtové dno (DN šachty / DN trubního vedení) DN 600/160 s přítokem tvaru T</t>
  </si>
  <si>
    <t>-258064373</t>
  </si>
  <si>
    <t>https://podminky.urs.cz/item/CS_URS_2025_01/894812313</t>
  </si>
  <si>
    <t>894812332</t>
  </si>
  <si>
    <t>Revizní a čistící šachta z polypropylenu PP pro hladké trouby DN 600 roura šachtová korugovaná, světlé hloubky 2 000 mm</t>
  </si>
  <si>
    <t>-185215985</t>
  </si>
  <si>
    <t>https://podminky.urs.cz/item/CS_URS_2025_01/894812332</t>
  </si>
  <si>
    <t>894812339</t>
  </si>
  <si>
    <t>Revizní a čistící šachta z polypropylenu PP pro hladké trouby DN 600 Příplatek k cenám 2331 - 2334 za uříznutí šachtové roury</t>
  </si>
  <si>
    <t>696373059</t>
  </si>
  <si>
    <t>https://podminky.urs.cz/item/CS_URS_2025_01/894812339</t>
  </si>
  <si>
    <t>894812356</t>
  </si>
  <si>
    <t>Revizní a čistící šachta z polypropylenu PP pro hladké trouby DN 600 poklop (mříž) litinový pro třídu zatížení B125 s betonovým prstencem</t>
  </si>
  <si>
    <t>-98224054</t>
  </si>
  <si>
    <t>https://podminky.urs.cz/item/CS_URS_2025_01/894812356</t>
  </si>
  <si>
    <t>386131111</t>
  </si>
  <si>
    <t>Montáž odlučovačů tuků a olejů polyetylenových, průtoku 2 l/s</t>
  </si>
  <si>
    <t>1178165703</t>
  </si>
  <si>
    <t>https://podminky.urs.cz/item/CS_URS_2025_01/386131111</t>
  </si>
  <si>
    <t>5624154.r02</t>
  </si>
  <si>
    <t>odlučovač tuků plastový průtok 0,5L/s poklop do 3,5t, 600x600x790mm, včetně poklopu</t>
  </si>
  <si>
    <t>1511542836</t>
  </si>
  <si>
    <t>891</t>
  </si>
  <si>
    <t>Venkovní splašková kanalizace</t>
  </si>
  <si>
    <t>871263121</t>
  </si>
  <si>
    <t>Montáž kanalizačního potrubí z tvrdého PVC-U hladkého plnostěnného tuhost SN 8 DN 110</t>
  </si>
  <si>
    <t>-1089785778</t>
  </si>
  <si>
    <t>https://podminky.urs.cz/item/CS_URS_2025_01/871263121</t>
  </si>
  <si>
    <t>1,50+2,00*2</t>
  </si>
  <si>
    <t>28611118</t>
  </si>
  <si>
    <t>trubka kanalizační PVC-U plnostěnná jednovrstvá DN 110x1000mm SN8</t>
  </si>
  <si>
    <t>-1799604194</t>
  </si>
  <si>
    <t>5,50*1,03</t>
  </si>
  <si>
    <t>877260310</t>
  </si>
  <si>
    <t>Montáž tvarovek na kanalizačním plastovém potrubí z PP nebo PVC-U hladkého plnostěnného kolen, víček nebo hrdlových uzávěrů DN 100</t>
  </si>
  <si>
    <t>567812491</t>
  </si>
  <si>
    <t>https://podminky.urs.cz/item/CS_URS_2025_01/877260310</t>
  </si>
  <si>
    <t>28611351</t>
  </si>
  <si>
    <t>koleno kanalizační PVC KG 110x45°</t>
  </si>
  <si>
    <t>-1457300818</t>
  </si>
  <si>
    <t>877310330</t>
  </si>
  <si>
    <t>Montáž tvarovek na kanalizačním plastovém potrubí z PP nebo PVC-U hladkého plnostěnného spojek nebo redukcí DN 150</t>
  </si>
  <si>
    <t>1945204789</t>
  </si>
  <si>
    <t>https://podminky.urs.cz/item/CS_URS_2025_01/877310330</t>
  </si>
  <si>
    <t>28611504</t>
  </si>
  <si>
    <t>redukce kanalizační PVC 160/110</t>
  </si>
  <si>
    <t>898252373</t>
  </si>
  <si>
    <t>877310420</t>
  </si>
  <si>
    <t>Montáž tvarovek na kanalizačním plastovém potrubí z PP nebo PVC-U korugovaného nebo žebrovaného odboček DN 150</t>
  </si>
  <si>
    <t>1571669609</t>
  </si>
  <si>
    <t>https://podminky.urs.cz/item/CS_URS_2025_01/877310420</t>
  </si>
  <si>
    <t>"DN NUTNO UPŘESNIT PO ROZKRYTÍ"</t>
  </si>
  <si>
    <t>2   "na stávající potrubí"</t>
  </si>
  <si>
    <t>28611912</t>
  </si>
  <si>
    <t>odbočka kanalizační plastová s hrdlem KG 160/110/45°</t>
  </si>
  <si>
    <t>2031353376</t>
  </si>
  <si>
    <t>892271111</t>
  </si>
  <si>
    <t>Tlakové zkoušky vodou na potrubí DN 100 nebo 125</t>
  </si>
  <si>
    <t>-358484890</t>
  </si>
  <si>
    <t>https://podminky.urs.cz/item/CS_URS_2025_01/892271111</t>
  </si>
  <si>
    <t>89256312.r08</t>
  </si>
  <si>
    <t xml:space="preserve">Napojení stávajícího potrubí do revizní šachty </t>
  </si>
  <si>
    <t>-1928510114</t>
  </si>
  <si>
    <t>89256312.r07</t>
  </si>
  <si>
    <t>Napojení potrubí do revizní šachty a lapolu</t>
  </si>
  <si>
    <t>-1398120963</t>
  </si>
  <si>
    <t>451572111</t>
  </si>
  <si>
    <t>Lože pod potrubí, stoky a drobné objekty v otevřeném výkopu z kameniva drobného těženého 0 až 4 mm</t>
  </si>
  <si>
    <t>681539418</t>
  </si>
  <si>
    <t>https://podminky.urs.cz/item/CS_URS_2025_01/451572111</t>
  </si>
  <si>
    <t>0,15*0,60*5,50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</si>
  <si>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</si>
  <si>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</si>
  <si>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1454605458</t>
  </si>
  <si>
    <t>https://podminky.urs.cz/item/CS_URS_2025_01/998276101</t>
  </si>
  <si>
    <t>721</t>
  </si>
  <si>
    <t>Zdravotechnika - vnitřní kanalizace (včetně rozvodů pro přípravnu)</t>
  </si>
  <si>
    <t>721173401</t>
  </si>
  <si>
    <t>Potrubí z trub PVC SN4 svodné (ležaté) DN 110</t>
  </si>
  <si>
    <t>-593888571</t>
  </si>
  <si>
    <t>https://podminky.urs.cz/item/CS_URS_2025_01/721173401</t>
  </si>
  <si>
    <t>2,00*3</t>
  </si>
  <si>
    <t>721174025</t>
  </si>
  <si>
    <t>Potrubí z trub polypropylenových odpadní (svislé) DN 110</t>
  </si>
  <si>
    <t>-1659209484</t>
  </si>
  <si>
    <t>https://podminky.urs.cz/item/CS_URS_2025_01/721174025</t>
  </si>
  <si>
    <t>1,50*3</t>
  </si>
  <si>
    <t>721174042</t>
  </si>
  <si>
    <t>Potrubí z trub polypropylenových připojovací DN 40</t>
  </si>
  <si>
    <t>-1968349338</t>
  </si>
  <si>
    <t>https://podminky.urs.cz/item/CS_URS_2025_01/721174042</t>
  </si>
  <si>
    <t>6,00+2,00+4,00</t>
  </si>
  <si>
    <t>721174043</t>
  </si>
  <si>
    <t>Potrubí z trub polypropylenových připojovací DN 50</t>
  </si>
  <si>
    <t>-2009712928</t>
  </si>
  <si>
    <t>https://podminky.urs.cz/item/CS_URS_2025_01/721174043</t>
  </si>
  <si>
    <t>721174045</t>
  </si>
  <si>
    <t>Potrubí z trub polypropylenových připojovací DN 110</t>
  </si>
  <si>
    <t>-624241742</t>
  </si>
  <si>
    <t>https://podminky.urs.cz/item/CS_URS_2025_01/721174045</t>
  </si>
  <si>
    <t>721194104</t>
  </si>
  <si>
    <t>Vyměření přípojek na potrubí vyvedení a upevnění odpadních výpustek DN 40</t>
  </si>
  <si>
    <t>1353683748</t>
  </si>
  <si>
    <t>https://podminky.urs.cz/item/CS_URS_2025_01/721194104</t>
  </si>
  <si>
    <t>721194109</t>
  </si>
  <si>
    <t>Vyměření přípojek na potrubí vyvedení a upevnění odpadních výpustek DN 110</t>
  </si>
  <si>
    <t>792891875</t>
  </si>
  <si>
    <t>https://podminky.urs.cz/item/CS_URS_2025_01/721194109</t>
  </si>
  <si>
    <t>721226513</t>
  </si>
  <si>
    <t>Zápachové uzávěrky podomítkové (Pe) s krycí deskou pro pračku a myčku DN 40/50 s přípojem vody a elektřiny</t>
  </si>
  <si>
    <t>1138900748</t>
  </si>
  <si>
    <t>https://podminky.urs.cz/item/CS_URS_2025_01/721226513</t>
  </si>
  <si>
    <t>721290111</t>
  </si>
  <si>
    <t>Zkouška těsnosti kanalizace v objektech vodou do DN 125</t>
  </si>
  <si>
    <t>-2095325896</t>
  </si>
  <si>
    <t>https://podminky.urs.cz/item/CS_URS_2025_01/721290111</t>
  </si>
  <si>
    <t>72129011.r02</t>
  </si>
  <si>
    <t>Úprava kanalizace v m.č. 111 WC ženy - přemístění klozetové mísy</t>
  </si>
  <si>
    <t>1259773090</t>
  </si>
  <si>
    <t>998721121</t>
  </si>
  <si>
    <t>Přesun hmot pro vnitřní kanalizaci stanovený z hmotnosti přesunovaného materiálu vodorovná dopravní vzdálenost do 50 m ruční (bez užití mechanizace) v objektech výšky do 6 m</t>
  </si>
  <si>
    <t>-367568571</t>
  </si>
  <si>
    <t>https://podminky.urs.cz/item/CS_URS_2025_01/998721121</t>
  </si>
  <si>
    <t>72129011.r01</t>
  </si>
  <si>
    <t>Výpomocné práce pro vnitřní kanalizaci - sekání, průrazy, záhozy, zazdívky, začištění</t>
  </si>
  <si>
    <t>-1186187611</t>
  </si>
  <si>
    <t>722</t>
  </si>
  <si>
    <t>Zdravotechnika - vnitřní vodovod (včetně rozvodů pro přípravnu)</t>
  </si>
  <si>
    <t>722174002</t>
  </si>
  <si>
    <t>Potrubí z plastových trubek z polypropylenu PPR svařovaných polyfúzně PN 16 (SDR 7,4) D 20 x 2,8</t>
  </si>
  <si>
    <t>349574064</t>
  </si>
  <si>
    <t>https://podminky.urs.cz/item/CS_URS_2025_01/722174002</t>
  </si>
  <si>
    <t>2,50+6,00+9,00</t>
  </si>
  <si>
    <t>2,30*3+4,50+1,00+2,50*3</t>
  </si>
  <si>
    <t>4,90*2+2,50*4</t>
  </si>
  <si>
    <t>3,00*2+2,50*3</t>
  </si>
  <si>
    <t>722174003</t>
  </si>
  <si>
    <t>Potrubí z plastových trubek z polypropylenu PPR svařovaných polyfúzně PN 16 (SDR 7,4) D 25 x 3,5</t>
  </si>
  <si>
    <t>1665837780</t>
  </si>
  <si>
    <t>https://podminky.urs.cz/item/CS_URS_2025_01/722174003</t>
  </si>
  <si>
    <t>2,50*2+6,00*2+9,00*2</t>
  </si>
  <si>
    <t>722181231</t>
  </si>
  <si>
    <t>Ochrana potrubí termoizolačními trubicemi z pěnového polyetylenu PE přilepenými v příčných a podélných spojích, tloušťky izolace přes 9 do 13 mm, vnitřního průměru izolace DN do 22 mm</t>
  </si>
  <si>
    <t>-1869321984</t>
  </si>
  <si>
    <t>https://podminky.urs.cz/item/CS_URS_2025_01/722181231</t>
  </si>
  <si>
    <t>722181232</t>
  </si>
  <si>
    <t>Ochrana potrubí termoizolačními trubicemi z pěnového polyetylenu PE přilepenými v příčných a podélných spojích, tloušťky izolace přes 9 do 13 mm, vnitřního průměru izolace DN přes 22 do 45 mm</t>
  </si>
  <si>
    <t>-1838115103</t>
  </si>
  <si>
    <t>https://podminky.urs.cz/item/CS_URS_2025_01/722181232</t>
  </si>
  <si>
    <t>722190401</t>
  </si>
  <si>
    <t>Zřízení přípojek na potrubí vyvedení a upevnění výpustek do DN 25</t>
  </si>
  <si>
    <t>1131599342</t>
  </si>
  <si>
    <t>https://podminky.urs.cz/item/CS_URS_2025_01/722190401</t>
  </si>
  <si>
    <t>10+5</t>
  </si>
  <si>
    <t>722220112</t>
  </si>
  <si>
    <t>Armatury s jedním závitem nástěnky pro výtokový ventil G 3/4"</t>
  </si>
  <si>
    <t>-1274803428</t>
  </si>
  <si>
    <t>https://podminky.urs.cz/item/CS_URS_2025_01/722220112</t>
  </si>
  <si>
    <t>722220122</t>
  </si>
  <si>
    <t>Armatury s jedním závitem nástěnky pro baterii G 3/4"</t>
  </si>
  <si>
    <t>pár</t>
  </si>
  <si>
    <t>1283001102</t>
  </si>
  <si>
    <t>https://podminky.urs.cz/item/CS_URS_2025_01/722220122</t>
  </si>
  <si>
    <t>722232063</t>
  </si>
  <si>
    <t>Armatury se dvěma závity kulové kohouty PN 42 do 185 °C přímé vnitřní závit s vypouštěním G 1"</t>
  </si>
  <si>
    <t>1397843434</t>
  </si>
  <si>
    <t>https://podminky.urs.cz/item/CS_URS_2025_01/722232063</t>
  </si>
  <si>
    <t>722232062</t>
  </si>
  <si>
    <t>Armatury se dvěma závity kulové kohouty PN 42 do 185 °C přímé vnitřní závit s vypouštěním G 3/4"</t>
  </si>
  <si>
    <t>962142376</t>
  </si>
  <si>
    <t>https://podminky.urs.cz/item/CS_URS_2025_01/722232062</t>
  </si>
  <si>
    <t>722290246</t>
  </si>
  <si>
    <t>Zkoušky, proplach a desinfekce vodovodního potrubí zkoušky těsnosti vodovodního potrubí plastového do DN 40</t>
  </si>
  <si>
    <t>1375089228</t>
  </si>
  <si>
    <t>https://podminky.urs.cz/item/CS_URS_2025_01/722290246</t>
  </si>
  <si>
    <t>70,70+35,00</t>
  </si>
  <si>
    <t>722290234</t>
  </si>
  <si>
    <t>Zkoušky, proplach a desinfekce vodovodního potrubí proplach a desinfekce vodovodního potrubí do DN 80</t>
  </si>
  <si>
    <t>1316458779</t>
  </si>
  <si>
    <t>https://podminky.urs.cz/item/CS_URS_2025_01/722290234</t>
  </si>
  <si>
    <t>72229024.r02</t>
  </si>
  <si>
    <t>Úprava rozvodů vody v m.č. 111 WC ženy - přemístění klozetové mísy</t>
  </si>
  <si>
    <t>-2121846167</t>
  </si>
  <si>
    <t>998722121</t>
  </si>
  <si>
    <t>Přesun hmot pro vnitřní vodovod stanovený z hmotnosti přesunovaného materiálu vodorovná dopravní vzdálenost do 50 m ruční (bez užití mechanizace) v objektech výšky do 6 m</t>
  </si>
  <si>
    <t>-1954569280</t>
  </si>
  <si>
    <t>https://podminky.urs.cz/item/CS_URS_2025_01/998722121</t>
  </si>
  <si>
    <t>72229024.r01</t>
  </si>
  <si>
    <t>Výpomocné práce pro vnitřní vodovod - sekání, průrazy, záhozy, zazdívky, začištění</t>
  </si>
  <si>
    <t>-1926248001</t>
  </si>
  <si>
    <t>725</t>
  </si>
  <si>
    <t>Zdravotechnika - zařizovací předměty (vybavení přípravny není součástí tohoto rozpočtu)</t>
  </si>
  <si>
    <t>725110814</t>
  </si>
  <si>
    <t>Demontáž klozetů kombi</t>
  </si>
  <si>
    <t>soubor</t>
  </si>
  <si>
    <t>706334143</t>
  </si>
  <si>
    <t>https://podminky.urs.cz/item/CS_URS_2025_01/725110814</t>
  </si>
  <si>
    <t>"PŘEMÍSTĚNÍ"</t>
  </si>
  <si>
    <t>725119122</t>
  </si>
  <si>
    <t>Montáž klozetových mís kombi včetně dodávky manžety, šroubů a tmele</t>
  </si>
  <si>
    <t>-1238896154</t>
  </si>
  <si>
    <t>https://podminky.urs.cz/item/CS_URS_2025_01/725119122</t>
  </si>
  <si>
    <t>1    "m.č. 120 WC personál"</t>
  </si>
  <si>
    <t>1   "m.č. 111 - WC ženy PŘEMÍSTĚNÍ"</t>
  </si>
  <si>
    <t>64232051</t>
  </si>
  <si>
    <t>klozet keramický kombinovaný hluboké splachování odpad vodorovný bílý 630x360x770mm</t>
  </si>
  <si>
    <t>1037696166</t>
  </si>
  <si>
    <t>725119131</t>
  </si>
  <si>
    <t>Zařízení záchodů montáž klozetových sedátek standardních</t>
  </si>
  <si>
    <t>-710726676</t>
  </si>
  <si>
    <t>https://podminky.urs.cz/item/CS_URS_2025_01/725119131</t>
  </si>
  <si>
    <t>55167394</t>
  </si>
  <si>
    <t>sedátko klozetové duroplastové bílé antibakteriální</t>
  </si>
  <si>
    <t>-821578430</t>
  </si>
  <si>
    <t>725219102</t>
  </si>
  <si>
    <t>Umyvadla montáž umyvadel ostatních typů na šrouby včetně dodávky manžety,prodloužení,ventilu odpadního,kohoutů,zápachové uzávěrky,šroubů,pásky a tmele</t>
  </si>
  <si>
    <t>731396631</t>
  </si>
  <si>
    <t>https://podminky.urs.cz/item/CS_URS_2025_01/725219102</t>
  </si>
  <si>
    <t>64211005</t>
  </si>
  <si>
    <t>umyvadlo keramické závěsné bílé 550x420mm</t>
  </si>
  <si>
    <t>-1446010684</t>
  </si>
  <si>
    <t>725241901</t>
  </si>
  <si>
    <t>Sprchové vaničky montáž sprchových vaniček včetně dodávky zápachové uzávěrky, kolena, tmele, lepidla</t>
  </si>
  <si>
    <t>-885249345</t>
  </si>
  <si>
    <t>https://podminky.urs.cz/item/CS_URS_2025_01/725241901</t>
  </si>
  <si>
    <t>55423032</t>
  </si>
  <si>
    <t>vanička sprchová akrylátová čtvercová 900x900mm</t>
  </si>
  <si>
    <t>-588519909</t>
  </si>
  <si>
    <t>725244907</t>
  </si>
  <si>
    <t>Sprchové dveře a zástěny montáž sprchové zástěny rohové (kout)</t>
  </si>
  <si>
    <t>-2016803789</t>
  </si>
  <si>
    <t>https://podminky.urs.cz/item/CS_URS_2025_01/725244907</t>
  </si>
  <si>
    <t>55495021</t>
  </si>
  <si>
    <t>zástěna sprchového koutu čtyřdílná rámová skleněná tl 4 a 5mm se dvěma posuvnými díly na vaničku 900x900mm</t>
  </si>
  <si>
    <t>-294126100</t>
  </si>
  <si>
    <t>725829131</t>
  </si>
  <si>
    <t>Baterie umyvadlové montáž ostatních typů stojánkových G 1/2"</t>
  </si>
  <si>
    <t>1677934899</t>
  </si>
  <si>
    <t>https://podminky.urs.cz/item/CS_URS_2025_01/725829131</t>
  </si>
  <si>
    <t>55144006</t>
  </si>
  <si>
    <t>baterie umyvadlová stojánková páková nízkotlaká otáčivé ústí</t>
  </si>
  <si>
    <t>-295232899</t>
  </si>
  <si>
    <t>725849411</t>
  </si>
  <si>
    <t>Baterie sprchové montáž nástěnných baterií s nastavitelnou výškou sprchy</t>
  </si>
  <si>
    <t>1541474993</t>
  </si>
  <si>
    <t>https://podminky.urs.cz/item/CS_URS_2025_01/725849411</t>
  </si>
  <si>
    <t>55145535</t>
  </si>
  <si>
    <t>baterie sprchová podomítková páková chrom</t>
  </si>
  <si>
    <t>1690938544</t>
  </si>
  <si>
    <t>55145002</t>
  </si>
  <si>
    <t>kompletní sprchový set 050/1,0</t>
  </si>
  <si>
    <t>1614209714</t>
  </si>
  <si>
    <t>998725121</t>
  </si>
  <si>
    <t>Přesun hmot pro zařizovací předměty stanovený z hmotnosti přesunovaného materiálu vodorovná dopravní vzdálenost do 50 m ruční (bez užití mechanizace) v objektech výšky do 6 m</t>
  </si>
  <si>
    <t>-1118043879</t>
  </si>
  <si>
    <t>https://podminky.urs.cz/item/CS_URS_2025_01/998725121</t>
  </si>
  <si>
    <t>72599100.r01</t>
  </si>
  <si>
    <t>Výpomocné práce pro zařizovací předměty - sekání, průrazy, záhozy, zazdívky, začištění</t>
  </si>
  <si>
    <t>-544027840</t>
  </si>
  <si>
    <t>735151821</t>
  </si>
  <si>
    <t>Demontáž otopných těles panelových dvouřadých stavební délky do 1500 mm</t>
  </si>
  <si>
    <t>1528766117</t>
  </si>
  <si>
    <t>https://podminky.urs.cz/item/CS_URS_2025_01/735151821</t>
  </si>
  <si>
    <t>-1432577974</t>
  </si>
  <si>
    <t>4,00*2+1,50*2+1,00*2</t>
  </si>
  <si>
    <t>-295663743</t>
  </si>
  <si>
    <t>-603518919</t>
  </si>
  <si>
    <t>0,40*2+0,15*2   "potrubí ve zdi"</t>
  </si>
  <si>
    <t>-87894309</t>
  </si>
  <si>
    <t>-1434903420</t>
  </si>
  <si>
    <t>-110838319</t>
  </si>
  <si>
    <t>-906925656</t>
  </si>
  <si>
    <t>-1301424788</t>
  </si>
  <si>
    <t>371739302</t>
  </si>
  <si>
    <t>735152271</t>
  </si>
  <si>
    <t>Otopná tělesa panelová VK jednodesková PN 1,0 MPa, T do 110°C s jednou přídavnou přestupní plochou výšky tělesa 600 mm stavební délky / výkonu 400 mm / 401 W</t>
  </si>
  <si>
    <t>1473024103</t>
  </si>
  <si>
    <t>https://podminky.urs.cz/item/CS_URS_2025_01/735152271</t>
  </si>
  <si>
    <t>735152477</t>
  </si>
  <si>
    <t>Otopná tělesa panelová VK dvoudesková PN 1,0 MPa, T do 110°C s jednou přídavnou přestupní plochou výšky tělesa 600 mm stavební délky / výkonu 1000 mm / 1288 W</t>
  </si>
  <si>
    <t>-1950996816</t>
  </si>
  <si>
    <t>https://podminky.urs.cz/item/CS_URS_2025_01/735152477</t>
  </si>
  <si>
    <t>-119865347</t>
  </si>
  <si>
    <t>492298417</t>
  </si>
  <si>
    <t>7512</t>
  </si>
  <si>
    <t>Vzduchotechnika - zařízení č. 1.1 - sociální zařízení m.č. 120</t>
  </si>
  <si>
    <t>751133012</t>
  </si>
  <si>
    <t>Montáž ventilátoru diagonálního nízkotlakého potrubního nevýbušného, průměru přes 100 do 200 mm</t>
  </si>
  <si>
    <t>1791288049</t>
  </si>
  <si>
    <t>https://podminky.urs.cz/item/CS_URS_2025_01/751133012</t>
  </si>
  <si>
    <t>4291452.r02</t>
  </si>
  <si>
    <t>ventilátor axiální diagonální potrubní tříotáčkový plastový IP44 připojení D 160mm s doběhem</t>
  </si>
  <si>
    <t>-42561980</t>
  </si>
  <si>
    <t>751510042</t>
  </si>
  <si>
    <t>Vzduchotechnické potrubí z pozinkovaného plechu kruhové, trouba spirálně vinutá bez příruby, průměru přes 100 do 200 mm</t>
  </si>
  <si>
    <t>-1926784052</t>
  </si>
  <si>
    <t>https://podminky.urs.cz/item/CS_URS_2025_01/751510042</t>
  </si>
  <si>
    <t>751514740</t>
  </si>
  <si>
    <t>Montáž protidešťové stříšky nebo výfukové hlavice do plechového potrubí čtyřhranné bez příruby, průřezu přes 0,280 do 0,350 m2</t>
  </si>
  <si>
    <t>292807404</t>
  </si>
  <si>
    <t>https://podminky.urs.cz/item/CS_URS_2025_01/751514740</t>
  </si>
  <si>
    <t>42972901</t>
  </si>
  <si>
    <t>žaluzie protidešťová plastová s pevnými lamelami, pro potrubí D 160mm</t>
  </si>
  <si>
    <t>-81384766</t>
  </si>
  <si>
    <t>751322012</t>
  </si>
  <si>
    <t>Montáž talířových ventilů, anemostatů, dýz talířového ventilu, průměru přes 100 do 200 mm</t>
  </si>
  <si>
    <t>1048029154</t>
  </si>
  <si>
    <t>https://podminky.urs.cz/item/CS_URS_2025_01/751322012</t>
  </si>
  <si>
    <t>42972215</t>
  </si>
  <si>
    <t>ventil talířový pro odvod vzduchu kovový D 160mm</t>
  </si>
  <si>
    <t>-2017371851</t>
  </si>
  <si>
    <t>4297221.r05</t>
  </si>
  <si>
    <t>montážní kroužek s těsněním D 160mm</t>
  </si>
  <si>
    <t>-996611836</t>
  </si>
  <si>
    <t>751398031</t>
  </si>
  <si>
    <t>Montáž ostatních zařízení ventilační mřížky do dveří nebo desek průřezu do 0,040 m2</t>
  </si>
  <si>
    <t>1976047656</t>
  </si>
  <si>
    <t>https://podminky.urs.cz/item/CS_URS_2025_01/751398031</t>
  </si>
  <si>
    <t>4297200.r01</t>
  </si>
  <si>
    <t>dveřní mřížka PT 442x75</t>
  </si>
  <si>
    <t>2066914683</t>
  </si>
  <si>
    <t>75110010.r04</t>
  </si>
  <si>
    <t>Montáž pomocného materiálu (objímky,spojovací materiál,závěsy)</t>
  </si>
  <si>
    <t>-938430813</t>
  </si>
  <si>
    <t>1353080.r02</t>
  </si>
  <si>
    <t>materiál (kilogramová cena) - objímky, spojovací materiál, závěsy</t>
  </si>
  <si>
    <t>-254581024</t>
  </si>
  <si>
    <t>998751121</t>
  </si>
  <si>
    <t>Přesun hmot pro vzduchotechniku stanovený z hmotnosti přesunovaného materiálu vodorovná dopravní vzdálenost do 100 m ruční (bez užití mechanizace) v objektech výšky do 12 m</t>
  </si>
  <si>
    <t>72037035</t>
  </si>
  <si>
    <t>https://podminky.urs.cz/item/CS_URS_2025_01/998751121</t>
  </si>
  <si>
    <t>75110010.r02</t>
  </si>
  <si>
    <t>Výpomocné práce pro větrání</t>
  </si>
  <si>
    <t>2813726</t>
  </si>
  <si>
    <t>7513</t>
  </si>
  <si>
    <t>Vzduchotechnika - zařízení č. 2.1 - odtahová digestoř</t>
  </si>
  <si>
    <t>751377042</t>
  </si>
  <si>
    <t>Montáž odsávacích stropů, zákrytů odsávacího zákrytu (digestoř) průmyslového závěsného, průřezu přes 1,5 do 2,5 m2</t>
  </si>
  <si>
    <t>1836581915</t>
  </si>
  <si>
    <t>https://podminky.urs.cz/item/CS_URS_2025_01/751377042</t>
  </si>
  <si>
    <t>4295800.r01</t>
  </si>
  <si>
    <t>odtahová kuchyňská digestoř s ventilátorem, tukovým filtrem a osvětlením, nerez, max. výkon 1000 m3/hod, příkon 300W, napětí 230V, ovládání ručně</t>
  </si>
  <si>
    <t>-857261092</t>
  </si>
  <si>
    <t>-1542134054</t>
  </si>
  <si>
    <t>751514741</t>
  </si>
  <si>
    <t>Montáž protidešťové stříšky nebo výfukové hlavice do plechového potrubí čtyřhranné bez příruby, průřezu přes 0,350 do 0,420 m2</t>
  </si>
  <si>
    <t>-1022176215</t>
  </si>
  <si>
    <t>https://podminky.urs.cz/item/CS_URS_2025_01/751514741</t>
  </si>
  <si>
    <t>42972902</t>
  </si>
  <si>
    <t>žaluzie protidešťová plastová s pevnými lamelami, pro potrubí D 200mm</t>
  </si>
  <si>
    <t>1264611300</t>
  </si>
  <si>
    <t>-2137761146</t>
  </si>
  <si>
    <t>274625790</t>
  </si>
  <si>
    <t>197327832</t>
  </si>
  <si>
    <t>-1529886685</t>
  </si>
  <si>
    <t>7514</t>
  </si>
  <si>
    <t>Vzduchotechnika - větrání m.č. 111 a 110</t>
  </si>
  <si>
    <t>285068996</t>
  </si>
  <si>
    <t>-889507045</t>
  </si>
  <si>
    <t>-68355194</t>
  </si>
  <si>
    <t>149431906</t>
  </si>
  <si>
    <t>1434291731</t>
  </si>
  <si>
    <t>2076863500</t>
  </si>
  <si>
    <t>-2105538953</t>
  </si>
  <si>
    <t>384972093</t>
  </si>
  <si>
    <t>191410892</t>
  </si>
  <si>
    <t>-1267500810</t>
  </si>
  <si>
    <t>549280660</t>
  </si>
  <si>
    <t>1959616549</t>
  </si>
  <si>
    <t>739115904</t>
  </si>
  <si>
    <t>"TOPNÁ ZKOUŠKA"                   4</t>
  </si>
  <si>
    <t>"ZREGULOVÁNÍ SYSTÉMU"     4</t>
  </si>
  <si>
    <t>06 - VEDLEJŠÍ ROZPOČTOVÉ NÁKLADY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</si>
  <si>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</si>
  <si>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</si>
  <si>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</si>
  <si>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>VRN</t>
  </si>
  <si>
    <t>Vedlejší rozpočtové náklady</t>
  </si>
  <si>
    <t>VRN1</t>
  </si>
  <si>
    <t>Průzkumné, zeměměřičské a projektové práce</t>
  </si>
  <si>
    <t>012164000</t>
  </si>
  <si>
    <t>Vytyčení a zaměření inženýrských sítí</t>
  </si>
  <si>
    <t>kČ</t>
  </si>
  <si>
    <t>1024</t>
  </si>
  <si>
    <t>1976376274</t>
  </si>
  <si>
    <t>https://podminky.urs.cz/item/CS_URS_2025_01/012164000</t>
  </si>
  <si>
    <t>012203000</t>
  </si>
  <si>
    <t>Zeměměřičské práce před výstavbou</t>
  </si>
  <si>
    <t>1967519297</t>
  </si>
  <si>
    <t>https://podminky.urs.cz/item/CS_URS_2025_01/012203000</t>
  </si>
  <si>
    <t>012403000</t>
  </si>
  <si>
    <t>Zeměměřičské práce po výstavbě</t>
  </si>
  <si>
    <t>-1129862000</t>
  </si>
  <si>
    <t>https://podminky.urs.cz/item/CS_URS_2025_01/012403000</t>
  </si>
  <si>
    <t>013254000</t>
  </si>
  <si>
    <t>Dokumentace skutečného provedení stavby</t>
  </si>
  <si>
    <t>-1842841498</t>
  </si>
  <si>
    <t>https://podminky.urs.cz/item/CS_URS_2025_01/013254000</t>
  </si>
  <si>
    <t>VRN3</t>
  </si>
  <si>
    <t>Zařízení staveniště</t>
  </si>
  <si>
    <t>030001000</t>
  </si>
  <si>
    <t>762013095</t>
  </si>
  <si>
    <t>https://podminky.urs.cz/item/CS_URS_2025_01/030001000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</si>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</sst>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0" fillId="0" borderId="0" applyNumberFormat="0" applyFill="0" applyBorder="0" applyAlignment="0" applyProtection="0"/>
  </cellStyleXfs>
  <cellXfs count="32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0" fontId="8" fillId="0" borderId="16" xfId="0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0" fontId="23" fillId="0" borderId="16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7" fillId="0" borderId="23" xfId="0" applyFont="1" applyBorder="1" applyAlignment="1">
      <alignment horizontal="center" vertical="center"/>
    </xf>
    <xf numFmtId="49" fontId="37" fillId="0" borderId="23" xfId="0" applyNumberFormat="1" applyFont="1" applyBorder="1" applyAlignment="1">
      <alignment horizontal="left" vertical="center" wrapText="1"/>
    </xf>
    <xf numFmtId="0" fontId="37" fillId="0" borderId="23" xfId="0" applyFont="1" applyBorder="1" applyAlignment="1">
      <alignment horizontal="left" vertical="center" wrapText="1"/>
    </xf>
    <xf numFmtId="0" fontId="37" fillId="0" borderId="23" xfId="0" applyFont="1" applyBorder="1" applyAlignment="1">
      <alignment horizontal="center" vertical="center" wrapText="1"/>
    </xf>
    <xf numFmtId="167" fontId="37" fillId="0" borderId="23" xfId="0" applyNumberFormat="1" applyFont="1" applyBorder="1" applyAlignment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48" fillId="0" borderId="27" xfId="0" applyFont="1" applyBorder="1" applyAlignment="1">
      <alignment horizontal="left" vertical="center"/>
    </xf>
    <xf numFmtId="0" fontId="49" fillId="0" borderId="1" xfId="0" applyFont="1" applyBorder="1" applyAlignment="1">
      <alignment vertical="top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49" fontId="49" fillId="0" borderId="1" xfId="0" applyNumberFormat="1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wrapText="1"/>
    </xf>
    <xf numFmtId="0" fontId="40" fillId="0" borderId="1" xfId="0" applyFont="1" applyBorder="1" applyAlignment="1">
      <alignment horizontal="center" vertical="center" wrapText="1"/>
    </xf>
    <xf numFmtId="49" fontId="42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0" borderId="29" xfId="0" applyFont="1" applyBorder="1" applyAlignment="1">
      <alignment horizontal="left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1/766622131" TargetMode="External"/><Relationship Id="rId21" Type="http://schemas.openxmlformats.org/officeDocument/2006/relationships/hyperlink" Target="https://podminky.urs.cz/item/CS_URS_2025_01/311272223" TargetMode="External"/><Relationship Id="rId42" Type="http://schemas.openxmlformats.org/officeDocument/2006/relationships/hyperlink" Target="https://podminky.urs.cz/item/CS_URS_2025_01/631311115" TargetMode="External"/><Relationship Id="rId63" Type="http://schemas.openxmlformats.org/officeDocument/2006/relationships/hyperlink" Target="https://podminky.urs.cz/item/CS_URS_2025_01/762841811" TargetMode="External"/><Relationship Id="rId84" Type="http://schemas.openxmlformats.org/officeDocument/2006/relationships/hyperlink" Target="https://podminky.urs.cz/item/CS_URS_2025_01/734261402" TargetMode="External"/><Relationship Id="rId138" Type="http://schemas.openxmlformats.org/officeDocument/2006/relationships/hyperlink" Target="https://podminky.urs.cz/item/CS_URS_2025_01/783317101" TargetMode="External"/><Relationship Id="rId107" Type="http://schemas.openxmlformats.org/officeDocument/2006/relationships/hyperlink" Target="https://podminky.urs.cz/item/CS_URS_2025_01/764541405" TargetMode="External"/><Relationship Id="rId11" Type="http://schemas.openxmlformats.org/officeDocument/2006/relationships/hyperlink" Target="https://podminky.urs.cz/item/CS_URS_2025_01/274361821" TargetMode="External"/><Relationship Id="rId32" Type="http://schemas.openxmlformats.org/officeDocument/2006/relationships/hyperlink" Target="https://podminky.urs.cz/item/CS_URS_2025_01/612142001" TargetMode="External"/><Relationship Id="rId53" Type="http://schemas.openxmlformats.org/officeDocument/2006/relationships/hyperlink" Target="https://podminky.urs.cz/item/CS_URS_2025_01/944511111" TargetMode="External"/><Relationship Id="rId74" Type="http://schemas.openxmlformats.org/officeDocument/2006/relationships/hyperlink" Target="https://podminky.urs.cz/item/CS_URS_2025_01/711141559" TargetMode="External"/><Relationship Id="rId128" Type="http://schemas.openxmlformats.org/officeDocument/2006/relationships/hyperlink" Target="https://podminky.urs.cz/item/CS_URS_2025_01/771121011" TargetMode="External"/><Relationship Id="rId149" Type="http://schemas.openxmlformats.org/officeDocument/2006/relationships/hyperlink" Target="https://podminky.urs.cz/item/CS_URS_2025_01/HZS2231" TargetMode="External"/><Relationship Id="rId5" Type="http://schemas.openxmlformats.org/officeDocument/2006/relationships/hyperlink" Target="https://podminky.urs.cz/item/CS_URS_2025_01/171201231" TargetMode="External"/><Relationship Id="rId95" Type="http://schemas.openxmlformats.org/officeDocument/2006/relationships/hyperlink" Target="https://podminky.urs.cz/item/CS_URS_2025_01/762341026" TargetMode="External"/><Relationship Id="rId22" Type="http://schemas.openxmlformats.org/officeDocument/2006/relationships/hyperlink" Target="https://podminky.urs.cz/item/CS_URS_2025_01/953312122" TargetMode="External"/><Relationship Id="rId27" Type="http://schemas.openxmlformats.org/officeDocument/2006/relationships/hyperlink" Target="https://podminky.urs.cz/item/CS_URS_2025_01/417352311" TargetMode="External"/><Relationship Id="rId43" Type="http://schemas.openxmlformats.org/officeDocument/2006/relationships/hyperlink" Target="https://podminky.urs.cz/item/CS_URS_2025_01/631319171" TargetMode="External"/><Relationship Id="rId48" Type="http://schemas.openxmlformats.org/officeDocument/2006/relationships/hyperlink" Target="https://podminky.urs.cz/item/CS_URS_2025_01/949121212" TargetMode="External"/><Relationship Id="rId64" Type="http://schemas.openxmlformats.org/officeDocument/2006/relationships/hyperlink" Target="https://podminky.urs.cz/item/CS_URS_2025_01/762341931" TargetMode="External"/><Relationship Id="rId69" Type="http://schemas.openxmlformats.org/officeDocument/2006/relationships/hyperlink" Target="https://podminky.urs.cz/item/CS_URS_2025_01/997013811" TargetMode="External"/><Relationship Id="rId113" Type="http://schemas.openxmlformats.org/officeDocument/2006/relationships/hyperlink" Target="https://podminky.urs.cz/item/CS_URS_2025_01/765151021" TargetMode="External"/><Relationship Id="rId118" Type="http://schemas.openxmlformats.org/officeDocument/2006/relationships/hyperlink" Target="https://podminky.urs.cz/item/CS_URS_2025_01/766694116" TargetMode="External"/><Relationship Id="rId134" Type="http://schemas.openxmlformats.org/officeDocument/2006/relationships/hyperlink" Target="https://podminky.urs.cz/item/CS_URS_2025_01/998771121" TargetMode="External"/><Relationship Id="rId139" Type="http://schemas.openxmlformats.org/officeDocument/2006/relationships/hyperlink" Target="https://podminky.urs.cz/item/CS_URS_2025_01/783213011" TargetMode="External"/><Relationship Id="rId80" Type="http://schemas.openxmlformats.org/officeDocument/2006/relationships/hyperlink" Target="https://podminky.urs.cz/item/CS_URS_2025_01/733291101" TargetMode="External"/><Relationship Id="rId85" Type="http://schemas.openxmlformats.org/officeDocument/2006/relationships/hyperlink" Target="https://podminky.urs.cz/item/CS_URS_2025_01/734221532" TargetMode="External"/><Relationship Id="rId150" Type="http://schemas.openxmlformats.org/officeDocument/2006/relationships/hyperlink" Target="https://podminky.urs.cz/item/CS_URS_2025_01/HZS4212" TargetMode="External"/><Relationship Id="rId12" Type="http://schemas.openxmlformats.org/officeDocument/2006/relationships/hyperlink" Target="https://podminky.urs.cz/item/CS_URS_2025_01/311113224" TargetMode="External"/><Relationship Id="rId17" Type="http://schemas.openxmlformats.org/officeDocument/2006/relationships/hyperlink" Target="https://podminky.urs.cz/item/CS_URS_2025_01/271532212" TargetMode="External"/><Relationship Id="rId33" Type="http://schemas.openxmlformats.org/officeDocument/2006/relationships/hyperlink" Target="https://podminky.urs.cz/item/CS_URS_2025_01/622385202" TargetMode="External"/><Relationship Id="rId38" Type="http://schemas.openxmlformats.org/officeDocument/2006/relationships/hyperlink" Target="https://podminky.urs.cz/item/CS_URS_2025_01/622531012" TargetMode="External"/><Relationship Id="rId59" Type="http://schemas.openxmlformats.org/officeDocument/2006/relationships/hyperlink" Target="https://podminky.urs.cz/item/CS_URS_2025_01/764002811" TargetMode="External"/><Relationship Id="rId103" Type="http://schemas.openxmlformats.org/officeDocument/2006/relationships/hyperlink" Target="https://podminky.urs.cz/item/CS_URS_2025_01/998763331" TargetMode="External"/><Relationship Id="rId108" Type="http://schemas.openxmlformats.org/officeDocument/2006/relationships/hyperlink" Target="https://podminky.urs.cz/item/CS_URS_2025_01/764541446" TargetMode="External"/><Relationship Id="rId124" Type="http://schemas.openxmlformats.org/officeDocument/2006/relationships/hyperlink" Target="https://podminky.urs.cz/item/CS_URS_2025_01/767662110" TargetMode="External"/><Relationship Id="rId129" Type="http://schemas.openxmlformats.org/officeDocument/2006/relationships/hyperlink" Target="https://podminky.urs.cz/item/CS_URS_2025_01/771151021" TargetMode="External"/><Relationship Id="rId54" Type="http://schemas.openxmlformats.org/officeDocument/2006/relationships/hyperlink" Target="https://podminky.urs.cz/item/CS_URS_2025_01/944511211" TargetMode="External"/><Relationship Id="rId70" Type="http://schemas.openxmlformats.org/officeDocument/2006/relationships/hyperlink" Target="https://podminky.urs.cz/item/CS_URS_2025_01/997013814" TargetMode="External"/><Relationship Id="rId75" Type="http://schemas.openxmlformats.org/officeDocument/2006/relationships/hyperlink" Target="https://podminky.urs.cz/item/CS_URS_2025_01/998711121" TargetMode="External"/><Relationship Id="rId91" Type="http://schemas.openxmlformats.org/officeDocument/2006/relationships/hyperlink" Target="https://podminky.urs.cz/item/CS_URS_2025_01/762395000" TargetMode="External"/><Relationship Id="rId96" Type="http://schemas.openxmlformats.org/officeDocument/2006/relationships/hyperlink" Target="https://podminky.urs.cz/item/CS_URS_2025_01/762842131" TargetMode="External"/><Relationship Id="rId140" Type="http://schemas.openxmlformats.org/officeDocument/2006/relationships/hyperlink" Target="https://podminky.urs.cz/item/CS_URS_2025_01/783201201" TargetMode="External"/><Relationship Id="rId145" Type="http://schemas.openxmlformats.org/officeDocument/2006/relationships/hyperlink" Target="https://podminky.urs.cz/item/CS_URS_2025_01/784211121" TargetMode="External"/><Relationship Id="rId1" Type="http://schemas.openxmlformats.org/officeDocument/2006/relationships/hyperlink" Target="https://podminky.urs.cz/item/CS_URS_2025_01/121151103" TargetMode="External"/><Relationship Id="rId6" Type="http://schemas.openxmlformats.org/officeDocument/2006/relationships/hyperlink" Target="https://podminky.urs.cz/item/CS_URS_2025_01/181351003" TargetMode="External"/><Relationship Id="rId23" Type="http://schemas.openxmlformats.org/officeDocument/2006/relationships/hyperlink" Target="https://podminky.urs.cz/item/CS_URS_2025_01/342272245" TargetMode="External"/><Relationship Id="rId28" Type="http://schemas.openxmlformats.org/officeDocument/2006/relationships/hyperlink" Target="https://podminky.urs.cz/item/CS_URS_2025_01/417321414" TargetMode="External"/><Relationship Id="rId49" Type="http://schemas.openxmlformats.org/officeDocument/2006/relationships/hyperlink" Target="https://podminky.urs.cz/item/CS_URS_2025_01/949121812" TargetMode="External"/><Relationship Id="rId114" Type="http://schemas.openxmlformats.org/officeDocument/2006/relationships/hyperlink" Target="https://podminky.urs.cz/item/CS_URS_2025_01/765151041" TargetMode="External"/><Relationship Id="rId119" Type="http://schemas.openxmlformats.org/officeDocument/2006/relationships/hyperlink" Target="https://podminky.urs.cz/item/CS_URS_2025_01/766660001" TargetMode="External"/><Relationship Id="rId44" Type="http://schemas.openxmlformats.org/officeDocument/2006/relationships/hyperlink" Target="https://podminky.urs.cz/item/CS_URS_2025_01/631362021" TargetMode="External"/><Relationship Id="rId60" Type="http://schemas.openxmlformats.org/officeDocument/2006/relationships/hyperlink" Target="https://podminky.urs.cz/item/CS_URS_2025_01/764004801" TargetMode="External"/><Relationship Id="rId65" Type="http://schemas.openxmlformats.org/officeDocument/2006/relationships/hyperlink" Target="https://podminky.urs.cz/item/CS_URS_2025_01/765151801" TargetMode="External"/><Relationship Id="rId81" Type="http://schemas.openxmlformats.org/officeDocument/2006/relationships/hyperlink" Target="https://podminky.urs.cz/item/CS_URS_2025_01/733811242" TargetMode="External"/><Relationship Id="rId86" Type="http://schemas.openxmlformats.org/officeDocument/2006/relationships/hyperlink" Target="https://podminky.urs.cz/item/CS_URS_2025_01/734221682" TargetMode="External"/><Relationship Id="rId130" Type="http://schemas.openxmlformats.org/officeDocument/2006/relationships/hyperlink" Target="https://podminky.urs.cz/item/CS_URS_2025_01/771574416" TargetMode="External"/><Relationship Id="rId135" Type="http://schemas.openxmlformats.org/officeDocument/2006/relationships/hyperlink" Target="https://podminky.urs.cz/item/CS_URS_2025_01/783301311" TargetMode="External"/><Relationship Id="rId151" Type="http://schemas.openxmlformats.org/officeDocument/2006/relationships/drawing" Target="../drawings/drawing2.xml"/><Relationship Id="rId13" Type="http://schemas.openxmlformats.org/officeDocument/2006/relationships/hyperlink" Target="https://podminky.urs.cz/item/CS_URS_2025_01/311361821" TargetMode="External"/><Relationship Id="rId18" Type="http://schemas.openxmlformats.org/officeDocument/2006/relationships/hyperlink" Target="https://podminky.urs.cz/item/CS_URS_2025_01/273313611" TargetMode="External"/><Relationship Id="rId39" Type="http://schemas.openxmlformats.org/officeDocument/2006/relationships/hyperlink" Target="https://podminky.urs.cz/item/CS_URS_2025_01/629991011" TargetMode="External"/><Relationship Id="rId109" Type="http://schemas.openxmlformats.org/officeDocument/2006/relationships/hyperlink" Target="https://podminky.urs.cz/item/CS_URS_2025_01/764548423" TargetMode="External"/><Relationship Id="rId34" Type="http://schemas.openxmlformats.org/officeDocument/2006/relationships/hyperlink" Target="https://podminky.urs.cz/item/CS_URS_2025_01/612321131" TargetMode="External"/><Relationship Id="rId50" Type="http://schemas.openxmlformats.org/officeDocument/2006/relationships/hyperlink" Target="https://podminky.urs.cz/item/CS_URS_2025_01/941311111" TargetMode="External"/><Relationship Id="rId55" Type="http://schemas.openxmlformats.org/officeDocument/2006/relationships/hyperlink" Target="https://podminky.urs.cz/item/CS_URS_2025_01/944511811" TargetMode="External"/><Relationship Id="rId76" Type="http://schemas.openxmlformats.org/officeDocument/2006/relationships/hyperlink" Target="https://podminky.urs.cz/item/CS_URS_2025_01/713121111" TargetMode="External"/><Relationship Id="rId97" Type="http://schemas.openxmlformats.org/officeDocument/2006/relationships/hyperlink" Target="https://podminky.urs.cz/item/CS_URS_2025_01/762895000" TargetMode="External"/><Relationship Id="rId104" Type="http://schemas.openxmlformats.org/officeDocument/2006/relationships/hyperlink" Target="https://podminky.urs.cz/item/CS_URS_2025_01/764242403" TargetMode="External"/><Relationship Id="rId120" Type="http://schemas.openxmlformats.org/officeDocument/2006/relationships/hyperlink" Target="https://podminky.urs.cz/item/CS_URS_2025_01/766660751" TargetMode="External"/><Relationship Id="rId125" Type="http://schemas.openxmlformats.org/officeDocument/2006/relationships/hyperlink" Target="https://podminky.urs.cz/item/CS_URS_2025_01/998767121" TargetMode="External"/><Relationship Id="rId141" Type="http://schemas.openxmlformats.org/officeDocument/2006/relationships/hyperlink" Target="https://podminky.urs.cz/item/CS_URS_2025_01/783214101" TargetMode="External"/><Relationship Id="rId146" Type="http://schemas.openxmlformats.org/officeDocument/2006/relationships/hyperlink" Target="https://podminky.urs.cz/item/CS_URS_2025_01/784211101" TargetMode="External"/><Relationship Id="rId7" Type="http://schemas.openxmlformats.org/officeDocument/2006/relationships/hyperlink" Target="https://podminky.urs.cz/item/CS_URS_2025_01/167151101" TargetMode="External"/><Relationship Id="rId71" Type="http://schemas.openxmlformats.org/officeDocument/2006/relationships/hyperlink" Target="https://podminky.urs.cz/item/CS_URS_2025_01/997013631" TargetMode="External"/><Relationship Id="rId92" Type="http://schemas.openxmlformats.org/officeDocument/2006/relationships/hyperlink" Target="https://podminky.urs.cz/item/CS_URS_2025_01/953961114" TargetMode="External"/><Relationship Id="rId2" Type="http://schemas.openxmlformats.org/officeDocument/2006/relationships/hyperlink" Target="https://podminky.urs.cz/item/CS_URS_2025_01/132251101" TargetMode="External"/><Relationship Id="rId29" Type="http://schemas.openxmlformats.org/officeDocument/2006/relationships/hyperlink" Target="https://podminky.urs.cz/item/CS_URS_2025_01/417361821" TargetMode="External"/><Relationship Id="rId24" Type="http://schemas.openxmlformats.org/officeDocument/2006/relationships/hyperlink" Target="https://podminky.urs.cz/item/CS_URS_2025_01/342291121" TargetMode="External"/><Relationship Id="rId40" Type="http://schemas.openxmlformats.org/officeDocument/2006/relationships/hyperlink" Target="https://podminky.urs.cz/item/CS_URS_2025_01/629135101" TargetMode="External"/><Relationship Id="rId45" Type="http://schemas.openxmlformats.org/officeDocument/2006/relationships/hyperlink" Target="https://podminky.urs.cz/item/CS_URS_2025_01/634112113" TargetMode="External"/><Relationship Id="rId66" Type="http://schemas.openxmlformats.org/officeDocument/2006/relationships/hyperlink" Target="https://podminky.urs.cz/item/CS_URS_2025_01/765151805" TargetMode="External"/><Relationship Id="rId87" Type="http://schemas.openxmlformats.org/officeDocument/2006/relationships/hyperlink" Target="https://podminky.urs.cz/item/CS_URS_2025_01/735152577" TargetMode="External"/><Relationship Id="rId110" Type="http://schemas.openxmlformats.org/officeDocument/2006/relationships/hyperlink" Target="https://podminky.urs.cz/item/CS_URS_2025_01/764001901" TargetMode="External"/><Relationship Id="rId115" Type="http://schemas.openxmlformats.org/officeDocument/2006/relationships/hyperlink" Target="https://podminky.urs.cz/item/CS_URS_2025_01/765193001" TargetMode="External"/><Relationship Id="rId131" Type="http://schemas.openxmlformats.org/officeDocument/2006/relationships/hyperlink" Target="https://podminky.urs.cz/item/CS_URS_2025_01/771474113" TargetMode="External"/><Relationship Id="rId136" Type="http://schemas.openxmlformats.org/officeDocument/2006/relationships/hyperlink" Target="https://podminky.urs.cz/item/CS_URS_2025_01/783314101" TargetMode="External"/><Relationship Id="rId61" Type="http://schemas.openxmlformats.org/officeDocument/2006/relationships/hyperlink" Target="https://podminky.urs.cz/item/CS_URS_2025_01/764004841" TargetMode="External"/><Relationship Id="rId82" Type="http://schemas.openxmlformats.org/officeDocument/2006/relationships/hyperlink" Target="https://podminky.urs.cz/item/CS_URS_2025_01/733291902" TargetMode="External"/><Relationship Id="rId19" Type="http://schemas.openxmlformats.org/officeDocument/2006/relationships/hyperlink" Target="https://podminky.urs.cz/item/CS_URS_2025_01/273362021" TargetMode="External"/><Relationship Id="rId14" Type="http://schemas.openxmlformats.org/officeDocument/2006/relationships/hyperlink" Target="https://podminky.urs.cz/item/CS_URS_2025_01/953331112" TargetMode="External"/><Relationship Id="rId30" Type="http://schemas.openxmlformats.org/officeDocument/2006/relationships/hyperlink" Target="https://podminky.urs.cz/item/CS_URS_2025_01/417361221" TargetMode="External"/><Relationship Id="rId35" Type="http://schemas.openxmlformats.org/officeDocument/2006/relationships/hyperlink" Target="https://podminky.urs.cz/item/CS_URS_2025_01/619991005" TargetMode="External"/><Relationship Id="rId56" Type="http://schemas.openxmlformats.org/officeDocument/2006/relationships/hyperlink" Target="https://podminky.urs.cz/item/CS_URS_2025_01/993111111" TargetMode="External"/><Relationship Id="rId77" Type="http://schemas.openxmlformats.org/officeDocument/2006/relationships/hyperlink" Target="https://podminky.urs.cz/item/CS_URS_2025_01/713151111" TargetMode="External"/><Relationship Id="rId100" Type="http://schemas.openxmlformats.org/officeDocument/2006/relationships/hyperlink" Target="https://podminky.urs.cz/item/CS_URS_2025_01/763131714" TargetMode="External"/><Relationship Id="rId105" Type="http://schemas.openxmlformats.org/officeDocument/2006/relationships/hyperlink" Target="https://podminky.urs.cz/item/CS_URS_2025_01/764242434" TargetMode="External"/><Relationship Id="rId126" Type="http://schemas.openxmlformats.org/officeDocument/2006/relationships/hyperlink" Target="https://podminky.urs.cz/item/CS_URS_2025_01/771111011" TargetMode="External"/><Relationship Id="rId147" Type="http://schemas.openxmlformats.org/officeDocument/2006/relationships/hyperlink" Target="https://podminky.urs.cz/item/CS_URS_2025_01/784211163" TargetMode="External"/><Relationship Id="rId8" Type="http://schemas.openxmlformats.org/officeDocument/2006/relationships/hyperlink" Target="https://podminky.urs.cz/item/CS_URS_2025_01/162251102" TargetMode="External"/><Relationship Id="rId51" Type="http://schemas.openxmlformats.org/officeDocument/2006/relationships/hyperlink" Target="https://podminky.urs.cz/item/CS_URS_2025_01/941311211" TargetMode="External"/><Relationship Id="rId72" Type="http://schemas.openxmlformats.org/officeDocument/2006/relationships/hyperlink" Target="https://podminky.urs.cz/item/CS_URS_2025_01/998011001" TargetMode="External"/><Relationship Id="rId93" Type="http://schemas.openxmlformats.org/officeDocument/2006/relationships/hyperlink" Target="https://podminky.urs.cz/item/CS_URS_2025_01/953965133" TargetMode="External"/><Relationship Id="rId98" Type="http://schemas.openxmlformats.org/officeDocument/2006/relationships/hyperlink" Target="https://podminky.urs.cz/item/CS_URS_2025_01/998762121" TargetMode="External"/><Relationship Id="rId121" Type="http://schemas.openxmlformats.org/officeDocument/2006/relationships/hyperlink" Target="https://podminky.urs.cz/item/CS_URS_2025_01/766660752" TargetMode="External"/><Relationship Id="rId142" Type="http://schemas.openxmlformats.org/officeDocument/2006/relationships/hyperlink" Target="https://podminky.urs.cz/item/CS_URS_2025_01/783218211" TargetMode="External"/><Relationship Id="rId3" Type="http://schemas.openxmlformats.org/officeDocument/2006/relationships/hyperlink" Target="https://podminky.urs.cz/item/CS_URS_2025_01/162651111" TargetMode="External"/><Relationship Id="rId25" Type="http://schemas.openxmlformats.org/officeDocument/2006/relationships/hyperlink" Target="https://podminky.urs.cz/item/CS_URS_2025_01/317142442" TargetMode="External"/><Relationship Id="rId46" Type="http://schemas.openxmlformats.org/officeDocument/2006/relationships/hyperlink" Target="https://podminky.urs.cz/item/CS_URS_2025_01/642944121" TargetMode="External"/><Relationship Id="rId67" Type="http://schemas.openxmlformats.org/officeDocument/2006/relationships/hyperlink" Target="https://podminky.urs.cz/item/CS_URS_2025_01/765191901" TargetMode="External"/><Relationship Id="rId116" Type="http://schemas.openxmlformats.org/officeDocument/2006/relationships/hyperlink" Target="https://podminky.urs.cz/item/CS_URS_2025_01/998765121" TargetMode="External"/><Relationship Id="rId137" Type="http://schemas.openxmlformats.org/officeDocument/2006/relationships/hyperlink" Target="https://podminky.urs.cz/item/CS_URS_2025_01/783315101" TargetMode="External"/><Relationship Id="rId20" Type="http://schemas.openxmlformats.org/officeDocument/2006/relationships/hyperlink" Target="https://podminky.urs.cz/item/CS_URS_2025_01/953312122" TargetMode="External"/><Relationship Id="rId41" Type="http://schemas.openxmlformats.org/officeDocument/2006/relationships/hyperlink" Target="https://podminky.urs.cz/item/CS_URS_2025_01/632481213" TargetMode="External"/><Relationship Id="rId62" Type="http://schemas.openxmlformats.org/officeDocument/2006/relationships/hyperlink" Target="https://podminky.urs.cz/item/CS_URS_2025_01/764004861" TargetMode="External"/><Relationship Id="rId83" Type="http://schemas.openxmlformats.org/officeDocument/2006/relationships/hyperlink" Target="https://podminky.urs.cz/item/CS_URS_2025_01/733293902" TargetMode="External"/><Relationship Id="rId88" Type="http://schemas.openxmlformats.org/officeDocument/2006/relationships/hyperlink" Target="https://podminky.urs.cz/item/CS_URS_2025_01/998733121" TargetMode="External"/><Relationship Id="rId111" Type="http://schemas.openxmlformats.org/officeDocument/2006/relationships/hyperlink" Target="https://podminky.urs.cz/item/CS_URS_2025_01/998764121" TargetMode="External"/><Relationship Id="rId132" Type="http://schemas.openxmlformats.org/officeDocument/2006/relationships/hyperlink" Target="https://podminky.urs.cz/item/CS_URS_2025_01/771591184" TargetMode="External"/><Relationship Id="rId15" Type="http://schemas.openxmlformats.org/officeDocument/2006/relationships/hyperlink" Target="https://podminky.urs.cz/item/CS_URS_2025_01/171152501" TargetMode="External"/><Relationship Id="rId36" Type="http://schemas.openxmlformats.org/officeDocument/2006/relationships/hyperlink" Target="https://podminky.urs.cz/item/CS_URS_2025_01/622131121" TargetMode="External"/><Relationship Id="rId57" Type="http://schemas.openxmlformats.org/officeDocument/2006/relationships/hyperlink" Target="https://podminky.urs.cz/item/CS_URS_2025_01/952901111" TargetMode="External"/><Relationship Id="rId106" Type="http://schemas.openxmlformats.org/officeDocument/2006/relationships/hyperlink" Target="https://podminky.urs.cz/item/CS_URS_2025_01/764246401" TargetMode="External"/><Relationship Id="rId127" Type="http://schemas.openxmlformats.org/officeDocument/2006/relationships/hyperlink" Target="https://podminky.urs.cz/item/CS_URS_2025_01/771121022" TargetMode="External"/><Relationship Id="rId10" Type="http://schemas.openxmlformats.org/officeDocument/2006/relationships/hyperlink" Target="https://podminky.urs.cz/item/CS_URS_2025_01/274313611" TargetMode="External"/><Relationship Id="rId31" Type="http://schemas.openxmlformats.org/officeDocument/2006/relationships/hyperlink" Target="https://podminky.urs.cz/item/CS_URS_2025_01/612131121" TargetMode="External"/><Relationship Id="rId52" Type="http://schemas.openxmlformats.org/officeDocument/2006/relationships/hyperlink" Target="https://podminky.urs.cz/item/CS_URS_2025_01/941311811" TargetMode="External"/><Relationship Id="rId73" Type="http://schemas.openxmlformats.org/officeDocument/2006/relationships/hyperlink" Target="https://podminky.urs.cz/item/CS_URS_2025_01/711111001" TargetMode="External"/><Relationship Id="rId78" Type="http://schemas.openxmlformats.org/officeDocument/2006/relationships/hyperlink" Target="https://podminky.urs.cz/item/CS_URS_2025_01/998713121" TargetMode="External"/><Relationship Id="rId94" Type="http://schemas.openxmlformats.org/officeDocument/2006/relationships/hyperlink" Target="https://podminky.urs.cz/item/CS_URS_2025_01/763732113" TargetMode="External"/><Relationship Id="rId99" Type="http://schemas.openxmlformats.org/officeDocument/2006/relationships/hyperlink" Target="https://podminky.urs.cz/item/CS_URS_2025_01/763131511" TargetMode="External"/><Relationship Id="rId101" Type="http://schemas.openxmlformats.org/officeDocument/2006/relationships/hyperlink" Target="https://podminky.urs.cz/item/CS_URS_2025_01/763131751" TargetMode="External"/><Relationship Id="rId122" Type="http://schemas.openxmlformats.org/officeDocument/2006/relationships/hyperlink" Target="https://podminky.urs.cz/item/CS_URS_2025_01/766660729" TargetMode="External"/><Relationship Id="rId143" Type="http://schemas.openxmlformats.org/officeDocument/2006/relationships/hyperlink" Target="https://podminky.urs.cz/item/CS_URS_2025_01/784111001" TargetMode="External"/><Relationship Id="rId148" Type="http://schemas.openxmlformats.org/officeDocument/2006/relationships/hyperlink" Target="https://podminky.urs.cz/item/CS_URS_2025_01/784171101" TargetMode="External"/><Relationship Id="rId4" Type="http://schemas.openxmlformats.org/officeDocument/2006/relationships/hyperlink" Target="https://podminky.urs.cz/item/CS_URS_2025_01/167151101" TargetMode="External"/><Relationship Id="rId9" Type="http://schemas.openxmlformats.org/officeDocument/2006/relationships/hyperlink" Target="https://podminky.urs.cz/item/CS_URS_2025_01/181411121" TargetMode="External"/><Relationship Id="rId26" Type="http://schemas.openxmlformats.org/officeDocument/2006/relationships/hyperlink" Target="https://podminky.urs.cz/item/CS_URS_2025_01/346244341" TargetMode="External"/><Relationship Id="rId47" Type="http://schemas.openxmlformats.org/officeDocument/2006/relationships/hyperlink" Target="https://podminky.urs.cz/item/CS_URS_2025_01/949121112" TargetMode="External"/><Relationship Id="rId68" Type="http://schemas.openxmlformats.org/officeDocument/2006/relationships/hyperlink" Target="https://podminky.urs.cz/item/CS_URS_2025_01/978035123" TargetMode="External"/><Relationship Id="rId89" Type="http://schemas.openxmlformats.org/officeDocument/2006/relationships/hyperlink" Target="https://podminky.urs.cz/item/CS_URS_2025_01/HZS2221" TargetMode="External"/><Relationship Id="rId112" Type="http://schemas.openxmlformats.org/officeDocument/2006/relationships/hyperlink" Target="https://podminky.urs.cz/item/CS_URS_2025_01/765151001" TargetMode="External"/><Relationship Id="rId133" Type="http://schemas.openxmlformats.org/officeDocument/2006/relationships/hyperlink" Target="https://podminky.urs.cz/item/CS_URS_2025_01/771161021" TargetMode="External"/><Relationship Id="rId16" Type="http://schemas.openxmlformats.org/officeDocument/2006/relationships/hyperlink" Target="https://podminky.urs.cz/item/CS_URS_2025_01/271922211" TargetMode="External"/><Relationship Id="rId37" Type="http://schemas.openxmlformats.org/officeDocument/2006/relationships/hyperlink" Target="https://podminky.urs.cz/item/CS_URS_2025_01/622142001" TargetMode="External"/><Relationship Id="rId58" Type="http://schemas.openxmlformats.org/officeDocument/2006/relationships/hyperlink" Target="https://podminky.urs.cz/item/CS_URS_2025_01/764002801" TargetMode="External"/><Relationship Id="rId79" Type="http://schemas.openxmlformats.org/officeDocument/2006/relationships/hyperlink" Target="https://podminky.urs.cz/item/CS_URS_2025_01/733221102" TargetMode="External"/><Relationship Id="rId102" Type="http://schemas.openxmlformats.org/officeDocument/2006/relationships/hyperlink" Target="https://podminky.urs.cz/item/CS_URS_2025_01/763131752" TargetMode="External"/><Relationship Id="rId123" Type="http://schemas.openxmlformats.org/officeDocument/2006/relationships/hyperlink" Target="https://podminky.urs.cz/item/CS_URS_2025_01/998766121" TargetMode="External"/><Relationship Id="rId144" Type="http://schemas.openxmlformats.org/officeDocument/2006/relationships/hyperlink" Target="https://podminky.urs.cz/item/CS_URS_2025_01/784181121" TargetMode="External"/><Relationship Id="rId90" Type="http://schemas.openxmlformats.org/officeDocument/2006/relationships/hyperlink" Target="https://podminky.urs.cz/item/CS_URS_2025_01/762332122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1/766660751" TargetMode="External"/><Relationship Id="rId21" Type="http://schemas.openxmlformats.org/officeDocument/2006/relationships/hyperlink" Target="https://podminky.urs.cz/item/CS_URS_2025_01/270002111" TargetMode="External"/><Relationship Id="rId42" Type="http://schemas.openxmlformats.org/officeDocument/2006/relationships/hyperlink" Target="https://podminky.urs.cz/item/CS_URS_2025_01/622531012" TargetMode="External"/><Relationship Id="rId63" Type="http://schemas.openxmlformats.org/officeDocument/2006/relationships/hyperlink" Target="https://podminky.urs.cz/item/CS_URS_2025_01/764002811" TargetMode="External"/><Relationship Id="rId84" Type="http://schemas.openxmlformats.org/officeDocument/2006/relationships/hyperlink" Target="https://podminky.urs.cz/item/CS_URS_2025_01/762332122" TargetMode="External"/><Relationship Id="rId138" Type="http://schemas.openxmlformats.org/officeDocument/2006/relationships/hyperlink" Target="https://podminky.urs.cz/item/CS_URS_2025_01/781151031" TargetMode="External"/><Relationship Id="rId159" Type="http://schemas.openxmlformats.org/officeDocument/2006/relationships/hyperlink" Target="https://podminky.urs.cz/item/CS_URS_2025_01/784211163" TargetMode="External"/><Relationship Id="rId107" Type="http://schemas.openxmlformats.org/officeDocument/2006/relationships/hyperlink" Target="https://podminky.urs.cz/item/CS_URS_2025_01/765151001" TargetMode="External"/><Relationship Id="rId11" Type="http://schemas.openxmlformats.org/officeDocument/2006/relationships/hyperlink" Target="https://podminky.urs.cz/item/CS_URS_2025_01/274361821" TargetMode="External"/><Relationship Id="rId32" Type="http://schemas.openxmlformats.org/officeDocument/2006/relationships/hyperlink" Target="https://podminky.urs.cz/item/CS_URS_2025_01/417321414" TargetMode="External"/><Relationship Id="rId53" Type="http://schemas.openxmlformats.org/officeDocument/2006/relationships/hyperlink" Target="https://podminky.urs.cz/item/CS_URS_2025_01/949121812" TargetMode="External"/><Relationship Id="rId74" Type="http://schemas.openxmlformats.org/officeDocument/2006/relationships/hyperlink" Target="https://podminky.urs.cz/item/CS_URS_2025_01/997013811" TargetMode="External"/><Relationship Id="rId128" Type="http://schemas.openxmlformats.org/officeDocument/2006/relationships/hyperlink" Target="https://podminky.urs.cz/item/CS_URS_2025_01/771121022" TargetMode="External"/><Relationship Id="rId149" Type="http://schemas.openxmlformats.org/officeDocument/2006/relationships/hyperlink" Target="https://podminky.urs.cz/item/CS_URS_2025_01/783315101" TargetMode="External"/><Relationship Id="rId5" Type="http://schemas.openxmlformats.org/officeDocument/2006/relationships/hyperlink" Target="https://podminky.urs.cz/item/CS_URS_2025_01/171201231" TargetMode="External"/><Relationship Id="rId95" Type="http://schemas.openxmlformats.org/officeDocument/2006/relationships/hyperlink" Target="https://podminky.urs.cz/item/CS_URS_2025_01/763131714" TargetMode="External"/><Relationship Id="rId160" Type="http://schemas.openxmlformats.org/officeDocument/2006/relationships/hyperlink" Target="https://podminky.urs.cz/item/CS_URS_2025_01/784171101" TargetMode="External"/><Relationship Id="rId22" Type="http://schemas.openxmlformats.org/officeDocument/2006/relationships/hyperlink" Target="https://podminky.urs.cz/item/CS_URS_2025_01/953312122" TargetMode="External"/><Relationship Id="rId43" Type="http://schemas.openxmlformats.org/officeDocument/2006/relationships/hyperlink" Target="https://podminky.urs.cz/item/CS_URS_2025_01/629991011" TargetMode="External"/><Relationship Id="rId64" Type="http://schemas.openxmlformats.org/officeDocument/2006/relationships/hyperlink" Target="https://podminky.urs.cz/item/CS_URS_2025_01/764004801" TargetMode="External"/><Relationship Id="rId118" Type="http://schemas.openxmlformats.org/officeDocument/2006/relationships/hyperlink" Target="https://podminky.urs.cz/item/CS_URS_2025_01/766660752" TargetMode="External"/><Relationship Id="rId139" Type="http://schemas.openxmlformats.org/officeDocument/2006/relationships/hyperlink" Target="https://podminky.urs.cz/item/CS_URS_2025_01/781111011" TargetMode="External"/><Relationship Id="rId85" Type="http://schemas.openxmlformats.org/officeDocument/2006/relationships/hyperlink" Target="https://podminky.urs.cz/item/CS_URS_2025_01/762395000" TargetMode="External"/><Relationship Id="rId150" Type="http://schemas.openxmlformats.org/officeDocument/2006/relationships/hyperlink" Target="https://podminky.urs.cz/item/CS_URS_2025_01/783317101" TargetMode="External"/><Relationship Id="rId12" Type="http://schemas.openxmlformats.org/officeDocument/2006/relationships/hyperlink" Target="https://podminky.urs.cz/item/CS_URS_2025_01/311113224" TargetMode="External"/><Relationship Id="rId17" Type="http://schemas.openxmlformats.org/officeDocument/2006/relationships/hyperlink" Target="https://podminky.urs.cz/item/CS_URS_2025_01/271532212" TargetMode="External"/><Relationship Id="rId33" Type="http://schemas.openxmlformats.org/officeDocument/2006/relationships/hyperlink" Target="https://podminky.urs.cz/item/CS_URS_2025_01/417361821" TargetMode="External"/><Relationship Id="rId38" Type="http://schemas.openxmlformats.org/officeDocument/2006/relationships/hyperlink" Target="https://podminky.urs.cz/item/CS_URS_2025_01/612321131" TargetMode="External"/><Relationship Id="rId59" Type="http://schemas.openxmlformats.org/officeDocument/2006/relationships/hyperlink" Target="https://podminky.urs.cz/item/CS_URS_2025_01/944511811" TargetMode="External"/><Relationship Id="rId103" Type="http://schemas.openxmlformats.org/officeDocument/2006/relationships/hyperlink" Target="https://podminky.urs.cz/item/CS_URS_2025_01/764541446" TargetMode="External"/><Relationship Id="rId108" Type="http://schemas.openxmlformats.org/officeDocument/2006/relationships/hyperlink" Target="https://podminky.urs.cz/item/CS_URS_2025_01/765151021" TargetMode="External"/><Relationship Id="rId124" Type="http://schemas.openxmlformats.org/officeDocument/2006/relationships/hyperlink" Target="https://podminky.urs.cz/item/CS_URS_2025_01/998766121" TargetMode="External"/><Relationship Id="rId129" Type="http://schemas.openxmlformats.org/officeDocument/2006/relationships/hyperlink" Target="https://podminky.urs.cz/item/CS_URS_2025_01/771121011" TargetMode="External"/><Relationship Id="rId54" Type="http://schemas.openxmlformats.org/officeDocument/2006/relationships/hyperlink" Target="https://podminky.urs.cz/item/CS_URS_2025_01/941311111" TargetMode="External"/><Relationship Id="rId70" Type="http://schemas.openxmlformats.org/officeDocument/2006/relationships/hyperlink" Target="https://podminky.urs.cz/item/CS_URS_2025_01/765151805" TargetMode="External"/><Relationship Id="rId75" Type="http://schemas.openxmlformats.org/officeDocument/2006/relationships/hyperlink" Target="https://podminky.urs.cz/item/CS_URS_2025_01/997013814" TargetMode="External"/><Relationship Id="rId91" Type="http://schemas.openxmlformats.org/officeDocument/2006/relationships/hyperlink" Target="https://podminky.urs.cz/item/CS_URS_2025_01/762895000" TargetMode="External"/><Relationship Id="rId96" Type="http://schemas.openxmlformats.org/officeDocument/2006/relationships/hyperlink" Target="https://podminky.urs.cz/item/CS_URS_2025_01/763131751" TargetMode="External"/><Relationship Id="rId140" Type="http://schemas.openxmlformats.org/officeDocument/2006/relationships/hyperlink" Target="https://podminky.urs.cz/item/CS_URS_2025_01/781121011" TargetMode="External"/><Relationship Id="rId145" Type="http://schemas.openxmlformats.org/officeDocument/2006/relationships/hyperlink" Target="https://podminky.urs.cz/item/CS_URS_2025_01/781495184" TargetMode="External"/><Relationship Id="rId161" Type="http://schemas.openxmlformats.org/officeDocument/2006/relationships/drawing" Target="../drawings/drawing3.xml"/><Relationship Id="rId1" Type="http://schemas.openxmlformats.org/officeDocument/2006/relationships/hyperlink" Target="https://podminky.urs.cz/item/CS_URS_2025_01/121151103" TargetMode="External"/><Relationship Id="rId6" Type="http://schemas.openxmlformats.org/officeDocument/2006/relationships/hyperlink" Target="https://podminky.urs.cz/item/CS_URS_2025_01/181351003" TargetMode="External"/><Relationship Id="rId23" Type="http://schemas.openxmlformats.org/officeDocument/2006/relationships/hyperlink" Target="https://podminky.urs.cz/item/CS_URS_2025_01/311272223" TargetMode="External"/><Relationship Id="rId28" Type="http://schemas.openxmlformats.org/officeDocument/2006/relationships/hyperlink" Target="https://podminky.urs.cz/item/CS_URS_2025_01/317142422" TargetMode="External"/><Relationship Id="rId49" Type="http://schemas.openxmlformats.org/officeDocument/2006/relationships/hyperlink" Target="https://podminky.urs.cz/item/CS_URS_2025_01/634112113" TargetMode="External"/><Relationship Id="rId114" Type="http://schemas.openxmlformats.org/officeDocument/2006/relationships/hyperlink" Target="https://podminky.urs.cz/item/CS_URS_2025_01/766622216" TargetMode="External"/><Relationship Id="rId119" Type="http://schemas.openxmlformats.org/officeDocument/2006/relationships/hyperlink" Target="https://podminky.urs.cz/item/CS_URS_2025_01/766660729" TargetMode="External"/><Relationship Id="rId44" Type="http://schemas.openxmlformats.org/officeDocument/2006/relationships/hyperlink" Target="https://podminky.urs.cz/item/CS_URS_2025_01/629135101" TargetMode="External"/><Relationship Id="rId60" Type="http://schemas.openxmlformats.org/officeDocument/2006/relationships/hyperlink" Target="https://podminky.urs.cz/item/CS_URS_2025_01/993111111" TargetMode="External"/><Relationship Id="rId65" Type="http://schemas.openxmlformats.org/officeDocument/2006/relationships/hyperlink" Target="https://podminky.urs.cz/item/CS_URS_2025_01/764004841" TargetMode="External"/><Relationship Id="rId81" Type="http://schemas.openxmlformats.org/officeDocument/2006/relationships/hyperlink" Target="https://podminky.urs.cz/item/CS_URS_2025_01/713121111" TargetMode="External"/><Relationship Id="rId86" Type="http://schemas.openxmlformats.org/officeDocument/2006/relationships/hyperlink" Target="https://podminky.urs.cz/item/CS_URS_2025_01/953961114" TargetMode="External"/><Relationship Id="rId130" Type="http://schemas.openxmlformats.org/officeDocument/2006/relationships/hyperlink" Target="https://podminky.urs.cz/item/CS_URS_2025_01/771151021" TargetMode="External"/><Relationship Id="rId135" Type="http://schemas.openxmlformats.org/officeDocument/2006/relationships/hyperlink" Target="https://podminky.urs.cz/item/CS_URS_2025_01/771591184" TargetMode="External"/><Relationship Id="rId151" Type="http://schemas.openxmlformats.org/officeDocument/2006/relationships/hyperlink" Target="https://podminky.urs.cz/item/CS_URS_2025_01/783213011" TargetMode="External"/><Relationship Id="rId156" Type="http://schemas.openxmlformats.org/officeDocument/2006/relationships/hyperlink" Target="https://podminky.urs.cz/item/CS_URS_2025_01/784181121" TargetMode="External"/><Relationship Id="rId13" Type="http://schemas.openxmlformats.org/officeDocument/2006/relationships/hyperlink" Target="https://podminky.urs.cz/item/CS_URS_2025_01/311361821" TargetMode="External"/><Relationship Id="rId18" Type="http://schemas.openxmlformats.org/officeDocument/2006/relationships/hyperlink" Target="https://podminky.urs.cz/item/CS_URS_2025_01/273313611" TargetMode="External"/><Relationship Id="rId39" Type="http://schemas.openxmlformats.org/officeDocument/2006/relationships/hyperlink" Target="https://podminky.urs.cz/item/CS_URS_2025_01/619991005" TargetMode="External"/><Relationship Id="rId109" Type="http://schemas.openxmlformats.org/officeDocument/2006/relationships/hyperlink" Target="https://podminky.urs.cz/item/CS_URS_2025_01/765151041" TargetMode="External"/><Relationship Id="rId34" Type="http://schemas.openxmlformats.org/officeDocument/2006/relationships/hyperlink" Target="https://podminky.urs.cz/item/CS_URS_2025_01/417361221" TargetMode="External"/><Relationship Id="rId50" Type="http://schemas.openxmlformats.org/officeDocument/2006/relationships/hyperlink" Target="https://podminky.urs.cz/item/CS_URS_2025_01/642944121" TargetMode="External"/><Relationship Id="rId55" Type="http://schemas.openxmlformats.org/officeDocument/2006/relationships/hyperlink" Target="https://podminky.urs.cz/item/CS_URS_2025_01/941311211" TargetMode="External"/><Relationship Id="rId76" Type="http://schemas.openxmlformats.org/officeDocument/2006/relationships/hyperlink" Target="https://podminky.urs.cz/item/CS_URS_2025_01/997013631" TargetMode="External"/><Relationship Id="rId97" Type="http://schemas.openxmlformats.org/officeDocument/2006/relationships/hyperlink" Target="https://podminky.urs.cz/item/CS_URS_2025_01/763131752" TargetMode="External"/><Relationship Id="rId104" Type="http://schemas.openxmlformats.org/officeDocument/2006/relationships/hyperlink" Target="https://podminky.urs.cz/item/CS_URS_2025_01/764548423" TargetMode="External"/><Relationship Id="rId120" Type="http://schemas.openxmlformats.org/officeDocument/2006/relationships/hyperlink" Target="https://podminky.urs.cz/item/CS_URS_2025_01/766660730" TargetMode="External"/><Relationship Id="rId125" Type="http://schemas.openxmlformats.org/officeDocument/2006/relationships/hyperlink" Target="https://podminky.urs.cz/item/CS_URS_2025_01/767662110" TargetMode="External"/><Relationship Id="rId141" Type="http://schemas.openxmlformats.org/officeDocument/2006/relationships/hyperlink" Target="https://podminky.urs.cz/item/CS_URS_2025_01/781472318" TargetMode="External"/><Relationship Id="rId146" Type="http://schemas.openxmlformats.org/officeDocument/2006/relationships/hyperlink" Target="https://podminky.urs.cz/item/CS_URS_2025_01/998781121" TargetMode="External"/><Relationship Id="rId7" Type="http://schemas.openxmlformats.org/officeDocument/2006/relationships/hyperlink" Target="https://podminky.urs.cz/item/CS_URS_2025_01/167151101" TargetMode="External"/><Relationship Id="rId71" Type="http://schemas.openxmlformats.org/officeDocument/2006/relationships/hyperlink" Target="https://podminky.urs.cz/item/CS_URS_2025_01/765191901" TargetMode="External"/><Relationship Id="rId92" Type="http://schemas.openxmlformats.org/officeDocument/2006/relationships/hyperlink" Target="https://podminky.urs.cz/item/CS_URS_2025_01/998762121" TargetMode="External"/><Relationship Id="rId2" Type="http://schemas.openxmlformats.org/officeDocument/2006/relationships/hyperlink" Target="https://podminky.urs.cz/item/CS_URS_2025_01/132251101" TargetMode="External"/><Relationship Id="rId29" Type="http://schemas.openxmlformats.org/officeDocument/2006/relationships/hyperlink" Target="https://podminky.urs.cz/item/CS_URS_2025_01/317142440" TargetMode="External"/><Relationship Id="rId24" Type="http://schemas.openxmlformats.org/officeDocument/2006/relationships/hyperlink" Target="https://podminky.urs.cz/item/CS_URS_2025_01/953312122" TargetMode="External"/><Relationship Id="rId40" Type="http://schemas.openxmlformats.org/officeDocument/2006/relationships/hyperlink" Target="https://podminky.urs.cz/item/CS_URS_2025_01/622131121" TargetMode="External"/><Relationship Id="rId45" Type="http://schemas.openxmlformats.org/officeDocument/2006/relationships/hyperlink" Target="https://podminky.urs.cz/item/CS_URS_2025_01/632481213" TargetMode="External"/><Relationship Id="rId66" Type="http://schemas.openxmlformats.org/officeDocument/2006/relationships/hyperlink" Target="https://podminky.urs.cz/item/CS_URS_2025_01/764004861" TargetMode="External"/><Relationship Id="rId87" Type="http://schemas.openxmlformats.org/officeDocument/2006/relationships/hyperlink" Target="https://podminky.urs.cz/item/CS_URS_2025_01/953965133" TargetMode="External"/><Relationship Id="rId110" Type="http://schemas.openxmlformats.org/officeDocument/2006/relationships/hyperlink" Target="https://podminky.urs.cz/item/CS_URS_2025_01/765193001" TargetMode="External"/><Relationship Id="rId115" Type="http://schemas.openxmlformats.org/officeDocument/2006/relationships/hyperlink" Target="https://podminky.urs.cz/item/CS_URS_2025_01/766694116" TargetMode="External"/><Relationship Id="rId131" Type="http://schemas.openxmlformats.org/officeDocument/2006/relationships/hyperlink" Target="https://podminky.urs.cz/item/CS_URS_2025_01/771574416" TargetMode="External"/><Relationship Id="rId136" Type="http://schemas.openxmlformats.org/officeDocument/2006/relationships/hyperlink" Target="https://podminky.urs.cz/item/CS_URS_2025_01/998771121" TargetMode="External"/><Relationship Id="rId157" Type="http://schemas.openxmlformats.org/officeDocument/2006/relationships/hyperlink" Target="https://podminky.urs.cz/item/CS_URS_2025_01/784211121" TargetMode="External"/><Relationship Id="rId61" Type="http://schemas.openxmlformats.org/officeDocument/2006/relationships/hyperlink" Target="https://podminky.urs.cz/item/CS_URS_2025_01/952901111" TargetMode="External"/><Relationship Id="rId82" Type="http://schemas.openxmlformats.org/officeDocument/2006/relationships/hyperlink" Target="https://podminky.urs.cz/item/CS_URS_2025_01/713151111" TargetMode="External"/><Relationship Id="rId152" Type="http://schemas.openxmlformats.org/officeDocument/2006/relationships/hyperlink" Target="https://podminky.urs.cz/item/CS_URS_2025_01/783201201" TargetMode="External"/><Relationship Id="rId19" Type="http://schemas.openxmlformats.org/officeDocument/2006/relationships/hyperlink" Target="https://podminky.urs.cz/item/CS_URS_2025_01/273362021" TargetMode="External"/><Relationship Id="rId14" Type="http://schemas.openxmlformats.org/officeDocument/2006/relationships/hyperlink" Target="https://podminky.urs.cz/item/CS_URS_2025_01/953331112" TargetMode="External"/><Relationship Id="rId30" Type="http://schemas.openxmlformats.org/officeDocument/2006/relationships/hyperlink" Target="https://podminky.urs.cz/item/CS_URS_2025_01/346244341" TargetMode="External"/><Relationship Id="rId35" Type="http://schemas.openxmlformats.org/officeDocument/2006/relationships/hyperlink" Target="https://podminky.urs.cz/item/CS_URS_2025_01/612131121" TargetMode="External"/><Relationship Id="rId56" Type="http://schemas.openxmlformats.org/officeDocument/2006/relationships/hyperlink" Target="https://podminky.urs.cz/item/CS_URS_2025_01/941311811" TargetMode="External"/><Relationship Id="rId77" Type="http://schemas.openxmlformats.org/officeDocument/2006/relationships/hyperlink" Target="https://podminky.urs.cz/item/CS_URS_2025_01/998011001" TargetMode="External"/><Relationship Id="rId100" Type="http://schemas.openxmlformats.org/officeDocument/2006/relationships/hyperlink" Target="https://podminky.urs.cz/item/CS_URS_2025_01/764242434" TargetMode="External"/><Relationship Id="rId105" Type="http://schemas.openxmlformats.org/officeDocument/2006/relationships/hyperlink" Target="https://podminky.urs.cz/item/CS_URS_2025_01/764001901" TargetMode="External"/><Relationship Id="rId126" Type="http://schemas.openxmlformats.org/officeDocument/2006/relationships/hyperlink" Target="https://podminky.urs.cz/item/CS_URS_2025_01/998767121" TargetMode="External"/><Relationship Id="rId147" Type="http://schemas.openxmlformats.org/officeDocument/2006/relationships/hyperlink" Target="https://podminky.urs.cz/item/CS_URS_2025_01/783301311" TargetMode="External"/><Relationship Id="rId8" Type="http://schemas.openxmlformats.org/officeDocument/2006/relationships/hyperlink" Target="https://podminky.urs.cz/item/CS_URS_2025_01/162251102" TargetMode="External"/><Relationship Id="rId51" Type="http://schemas.openxmlformats.org/officeDocument/2006/relationships/hyperlink" Target="https://podminky.urs.cz/item/CS_URS_2025_01/949121112" TargetMode="External"/><Relationship Id="rId72" Type="http://schemas.openxmlformats.org/officeDocument/2006/relationships/hyperlink" Target="https://podminky.urs.cz/item/CS_URS_2025_01/978035123" TargetMode="External"/><Relationship Id="rId93" Type="http://schemas.openxmlformats.org/officeDocument/2006/relationships/hyperlink" Target="https://podminky.urs.cz/item/CS_URS_2025_01/763131511" TargetMode="External"/><Relationship Id="rId98" Type="http://schemas.openxmlformats.org/officeDocument/2006/relationships/hyperlink" Target="https://podminky.urs.cz/item/CS_URS_2025_01/998763331" TargetMode="External"/><Relationship Id="rId121" Type="http://schemas.openxmlformats.org/officeDocument/2006/relationships/hyperlink" Target="https://podminky.urs.cz/item/CS_URS_2025_01/766660761" TargetMode="External"/><Relationship Id="rId142" Type="http://schemas.openxmlformats.org/officeDocument/2006/relationships/hyperlink" Target="https://podminky.urs.cz/item/CS_URS_2025_01/781472391" TargetMode="External"/><Relationship Id="rId3" Type="http://schemas.openxmlformats.org/officeDocument/2006/relationships/hyperlink" Target="https://podminky.urs.cz/item/CS_URS_2025_01/162651111" TargetMode="External"/><Relationship Id="rId25" Type="http://schemas.openxmlformats.org/officeDocument/2006/relationships/hyperlink" Target="https://podminky.urs.cz/item/CS_URS_2025_01/342272245" TargetMode="External"/><Relationship Id="rId46" Type="http://schemas.openxmlformats.org/officeDocument/2006/relationships/hyperlink" Target="https://podminky.urs.cz/item/CS_URS_2025_01/631311115" TargetMode="External"/><Relationship Id="rId67" Type="http://schemas.openxmlformats.org/officeDocument/2006/relationships/hyperlink" Target="https://podminky.urs.cz/item/CS_URS_2025_01/762841811" TargetMode="External"/><Relationship Id="rId116" Type="http://schemas.openxmlformats.org/officeDocument/2006/relationships/hyperlink" Target="https://podminky.urs.cz/item/CS_URS_2025_01/766660001" TargetMode="External"/><Relationship Id="rId137" Type="http://schemas.openxmlformats.org/officeDocument/2006/relationships/hyperlink" Target="https://podminky.urs.cz/item/CS_URS_2025_01/783806811" TargetMode="External"/><Relationship Id="rId158" Type="http://schemas.openxmlformats.org/officeDocument/2006/relationships/hyperlink" Target="https://podminky.urs.cz/item/CS_URS_2025_01/784211101" TargetMode="External"/><Relationship Id="rId20" Type="http://schemas.openxmlformats.org/officeDocument/2006/relationships/hyperlink" Target="https://podminky.urs.cz/item/CS_URS_2025_01/270001111" TargetMode="External"/><Relationship Id="rId41" Type="http://schemas.openxmlformats.org/officeDocument/2006/relationships/hyperlink" Target="https://podminky.urs.cz/item/CS_URS_2025_01/622142001" TargetMode="External"/><Relationship Id="rId62" Type="http://schemas.openxmlformats.org/officeDocument/2006/relationships/hyperlink" Target="https://podminky.urs.cz/item/CS_URS_2025_01/764002801" TargetMode="External"/><Relationship Id="rId83" Type="http://schemas.openxmlformats.org/officeDocument/2006/relationships/hyperlink" Target="https://podminky.urs.cz/item/CS_URS_2025_01/998713121" TargetMode="External"/><Relationship Id="rId88" Type="http://schemas.openxmlformats.org/officeDocument/2006/relationships/hyperlink" Target="https://podminky.urs.cz/item/CS_URS_2025_01/763732113" TargetMode="External"/><Relationship Id="rId111" Type="http://schemas.openxmlformats.org/officeDocument/2006/relationships/hyperlink" Target="https://podminky.urs.cz/item/CS_URS_2025_01/765155001" TargetMode="External"/><Relationship Id="rId132" Type="http://schemas.openxmlformats.org/officeDocument/2006/relationships/hyperlink" Target="https://podminky.urs.cz/item/CS_URS_2025_01/771577211" TargetMode="External"/><Relationship Id="rId153" Type="http://schemas.openxmlformats.org/officeDocument/2006/relationships/hyperlink" Target="https://podminky.urs.cz/item/CS_URS_2025_01/783214101" TargetMode="External"/><Relationship Id="rId15" Type="http://schemas.openxmlformats.org/officeDocument/2006/relationships/hyperlink" Target="https://podminky.urs.cz/item/CS_URS_2025_01/171152501" TargetMode="External"/><Relationship Id="rId36" Type="http://schemas.openxmlformats.org/officeDocument/2006/relationships/hyperlink" Target="https://podminky.urs.cz/item/CS_URS_2025_01/612142001" TargetMode="External"/><Relationship Id="rId57" Type="http://schemas.openxmlformats.org/officeDocument/2006/relationships/hyperlink" Target="https://podminky.urs.cz/item/CS_URS_2025_01/944511111" TargetMode="External"/><Relationship Id="rId106" Type="http://schemas.openxmlformats.org/officeDocument/2006/relationships/hyperlink" Target="https://podminky.urs.cz/item/CS_URS_2025_01/998764121" TargetMode="External"/><Relationship Id="rId127" Type="http://schemas.openxmlformats.org/officeDocument/2006/relationships/hyperlink" Target="https://podminky.urs.cz/item/CS_URS_2025_01/771111011" TargetMode="External"/><Relationship Id="rId10" Type="http://schemas.openxmlformats.org/officeDocument/2006/relationships/hyperlink" Target="https://podminky.urs.cz/item/CS_URS_2025_01/274313611" TargetMode="External"/><Relationship Id="rId31" Type="http://schemas.openxmlformats.org/officeDocument/2006/relationships/hyperlink" Target="https://podminky.urs.cz/item/CS_URS_2025_01/417352311" TargetMode="External"/><Relationship Id="rId52" Type="http://schemas.openxmlformats.org/officeDocument/2006/relationships/hyperlink" Target="https://podminky.urs.cz/item/CS_URS_2025_01/949121212" TargetMode="External"/><Relationship Id="rId73" Type="http://schemas.openxmlformats.org/officeDocument/2006/relationships/hyperlink" Target="https://podminky.urs.cz/item/CS_URS_2025_01/971033241" TargetMode="External"/><Relationship Id="rId78" Type="http://schemas.openxmlformats.org/officeDocument/2006/relationships/hyperlink" Target="https://podminky.urs.cz/item/CS_URS_2025_01/711111001" TargetMode="External"/><Relationship Id="rId94" Type="http://schemas.openxmlformats.org/officeDocument/2006/relationships/hyperlink" Target="https://podminky.urs.cz/item/CS_URS_2025_01/763131551" TargetMode="External"/><Relationship Id="rId99" Type="http://schemas.openxmlformats.org/officeDocument/2006/relationships/hyperlink" Target="https://podminky.urs.cz/item/CS_URS_2025_01/764242403" TargetMode="External"/><Relationship Id="rId101" Type="http://schemas.openxmlformats.org/officeDocument/2006/relationships/hyperlink" Target="https://podminky.urs.cz/item/CS_URS_2025_01/764246401" TargetMode="External"/><Relationship Id="rId122" Type="http://schemas.openxmlformats.org/officeDocument/2006/relationships/hyperlink" Target="https://podminky.urs.cz/item/CS_URS_2025_01/766660762" TargetMode="External"/><Relationship Id="rId143" Type="http://schemas.openxmlformats.org/officeDocument/2006/relationships/hyperlink" Target="https://podminky.urs.cz/item/CS_URS_2025_01/781495141" TargetMode="External"/><Relationship Id="rId148" Type="http://schemas.openxmlformats.org/officeDocument/2006/relationships/hyperlink" Target="https://podminky.urs.cz/item/CS_URS_2025_01/783314101" TargetMode="External"/><Relationship Id="rId4" Type="http://schemas.openxmlformats.org/officeDocument/2006/relationships/hyperlink" Target="https://podminky.urs.cz/item/CS_URS_2025_01/167151101" TargetMode="External"/><Relationship Id="rId9" Type="http://schemas.openxmlformats.org/officeDocument/2006/relationships/hyperlink" Target="https://podminky.urs.cz/item/CS_URS_2025_01/181411121" TargetMode="External"/><Relationship Id="rId26" Type="http://schemas.openxmlformats.org/officeDocument/2006/relationships/hyperlink" Target="https://podminky.urs.cz/item/CS_URS_2025_01/342272225" TargetMode="External"/><Relationship Id="rId47" Type="http://schemas.openxmlformats.org/officeDocument/2006/relationships/hyperlink" Target="https://podminky.urs.cz/item/CS_URS_2025_01/631319171" TargetMode="External"/><Relationship Id="rId68" Type="http://schemas.openxmlformats.org/officeDocument/2006/relationships/hyperlink" Target="https://podminky.urs.cz/item/CS_URS_2025_01/762341931" TargetMode="External"/><Relationship Id="rId89" Type="http://schemas.openxmlformats.org/officeDocument/2006/relationships/hyperlink" Target="https://podminky.urs.cz/item/CS_URS_2025_01/762341026" TargetMode="External"/><Relationship Id="rId112" Type="http://schemas.openxmlformats.org/officeDocument/2006/relationships/hyperlink" Target="https://podminky.urs.cz/item/CS_URS_2025_01/998765121" TargetMode="External"/><Relationship Id="rId133" Type="http://schemas.openxmlformats.org/officeDocument/2006/relationships/hyperlink" Target="https://podminky.urs.cz/item/CS_URS_2025_01/771474113" TargetMode="External"/><Relationship Id="rId154" Type="http://schemas.openxmlformats.org/officeDocument/2006/relationships/hyperlink" Target="https://podminky.urs.cz/item/CS_URS_2025_01/783218211" TargetMode="External"/><Relationship Id="rId16" Type="http://schemas.openxmlformats.org/officeDocument/2006/relationships/hyperlink" Target="https://podminky.urs.cz/item/CS_URS_2025_01/271922211" TargetMode="External"/><Relationship Id="rId37" Type="http://schemas.openxmlformats.org/officeDocument/2006/relationships/hyperlink" Target="https://podminky.urs.cz/item/CS_URS_2025_01/622385202" TargetMode="External"/><Relationship Id="rId58" Type="http://schemas.openxmlformats.org/officeDocument/2006/relationships/hyperlink" Target="https://podminky.urs.cz/item/CS_URS_2025_01/944511211" TargetMode="External"/><Relationship Id="rId79" Type="http://schemas.openxmlformats.org/officeDocument/2006/relationships/hyperlink" Target="https://podminky.urs.cz/item/CS_URS_2025_01/711141559" TargetMode="External"/><Relationship Id="rId102" Type="http://schemas.openxmlformats.org/officeDocument/2006/relationships/hyperlink" Target="https://podminky.urs.cz/item/CS_URS_2025_01/764541405" TargetMode="External"/><Relationship Id="rId123" Type="http://schemas.openxmlformats.org/officeDocument/2006/relationships/hyperlink" Target="https://podminky.urs.cz/item/CS_URS_2025_01/766660733" TargetMode="External"/><Relationship Id="rId144" Type="http://schemas.openxmlformats.org/officeDocument/2006/relationships/hyperlink" Target="https://podminky.urs.cz/item/CS_URS_2025_01/781495142" TargetMode="External"/><Relationship Id="rId90" Type="http://schemas.openxmlformats.org/officeDocument/2006/relationships/hyperlink" Target="https://podminky.urs.cz/item/CS_URS_2025_01/762842131" TargetMode="External"/><Relationship Id="rId27" Type="http://schemas.openxmlformats.org/officeDocument/2006/relationships/hyperlink" Target="https://podminky.urs.cz/item/CS_URS_2025_01/342291121" TargetMode="External"/><Relationship Id="rId48" Type="http://schemas.openxmlformats.org/officeDocument/2006/relationships/hyperlink" Target="https://podminky.urs.cz/item/CS_URS_2025_01/631362021" TargetMode="External"/><Relationship Id="rId69" Type="http://schemas.openxmlformats.org/officeDocument/2006/relationships/hyperlink" Target="https://podminky.urs.cz/item/CS_URS_2025_01/765151801" TargetMode="External"/><Relationship Id="rId113" Type="http://schemas.openxmlformats.org/officeDocument/2006/relationships/hyperlink" Target="https://podminky.urs.cz/item/CS_URS_2025_01/766622131" TargetMode="External"/><Relationship Id="rId134" Type="http://schemas.openxmlformats.org/officeDocument/2006/relationships/hyperlink" Target="https://podminky.urs.cz/item/CS_URS_2025_01/771161021" TargetMode="External"/><Relationship Id="rId80" Type="http://schemas.openxmlformats.org/officeDocument/2006/relationships/hyperlink" Target="https://podminky.urs.cz/item/CS_URS_2025_01/998711121" TargetMode="External"/><Relationship Id="rId155" Type="http://schemas.openxmlformats.org/officeDocument/2006/relationships/hyperlink" Target="https://podminky.urs.cz/item/CS_URS_2025_01/784111001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podminky.urs.cz/item/CS_URS_2025_01/766660751" TargetMode="External"/><Relationship Id="rId21" Type="http://schemas.openxmlformats.org/officeDocument/2006/relationships/hyperlink" Target="https://podminky.urs.cz/item/CS_URS_2025_01/348273912" TargetMode="External"/><Relationship Id="rId42" Type="http://schemas.openxmlformats.org/officeDocument/2006/relationships/hyperlink" Target="https://podminky.urs.cz/item/CS_URS_2025_01/949121112" TargetMode="External"/><Relationship Id="rId63" Type="http://schemas.openxmlformats.org/officeDocument/2006/relationships/hyperlink" Target="https://podminky.urs.cz/item/CS_URS_2025_01/968062376" TargetMode="External"/><Relationship Id="rId84" Type="http://schemas.openxmlformats.org/officeDocument/2006/relationships/hyperlink" Target="https://podminky.urs.cz/item/CS_URS_2025_01/997013811" TargetMode="External"/><Relationship Id="rId138" Type="http://schemas.openxmlformats.org/officeDocument/2006/relationships/hyperlink" Target="https://podminky.urs.cz/item/CS_URS_2025_01/771591242" TargetMode="External"/><Relationship Id="rId159" Type="http://schemas.openxmlformats.org/officeDocument/2006/relationships/hyperlink" Target="https://podminky.urs.cz/item/CS_URS_2025_01/783315101" TargetMode="External"/><Relationship Id="rId170" Type="http://schemas.openxmlformats.org/officeDocument/2006/relationships/hyperlink" Target="https://podminky.urs.cz/item/CS_URS_2025_01/787127216" TargetMode="External"/><Relationship Id="rId107" Type="http://schemas.openxmlformats.org/officeDocument/2006/relationships/hyperlink" Target="https://podminky.urs.cz/item/CS_URS_2025_01/764341415" TargetMode="External"/><Relationship Id="rId11" Type="http://schemas.openxmlformats.org/officeDocument/2006/relationships/hyperlink" Target="https://podminky.urs.cz/item/CS_URS_2025_01/342272225" TargetMode="External"/><Relationship Id="rId32" Type="http://schemas.openxmlformats.org/officeDocument/2006/relationships/hyperlink" Target="https://podminky.urs.cz/item/CS_URS_2025_01/612321131" TargetMode="External"/><Relationship Id="rId53" Type="http://schemas.openxmlformats.org/officeDocument/2006/relationships/hyperlink" Target="https://podminky.urs.cz/item/CS_URS_2025_01/764002851" TargetMode="External"/><Relationship Id="rId74" Type="http://schemas.openxmlformats.org/officeDocument/2006/relationships/hyperlink" Target="https://podminky.urs.cz/item/CS_URS_2025_01/771473810" TargetMode="External"/><Relationship Id="rId128" Type="http://schemas.openxmlformats.org/officeDocument/2006/relationships/hyperlink" Target="https://podminky.urs.cz/item/CS_URS_2025_01/998766121" TargetMode="External"/><Relationship Id="rId149" Type="http://schemas.openxmlformats.org/officeDocument/2006/relationships/hyperlink" Target="https://podminky.urs.cz/item/CS_URS_2025_01/781131112" TargetMode="External"/><Relationship Id="rId5" Type="http://schemas.openxmlformats.org/officeDocument/2006/relationships/hyperlink" Target="https://podminky.urs.cz/item/CS_URS_2025_01/171201231" TargetMode="External"/><Relationship Id="rId95" Type="http://schemas.openxmlformats.org/officeDocument/2006/relationships/hyperlink" Target="https://podminky.urs.cz/item/CS_URS_2025_01/762083122" TargetMode="External"/><Relationship Id="rId160" Type="http://schemas.openxmlformats.org/officeDocument/2006/relationships/hyperlink" Target="https://podminky.urs.cz/item/CS_URS_2025_01/783317101" TargetMode="External"/><Relationship Id="rId22" Type="http://schemas.openxmlformats.org/officeDocument/2006/relationships/hyperlink" Target="https://podminky.urs.cz/item/CS_URS_2025_01/348273915" TargetMode="External"/><Relationship Id="rId43" Type="http://schemas.openxmlformats.org/officeDocument/2006/relationships/hyperlink" Target="https://podminky.urs.cz/item/CS_URS_2025_01/949121212" TargetMode="External"/><Relationship Id="rId64" Type="http://schemas.openxmlformats.org/officeDocument/2006/relationships/hyperlink" Target="https://podminky.urs.cz/item/CS_URS_2025_01/962086110" TargetMode="External"/><Relationship Id="rId118" Type="http://schemas.openxmlformats.org/officeDocument/2006/relationships/hyperlink" Target="https://podminky.urs.cz/item/CS_URS_2025_01/766660752" TargetMode="External"/><Relationship Id="rId139" Type="http://schemas.openxmlformats.org/officeDocument/2006/relationships/hyperlink" Target="https://podminky.urs.cz/item/CS_URS_2025_01/771151022" TargetMode="External"/><Relationship Id="rId85" Type="http://schemas.openxmlformats.org/officeDocument/2006/relationships/hyperlink" Target="https://podminky.urs.cz/item/CS_URS_2025_01/997013814" TargetMode="External"/><Relationship Id="rId150" Type="http://schemas.openxmlformats.org/officeDocument/2006/relationships/hyperlink" Target="https://podminky.urs.cz/item/CS_URS_2025_01/781131232" TargetMode="External"/><Relationship Id="rId171" Type="http://schemas.openxmlformats.org/officeDocument/2006/relationships/hyperlink" Target="https://podminky.urs.cz/item/CS_URS_2025_01/998787121" TargetMode="External"/><Relationship Id="rId12" Type="http://schemas.openxmlformats.org/officeDocument/2006/relationships/hyperlink" Target="https://podminky.urs.cz/item/CS_URS_2025_01/342291121" TargetMode="External"/><Relationship Id="rId33" Type="http://schemas.openxmlformats.org/officeDocument/2006/relationships/hyperlink" Target="https://podminky.urs.cz/item/CS_URS_2025_01/612315302" TargetMode="External"/><Relationship Id="rId108" Type="http://schemas.openxmlformats.org/officeDocument/2006/relationships/hyperlink" Target="https://podminky.urs.cz/item/CS_URS_2025_01/764041424" TargetMode="External"/><Relationship Id="rId129" Type="http://schemas.openxmlformats.org/officeDocument/2006/relationships/hyperlink" Target="https://podminky.urs.cz/item/CS_URS_2025_01/767662110" TargetMode="External"/><Relationship Id="rId54" Type="http://schemas.openxmlformats.org/officeDocument/2006/relationships/hyperlink" Target="https://podminky.urs.cz/item/CS_URS_2025_01/765151801" TargetMode="External"/><Relationship Id="rId75" Type="http://schemas.openxmlformats.org/officeDocument/2006/relationships/hyperlink" Target="https://podminky.urs.cz/item/CS_URS_2025_01/766411812" TargetMode="External"/><Relationship Id="rId96" Type="http://schemas.openxmlformats.org/officeDocument/2006/relationships/hyperlink" Target="https://podminky.urs.cz/item/CS_URS_2025_01/998762121" TargetMode="External"/><Relationship Id="rId140" Type="http://schemas.openxmlformats.org/officeDocument/2006/relationships/hyperlink" Target="https://podminky.urs.cz/item/CS_URS_2025_01/771574416" TargetMode="External"/><Relationship Id="rId161" Type="http://schemas.openxmlformats.org/officeDocument/2006/relationships/hyperlink" Target="https://podminky.urs.cz/item/CS_URS_2025_01/783201201" TargetMode="External"/><Relationship Id="rId1" Type="http://schemas.openxmlformats.org/officeDocument/2006/relationships/hyperlink" Target="https://podminky.urs.cz/item/CS_URS_2025_01/133212811" TargetMode="External"/><Relationship Id="rId6" Type="http://schemas.openxmlformats.org/officeDocument/2006/relationships/hyperlink" Target="https://podminky.urs.cz/item/CS_URS_2025_01/275313611" TargetMode="External"/><Relationship Id="rId23" Type="http://schemas.openxmlformats.org/officeDocument/2006/relationships/hyperlink" Target="https://podminky.urs.cz/item/CS_URS_2025_01/966049831" TargetMode="External"/><Relationship Id="rId28" Type="http://schemas.openxmlformats.org/officeDocument/2006/relationships/hyperlink" Target="https://podminky.urs.cz/item/CS_URS_2025_01/783937163" TargetMode="External"/><Relationship Id="rId49" Type="http://schemas.openxmlformats.org/officeDocument/2006/relationships/hyperlink" Target="https://podminky.urs.cz/item/CS_URS_2025_01/953943211" TargetMode="External"/><Relationship Id="rId114" Type="http://schemas.openxmlformats.org/officeDocument/2006/relationships/hyperlink" Target="https://podminky.urs.cz/item/CS_URS_2025_01/765193001" TargetMode="External"/><Relationship Id="rId119" Type="http://schemas.openxmlformats.org/officeDocument/2006/relationships/hyperlink" Target="https://podminky.urs.cz/item/CS_URS_2025_01/766660729" TargetMode="External"/><Relationship Id="rId44" Type="http://schemas.openxmlformats.org/officeDocument/2006/relationships/hyperlink" Target="https://podminky.urs.cz/item/CS_URS_2025_01/949121812" TargetMode="External"/><Relationship Id="rId60" Type="http://schemas.openxmlformats.org/officeDocument/2006/relationships/hyperlink" Target="https://podminky.urs.cz/item/CS_URS_2025_01/964061321" TargetMode="External"/><Relationship Id="rId65" Type="http://schemas.openxmlformats.org/officeDocument/2006/relationships/hyperlink" Target="https://podminky.urs.cz/item/CS_URS_2025_01/974031664" TargetMode="External"/><Relationship Id="rId81" Type="http://schemas.openxmlformats.org/officeDocument/2006/relationships/hyperlink" Target="https://podminky.urs.cz/item/CS_URS_2025_01/113107122" TargetMode="External"/><Relationship Id="rId86" Type="http://schemas.openxmlformats.org/officeDocument/2006/relationships/hyperlink" Target="https://podminky.urs.cz/item/CS_URS_2025_01/997013875" TargetMode="External"/><Relationship Id="rId130" Type="http://schemas.openxmlformats.org/officeDocument/2006/relationships/hyperlink" Target="https://podminky.urs.cz/item/CS_URS_2025_01/767662210" TargetMode="External"/><Relationship Id="rId135" Type="http://schemas.openxmlformats.org/officeDocument/2006/relationships/hyperlink" Target="https://podminky.urs.cz/item/CS_URS_2025_01/771591112" TargetMode="External"/><Relationship Id="rId151" Type="http://schemas.openxmlformats.org/officeDocument/2006/relationships/hyperlink" Target="https://podminky.urs.cz/item/CS_URS_2025_01/781472318" TargetMode="External"/><Relationship Id="rId156" Type="http://schemas.openxmlformats.org/officeDocument/2006/relationships/hyperlink" Target="https://podminky.urs.cz/item/CS_URS_2025_01/998781121" TargetMode="External"/><Relationship Id="rId172" Type="http://schemas.openxmlformats.org/officeDocument/2006/relationships/hyperlink" Target="https://podminky.urs.cz/item/CS_URS_2025_01/HZS1291" TargetMode="External"/><Relationship Id="rId13" Type="http://schemas.openxmlformats.org/officeDocument/2006/relationships/hyperlink" Target="https://podminky.urs.cz/item/CS_URS_2025_01/317142442" TargetMode="External"/><Relationship Id="rId18" Type="http://schemas.openxmlformats.org/officeDocument/2006/relationships/hyperlink" Target="https://podminky.urs.cz/item/CS_URS_2025_01/767223222" TargetMode="External"/><Relationship Id="rId39" Type="http://schemas.openxmlformats.org/officeDocument/2006/relationships/hyperlink" Target="https://podminky.urs.cz/item/CS_URS_2025_01/629135101" TargetMode="External"/><Relationship Id="rId109" Type="http://schemas.openxmlformats.org/officeDocument/2006/relationships/hyperlink" Target="https://podminky.urs.cz/item/CS_URS_2025_01/764246401" TargetMode="External"/><Relationship Id="rId34" Type="http://schemas.openxmlformats.org/officeDocument/2006/relationships/hyperlink" Target="https://podminky.urs.cz/item/CS_URS_2025_01/619995001" TargetMode="External"/><Relationship Id="rId50" Type="http://schemas.openxmlformats.org/officeDocument/2006/relationships/hyperlink" Target="https://podminky.urs.cz/item/CS_URS_2025_01/764002811" TargetMode="External"/><Relationship Id="rId55" Type="http://schemas.openxmlformats.org/officeDocument/2006/relationships/hyperlink" Target="https://podminky.urs.cz/item/CS_URS_2025_01/765151805" TargetMode="External"/><Relationship Id="rId76" Type="http://schemas.openxmlformats.org/officeDocument/2006/relationships/hyperlink" Target="https://podminky.urs.cz/item/CS_URS_2025_01/766411822" TargetMode="External"/><Relationship Id="rId97" Type="http://schemas.openxmlformats.org/officeDocument/2006/relationships/hyperlink" Target="https://podminky.urs.cz/item/CS_URS_2025_01/763131511" TargetMode="External"/><Relationship Id="rId104" Type="http://schemas.openxmlformats.org/officeDocument/2006/relationships/hyperlink" Target="https://podminky.urs.cz/item/CS_URS_2025_01/998763331" TargetMode="External"/><Relationship Id="rId120" Type="http://schemas.openxmlformats.org/officeDocument/2006/relationships/hyperlink" Target="https://podminky.urs.cz/item/CS_URS_2025_01/766660730" TargetMode="External"/><Relationship Id="rId125" Type="http://schemas.openxmlformats.org/officeDocument/2006/relationships/hyperlink" Target="https://podminky.urs.cz/item/CS_URS_2025_01/766660762" TargetMode="External"/><Relationship Id="rId141" Type="http://schemas.openxmlformats.org/officeDocument/2006/relationships/hyperlink" Target="https://podminky.urs.cz/item/CS_URS_2025_01/771577211" TargetMode="External"/><Relationship Id="rId146" Type="http://schemas.openxmlformats.org/officeDocument/2006/relationships/hyperlink" Target="https://podminky.urs.cz/item/CS_URS_2025_01/781111011" TargetMode="External"/><Relationship Id="rId167" Type="http://schemas.openxmlformats.org/officeDocument/2006/relationships/hyperlink" Target="https://podminky.urs.cz/item/CS_URS_2025_01/784211101" TargetMode="External"/><Relationship Id="rId7" Type="http://schemas.openxmlformats.org/officeDocument/2006/relationships/hyperlink" Target="https://podminky.urs.cz/item/CS_URS_2025_01/953943122" TargetMode="External"/><Relationship Id="rId71" Type="http://schemas.openxmlformats.org/officeDocument/2006/relationships/hyperlink" Target="https://podminky.urs.cz/item/CS_URS_2025_01/974042544" TargetMode="External"/><Relationship Id="rId92" Type="http://schemas.openxmlformats.org/officeDocument/2006/relationships/hyperlink" Target="https://podminky.urs.cz/item/CS_URS_2025_01/953965151" TargetMode="External"/><Relationship Id="rId162" Type="http://schemas.openxmlformats.org/officeDocument/2006/relationships/hyperlink" Target="https://podminky.urs.cz/item/CS_URS_2025_01/783214101" TargetMode="External"/><Relationship Id="rId2" Type="http://schemas.openxmlformats.org/officeDocument/2006/relationships/hyperlink" Target="https://podminky.urs.cz/item/CS_URS_2025_01/132212131" TargetMode="External"/><Relationship Id="rId29" Type="http://schemas.openxmlformats.org/officeDocument/2006/relationships/hyperlink" Target="https://podminky.urs.cz/item/CS_URS_2025_01/783997151" TargetMode="External"/><Relationship Id="rId24" Type="http://schemas.openxmlformats.org/officeDocument/2006/relationships/hyperlink" Target="https://podminky.urs.cz/item/CS_URS_2025_01/622151021" TargetMode="External"/><Relationship Id="rId40" Type="http://schemas.openxmlformats.org/officeDocument/2006/relationships/hyperlink" Target="https://podminky.urs.cz/item/CS_URS_2025_01/631312141" TargetMode="External"/><Relationship Id="rId45" Type="http://schemas.openxmlformats.org/officeDocument/2006/relationships/hyperlink" Target="https://podminky.urs.cz/item/CS_URS_2025_01/949121114" TargetMode="External"/><Relationship Id="rId66" Type="http://schemas.openxmlformats.org/officeDocument/2006/relationships/hyperlink" Target="https://podminky.urs.cz/item/CS_URS_2025_01/974032664" TargetMode="External"/><Relationship Id="rId87" Type="http://schemas.openxmlformats.org/officeDocument/2006/relationships/hyperlink" Target="https://podminky.urs.cz/item/CS_URS_2025_01/997013631" TargetMode="External"/><Relationship Id="rId110" Type="http://schemas.openxmlformats.org/officeDocument/2006/relationships/hyperlink" Target="https://podminky.urs.cz/item/CS_URS_2025_01/764001901" TargetMode="External"/><Relationship Id="rId115" Type="http://schemas.openxmlformats.org/officeDocument/2006/relationships/hyperlink" Target="https://podminky.urs.cz/item/CS_URS_2025_01/998765121" TargetMode="External"/><Relationship Id="rId131" Type="http://schemas.openxmlformats.org/officeDocument/2006/relationships/hyperlink" Target="https://podminky.urs.cz/item/CS_URS_2025_01/998767121" TargetMode="External"/><Relationship Id="rId136" Type="http://schemas.openxmlformats.org/officeDocument/2006/relationships/hyperlink" Target="https://podminky.urs.cz/item/CS_URS_2025_01/771591232" TargetMode="External"/><Relationship Id="rId157" Type="http://schemas.openxmlformats.org/officeDocument/2006/relationships/hyperlink" Target="https://podminky.urs.cz/item/CS_URS_2025_01/783301311" TargetMode="External"/><Relationship Id="rId61" Type="http://schemas.openxmlformats.org/officeDocument/2006/relationships/hyperlink" Target="https://podminky.urs.cz/item/CS_URS_2025_01/968072456" TargetMode="External"/><Relationship Id="rId82" Type="http://schemas.openxmlformats.org/officeDocument/2006/relationships/hyperlink" Target="https://podminky.urs.cz/item/CS_URS_2025_01/997013501" TargetMode="External"/><Relationship Id="rId152" Type="http://schemas.openxmlformats.org/officeDocument/2006/relationships/hyperlink" Target="https://podminky.urs.cz/item/CS_URS_2025_01/781472391" TargetMode="External"/><Relationship Id="rId173" Type="http://schemas.openxmlformats.org/officeDocument/2006/relationships/drawing" Target="../drawings/drawing4.xml"/><Relationship Id="rId19" Type="http://schemas.openxmlformats.org/officeDocument/2006/relationships/hyperlink" Target="https://podminky.urs.cz/item/CS_URS_2025_01/348101110" TargetMode="External"/><Relationship Id="rId14" Type="http://schemas.openxmlformats.org/officeDocument/2006/relationships/hyperlink" Target="https://podminky.urs.cz/item/CS_URS_2025_01/274313711" TargetMode="External"/><Relationship Id="rId30" Type="http://schemas.openxmlformats.org/officeDocument/2006/relationships/hyperlink" Target="https://podminky.urs.cz/item/CS_URS_2025_01/612131121" TargetMode="External"/><Relationship Id="rId35" Type="http://schemas.openxmlformats.org/officeDocument/2006/relationships/hyperlink" Target="https://podminky.urs.cz/item/CS_URS_2025_01/619991005" TargetMode="External"/><Relationship Id="rId56" Type="http://schemas.openxmlformats.org/officeDocument/2006/relationships/hyperlink" Target="https://podminky.urs.cz/item/CS_URS_2025_01/765191901" TargetMode="External"/><Relationship Id="rId77" Type="http://schemas.openxmlformats.org/officeDocument/2006/relationships/hyperlink" Target="https://podminky.urs.cz/item/CS_URS_2025_01/767661811" TargetMode="External"/><Relationship Id="rId100" Type="http://schemas.openxmlformats.org/officeDocument/2006/relationships/hyperlink" Target="https://podminky.urs.cz/item/CS_URS_2025_01/763131711" TargetMode="External"/><Relationship Id="rId105" Type="http://schemas.openxmlformats.org/officeDocument/2006/relationships/hyperlink" Target="https://podminky.urs.cz/item/CS_URS_2025_01/764242403" TargetMode="External"/><Relationship Id="rId126" Type="http://schemas.openxmlformats.org/officeDocument/2006/relationships/hyperlink" Target="https://podminky.urs.cz/item/CS_URS_2025_01/766660734" TargetMode="External"/><Relationship Id="rId147" Type="http://schemas.openxmlformats.org/officeDocument/2006/relationships/hyperlink" Target="https://podminky.urs.cz/item/CS_URS_2025_01/784121001" TargetMode="External"/><Relationship Id="rId168" Type="http://schemas.openxmlformats.org/officeDocument/2006/relationships/hyperlink" Target="https://podminky.urs.cz/item/CS_URS_2025_01/784211163" TargetMode="External"/><Relationship Id="rId8" Type="http://schemas.openxmlformats.org/officeDocument/2006/relationships/hyperlink" Target="https://podminky.urs.cz/item/CS_URS_2025_01/317944321" TargetMode="External"/><Relationship Id="rId51" Type="http://schemas.openxmlformats.org/officeDocument/2006/relationships/hyperlink" Target="https://podminky.urs.cz/item/CS_URS_2025_01/764002871" TargetMode="External"/><Relationship Id="rId72" Type="http://schemas.openxmlformats.org/officeDocument/2006/relationships/hyperlink" Target="https://podminky.urs.cz/item/CS_URS_2025_01/974042543" TargetMode="External"/><Relationship Id="rId93" Type="http://schemas.openxmlformats.org/officeDocument/2006/relationships/hyperlink" Target="https://podminky.urs.cz/item/CS_URS_2025_01/762341250" TargetMode="External"/><Relationship Id="rId98" Type="http://schemas.openxmlformats.org/officeDocument/2006/relationships/hyperlink" Target="https://podminky.urs.cz/item/CS_URS_2025_01/763131551" TargetMode="External"/><Relationship Id="rId121" Type="http://schemas.openxmlformats.org/officeDocument/2006/relationships/hyperlink" Target="https://podminky.urs.cz/item/CS_URS_2025_01/766622131" TargetMode="External"/><Relationship Id="rId142" Type="http://schemas.openxmlformats.org/officeDocument/2006/relationships/hyperlink" Target="https://podminky.urs.cz/item/CS_URS_2025_01/771474113" TargetMode="External"/><Relationship Id="rId163" Type="http://schemas.openxmlformats.org/officeDocument/2006/relationships/hyperlink" Target="https://podminky.urs.cz/item/CS_URS_2025_01/783218211" TargetMode="External"/><Relationship Id="rId3" Type="http://schemas.openxmlformats.org/officeDocument/2006/relationships/hyperlink" Target="https://podminky.urs.cz/item/CS_URS_2025_01/162651111" TargetMode="External"/><Relationship Id="rId25" Type="http://schemas.openxmlformats.org/officeDocument/2006/relationships/hyperlink" Target="https://podminky.urs.cz/item/CS_URS_2025_01/622511112" TargetMode="External"/><Relationship Id="rId46" Type="http://schemas.openxmlformats.org/officeDocument/2006/relationships/hyperlink" Target="https://podminky.urs.cz/item/CS_URS_2025_01/949121214" TargetMode="External"/><Relationship Id="rId67" Type="http://schemas.openxmlformats.org/officeDocument/2006/relationships/hyperlink" Target="https://podminky.urs.cz/item/CS_URS_2025_01/971033651" TargetMode="External"/><Relationship Id="rId116" Type="http://schemas.openxmlformats.org/officeDocument/2006/relationships/hyperlink" Target="https://podminky.urs.cz/item/CS_URS_2025_01/766660001" TargetMode="External"/><Relationship Id="rId137" Type="http://schemas.openxmlformats.org/officeDocument/2006/relationships/hyperlink" Target="https://podminky.urs.cz/item/CS_URS_2025_01/771591241" TargetMode="External"/><Relationship Id="rId158" Type="http://schemas.openxmlformats.org/officeDocument/2006/relationships/hyperlink" Target="https://podminky.urs.cz/item/CS_URS_2025_01/783314101" TargetMode="External"/><Relationship Id="rId20" Type="http://schemas.openxmlformats.org/officeDocument/2006/relationships/hyperlink" Target="https://podminky.urs.cz/item/CS_URS_2025_01/348273242" TargetMode="External"/><Relationship Id="rId41" Type="http://schemas.openxmlformats.org/officeDocument/2006/relationships/hyperlink" Target="https://podminky.urs.cz/item/CS_URS_2025_01/642944121" TargetMode="External"/><Relationship Id="rId62" Type="http://schemas.openxmlformats.org/officeDocument/2006/relationships/hyperlink" Target="https://podminky.urs.cz/item/CS_URS_2025_01/968072455" TargetMode="External"/><Relationship Id="rId83" Type="http://schemas.openxmlformats.org/officeDocument/2006/relationships/hyperlink" Target="https://podminky.urs.cz/item/CS_URS_2025_01/997013509" TargetMode="External"/><Relationship Id="rId88" Type="http://schemas.openxmlformats.org/officeDocument/2006/relationships/hyperlink" Target="https://podminky.urs.cz/item/CS_URS_2025_01/998018001" TargetMode="External"/><Relationship Id="rId111" Type="http://schemas.openxmlformats.org/officeDocument/2006/relationships/hyperlink" Target="https://podminky.urs.cz/item/CS_URS_2025_01/998764121" TargetMode="External"/><Relationship Id="rId132" Type="http://schemas.openxmlformats.org/officeDocument/2006/relationships/hyperlink" Target="https://podminky.urs.cz/item/CS_URS_2025_01/771121025" TargetMode="External"/><Relationship Id="rId153" Type="http://schemas.openxmlformats.org/officeDocument/2006/relationships/hyperlink" Target="https://podminky.urs.cz/item/CS_URS_2025_01/781495141" TargetMode="External"/><Relationship Id="rId15" Type="http://schemas.openxmlformats.org/officeDocument/2006/relationships/hyperlink" Target="https://podminky.urs.cz/item/CS_URS_2025_01/430321414" TargetMode="External"/><Relationship Id="rId36" Type="http://schemas.openxmlformats.org/officeDocument/2006/relationships/hyperlink" Target="https://podminky.urs.cz/item/CS_URS_2025_01/310235241" TargetMode="External"/><Relationship Id="rId57" Type="http://schemas.openxmlformats.org/officeDocument/2006/relationships/hyperlink" Target="https://podminky.urs.cz/item/CS_URS_2025_01/762345811" TargetMode="External"/><Relationship Id="rId106" Type="http://schemas.openxmlformats.org/officeDocument/2006/relationships/hyperlink" Target="https://podminky.urs.cz/item/CS_URS_2025_01/764242434" TargetMode="External"/><Relationship Id="rId127" Type="http://schemas.openxmlformats.org/officeDocument/2006/relationships/hyperlink" Target="https://podminky.urs.cz/item/CS_URS_2025_01/766825821" TargetMode="External"/><Relationship Id="rId10" Type="http://schemas.openxmlformats.org/officeDocument/2006/relationships/hyperlink" Target="https://podminky.urs.cz/item/CS_URS_2025_01/342272245" TargetMode="External"/><Relationship Id="rId31" Type="http://schemas.openxmlformats.org/officeDocument/2006/relationships/hyperlink" Target="https://podminky.urs.cz/item/CS_URS_2025_01/612142001" TargetMode="External"/><Relationship Id="rId52" Type="http://schemas.openxmlformats.org/officeDocument/2006/relationships/hyperlink" Target="https://podminky.urs.cz/item/CS_URS_2025_01/764002801" TargetMode="External"/><Relationship Id="rId73" Type="http://schemas.openxmlformats.org/officeDocument/2006/relationships/hyperlink" Target="https://podminky.urs.cz/item/CS_URS_2025_01/771573810" TargetMode="External"/><Relationship Id="rId78" Type="http://schemas.openxmlformats.org/officeDocument/2006/relationships/hyperlink" Target="https://podminky.urs.cz/item/CS_URS_2025_01/113106123" TargetMode="External"/><Relationship Id="rId94" Type="http://schemas.openxmlformats.org/officeDocument/2006/relationships/hyperlink" Target="https://podminky.urs.cz/item/CS_URS_2025_01/762395000" TargetMode="External"/><Relationship Id="rId99" Type="http://schemas.openxmlformats.org/officeDocument/2006/relationships/hyperlink" Target="https://podminky.urs.cz/item/CS_URS_2025_01/763131714" TargetMode="External"/><Relationship Id="rId101" Type="http://schemas.openxmlformats.org/officeDocument/2006/relationships/hyperlink" Target="https://podminky.urs.cz/item/CS_URS_2025_01/763111331" TargetMode="External"/><Relationship Id="rId122" Type="http://schemas.openxmlformats.org/officeDocument/2006/relationships/hyperlink" Target="https://podminky.urs.cz/item/CS_URS_2025_01/766694116" TargetMode="External"/><Relationship Id="rId143" Type="http://schemas.openxmlformats.org/officeDocument/2006/relationships/hyperlink" Target="https://podminky.urs.cz/item/CS_URS_2025_01/771161021" TargetMode="External"/><Relationship Id="rId148" Type="http://schemas.openxmlformats.org/officeDocument/2006/relationships/hyperlink" Target="https://podminky.urs.cz/item/CS_URS_2025_01/781121011" TargetMode="External"/><Relationship Id="rId164" Type="http://schemas.openxmlformats.org/officeDocument/2006/relationships/hyperlink" Target="https://podminky.urs.cz/item/CS_URS_2025_01/784111001" TargetMode="External"/><Relationship Id="rId169" Type="http://schemas.openxmlformats.org/officeDocument/2006/relationships/hyperlink" Target="https://podminky.urs.cz/item/CS_URS_2025_01/784171101" TargetMode="External"/><Relationship Id="rId4" Type="http://schemas.openxmlformats.org/officeDocument/2006/relationships/hyperlink" Target="https://podminky.urs.cz/item/CS_URS_2025_01/167111101" TargetMode="External"/><Relationship Id="rId9" Type="http://schemas.openxmlformats.org/officeDocument/2006/relationships/hyperlink" Target="https://podminky.urs.cz/item/CS_URS_2025_01/317234410" TargetMode="External"/><Relationship Id="rId26" Type="http://schemas.openxmlformats.org/officeDocument/2006/relationships/hyperlink" Target="https://podminky.urs.cz/item/CS_URS_2025_01/783901453" TargetMode="External"/><Relationship Id="rId47" Type="http://schemas.openxmlformats.org/officeDocument/2006/relationships/hyperlink" Target="https://podminky.urs.cz/item/CS_URS_2025_01/949121814" TargetMode="External"/><Relationship Id="rId68" Type="http://schemas.openxmlformats.org/officeDocument/2006/relationships/hyperlink" Target="https://podminky.urs.cz/item/CS_URS_2025_01/971033561" TargetMode="External"/><Relationship Id="rId89" Type="http://schemas.openxmlformats.org/officeDocument/2006/relationships/hyperlink" Target="https://podminky.urs.cz/item/CS_URS_2025_01/762332121" TargetMode="External"/><Relationship Id="rId112" Type="http://schemas.openxmlformats.org/officeDocument/2006/relationships/hyperlink" Target="https://podminky.urs.cz/item/CS_URS_2025_01/765151001" TargetMode="External"/><Relationship Id="rId133" Type="http://schemas.openxmlformats.org/officeDocument/2006/relationships/hyperlink" Target="https://podminky.urs.cz/item/CS_URS_2025_01/771111011" TargetMode="External"/><Relationship Id="rId154" Type="http://schemas.openxmlformats.org/officeDocument/2006/relationships/hyperlink" Target="https://podminky.urs.cz/item/CS_URS_2025_01/781495142" TargetMode="External"/><Relationship Id="rId16" Type="http://schemas.openxmlformats.org/officeDocument/2006/relationships/hyperlink" Target="https://podminky.urs.cz/item/CS_URS_2025_01/431351121" TargetMode="External"/><Relationship Id="rId37" Type="http://schemas.openxmlformats.org/officeDocument/2006/relationships/hyperlink" Target="https://podminky.urs.cz/item/CS_URS_2025_01/622525102" TargetMode="External"/><Relationship Id="rId58" Type="http://schemas.openxmlformats.org/officeDocument/2006/relationships/hyperlink" Target="https://podminky.urs.cz/item/CS_URS_2025_01/762331812" TargetMode="External"/><Relationship Id="rId79" Type="http://schemas.openxmlformats.org/officeDocument/2006/relationships/hyperlink" Target="https://podminky.urs.cz/item/CS_URS_2025_01/763131831" TargetMode="External"/><Relationship Id="rId102" Type="http://schemas.openxmlformats.org/officeDocument/2006/relationships/hyperlink" Target="https://podminky.urs.cz/item/CS_URS_2025_01/763111717" TargetMode="External"/><Relationship Id="rId123" Type="http://schemas.openxmlformats.org/officeDocument/2006/relationships/hyperlink" Target="https://podminky.urs.cz/item/CS_URS_2025_01/766641131" TargetMode="External"/><Relationship Id="rId144" Type="http://schemas.openxmlformats.org/officeDocument/2006/relationships/hyperlink" Target="https://podminky.urs.cz/item/CS_URS_2025_01/771591184" TargetMode="External"/><Relationship Id="rId90" Type="http://schemas.openxmlformats.org/officeDocument/2006/relationships/hyperlink" Target="https://podminky.urs.cz/item/CS_URS_2025_01/762332122" TargetMode="External"/><Relationship Id="rId165" Type="http://schemas.openxmlformats.org/officeDocument/2006/relationships/hyperlink" Target="https://podminky.urs.cz/item/CS_URS_2025_01/784181121" TargetMode="External"/><Relationship Id="rId27" Type="http://schemas.openxmlformats.org/officeDocument/2006/relationships/hyperlink" Target="https://podminky.urs.cz/item/CS_URS_2025_01/783933171" TargetMode="External"/><Relationship Id="rId48" Type="http://schemas.openxmlformats.org/officeDocument/2006/relationships/hyperlink" Target="https://podminky.urs.cz/item/CS_URS_2025_01/952901111" TargetMode="External"/><Relationship Id="rId69" Type="http://schemas.openxmlformats.org/officeDocument/2006/relationships/hyperlink" Target="https://podminky.urs.cz/item/CS_URS_2025_01/967031132" TargetMode="External"/><Relationship Id="rId113" Type="http://schemas.openxmlformats.org/officeDocument/2006/relationships/hyperlink" Target="https://podminky.urs.cz/item/CS_URS_2025_01/765151021" TargetMode="External"/><Relationship Id="rId134" Type="http://schemas.openxmlformats.org/officeDocument/2006/relationships/hyperlink" Target="https://podminky.urs.cz/item/CS_URS_2025_01/771121011" TargetMode="External"/><Relationship Id="rId80" Type="http://schemas.openxmlformats.org/officeDocument/2006/relationships/hyperlink" Target="https://podminky.urs.cz/item/CS_URS_2025_01/113107142" TargetMode="External"/><Relationship Id="rId155" Type="http://schemas.openxmlformats.org/officeDocument/2006/relationships/hyperlink" Target="https://podminky.urs.cz/item/CS_URS_2025_01/781495184" TargetMode="External"/><Relationship Id="rId17" Type="http://schemas.openxmlformats.org/officeDocument/2006/relationships/hyperlink" Target="https://podminky.urs.cz/item/CS_URS_2025_01/431351122" TargetMode="External"/><Relationship Id="rId38" Type="http://schemas.openxmlformats.org/officeDocument/2006/relationships/hyperlink" Target="https://podminky.urs.cz/item/CS_URS_2025_01/622525105" TargetMode="External"/><Relationship Id="rId59" Type="http://schemas.openxmlformats.org/officeDocument/2006/relationships/hyperlink" Target="https://podminky.urs.cz/item/CS_URS_2025_01/961044111" TargetMode="External"/><Relationship Id="rId103" Type="http://schemas.openxmlformats.org/officeDocument/2006/relationships/hyperlink" Target="https://podminky.urs.cz/item/CS_URS_2025_01/763181311" TargetMode="External"/><Relationship Id="rId124" Type="http://schemas.openxmlformats.org/officeDocument/2006/relationships/hyperlink" Target="https://podminky.urs.cz/item/CS_URS_2025_01/766660761" TargetMode="External"/><Relationship Id="rId70" Type="http://schemas.openxmlformats.org/officeDocument/2006/relationships/hyperlink" Target="https://podminky.urs.cz/item/CS_URS_2025_01/977312112" TargetMode="External"/><Relationship Id="rId91" Type="http://schemas.openxmlformats.org/officeDocument/2006/relationships/hyperlink" Target="https://podminky.urs.cz/item/CS_URS_2025_01/953961116" TargetMode="External"/><Relationship Id="rId145" Type="http://schemas.openxmlformats.org/officeDocument/2006/relationships/hyperlink" Target="https://podminky.urs.cz/item/CS_URS_2025_01/998771121" TargetMode="External"/><Relationship Id="rId166" Type="http://schemas.openxmlformats.org/officeDocument/2006/relationships/hyperlink" Target="https://podminky.urs.cz/item/CS_URS_2025_01/784211121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hyperlink" Target="https://podminky.urs.cz/item/CS_URS_2025_01/HZS4212" TargetMode="External"/><Relationship Id="rId1" Type="http://schemas.openxmlformats.org/officeDocument/2006/relationships/hyperlink" Target="https://podminky.urs.cz/item/CS_URS_2025_01/HZS2231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721194104" TargetMode="External"/><Relationship Id="rId21" Type="http://schemas.openxmlformats.org/officeDocument/2006/relationships/hyperlink" Target="https://podminky.urs.cz/item/CS_URS_2025_01/721173401" TargetMode="External"/><Relationship Id="rId42" Type="http://schemas.openxmlformats.org/officeDocument/2006/relationships/hyperlink" Target="https://podminky.urs.cz/item/CS_URS_2025_01/998722121" TargetMode="External"/><Relationship Id="rId47" Type="http://schemas.openxmlformats.org/officeDocument/2006/relationships/hyperlink" Target="https://podminky.urs.cz/item/CS_URS_2025_01/725241901" TargetMode="External"/><Relationship Id="rId63" Type="http://schemas.openxmlformats.org/officeDocument/2006/relationships/hyperlink" Target="https://podminky.urs.cz/item/CS_URS_2025_01/735152477" TargetMode="External"/><Relationship Id="rId68" Type="http://schemas.openxmlformats.org/officeDocument/2006/relationships/hyperlink" Target="https://podminky.urs.cz/item/CS_URS_2025_01/751322012" TargetMode="External"/><Relationship Id="rId16" Type="http://schemas.openxmlformats.org/officeDocument/2006/relationships/hyperlink" Target="https://podminky.urs.cz/item/CS_URS_2025_01/877310330" TargetMode="External"/><Relationship Id="rId11" Type="http://schemas.openxmlformats.org/officeDocument/2006/relationships/hyperlink" Target="https://podminky.urs.cz/item/CS_URS_2025_01/894812339" TargetMode="External"/><Relationship Id="rId32" Type="http://schemas.openxmlformats.org/officeDocument/2006/relationships/hyperlink" Target="https://podminky.urs.cz/item/CS_URS_2025_01/722174003" TargetMode="External"/><Relationship Id="rId37" Type="http://schemas.openxmlformats.org/officeDocument/2006/relationships/hyperlink" Target="https://podminky.urs.cz/item/CS_URS_2025_01/722220122" TargetMode="External"/><Relationship Id="rId53" Type="http://schemas.openxmlformats.org/officeDocument/2006/relationships/hyperlink" Target="https://podminky.urs.cz/item/CS_URS_2025_01/733221102" TargetMode="External"/><Relationship Id="rId58" Type="http://schemas.openxmlformats.org/officeDocument/2006/relationships/hyperlink" Target="https://podminky.urs.cz/item/CS_URS_2025_01/734221532" TargetMode="External"/><Relationship Id="rId74" Type="http://schemas.openxmlformats.org/officeDocument/2006/relationships/hyperlink" Target="https://podminky.urs.cz/item/CS_URS_2025_01/998751121" TargetMode="External"/><Relationship Id="rId79" Type="http://schemas.openxmlformats.org/officeDocument/2006/relationships/hyperlink" Target="https://podminky.urs.cz/item/CS_URS_2025_01/998751121" TargetMode="External"/><Relationship Id="rId5" Type="http://schemas.openxmlformats.org/officeDocument/2006/relationships/hyperlink" Target="https://podminky.urs.cz/item/CS_URS_2025_01/175151101" TargetMode="External"/><Relationship Id="rId61" Type="http://schemas.openxmlformats.org/officeDocument/2006/relationships/hyperlink" Target="https://podminky.urs.cz/item/CS_URS_2025_01/735152577" TargetMode="External"/><Relationship Id="rId19" Type="http://schemas.openxmlformats.org/officeDocument/2006/relationships/hyperlink" Target="https://podminky.urs.cz/item/CS_URS_2025_01/451572111" TargetMode="External"/><Relationship Id="rId14" Type="http://schemas.openxmlformats.org/officeDocument/2006/relationships/hyperlink" Target="https://podminky.urs.cz/item/CS_URS_2025_01/871263121" TargetMode="External"/><Relationship Id="rId22" Type="http://schemas.openxmlformats.org/officeDocument/2006/relationships/hyperlink" Target="https://podminky.urs.cz/item/CS_URS_2025_01/721174025" TargetMode="External"/><Relationship Id="rId27" Type="http://schemas.openxmlformats.org/officeDocument/2006/relationships/hyperlink" Target="https://podminky.urs.cz/item/CS_URS_2025_01/721194109" TargetMode="External"/><Relationship Id="rId30" Type="http://schemas.openxmlformats.org/officeDocument/2006/relationships/hyperlink" Target="https://podminky.urs.cz/item/CS_URS_2025_01/998721121" TargetMode="External"/><Relationship Id="rId35" Type="http://schemas.openxmlformats.org/officeDocument/2006/relationships/hyperlink" Target="https://podminky.urs.cz/item/CS_URS_2025_01/722190401" TargetMode="External"/><Relationship Id="rId43" Type="http://schemas.openxmlformats.org/officeDocument/2006/relationships/hyperlink" Target="https://podminky.urs.cz/item/CS_URS_2025_01/725110814" TargetMode="External"/><Relationship Id="rId48" Type="http://schemas.openxmlformats.org/officeDocument/2006/relationships/hyperlink" Target="https://podminky.urs.cz/item/CS_URS_2025_01/725244907" TargetMode="External"/><Relationship Id="rId56" Type="http://schemas.openxmlformats.org/officeDocument/2006/relationships/hyperlink" Target="https://podminky.urs.cz/item/CS_URS_2025_01/733291902" TargetMode="External"/><Relationship Id="rId64" Type="http://schemas.openxmlformats.org/officeDocument/2006/relationships/hyperlink" Target="https://podminky.urs.cz/item/CS_URS_2025_01/998733121" TargetMode="External"/><Relationship Id="rId69" Type="http://schemas.openxmlformats.org/officeDocument/2006/relationships/hyperlink" Target="https://podminky.urs.cz/item/CS_URS_2025_01/751398031" TargetMode="External"/><Relationship Id="rId77" Type="http://schemas.openxmlformats.org/officeDocument/2006/relationships/hyperlink" Target="https://podminky.urs.cz/item/CS_URS_2025_01/751514740" TargetMode="External"/><Relationship Id="rId8" Type="http://schemas.openxmlformats.org/officeDocument/2006/relationships/hyperlink" Target="https://podminky.urs.cz/item/CS_URS_2025_01/181411121" TargetMode="External"/><Relationship Id="rId51" Type="http://schemas.openxmlformats.org/officeDocument/2006/relationships/hyperlink" Target="https://podminky.urs.cz/item/CS_URS_2025_01/998725121" TargetMode="External"/><Relationship Id="rId72" Type="http://schemas.openxmlformats.org/officeDocument/2006/relationships/hyperlink" Target="https://podminky.urs.cz/item/CS_URS_2025_01/751510042" TargetMode="External"/><Relationship Id="rId80" Type="http://schemas.openxmlformats.org/officeDocument/2006/relationships/hyperlink" Target="https://podminky.urs.cz/item/CS_URS_2025_01/HZS2221" TargetMode="External"/><Relationship Id="rId3" Type="http://schemas.openxmlformats.org/officeDocument/2006/relationships/hyperlink" Target="https://podminky.urs.cz/item/CS_URS_2025_01/167151101" TargetMode="External"/><Relationship Id="rId12" Type="http://schemas.openxmlformats.org/officeDocument/2006/relationships/hyperlink" Target="https://podminky.urs.cz/item/CS_URS_2025_01/894812356" TargetMode="External"/><Relationship Id="rId17" Type="http://schemas.openxmlformats.org/officeDocument/2006/relationships/hyperlink" Target="https://podminky.urs.cz/item/CS_URS_2025_01/877310420" TargetMode="External"/><Relationship Id="rId25" Type="http://schemas.openxmlformats.org/officeDocument/2006/relationships/hyperlink" Target="https://podminky.urs.cz/item/CS_URS_2025_01/721174045" TargetMode="External"/><Relationship Id="rId33" Type="http://schemas.openxmlformats.org/officeDocument/2006/relationships/hyperlink" Target="https://podminky.urs.cz/item/CS_URS_2025_01/722181231" TargetMode="External"/><Relationship Id="rId38" Type="http://schemas.openxmlformats.org/officeDocument/2006/relationships/hyperlink" Target="https://podminky.urs.cz/item/CS_URS_2025_01/722232063" TargetMode="External"/><Relationship Id="rId46" Type="http://schemas.openxmlformats.org/officeDocument/2006/relationships/hyperlink" Target="https://podminky.urs.cz/item/CS_URS_2025_01/725219102" TargetMode="External"/><Relationship Id="rId59" Type="http://schemas.openxmlformats.org/officeDocument/2006/relationships/hyperlink" Target="https://podminky.urs.cz/item/CS_URS_2025_01/734221682" TargetMode="External"/><Relationship Id="rId67" Type="http://schemas.openxmlformats.org/officeDocument/2006/relationships/hyperlink" Target="https://podminky.urs.cz/item/CS_URS_2025_01/751514740" TargetMode="External"/><Relationship Id="rId20" Type="http://schemas.openxmlformats.org/officeDocument/2006/relationships/hyperlink" Target="https://podminky.urs.cz/item/CS_URS_2025_01/998276101" TargetMode="External"/><Relationship Id="rId41" Type="http://schemas.openxmlformats.org/officeDocument/2006/relationships/hyperlink" Target="https://podminky.urs.cz/item/CS_URS_2025_01/722290234" TargetMode="External"/><Relationship Id="rId54" Type="http://schemas.openxmlformats.org/officeDocument/2006/relationships/hyperlink" Target="https://podminky.urs.cz/item/CS_URS_2025_01/733291101" TargetMode="External"/><Relationship Id="rId62" Type="http://schemas.openxmlformats.org/officeDocument/2006/relationships/hyperlink" Target="https://podminky.urs.cz/item/CS_URS_2025_01/735152271" TargetMode="External"/><Relationship Id="rId70" Type="http://schemas.openxmlformats.org/officeDocument/2006/relationships/hyperlink" Target="https://podminky.urs.cz/item/CS_URS_2025_01/998751121" TargetMode="External"/><Relationship Id="rId75" Type="http://schemas.openxmlformats.org/officeDocument/2006/relationships/hyperlink" Target="https://podminky.urs.cz/item/CS_URS_2025_01/751133012" TargetMode="External"/><Relationship Id="rId1" Type="http://schemas.openxmlformats.org/officeDocument/2006/relationships/hyperlink" Target="https://podminky.urs.cz/item/CS_URS_2025_01/132251101" TargetMode="External"/><Relationship Id="rId6" Type="http://schemas.openxmlformats.org/officeDocument/2006/relationships/hyperlink" Target="https://podminky.urs.cz/item/CS_URS_2025_01/174151101" TargetMode="External"/><Relationship Id="rId15" Type="http://schemas.openxmlformats.org/officeDocument/2006/relationships/hyperlink" Target="https://podminky.urs.cz/item/CS_URS_2025_01/877260310" TargetMode="External"/><Relationship Id="rId23" Type="http://schemas.openxmlformats.org/officeDocument/2006/relationships/hyperlink" Target="https://podminky.urs.cz/item/CS_URS_2025_01/721174042" TargetMode="External"/><Relationship Id="rId28" Type="http://schemas.openxmlformats.org/officeDocument/2006/relationships/hyperlink" Target="https://podminky.urs.cz/item/CS_URS_2025_01/721226513" TargetMode="External"/><Relationship Id="rId36" Type="http://schemas.openxmlformats.org/officeDocument/2006/relationships/hyperlink" Target="https://podminky.urs.cz/item/CS_URS_2025_01/722220112" TargetMode="External"/><Relationship Id="rId49" Type="http://schemas.openxmlformats.org/officeDocument/2006/relationships/hyperlink" Target="https://podminky.urs.cz/item/CS_URS_2025_01/725829131" TargetMode="External"/><Relationship Id="rId57" Type="http://schemas.openxmlformats.org/officeDocument/2006/relationships/hyperlink" Target="https://podminky.urs.cz/item/CS_URS_2025_01/733293902" TargetMode="External"/><Relationship Id="rId10" Type="http://schemas.openxmlformats.org/officeDocument/2006/relationships/hyperlink" Target="https://podminky.urs.cz/item/CS_URS_2025_01/894812332" TargetMode="External"/><Relationship Id="rId31" Type="http://schemas.openxmlformats.org/officeDocument/2006/relationships/hyperlink" Target="https://podminky.urs.cz/item/CS_URS_2025_01/722174002" TargetMode="External"/><Relationship Id="rId44" Type="http://schemas.openxmlformats.org/officeDocument/2006/relationships/hyperlink" Target="https://podminky.urs.cz/item/CS_URS_2025_01/725119122" TargetMode="External"/><Relationship Id="rId52" Type="http://schemas.openxmlformats.org/officeDocument/2006/relationships/hyperlink" Target="https://podminky.urs.cz/item/CS_URS_2025_01/735151821" TargetMode="External"/><Relationship Id="rId60" Type="http://schemas.openxmlformats.org/officeDocument/2006/relationships/hyperlink" Target="https://podminky.urs.cz/item/CS_URS_2025_01/734261402" TargetMode="External"/><Relationship Id="rId65" Type="http://schemas.openxmlformats.org/officeDocument/2006/relationships/hyperlink" Target="https://podminky.urs.cz/item/CS_URS_2025_01/751133012" TargetMode="External"/><Relationship Id="rId73" Type="http://schemas.openxmlformats.org/officeDocument/2006/relationships/hyperlink" Target="https://podminky.urs.cz/item/CS_URS_2025_01/751514741" TargetMode="External"/><Relationship Id="rId78" Type="http://schemas.openxmlformats.org/officeDocument/2006/relationships/hyperlink" Target="https://podminky.urs.cz/item/CS_URS_2025_01/751322012" TargetMode="External"/><Relationship Id="rId81" Type="http://schemas.openxmlformats.org/officeDocument/2006/relationships/drawing" Target="../drawings/drawing6.xm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894812313" TargetMode="External"/><Relationship Id="rId13" Type="http://schemas.openxmlformats.org/officeDocument/2006/relationships/hyperlink" Target="https://podminky.urs.cz/item/CS_URS_2025_01/386131111" TargetMode="External"/><Relationship Id="rId18" Type="http://schemas.openxmlformats.org/officeDocument/2006/relationships/hyperlink" Target="https://podminky.urs.cz/item/CS_URS_2025_01/892271111" TargetMode="External"/><Relationship Id="rId39" Type="http://schemas.openxmlformats.org/officeDocument/2006/relationships/hyperlink" Target="https://podminky.urs.cz/item/CS_URS_2025_01/722232062" TargetMode="External"/><Relationship Id="rId34" Type="http://schemas.openxmlformats.org/officeDocument/2006/relationships/hyperlink" Target="https://podminky.urs.cz/item/CS_URS_2025_01/722181232" TargetMode="External"/><Relationship Id="rId50" Type="http://schemas.openxmlformats.org/officeDocument/2006/relationships/hyperlink" Target="https://podminky.urs.cz/item/CS_URS_2025_01/725849411" TargetMode="External"/><Relationship Id="rId55" Type="http://schemas.openxmlformats.org/officeDocument/2006/relationships/hyperlink" Target="https://podminky.urs.cz/item/CS_URS_2025_01/733811242" TargetMode="External"/><Relationship Id="rId76" Type="http://schemas.openxmlformats.org/officeDocument/2006/relationships/hyperlink" Target="https://podminky.urs.cz/item/CS_URS_2025_01/751510042" TargetMode="External"/><Relationship Id="rId7" Type="http://schemas.openxmlformats.org/officeDocument/2006/relationships/hyperlink" Target="https://podminky.urs.cz/item/CS_URS_2025_01/181111121" TargetMode="External"/><Relationship Id="rId71" Type="http://schemas.openxmlformats.org/officeDocument/2006/relationships/hyperlink" Target="https://podminky.urs.cz/item/CS_URS_2025_01/751377042" TargetMode="External"/><Relationship Id="rId2" Type="http://schemas.openxmlformats.org/officeDocument/2006/relationships/hyperlink" Target="https://podminky.urs.cz/item/CS_URS_2025_01/162651111" TargetMode="External"/><Relationship Id="rId29" Type="http://schemas.openxmlformats.org/officeDocument/2006/relationships/hyperlink" Target="https://podminky.urs.cz/item/CS_URS_2025_01/721290111" TargetMode="External"/><Relationship Id="rId24" Type="http://schemas.openxmlformats.org/officeDocument/2006/relationships/hyperlink" Target="https://podminky.urs.cz/item/CS_URS_2025_01/721174043" TargetMode="External"/><Relationship Id="rId40" Type="http://schemas.openxmlformats.org/officeDocument/2006/relationships/hyperlink" Target="https://podminky.urs.cz/item/CS_URS_2025_01/722290246" TargetMode="External"/><Relationship Id="rId45" Type="http://schemas.openxmlformats.org/officeDocument/2006/relationships/hyperlink" Target="https://podminky.urs.cz/item/CS_URS_2025_01/725119131" TargetMode="External"/><Relationship Id="rId66" Type="http://schemas.openxmlformats.org/officeDocument/2006/relationships/hyperlink" Target="https://podminky.urs.cz/item/CS_URS_2025_01/751510042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podminky.urs.cz/item/CS_URS_2025_01/012403000" TargetMode="External"/><Relationship Id="rId2" Type="http://schemas.openxmlformats.org/officeDocument/2006/relationships/hyperlink" Target="https://podminky.urs.cz/item/CS_URS_2025_01/012203000" TargetMode="External"/><Relationship Id="rId1" Type="http://schemas.openxmlformats.org/officeDocument/2006/relationships/hyperlink" Target="https://podminky.urs.cz/item/CS_URS_2025_01/012164000" TargetMode="External"/><Relationship Id="rId6" Type="http://schemas.openxmlformats.org/officeDocument/2006/relationships/drawing" Target="../drawings/drawing7.xml"/><Relationship Id="rId5" Type="http://schemas.openxmlformats.org/officeDocument/2006/relationships/hyperlink" Target="https://podminky.urs.cz/item/CS_URS_2025_01/030001000" TargetMode="External"/><Relationship Id="rId4" Type="http://schemas.openxmlformats.org/officeDocument/2006/relationships/hyperlink" Target="https://podminky.urs.cz/item/CS_URS_2025_01/013254000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62"/>
  <sheetViews>
    <sheetView showGridLines="0" tabSelected="1" workbookViewId="0">
      <selection activeCell="J57" sqref="J57:AF57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1" width="2.6640625" customWidth="1"/>
    <col min="32" max="32" width="25.6640625" customWidth="1"/>
    <col min="33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>
      <c r="AR2" s="299"/>
      <c r="AS2" s="299"/>
      <c r="AT2" s="299"/>
      <c r="AU2" s="299"/>
      <c r="AV2" s="299"/>
      <c r="AW2" s="299"/>
      <c r="AX2" s="299"/>
      <c r="AY2" s="299"/>
      <c r="AZ2" s="299"/>
      <c r="BA2" s="299"/>
      <c r="BB2" s="299"/>
      <c r="BC2" s="299"/>
      <c r="BD2" s="299"/>
      <c r="BE2" s="299"/>
      <c r="BS2" s="18" t="s">
        <v>6</v>
      </c>
      <c r="BT2" s="18" t="s">
        <v>7</v>
      </c>
    </row>
    <row r="3" spans="1:74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>
      <c r="B5" s="21"/>
      <c r="D5" s="25" t="s">
        <v>13</v>
      </c>
      <c r="K5" s="298" t="s">
        <v>14</v>
      </c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R5" s="21"/>
      <c r="BE5" s="295" t="s">
        <v>15</v>
      </c>
      <c r="BS5" s="18" t="s">
        <v>6</v>
      </c>
    </row>
    <row r="6" spans="1:74" ht="36.950000000000003" customHeight="1">
      <c r="B6" s="21"/>
      <c r="D6" s="27" t="s">
        <v>16</v>
      </c>
      <c r="K6" s="300" t="s">
        <v>17</v>
      </c>
      <c r="L6" s="299"/>
      <c r="M6" s="299"/>
      <c r="N6" s="299"/>
      <c r="O6" s="299"/>
      <c r="P6" s="299"/>
      <c r="Q6" s="299"/>
      <c r="R6" s="299"/>
      <c r="S6" s="299"/>
      <c r="T6" s="299"/>
      <c r="U6" s="299"/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R6" s="21"/>
      <c r="BE6" s="296"/>
      <c r="BS6" s="18" t="s">
        <v>6</v>
      </c>
    </row>
    <row r="7" spans="1:74" ht="12" customHeight="1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96"/>
      <c r="BS7" s="18" t="s">
        <v>6</v>
      </c>
    </row>
    <row r="8" spans="1:74" ht="12" customHeight="1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96"/>
      <c r="BS8" s="18" t="s">
        <v>6</v>
      </c>
    </row>
    <row r="9" spans="1:74" ht="14.45" customHeight="1">
      <c r="B9" s="21"/>
      <c r="AR9" s="21"/>
      <c r="BE9" s="296"/>
      <c r="BS9" s="18" t="s">
        <v>6</v>
      </c>
    </row>
    <row r="10" spans="1:74" ht="12" customHeight="1">
      <c r="B10" s="21"/>
      <c r="D10" s="28" t="s">
        <v>25</v>
      </c>
      <c r="AK10" s="28" t="s">
        <v>26</v>
      </c>
      <c r="AN10" s="26" t="s">
        <v>19</v>
      </c>
      <c r="AR10" s="21"/>
      <c r="BE10" s="296"/>
      <c r="BS10" s="18" t="s">
        <v>6</v>
      </c>
    </row>
    <row r="11" spans="1:74" ht="18.399999999999999" customHeight="1">
      <c r="B11" s="21"/>
      <c r="E11" s="26" t="s">
        <v>27</v>
      </c>
      <c r="AK11" s="28" t="s">
        <v>28</v>
      </c>
      <c r="AN11" s="26" t="s">
        <v>19</v>
      </c>
      <c r="AR11" s="21"/>
      <c r="BE11" s="296"/>
      <c r="BS11" s="18" t="s">
        <v>6</v>
      </c>
    </row>
    <row r="12" spans="1:74" ht="6.95" customHeight="1">
      <c r="B12" s="21"/>
      <c r="AR12" s="21"/>
      <c r="BE12" s="296"/>
      <c r="BS12" s="18" t="s">
        <v>6</v>
      </c>
    </row>
    <row r="13" spans="1:74" ht="12" customHeight="1">
      <c r="B13" s="21"/>
      <c r="D13" s="28" t="s">
        <v>29</v>
      </c>
      <c r="AK13" s="28" t="s">
        <v>26</v>
      </c>
      <c r="AN13" s="30" t="s">
        <v>30</v>
      </c>
      <c r="AR13" s="21"/>
      <c r="BE13" s="296"/>
      <c r="BS13" s="18" t="s">
        <v>6</v>
      </c>
    </row>
    <row r="14" spans="1:74" ht="12.75">
      <c r="B14" s="21"/>
      <c r="E14" s="301" t="s">
        <v>30</v>
      </c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28" t="s">
        <v>28</v>
      </c>
      <c r="AN14" s="30" t="s">
        <v>30</v>
      </c>
      <c r="AR14" s="21"/>
      <c r="BE14" s="296"/>
      <c r="BS14" s="18" t="s">
        <v>6</v>
      </c>
    </row>
    <row r="15" spans="1:74" ht="6.95" customHeight="1">
      <c r="B15" s="21"/>
      <c r="AR15" s="21"/>
      <c r="BE15" s="296"/>
      <c r="BS15" s="18" t="s">
        <v>4</v>
      </c>
    </row>
    <row r="16" spans="1:74" ht="12" customHeight="1">
      <c r="B16" s="21"/>
      <c r="D16" s="28" t="s">
        <v>31</v>
      </c>
      <c r="AK16" s="28" t="s">
        <v>26</v>
      </c>
      <c r="AN16" s="26" t="s">
        <v>19</v>
      </c>
      <c r="AR16" s="21"/>
      <c r="BE16" s="296"/>
      <c r="BS16" s="18" t="s">
        <v>4</v>
      </c>
    </row>
    <row r="17" spans="2:71" ht="18.399999999999999" customHeight="1">
      <c r="B17" s="21"/>
      <c r="E17" s="26" t="s">
        <v>32</v>
      </c>
      <c r="AK17" s="28" t="s">
        <v>28</v>
      </c>
      <c r="AN17" s="26" t="s">
        <v>19</v>
      </c>
      <c r="AR17" s="21"/>
      <c r="BE17" s="296"/>
      <c r="BS17" s="18" t="s">
        <v>33</v>
      </c>
    </row>
    <row r="18" spans="2:71" ht="6.95" customHeight="1">
      <c r="B18" s="21"/>
      <c r="AR18" s="21"/>
      <c r="BE18" s="296"/>
      <c r="BS18" s="18" t="s">
        <v>6</v>
      </c>
    </row>
    <row r="19" spans="2:71" ht="12" customHeight="1">
      <c r="B19" s="21"/>
      <c r="D19" s="28" t="s">
        <v>34</v>
      </c>
      <c r="AK19" s="28" t="s">
        <v>26</v>
      </c>
      <c r="AN19" s="26" t="s">
        <v>19</v>
      </c>
      <c r="AR19" s="21"/>
      <c r="BE19" s="296"/>
      <c r="BS19" s="18" t="s">
        <v>6</v>
      </c>
    </row>
    <row r="20" spans="2:71" ht="18.399999999999999" customHeight="1">
      <c r="B20" s="21"/>
      <c r="E20" s="26" t="s">
        <v>35</v>
      </c>
      <c r="AK20" s="28" t="s">
        <v>28</v>
      </c>
      <c r="AN20" s="26" t="s">
        <v>19</v>
      </c>
      <c r="AR20" s="21"/>
      <c r="BE20" s="296"/>
      <c r="BS20" s="18" t="s">
        <v>4</v>
      </c>
    </row>
    <row r="21" spans="2:71" ht="6.95" customHeight="1">
      <c r="B21" s="21"/>
      <c r="AR21" s="21"/>
      <c r="BE21" s="296"/>
    </row>
    <row r="22" spans="2:71" ht="12" customHeight="1">
      <c r="B22" s="21"/>
      <c r="D22" s="28" t="s">
        <v>36</v>
      </c>
      <c r="AR22" s="21"/>
      <c r="BE22" s="296"/>
    </row>
    <row r="23" spans="2:71" ht="47.25" customHeight="1">
      <c r="B23" s="21"/>
      <c r="E23" s="303" t="s">
        <v>37</v>
      </c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R23" s="21"/>
      <c r="BE23" s="296"/>
    </row>
    <row r="24" spans="2:71" ht="6.95" customHeight="1">
      <c r="B24" s="21"/>
      <c r="AR24" s="21"/>
      <c r="BE24" s="296"/>
    </row>
    <row r="25" spans="2:71" ht="6.95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96"/>
    </row>
    <row r="26" spans="2:71" s="1" customFormat="1" ht="25.9" customHeight="1">
      <c r="B26" s="33"/>
      <c r="D26" s="34" t="s">
        <v>38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04">
        <f>ROUND(AG54,1)</f>
        <v>0</v>
      </c>
      <c r="AL26" s="305"/>
      <c r="AM26" s="305"/>
      <c r="AN26" s="305"/>
      <c r="AO26" s="305"/>
      <c r="AR26" s="33"/>
      <c r="BE26" s="296"/>
    </row>
    <row r="27" spans="2:71" s="1" customFormat="1" ht="6.95" customHeight="1">
      <c r="B27" s="33"/>
      <c r="AR27" s="33"/>
      <c r="BE27" s="296"/>
    </row>
    <row r="28" spans="2:71" s="1" customFormat="1" ht="12.75">
      <c r="B28" s="33"/>
      <c r="L28" s="306" t="s">
        <v>39</v>
      </c>
      <c r="M28" s="306"/>
      <c r="N28" s="306"/>
      <c r="O28" s="306"/>
      <c r="P28" s="306"/>
      <c r="W28" s="306" t="s">
        <v>40</v>
      </c>
      <c r="X28" s="306"/>
      <c r="Y28" s="306"/>
      <c r="Z28" s="306"/>
      <c r="AA28" s="306"/>
      <c r="AB28" s="306"/>
      <c r="AC28" s="306"/>
      <c r="AD28" s="306"/>
      <c r="AE28" s="306"/>
      <c r="AK28" s="306" t="s">
        <v>41</v>
      </c>
      <c r="AL28" s="306"/>
      <c r="AM28" s="306"/>
      <c r="AN28" s="306"/>
      <c r="AO28" s="306"/>
      <c r="AR28" s="33"/>
      <c r="BE28" s="296"/>
    </row>
    <row r="29" spans="2:71" s="2" customFormat="1" ht="14.45" customHeight="1">
      <c r="B29" s="37"/>
      <c r="D29" s="28" t="s">
        <v>42</v>
      </c>
      <c r="F29" s="28" t="s">
        <v>43</v>
      </c>
      <c r="L29" s="309">
        <v>0.21</v>
      </c>
      <c r="M29" s="308"/>
      <c r="N29" s="308"/>
      <c r="O29" s="308"/>
      <c r="P29" s="308"/>
      <c r="W29" s="307">
        <f>ROUND(AZ54, 1)</f>
        <v>0</v>
      </c>
      <c r="X29" s="308"/>
      <c r="Y29" s="308"/>
      <c r="Z29" s="308"/>
      <c r="AA29" s="308"/>
      <c r="AB29" s="308"/>
      <c r="AC29" s="308"/>
      <c r="AD29" s="308"/>
      <c r="AE29" s="308"/>
      <c r="AK29" s="307">
        <f>ROUND(AV54, 1)</f>
        <v>0</v>
      </c>
      <c r="AL29" s="308"/>
      <c r="AM29" s="308"/>
      <c r="AN29" s="308"/>
      <c r="AO29" s="308"/>
      <c r="AR29" s="37"/>
      <c r="BE29" s="297"/>
    </row>
    <row r="30" spans="2:71" s="2" customFormat="1" ht="14.45" customHeight="1">
      <c r="B30" s="37"/>
      <c r="F30" s="28" t="s">
        <v>44</v>
      </c>
      <c r="L30" s="309">
        <v>0.12</v>
      </c>
      <c r="M30" s="308"/>
      <c r="N30" s="308"/>
      <c r="O30" s="308"/>
      <c r="P30" s="308"/>
      <c r="W30" s="307">
        <f>ROUND(BA54, 1)</f>
        <v>0</v>
      </c>
      <c r="X30" s="308"/>
      <c r="Y30" s="308"/>
      <c r="Z30" s="308"/>
      <c r="AA30" s="308"/>
      <c r="AB30" s="308"/>
      <c r="AC30" s="308"/>
      <c r="AD30" s="308"/>
      <c r="AE30" s="308"/>
      <c r="AK30" s="307">
        <f>ROUND(AW54, 1)</f>
        <v>0</v>
      </c>
      <c r="AL30" s="308"/>
      <c r="AM30" s="308"/>
      <c r="AN30" s="308"/>
      <c r="AO30" s="308"/>
      <c r="AR30" s="37"/>
      <c r="BE30" s="297"/>
    </row>
    <row r="31" spans="2:71" s="2" customFormat="1" ht="14.45" hidden="1" customHeight="1">
      <c r="B31" s="37"/>
      <c r="F31" s="28" t="s">
        <v>45</v>
      </c>
      <c r="L31" s="309">
        <v>0.21</v>
      </c>
      <c r="M31" s="308"/>
      <c r="N31" s="308"/>
      <c r="O31" s="308"/>
      <c r="P31" s="308"/>
      <c r="W31" s="307">
        <f>ROUND(BB54, 1)</f>
        <v>0</v>
      </c>
      <c r="X31" s="308"/>
      <c r="Y31" s="308"/>
      <c r="Z31" s="308"/>
      <c r="AA31" s="308"/>
      <c r="AB31" s="308"/>
      <c r="AC31" s="308"/>
      <c r="AD31" s="308"/>
      <c r="AE31" s="308"/>
      <c r="AK31" s="307">
        <v>0</v>
      </c>
      <c r="AL31" s="308"/>
      <c r="AM31" s="308"/>
      <c r="AN31" s="308"/>
      <c r="AO31" s="308"/>
      <c r="AR31" s="37"/>
      <c r="BE31" s="297"/>
    </row>
    <row r="32" spans="2:71" s="2" customFormat="1" ht="14.45" hidden="1" customHeight="1">
      <c r="B32" s="37"/>
      <c r="F32" s="28" t="s">
        <v>46</v>
      </c>
      <c r="L32" s="309">
        <v>0.12</v>
      </c>
      <c r="M32" s="308"/>
      <c r="N32" s="308"/>
      <c r="O32" s="308"/>
      <c r="P32" s="308"/>
      <c r="W32" s="307">
        <f>ROUND(BC54, 1)</f>
        <v>0</v>
      </c>
      <c r="X32" s="308"/>
      <c r="Y32" s="308"/>
      <c r="Z32" s="308"/>
      <c r="AA32" s="308"/>
      <c r="AB32" s="308"/>
      <c r="AC32" s="308"/>
      <c r="AD32" s="308"/>
      <c r="AE32" s="308"/>
      <c r="AK32" s="307">
        <v>0</v>
      </c>
      <c r="AL32" s="308"/>
      <c r="AM32" s="308"/>
      <c r="AN32" s="308"/>
      <c r="AO32" s="308"/>
      <c r="AR32" s="37"/>
      <c r="BE32" s="297"/>
    </row>
    <row r="33" spans="2:44" s="2" customFormat="1" ht="14.45" hidden="1" customHeight="1">
      <c r="B33" s="37"/>
      <c r="F33" s="28" t="s">
        <v>47</v>
      </c>
      <c r="L33" s="309">
        <v>0</v>
      </c>
      <c r="M33" s="308"/>
      <c r="N33" s="308"/>
      <c r="O33" s="308"/>
      <c r="P33" s="308"/>
      <c r="W33" s="307">
        <f>ROUND(BD54, 1)</f>
        <v>0</v>
      </c>
      <c r="X33" s="308"/>
      <c r="Y33" s="308"/>
      <c r="Z33" s="308"/>
      <c r="AA33" s="308"/>
      <c r="AB33" s="308"/>
      <c r="AC33" s="308"/>
      <c r="AD33" s="308"/>
      <c r="AE33" s="308"/>
      <c r="AK33" s="307">
        <v>0</v>
      </c>
      <c r="AL33" s="308"/>
      <c r="AM33" s="308"/>
      <c r="AN33" s="308"/>
      <c r="AO33" s="308"/>
      <c r="AR33" s="37"/>
    </row>
    <row r="34" spans="2:44" s="1" customFormat="1" ht="6.95" customHeight="1">
      <c r="B34" s="33"/>
      <c r="AR34" s="33"/>
    </row>
    <row r="35" spans="2:44" s="1" customFormat="1" ht="25.9" customHeight="1">
      <c r="B35" s="33"/>
      <c r="C35" s="38"/>
      <c r="D35" s="39" t="s">
        <v>48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49</v>
      </c>
      <c r="U35" s="40"/>
      <c r="V35" s="40"/>
      <c r="W35" s="40"/>
      <c r="X35" s="313" t="s">
        <v>50</v>
      </c>
      <c r="Y35" s="311"/>
      <c r="Z35" s="311"/>
      <c r="AA35" s="311"/>
      <c r="AB35" s="311"/>
      <c r="AC35" s="40"/>
      <c r="AD35" s="40"/>
      <c r="AE35" s="40"/>
      <c r="AF35" s="40"/>
      <c r="AG35" s="40"/>
      <c r="AH35" s="40"/>
      <c r="AI35" s="40"/>
      <c r="AJ35" s="40"/>
      <c r="AK35" s="310">
        <f>SUM(AK26:AK33)</f>
        <v>0</v>
      </c>
      <c r="AL35" s="311"/>
      <c r="AM35" s="311"/>
      <c r="AN35" s="311"/>
      <c r="AO35" s="312"/>
      <c r="AP35" s="38"/>
      <c r="AQ35" s="38"/>
      <c r="AR35" s="33"/>
    </row>
    <row r="36" spans="2:44" s="1" customFormat="1" ht="6.95" customHeight="1">
      <c r="B36" s="33"/>
      <c r="AR36" s="33"/>
    </row>
    <row r="37" spans="2:44" s="1" customFormat="1" ht="6.9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>
      <c r="B42" s="33"/>
      <c r="C42" s="22" t="s">
        <v>51</v>
      </c>
      <c r="AR42" s="33"/>
    </row>
    <row r="43" spans="2:44" s="1" customFormat="1" ht="6.95" customHeight="1">
      <c r="B43" s="33"/>
      <c r="AR43" s="33"/>
    </row>
    <row r="44" spans="2:44" s="3" customFormat="1" ht="12" customHeight="1">
      <c r="B44" s="46"/>
      <c r="C44" s="28" t="s">
        <v>13</v>
      </c>
      <c r="L44" s="3" t="str">
        <f>K5</f>
        <v>MALSOVICE2502a</v>
      </c>
      <c r="AR44" s="46"/>
    </row>
    <row r="45" spans="2:44" s="4" customFormat="1" ht="36.950000000000003" customHeight="1">
      <c r="B45" s="47"/>
      <c r="C45" s="48" t="s">
        <v>16</v>
      </c>
      <c r="L45" s="277" t="str">
        <f>K6</f>
        <v>MALŠOVICE 4 - STAVEBNÍ ÚPRAVY (REVIZE 1)</v>
      </c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  <c r="AJ45" s="278"/>
      <c r="AK45" s="278"/>
      <c r="AL45" s="278"/>
      <c r="AM45" s="278"/>
      <c r="AN45" s="278"/>
      <c r="AO45" s="278"/>
      <c r="AR45" s="47"/>
    </row>
    <row r="46" spans="2:44" s="1" customFormat="1" ht="6.95" customHeight="1">
      <c r="B46" s="33"/>
      <c r="AR46" s="33"/>
    </row>
    <row r="47" spans="2:44" s="1" customFormat="1" ht="12" customHeight="1">
      <c r="B47" s="33"/>
      <c r="C47" s="28" t="s">
        <v>21</v>
      </c>
      <c r="L47" s="49" t="str">
        <f>IF(K8="","",K8)</f>
        <v>MALŠOVICE st.p.č.116, p.p.č456/5</v>
      </c>
      <c r="AI47" s="28" t="s">
        <v>23</v>
      </c>
      <c r="AM47" s="279" t="str">
        <f>IF(AN8= "","",AN8)</f>
        <v>25. 4. 2025</v>
      </c>
      <c r="AN47" s="279"/>
      <c r="AR47" s="33"/>
    </row>
    <row r="48" spans="2:44" s="1" customFormat="1" ht="6.95" customHeight="1">
      <c r="B48" s="33"/>
      <c r="AR48" s="33"/>
    </row>
    <row r="49" spans="1:91" s="1" customFormat="1" ht="15.2" customHeight="1">
      <c r="B49" s="33"/>
      <c r="C49" s="28" t="s">
        <v>25</v>
      </c>
      <c r="L49" s="3" t="str">
        <f>IF(E11= "","",E11)</f>
        <v>OBEC MALŠOVICE, Malšovice 6</v>
      </c>
      <c r="AI49" s="28" t="s">
        <v>31</v>
      </c>
      <c r="AM49" s="280" t="str">
        <f>IF(E17="","",E17)</f>
        <v>Ing. Jiří Demuth Děčín</v>
      </c>
      <c r="AN49" s="281"/>
      <c r="AO49" s="281"/>
      <c r="AP49" s="281"/>
      <c r="AR49" s="33"/>
      <c r="AS49" s="282" t="s">
        <v>52</v>
      </c>
      <c r="AT49" s="283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>
      <c r="B50" s="33"/>
      <c r="C50" s="28" t="s">
        <v>29</v>
      </c>
      <c r="L50" s="3" t="str">
        <f>IF(E14= "Vyplň údaj","",E14)</f>
        <v/>
      </c>
      <c r="AI50" s="28" t="s">
        <v>34</v>
      </c>
      <c r="AM50" s="280" t="str">
        <f>IF(E20="","",E20)</f>
        <v>Nina Blavková Děčín</v>
      </c>
      <c r="AN50" s="281"/>
      <c r="AO50" s="281"/>
      <c r="AP50" s="281"/>
      <c r="AR50" s="33"/>
      <c r="AS50" s="284"/>
      <c r="AT50" s="285"/>
      <c r="BD50" s="54"/>
    </row>
    <row r="51" spans="1:91" s="1" customFormat="1" ht="10.9" customHeight="1">
      <c r="B51" s="33"/>
      <c r="AR51" s="33"/>
      <c r="AS51" s="284"/>
      <c r="AT51" s="285"/>
      <c r="BD51" s="54"/>
    </row>
    <row r="52" spans="1:91" s="1" customFormat="1" ht="29.25" customHeight="1">
      <c r="B52" s="33"/>
      <c r="C52" s="286" t="s">
        <v>53</v>
      </c>
      <c r="D52" s="287"/>
      <c r="E52" s="287"/>
      <c r="F52" s="287"/>
      <c r="G52" s="287"/>
      <c r="H52" s="55"/>
      <c r="I52" s="289" t="s">
        <v>54</v>
      </c>
      <c r="J52" s="287"/>
      <c r="K52" s="287"/>
      <c r="L52" s="287"/>
      <c r="M52" s="287"/>
      <c r="N52" s="287"/>
      <c r="O52" s="287"/>
      <c r="P52" s="287"/>
      <c r="Q52" s="287"/>
      <c r="R52" s="287"/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/>
      <c r="AF52" s="287"/>
      <c r="AG52" s="288" t="s">
        <v>55</v>
      </c>
      <c r="AH52" s="287"/>
      <c r="AI52" s="287"/>
      <c r="AJ52" s="287"/>
      <c r="AK52" s="287"/>
      <c r="AL52" s="287"/>
      <c r="AM52" s="287"/>
      <c r="AN52" s="289" t="s">
        <v>56</v>
      </c>
      <c r="AO52" s="287"/>
      <c r="AP52" s="287"/>
      <c r="AQ52" s="56" t="s">
        <v>57</v>
      </c>
      <c r="AR52" s="33"/>
      <c r="AS52" s="57" t="s">
        <v>58</v>
      </c>
      <c r="AT52" s="58" t="s">
        <v>59</v>
      </c>
      <c r="AU52" s="58" t="s">
        <v>60</v>
      </c>
      <c r="AV52" s="58" t="s">
        <v>61</v>
      </c>
      <c r="AW52" s="58" t="s">
        <v>62</v>
      </c>
      <c r="AX52" s="58" t="s">
        <v>63</v>
      </c>
      <c r="AY52" s="58" t="s">
        <v>64</v>
      </c>
      <c r="AZ52" s="58" t="s">
        <v>65</v>
      </c>
      <c r="BA52" s="58" t="s">
        <v>66</v>
      </c>
      <c r="BB52" s="58" t="s">
        <v>67</v>
      </c>
      <c r="BC52" s="58" t="s">
        <v>68</v>
      </c>
      <c r="BD52" s="59" t="s">
        <v>69</v>
      </c>
    </row>
    <row r="53" spans="1:91" s="1" customFormat="1" ht="10.9" customHeight="1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>
      <c r="B54" s="61"/>
      <c r="C54" s="62" t="s">
        <v>70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293">
        <f>ROUND(SUM(AG55:AG60),1)</f>
        <v>0</v>
      </c>
      <c r="AH54" s="293"/>
      <c r="AI54" s="293"/>
      <c r="AJ54" s="293"/>
      <c r="AK54" s="293"/>
      <c r="AL54" s="293"/>
      <c r="AM54" s="293"/>
      <c r="AN54" s="294">
        <f t="shared" ref="AN54:AN60" si="0">SUM(AG54,AT54)</f>
        <v>0</v>
      </c>
      <c r="AO54" s="294"/>
      <c r="AP54" s="294"/>
      <c r="AQ54" s="65" t="s">
        <v>19</v>
      </c>
      <c r="AR54" s="61"/>
      <c r="AS54" s="66">
        <f>ROUND(SUM(AS55:AS60),1)</f>
        <v>0</v>
      </c>
      <c r="AT54" s="67">
        <f t="shared" ref="AT54:AT60" si="1">ROUND(SUM(AV54:AW54),1)</f>
        <v>0</v>
      </c>
      <c r="AU54" s="68">
        <f>ROUND(SUM(AU55:AU60),5)</f>
        <v>0</v>
      </c>
      <c r="AV54" s="67">
        <f>ROUND(AZ54*L29,1)</f>
        <v>0</v>
      </c>
      <c r="AW54" s="67">
        <f>ROUND(BA54*L30,1)</f>
        <v>0</v>
      </c>
      <c r="AX54" s="67">
        <f>ROUND(BB54*L29,1)</f>
        <v>0</v>
      </c>
      <c r="AY54" s="67">
        <f>ROUND(BC54*L30,1)</f>
        <v>0</v>
      </c>
      <c r="AZ54" s="67">
        <f>ROUND(SUM(AZ55:AZ60),1)</f>
        <v>0</v>
      </c>
      <c r="BA54" s="67">
        <f>ROUND(SUM(BA55:BA60),1)</f>
        <v>0</v>
      </c>
      <c r="BB54" s="67">
        <f>ROUND(SUM(BB55:BB60),1)</f>
        <v>0</v>
      </c>
      <c r="BC54" s="67">
        <f>ROUND(SUM(BC55:BC60),1)</f>
        <v>0</v>
      </c>
      <c r="BD54" s="69">
        <f>ROUND(SUM(BD55:BD60),1)</f>
        <v>0</v>
      </c>
      <c r="BS54" s="70" t="s">
        <v>71</v>
      </c>
      <c r="BT54" s="70" t="s">
        <v>72</v>
      </c>
      <c r="BU54" s="71" t="s">
        <v>73</v>
      </c>
      <c r="BV54" s="70" t="s">
        <v>74</v>
      </c>
      <c r="BW54" s="70" t="s">
        <v>5</v>
      </c>
      <c r="BX54" s="70" t="s">
        <v>75</v>
      </c>
      <c r="CL54" s="70" t="s">
        <v>19</v>
      </c>
    </row>
    <row r="55" spans="1:91" s="6" customFormat="1" ht="37.5" customHeight="1">
      <c r="A55" s="72" t="s">
        <v>76</v>
      </c>
      <c r="B55" s="73"/>
      <c r="C55" s="74"/>
      <c r="D55" s="290" t="s">
        <v>77</v>
      </c>
      <c r="E55" s="290"/>
      <c r="F55" s="290"/>
      <c r="G55" s="290"/>
      <c r="H55" s="290"/>
      <c r="I55" s="75"/>
      <c r="J55" s="290" t="s">
        <v>78</v>
      </c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  <c r="W55" s="290"/>
      <c r="X55" s="290"/>
      <c r="Y55" s="290"/>
      <c r="Z55" s="290"/>
      <c r="AA55" s="290"/>
      <c r="AB55" s="290"/>
      <c r="AC55" s="290"/>
      <c r="AD55" s="290"/>
      <c r="AE55" s="290"/>
      <c r="AF55" s="290"/>
      <c r="AG55" s="291">
        <f>'01 - PŘÍSTAVBA ŠATNY VČET...'!J30</f>
        <v>0</v>
      </c>
      <c r="AH55" s="292"/>
      <c r="AI55" s="292"/>
      <c r="AJ55" s="292"/>
      <c r="AK55" s="292"/>
      <c r="AL55" s="292"/>
      <c r="AM55" s="292"/>
      <c r="AN55" s="291">
        <f t="shared" si="0"/>
        <v>0</v>
      </c>
      <c r="AO55" s="292"/>
      <c r="AP55" s="292"/>
      <c r="AQ55" s="76" t="s">
        <v>79</v>
      </c>
      <c r="AR55" s="73"/>
      <c r="AS55" s="77">
        <v>0</v>
      </c>
      <c r="AT55" s="78">
        <f t="shared" si="1"/>
        <v>0</v>
      </c>
      <c r="AU55" s="79">
        <f>'01 - PŘÍSTAVBA ŠATNY VČET...'!P121</f>
        <v>0</v>
      </c>
      <c r="AV55" s="78">
        <f>'01 - PŘÍSTAVBA ŠATNY VČET...'!J33</f>
        <v>0</v>
      </c>
      <c r="AW55" s="78">
        <f>'01 - PŘÍSTAVBA ŠATNY VČET...'!J34</f>
        <v>0</v>
      </c>
      <c r="AX55" s="78">
        <f>'01 - PŘÍSTAVBA ŠATNY VČET...'!J35</f>
        <v>0</v>
      </c>
      <c r="AY55" s="78">
        <f>'01 - PŘÍSTAVBA ŠATNY VČET...'!J36</f>
        <v>0</v>
      </c>
      <c r="AZ55" s="78">
        <f>'01 - PŘÍSTAVBA ŠATNY VČET...'!F33</f>
        <v>0</v>
      </c>
      <c r="BA55" s="78">
        <f>'01 - PŘÍSTAVBA ŠATNY VČET...'!F34</f>
        <v>0</v>
      </c>
      <c r="BB55" s="78">
        <f>'01 - PŘÍSTAVBA ŠATNY VČET...'!F35</f>
        <v>0</v>
      </c>
      <c r="BC55" s="78">
        <f>'01 - PŘÍSTAVBA ŠATNY VČET...'!F36</f>
        <v>0</v>
      </c>
      <c r="BD55" s="80">
        <f>'01 - PŘÍSTAVBA ŠATNY VČET...'!F37</f>
        <v>0</v>
      </c>
      <c r="BT55" s="81" t="s">
        <v>80</v>
      </c>
      <c r="BV55" s="81" t="s">
        <v>74</v>
      </c>
      <c r="BW55" s="81" t="s">
        <v>81</v>
      </c>
      <c r="BX55" s="81" t="s">
        <v>5</v>
      </c>
      <c r="CL55" s="81" t="s">
        <v>19</v>
      </c>
      <c r="CM55" s="81" t="s">
        <v>82</v>
      </c>
    </row>
    <row r="56" spans="1:91" s="6" customFormat="1" ht="24.75" customHeight="1">
      <c r="A56" s="72" t="s">
        <v>76</v>
      </c>
      <c r="B56" s="73"/>
      <c r="C56" s="74"/>
      <c r="D56" s="290" t="s">
        <v>83</v>
      </c>
      <c r="E56" s="290"/>
      <c r="F56" s="290"/>
      <c r="G56" s="290"/>
      <c r="H56" s="290"/>
      <c r="I56" s="75"/>
      <c r="J56" s="290" t="s">
        <v>84</v>
      </c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0"/>
      <c r="AA56" s="290"/>
      <c r="AB56" s="290"/>
      <c r="AC56" s="290"/>
      <c r="AD56" s="290"/>
      <c r="AE56" s="290"/>
      <c r="AF56" s="290"/>
      <c r="AG56" s="291">
        <f>'02 - PŘÍSTAVBA SKLADU A S...'!J30</f>
        <v>0</v>
      </c>
      <c r="AH56" s="292"/>
      <c r="AI56" s="292"/>
      <c r="AJ56" s="292"/>
      <c r="AK56" s="292"/>
      <c r="AL56" s="292"/>
      <c r="AM56" s="292"/>
      <c r="AN56" s="291">
        <f t="shared" si="0"/>
        <v>0</v>
      </c>
      <c r="AO56" s="292"/>
      <c r="AP56" s="292"/>
      <c r="AQ56" s="76" t="s">
        <v>79</v>
      </c>
      <c r="AR56" s="73"/>
      <c r="AS56" s="77">
        <v>0</v>
      </c>
      <c r="AT56" s="78">
        <f t="shared" si="1"/>
        <v>0</v>
      </c>
      <c r="AU56" s="79">
        <f>'02 - PŘÍSTAVBA SKLADU A S...'!P117</f>
        <v>0</v>
      </c>
      <c r="AV56" s="78">
        <f>'02 - PŘÍSTAVBA SKLADU A S...'!J33</f>
        <v>0</v>
      </c>
      <c r="AW56" s="78">
        <f>'02 - PŘÍSTAVBA SKLADU A S...'!J34</f>
        <v>0</v>
      </c>
      <c r="AX56" s="78">
        <f>'02 - PŘÍSTAVBA SKLADU A S...'!J35</f>
        <v>0</v>
      </c>
      <c r="AY56" s="78">
        <f>'02 - PŘÍSTAVBA SKLADU A S...'!J36</f>
        <v>0</v>
      </c>
      <c r="AZ56" s="78">
        <f>'02 - PŘÍSTAVBA SKLADU A S...'!F33</f>
        <v>0</v>
      </c>
      <c r="BA56" s="78">
        <f>'02 - PŘÍSTAVBA SKLADU A S...'!F34</f>
        <v>0</v>
      </c>
      <c r="BB56" s="78">
        <f>'02 - PŘÍSTAVBA SKLADU A S...'!F35</f>
        <v>0</v>
      </c>
      <c r="BC56" s="78">
        <f>'02 - PŘÍSTAVBA SKLADU A S...'!F36</f>
        <v>0</v>
      </c>
      <c r="BD56" s="80">
        <f>'02 - PŘÍSTAVBA SKLADU A S...'!F37</f>
        <v>0</v>
      </c>
      <c r="BT56" s="81" t="s">
        <v>80</v>
      </c>
      <c r="BV56" s="81" t="s">
        <v>74</v>
      </c>
      <c r="BW56" s="81" t="s">
        <v>85</v>
      </c>
      <c r="BX56" s="81" t="s">
        <v>5</v>
      </c>
      <c r="CL56" s="81" t="s">
        <v>19</v>
      </c>
      <c r="CM56" s="81" t="s">
        <v>82</v>
      </c>
    </row>
    <row r="57" spans="1:91" s="6" customFormat="1" ht="24.75" customHeight="1">
      <c r="A57" s="72" t="s">
        <v>76</v>
      </c>
      <c r="B57" s="73"/>
      <c r="C57" s="74"/>
      <c r="D57" s="290" t="s">
        <v>86</v>
      </c>
      <c r="E57" s="290"/>
      <c r="F57" s="290"/>
      <c r="G57" s="290"/>
      <c r="H57" s="290"/>
      <c r="I57" s="75"/>
      <c r="J57" s="290" t="s">
        <v>87</v>
      </c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290"/>
      <c r="V57" s="290"/>
      <c r="W57" s="290"/>
      <c r="X57" s="290"/>
      <c r="Y57" s="290"/>
      <c r="Z57" s="290"/>
      <c r="AA57" s="290"/>
      <c r="AB57" s="290"/>
      <c r="AC57" s="290"/>
      <c r="AD57" s="290"/>
      <c r="AE57" s="290"/>
      <c r="AF57" s="290"/>
      <c r="AG57" s="291">
        <f>'03 - VNITŘNÍ STAVEBNÍ ÚPR...'!J30</f>
        <v>0</v>
      </c>
      <c r="AH57" s="292"/>
      <c r="AI57" s="292"/>
      <c r="AJ57" s="292"/>
      <c r="AK57" s="292"/>
      <c r="AL57" s="292"/>
      <c r="AM57" s="292"/>
      <c r="AN57" s="291">
        <f t="shared" si="0"/>
        <v>0</v>
      </c>
      <c r="AO57" s="292"/>
      <c r="AP57" s="292"/>
      <c r="AQ57" s="76" t="s">
        <v>79</v>
      </c>
      <c r="AR57" s="73"/>
      <c r="AS57" s="77">
        <v>0</v>
      </c>
      <c r="AT57" s="78">
        <f t="shared" si="1"/>
        <v>0</v>
      </c>
      <c r="AU57" s="79">
        <f>'03 - VNITŘNÍ STAVEBNÍ ÚPR...'!P112</f>
        <v>0</v>
      </c>
      <c r="AV57" s="78">
        <f>'03 - VNITŘNÍ STAVEBNÍ ÚPR...'!J33</f>
        <v>0</v>
      </c>
      <c r="AW57" s="78">
        <f>'03 - VNITŘNÍ STAVEBNÍ ÚPR...'!J34</f>
        <v>0</v>
      </c>
      <c r="AX57" s="78">
        <f>'03 - VNITŘNÍ STAVEBNÍ ÚPR...'!J35</f>
        <v>0</v>
      </c>
      <c r="AY57" s="78">
        <f>'03 - VNITŘNÍ STAVEBNÍ ÚPR...'!J36</f>
        <v>0</v>
      </c>
      <c r="AZ57" s="78">
        <f>'03 - VNITŘNÍ STAVEBNÍ ÚPR...'!F33</f>
        <v>0</v>
      </c>
      <c r="BA57" s="78">
        <f>'03 - VNITŘNÍ STAVEBNÍ ÚPR...'!F34</f>
        <v>0</v>
      </c>
      <c r="BB57" s="78">
        <f>'03 - VNITŘNÍ STAVEBNÍ ÚPR...'!F35</f>
        <v>0</v>
      </c>
      <c r="BC57" s="78">
        <f>'03 - VNITŘNÍ STAVEBNÍ ÚPR...'!F36</f>
        <v>0</v>
      </c>
      <c r="BD57" s="80">
        <f>'03 - VNITŘNÍ STAVEBNÍ ÚPR...'!F37</f>
        <v>0</v>
      </c>
      <c r="BT57" s="81" t="s">
        <v>80</v>
      </c>
      <c r="BV57" s="81" t="s">
        <v>74</v>
      </c>
      <c r="BW57" s="81" t="s">
        <v>88</v>
      </c>
      <c r="BX57" s="81" t="s">
        <v>5</v>
      </c>
      <c r="CL57" s="81" t="s">
        <v>19</v>
      </c>
      <c r="CM57" s="81" t="s">
        <v>82</v>
      </c>
    </row>
    <row r="58" spans="1:91" s="6" customFormat="1" ht="16.5" customHeight="1">
      <c r="A58" s="72" t="s">
        <v>76</v>
      </c>
      <c r="B58" s="73"/>
      <c r="C58" s="74"/>
      <c r="D58" s="290" t="s">
        <v>89</v>
      </c>
      <c r="E58" s="290"/>
      <c r="F58" s="290"/>
      <c r="G58" s="290"/>
      <c r="H58" s="290"/>
      <c r="I58" s="75"/>
      <c r="J58" s="290" t="s">
        <v>90</v>
      </c>
      <c r="K58" s="290"/>
      <c r="L58" s="290"/>
      <c r="M58" s="290"/>
      <c r="N58" s="290"/>
      <c r="O58" s="290"/>
      <c r="P58" s="290"/>
      <c r="Q58" s="290"/>
      <c r="R58" s="290"/>
      <c r="S58" s="290"/>
      <c r="T58" s="290"/>
      <c r="U58" s="290"/>
      <c r="V58" s="290"/>
      <c r="W58" s="290"/>
      <c r="X58" s="290"/>
      <c r="Y58" s="290"/>
      <c r="Z58" s="290"/>
      <c r="AA58" s="290"/>
      <c r="AB58" s="290"/>
      <c r="AC58" s="290"/>
      <c r="AD58" s="290"/>
      <c r="AE58" s="290"/>
      <c r="AF58" s="290"/>
      <c r="AG58" s="291">
        <f>'04 - ELEKTROINSTALACE - R...'!J30</f>
        <v>0</v>
      </c>
      <c r="AH58" s="292"/>
      <c r="AI58" s="292"/>
      <c r="AJ58" s="292"/>
      <c r="AK58" s="292"/>
      <c r="AL58" s="292"/>
      <c r="AM58" s="292"/>
      <c r="AN58" s="291">
        <f t="shared" si="0"/>
        <v>0</v>
      </c>
      <c r="AO58" s="292"/>
      <c r="AP58" s="292"/>
      <c r="AQ58" s="76" t="s">
        <v>79</v>
      </c>
      <c r="AR58" s="73"/>
      <c r="AS58" s="77">
        <v>0</v>
      </c>
      <c r="AT58" s="78">
        <f t="shared" si="1"/>
        <v>0</v>
      </c>
      <c r="AU58" s="79">
        <f>'04 - ELEKTROINSTALACE - R...'!P86</f>
        <v>0</v>
      </c>
      <c r="AV58" s="78">
        <f>'04 - ELEKTROINSTALACE - R...'!J33</f>
        <v>0</v>
      </c>
      <c r="AW58" s="78">
        <f>'04 - ELEKTROINSTALACE - R...'!J34</f>
        <v>0</v>
      </c>
      <c r="AX58" s="78">
        <f>'04 - ELEKTROINSTALACE - R...'!J35</f>
        <v>0</v>
      </c>
      <c r="AY58" s="78">
        <f>'04 - ELEKTROINSTALACE - R...'!J36</f>
        <v>0</v>
      </c>
      <c r="AZ58" s="78">
        <f>'04 - ELEKTROINSTALACE - R...'!F33</f>
        <v>0</v>
      </c>
      <c r="BA58" s="78">
        <f>'04 - ELEKTROINSTALACE - R...'!F34</f>
        <v>0</v>
      </c>
      <c r="BB58" s="78">
        <f>'04 - ELEKTROINSTALACE - R...'!F35</f>
        <v>0</v>
      </c>
      <c r="BC58" s="78">
        <f>'04 - ELEKTROINSTALACE - R...'!F36</f>
        <v>0</v>
      </c>
      <c r="BD58" s="80">
        <f>'04 - ELEKTROINSTALACE - R...'!F37</f>
        <v>0</v>
      </c>
      <c r="BT58" s="81" t="s">
        <v>80</v>
      </c>
      <c r="BV58" s="81" t="s">
        <v>74</v>
      </c>
      <c r="BW58" s="81" t="s">
        <v>91</v>
      </c>
      <c r="BX58" s="81" t="s">
        <v>5</v>
      </c>
      <c r="CL58" s="81" t="s">
        <v>19</v>
      </c>
      <c r="CM58" s="81" t="s">
        <v>82</v>
      </c>
    </row>
    <row r="59" spans="1:91" s="6" customFormat="1" ht="24.75" customHeight="1">
      <c r="A59" s="72" t="s">
        <v>76</v>
      </c>
      <c r="B59" s="73"/>
      <c r="C59" s="74"/>
      <c r="D59" s="290" t="s">
        <v>92</v>
      </c>
      <c r="E59" s="290"/>
      <c r="F59" s="290"/>
      <c r="G59" s="290"/>
      <c r="H59" s="290"/>
      <c r="I59" s="75"/>
      <c r="J59" s="290" t="s">
        <v>93</v>
      </c>
      <c r="K59" s="290"/>
      <c r="L59" s="290"/>
      <c r="M59" s="290"/>
      <c r="N59" s="290"/>
      <c r="O59" s="290"/>
      <c r="P59" s="290"/>
      <c r="Q59" s="290"/>
      <c r="R59" s="290"/>
      <c r="S59" s="290"/>
      <c r="T59" s="290"/>
      <c r="U59" s="290"/>
      <c r="V59" s="290"/>
      <c r="W59" s="290"/>
      <c r="X59" s="290"/>
      <c r="Y59" s="290"/>
      <c r="Z59" s="290"/>
      <c r="AA59" s="290"/>
      <c r="AB59" s="290"/>
      <c r="AC59" s="290"/>
      <c r="AD59" s="290"/>
      <c r="AE59" s="290"/>
      <c r="AF59" s="290"/>
      <c r="AG59" s="291">
        <f>'05 - VYTÁPĚNÍ, ZTI VNITŘN...'!J30</f>
        <v>0</v>
      </c>
      <c r="AH59" s="292"/>
      <c r="AI59" s="292"/>
      <c r="AJ59" s="292"/>
      <c r="AK59" s="292"/>
      <c r="AL59" s="292"/>
      <c r="AM59" s="292"/>
      <c r="AN59" s="291">
        <f t="shared" si="0"/>
        <v>0</v>
      </c>
      <c r="AO59" s="292"/>
      <c r="AP59" s="292"/>
      <c r="AQ59" s="76" t="s">
        <v>79</v>
      </c>
      <c r="AR59" s="73"/>
      <c r="AS59" s="77">
        <v>0</v>
      </c>
      <c r="AT59" s="78">
        <f t="shared" si="1"/>
        <v>0</v>
      </c>
      <c r="AU59" s="79">
        <f>'05 - VYTÁPĚNÍ, ZTI VNITŘN...'!P98</f>
        <v>0</v>
      </c>
      <c r="AV59" s="78">
        <f>'05 - VYTÁPĚNÍ, ZTI VNITŘN...'!J33</f>
        <v>0</v>
      </c>
      <c r="AW59" s="78">
        <f>'05 - VYTÁPĚNÍ, ZTI VNITŘN...'!J34</f>
        <v>0</v>
      </c>
      <c r="AX59" s="78">
        <f>'05 - VYTÁPĚNÍ, ZTI VNITŘN...'!J35</f>
        <v>0</v>
      </c>
      <c r="AY59" s="78">
        <f>'05 - VYTÁPĚNÍ, ZTI VNITŘN...'!J36</f>
        <v>0</v>
      </c>
      <c r="AZ59" s="78">
        <f>'05 - VYTÁPĚNÍ, ZTI VNITŘN...'!F33</f>
        <v>0</v>
      </c>
      <c r="BA59" s="78">
        <f>'05 - VYTÁPĚNÍ, ZTI VNITŘN...'!F34</f>
        <v>0</v>
      </c>
      <c r="BB59" s="78">
        <f>'05 - VYTÁPĚNÍ, ZTI VNITŘN...'!F35</f>
        <v>0</v>
      </c>
      <c r="BC59" s="78">
        <f>'05 - VYTÁPĚNÍ, ZTI VNITŘN...'!F36</f>
        <v>0</v>
      </c>
      <c r="BD59" s="80">
        <f>'05 - VYTÁPĚNÍ, ZTI VNITŘN...'!F37</f>
        <v>0</v>
      </c>
      <c r="BT59" s="81" t="s">
        <v>80</v>
      </c>
      <c r="BV59" s="81" t="s">
        <v>74</v>
      </c>
      <c r="BW59" s="81" t="s">
        <v>94</v>
      </c>
      <c r="BX59" s="81" t="s">
        <v>5</v>
      </c>
      <c r="CL59" s="81" t="s">
        <v>19</v>
      </c>
      <c r="CM59" s="81" t="s">
        <v>82</v>
      </c>
    </row>
    <row r="60" spans="1:91" s="6" customFormat="1" ht="16.5" customHeight="1">
      <c r="A60" s="72" t="s">
        <v>76</v>
      </c>
      <c r="B60" s="73"/>
      <c r="C60" s="74"/>
      <c r="D60" s="290" t="s">
        <v>95</v>
      </c>
      <c r="E60" s="290"/>
      <c r="F60" s="290"/>
      <c r="G60" s="290"/>
      <c r="H60" s="290"/>
      <c r="I60" s="75"/>
      <c r="J60" s="290" t="s">
        <v>96</v>
      </c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  <c r="AC60" s="290"/>
      <c r="AD60" s="290"/>
      <c r="AE60" s="290"/>
      <c r="AF60" s="290"/>
      <c r="AG60" s="291">
        <f>'06 - VEDLEJŠÍ ROZPOČTOVÉ ...'!J30</f>
        <v>0</v>
      </c>
      <c r="AH60" s="292"/>
      <c r="AI60" s="292"/>
      <c r="AJ60" s="292"/>
      <c r="AK60" s="292"/>
      <c r="AL60" s="292"/>
      <c r="AM60" s="292"/>
      <c r="AN60" s="291">
        <f t="shared" si="0"/>
        <v>0</v>
      </c>
      <c r="AO60" s="292"/>
      <c r="AP60" s="292"/>
      <c r="AQ60" s="76" t="s">
        <v>97</v>
      </c>
      <c r="AR60" s="73"/>
      <c r="AS60" s="82">
        <v>0</v>
      </c>
      <c r="AT60" s="83">
        <f t="shared" si="1"/>
        <v>0</v>
      </c>
      <c r="AU60" s="84">
        <f>'06 - VEDLEJŠÍ ROZPOČTOVÉ ...'!P82</f>
        <v>0</v>
      </c>
      <c r="AV60" s="83">
        <f>'06 - VEDLEJŠÍ ROZPOČTOVÉ ...'!J33</f>
        <v>0</v>
      </c>
      <c r="AW60" s="83">
        <f>'06 - VEDLEJŠÍ ROZPOČTOVÉ ...'!J34</f>
        <v>0</v>
      </c>
      <c r="AX60" s="83">
        <f>'06 - VEDLEJŠÍ ROZPOČTOVÉ ...'!J35</f>
        <v>0</v>
      </c>
      <c r="AY60" s="83">
        <f>'06 - VEDLEJŠÍ ROZPOČTOVÉ ...'!J36</f>
        <v>0</v>
      </c>
      <c r="AZ60" s="83">
        <f>'06 - VEDLEJŠÍ ROZPOČTOVÉ ...'!F33</f>
        <v>0</v>
      </c>
      <c r="BA60" s="83">
        <f>'06 - VEDLEJŠÍ ROZPOČTOVÉ ...'!F34</f>
        <v>0</v>
      </c>
      <c r="BB60" s="83">
        <f>'06 - VEDLEJŠÍ ROZPOČTOVÉ ...'!F35</f>
        <v>0</v>
      </c>
      <c r="BC60" s="83">
        <f>'06 - VEDLEJŠÍ ROZPOČTOVÉ ...'!F36</f>
        <v>0</v>
      </c>
      <c r="BD60" s="85">
        <f>'06 - VEDLEJŠÍ ROZPOČTOVÉ ...'!F37</f>
        <v>0</v>
      </c>
      <c r="BT60" s="81" t="s">
        <v>80</v>
      </c>
      <c r="BV60" s="81" t="s">
        <v>74</v>
      </c>
      <c r="BW60" s="81" t="s">
        <v>98</v>
      </c>
      <c r="BX60" s="81" t="s">
        <v>5</v>
      </c>
      <c r="CL60" s="81" t="s">
        <v>19</v>
      </c>
      <c r="CM60" s="81" t="s">
        <v>82</v>
      </c>
    </row>
    <row r="61" spans="1:91" s="1" customFormat="1" ht="30" customHeight="1">
      <c r="B61" s="33"/>
      <c r="AR61" s="33"/>
    </row>
    <row r="62" spans="1:91" s="1" customFormat="1" ht="6.95" customHeight="1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33"/>
    </row>
  </sheetData>
  <sheetProtection algorithmName="SHA-512" hashValue="4fXwiZhCra2EqSUfnXVwEsGRDVZ33xV7E9h9cg3HsYspsllZWqgUSbgb5BTWChRt+8IWLXbqOOiN9AOOzkQnwQ==" saltValue="RtIpC0dJPi7VuCUuqTLfmYwpA6/tEGvrE9Vaj5fD9dBpxbnIdBlEzqmAz+9SKxU4CUmduNysSdB1Qz4/0YOrrw==" spinCount="100000" sheet="1" objects="1" scenarios="1" formatColumns="0" formatRows="0"/>
  <mergeCells count="62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60:AP60"/>
    <mergeCell ref="AG60:AM60"/>
    <mergeCell ref="D60:H60"/>
    <mergeCell ref="J60:AF60"/>
    <mergeCell ref="AG54:AM54"/>
    <mergeCell ref="AN54:AP54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L45:AO45"/>
    <mergeCell ref="AM47:AN47"/>
    <mergeCell ref="AM49:AP49"/>
    <mergeCell ref="AS49:AT51"/>
    <mergeCell ref="AM50:AP50"/>
  </mergeCells>
  <hyperlinks>
    <hyperlink ref="A55" location="'01 - PŘÍSTAVBA ŠATNY VČET...'!C2" display="/" xr:uid="{00000000-0004-0000-0000-000000000000}"/>
    <hyperlink ref="A56" location="'02 - PŘÍSTAVBA SKLADU A S...'!C2" display="/" xr:uid="{00000000-0004-0000-0000-000001000000}"/>
    <hyperlink ref="A57" location="'03 - VNITŘNÍ STAVEBNÍ ÚPR...'!C2" display="/" xr:uid="{00000000-0004-0000-0000-000002000000}"/>
    <hyperlink ref="A58" location="'04 - ELEKTROINSTALACE - R...'!C2" display="/" xr:uid="{00000000-0004-0000-0000-000003000000}"/>
    <hyperlink ref="A59" location="'05 - VYTÁPĚNÍ, ZTI VNITŘN...'!C2" display="/" xr:uid="{00000000-0004-0000-0000-000004000000}"/>
    <hyperlink ref="A60" location="'06 - VEDLEJŠÍ ROZPOČTOVÉ 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661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81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99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4" t="str">
        <f>'Rekapitulace stavby'!K6</f>
        <v>MALŠOVICE 4 - STAVEBNÍ ÚPRAVY (REVIZE 1)</v>
      </c>
      <c r="F7" s="315"/>
      <c r="G7" s="315"/>
      <c r="H7" s="315"/>
      <c r="L7" s="21"/>
    </row>
    <row r="8" spans="2:46" s="1" customFormat="1" ht="12" customHeight="1">
      <c r="B8" s="33"/>
      <c r="D8" s="28" t="s">
        <v>100</v>
      </c>
      <c r="L8" s="33"/>
    </row>
    <row r="9" spans="2:46" s="1" customFormat="1" ht="16.5" customHeight="1">
      <c r="B9" s="33"/>
      <c r="E9" s="277" t="s">
        <v>101</v>
      </c>
      <c r="F9" s="316"/>
      <c r="G9" s="316"/>
      <c r="H9" s="316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25. 4. 2025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7" t="str">
        <f>'Rekapitulace stavby'!E14</f>
        <v>Vyplň údaj</v>
      </c>
      <c r="F18" s="298"/>
      <c r="G18" s="298"/>
      <c r="H18" s="298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303" t="s">
        <v>37</v>
      </c>
      <c r="F27" s="303"/>
      <c r="G27" s="303"/>
      <c r="H27" s="303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ROUND(J121,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ROUND((SUM(BE121:BE660)),  1)</f>
        <v>0</v>
      </c>
      <c r="I33" s="90">
        <v>0.21</v>
      </c>
      <c r="J33" s="89">
        <f>ROUND(((SUM(BE121:BE660))*I33),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ROUND((SUM(BF121:BF660)),  1)</f>
        <v>0</v>
      </c>
      <c r="I34" s="90">
        <v>0.12</v>
      </c>
      <c r="J34" s="89">
        <f>ROUND(((SUM(BF121:BF660))*I34),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ROUND((SUM(BG121:BG660)),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ROUND((SUM(BH121:BH660)),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ROUND((SUM(BI121:BI660)),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102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4" t="str">
        <f>E7</f>
        <v>MALŠOVICE 4 - STAVEBNÍ ÚPRAVY (REVIZE 1)</v>
      </c>
      <c r="F48" s="315"/>
      <c r="G48" s="315"/>
      <c r="H48" s="315"/>
      <c r="L48" s="33"/>
    </row>
    <row r="49" spans="2:47" s="1" customFormat="1" ht="12" customHeight="1">
      <c r="B49" s="33"/>
      <c r="C49" s="28" t="s">
        <v>100</v>
      </c>
      <c r="L49" s="33"/>
    </row>
    <row r="50" spans="2:47" s="1" customFormat="1" ht="16.5" customHeight="1">
      <c r="B50" s="33"/>
      <c r="E50" s="277" t="str">
        <f>E9</f>
        <v>01 - PŘÍSTAVBA ŠATNY VČETNĚ VYTÁPĚNÍ A ELEKTROINSTALACE - FOTBAL ŽÁCI</v>
      </c>
      <c r="F50" s="316"/>
      <c r="G50" s="316"/>
      <c r="H50" s="316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 st.p.č.116, p.p.č456/5</v>
      </c>
      <c r="I52" s="28" t="s">
        <v>23</v>
      </c>
      <c r="J52" s="50" t="str">
        <f>IF(J12="","",J12)</f>
        <v>25. 4. 2025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MALŠOVICE, Malšovice 6</v>
      </c>
      <c r="I54" s="28" t="s">
        <v>31</v>
      </c>
      <c r="J54" s="31" t="str">
        <f>E21</f>
        <v>Ing. Jiří Demuth Děčín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103</v>
      </c>
      <c r="D57" s="91"/>
      <c r="E57" s="91"/>
      <c r="F57" s="91"/>
      <c r="G57" s="91"/>
      <c r="H57" s="91"/>
      <c r="I57" s="91"/>
      <c r="J57" s="98" t="s">
        <v>104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J121</f>
        <v>0</v>
      </c>
      <c r="L59" s="33"/>
      <c r="AU59" s="18" t="s">
        <v>105</v>
      </c>
    </row>
    <row r="60" spans="2:47" s="8" customFormat="1" ht="24.95" customHeight="1">
      <c r="B60" s="100"/>
      <c r="D60" s="101" t="s">
        <v>106</v>
      </c>
      <c r="E60" s="102"/>
      <c r="F60" s="102"/>
      <c r="G60" s="102"/>
      <c r="H60" s="102"/>
      <c r="I60" s="102"/>
      <c r="J60" s="103">
        <f>J122</f>
        <v>0</v>
      </c>
      <c r="L60" s="100"/>
    </row>
    <row r="61" spans="2:47" s="9" customFormat="1" ht="19.899999999999999" customHeight="1">
      <c r="B61" s="104"/>
      <c r="D61" s="105" t="s">
        <v>107</v>
      </c>
      <c r="E61" s="106"/>
      <c r="F61" s="106"/>
      <c r="G61" s="106"/>
      <c r="H61" s="106"/>
      <c r="I61" s="106"/>
      <c r="J61" s="107">
        <f>J123</f>
        <v>0</v>
      </c>
      <c r="L61" s="104"/>
    </row>
    <row r="62" spans="2:47" s="9" customFormat="1" ht="14.85" customHeight="1">
      <c r="B62" s="104"/>
      <c r="D62" s="105" t="s">
        <v>108</v>
      </c>
      <c r="E62" s="106"/>
      <c r="F62" s="106"/>
      <c r="G62" s="106"/>
      <c r="H62" s="106"/>
      <c r="I62" s="106"/>
      <c r="J62" s="107">
        <f>J124</f>
        <v>0</v>
      </c>
      <c r="L62" s="104"/>
    </row>
    <row r="63" spans="2:47" s="9" customFormat="1" ht="14.85" customHeight="1">
      <c r="B63" s="104"/>
      <c r="D63" s="105" t="s">
        <v>109</v>
      </c>
      <c r="E63" s="106"/>
      <c r="F63" s="106"/>
      <c r="G63" s="106"/>
      <c r="H63" s="106"/>
      <c r="I63" s="106"/>
      <c r="J63" s="107">
        <f>J128</f>
        <v>0</v>
      </c>
      <c r="L63" s="104"/>
    </row>
    <row r="64" spans="2:47" s="9" customFormat="1" ht="14.85" customHeight="1">
      <c r="B64" s="104"/>
      <c r="D64" s="105" t="s">
        <v>110</v>
      </c>
      <c r="E64" s="106"/>
      <c r="F64" s="106"/>
      <c r="G64" s="106"/>
      <c r="H64" s="106"/>
      <c r="I64" s="106"/>
      <c r="J64" s="107">
        <f>J132</f>
        <v>0</v>
      </c>
      <c r="L64" s="104"/>
    </row>
    <row r="65" spans="2:12" s="9" customFormat="1" ht="14.85" customHeight="1">
      <c r="B65" s="104"/>
      <c r="D65" s="105" t="s">
        <v>111</v>
      </c>
      <c r="E65" s="106"/>
      <c r="F65" s="106"/>
      <c r="G65" s="106"/>
      <c r="H65" s="106"/>
      <c r="I65" s="106"/>
      <c r="J65" s="107">
        <f>J140</f>
        <v>0</v>
      </c>
      <c r="L65" s="104"/>
    </row>
    <row r="66" spans="2:12" s="9" customFormat="1" ht="19.899999999999999" customHeight="1">
      <c r="B66" s="104"/>
      <c r="D66" s="105" t="s">
        <v>112</v>
      </c>
      <c r="E66" s="106"/>
      <c r="F66" s="106"/>
      <c r="G66" s="106"/>
      <c r="H66" s="106"/>
      <c r="I66" s="106"/>
      <c r="J66" s="107">
        <f>J152</f>
        <v>0</v>
      </c>
      <c r="L66" s="104"/>
    </row>
    <row r="67" spans="2:12" s="9" customFormat="1" ht="14.85" customHeight="1">
      <c r="B67" s="104"/>
      <c r="D67" s="105" t="s">
        <v>113</v>
      </c>
      <c r="E67" s="106"/>
      <c r="F67" s="106"/>
      <c r="G67" s="106"/>
      <c r="H67" s="106"/>
      <c r="I67" s="106"/>
      <c r="J67" s="107">
        <f>J153</f>
        <v>0</v>
      </c>
      <c r="L67" s="104"/>
    </row>
    <row r="68" spans="2:12" s="9" customFormat="1" ht="14.85" customHeight="1">
      <c r="B68" s="104"/>
      <c r="D68" s="105" t="s">
        <v>114</v>
      </c>
      <c r="E68" s="106"/>
      <c r="F68" s="106"/>
      <c r="G68" s="106"/>
      <c r="H68" s="106"/>
      <c r="I68" s="106"/>
      <c r="J68" s="107">
        <f>J173</f>
        <v>0</v>
      </c>
      <c r="L68" s="104"/>
    </row>
    <row r="69" spans="2:12" s="9" customFormat="1" ht="19.899999999999999" customHeight="1">
      <c r="B69" s="104"/>
      <c r="D69" s="105" t="s">
        <v>115</v>
      </c>
      <c r="E69" s="106"/>
      <c r="F69" s="106"/>
      <c r="G69" s="106"/>
      <c r="H69" s="106"/>
      <c r="I69" s="106"/>
      <c r="J69" s="107">
        <f>J192</f>
        <v>0</v>
      </c>
      <c r="L69" s="104"/>
    </row>
    <row r="70" spans="2:12" s="9" customFormat="1" ht="14.85" customHeight="1">
      <c r="B70" s="104"/>
      <c r="D70" s="105" t="s">
        <v>116</v>
      </c>
      <c r="E70" s="106"/>
      <c r="F70" s="106"/>
      <c r="G70" s="106"/>
      <c r="H70" s="106"/>
      <c r="I70" s="106"/>
      <c r="J70" s="107">
        <f>J193</f>
        <v>0</v>
      </c>
      <c r="L70" s="104"/>
    </row>
    <row r="71" spans="2:12" s="9" customFormat="1" ht="14.85" customHeight="1">
      <c r="B71" s="104"/>
      <c r="D71" s="105" t="s">
        <v>117</v>
      </c>
      <c r="E71" s="106"/>
      <c r="F71" s="106"/>
      <c r="G71" s="106"/>
      <c r="H71" s="106"/>
      <c r="I71" s="106"/>
      <c r="J71" s="107">
        <f>J204</f>
        <v>0</v>
      </c>
      <c r="L71" s="104"/>
    </row>
    <row r="72" spans="2:12" s="9" customFormat="1" ht="19.899999999999999" customHeight="1">
      <c r="B72" s="104"/>
      <c r="D72" s="105" t="s">
        <v>118</v>
      </c>
      <c r="E72" s="106"/>
      <c r="F72" s="106"/>
      <c r="G72" s="106"/>
      <c r="H72" s="106"/>
      <c r="I72" s="106"/>
      <c r="J72" s="107">
        <f>J217</f>
        <v>0</v>
      </c>
      <c r="L72" s="104"/>
    </row>
    <row r="73" spans="2:12" s="9" customFormat="1" ht="14.85" customHeight="1">
      <c r="B73" s="104"/>
      <c r="D73" s="105" t="s">
        <v>119</v>
      </c>
      <c r="E73" s="106"/>
      <c r="F73" s="106"/>
      <c r="G73" s="106"/>
      <c r="H73" s="106"/>
      <c r="I73" s="106"/>
      <c r="J73" s="107">
        <f>J218</f>
        <v>0</v>
      </c>
      <c r="L73" s="104"/>
    </row>
    <row r="74" spans="2:12" s="9" customFormat="1" ht="19.899999999999999" customHeight="1">
      <c r="B74" s="104"/>
      <c r="D74" s="105" t="s">
        <v>120</v>
      </c>
      <c r="E74" s="106"/>
      <c r="F74" s="106"/>
      <c r="G74" s="106"/>
      <c r="H74" s="106"/>
      <c r="I74" s="106"/>
      <c r="J74" s="107">
        <f>J231</f>
        <v>0</v>
      </c>
      <c r="L74" s="104"/>
    </row>
    <row r="75" spans="2:12" s="9" customFormat="1" ht="14.85" customHeight="1">
      <c r="B75" s="104"/>
      <c r="D75" s="105" t="s">
        <v>121</v>
      </c>
      <c r="E75" s="106"/>
      <c r="F75" s="106"/>
      <c r="G75" s="106"/>
      <c r="H75" s="106"/>
      <c r="I75" s="106"/>
      <c r="J75" s="107">
        <f>J232</f>
        <v>0</v>
      </c>
      <c r="L75" s="104"/>
    </row>
    <row r="76" spans="2:12" s="9" customFormat="1" ht="14.85" customHeight="1">
      <c r="B76" s="104"/>
      <c r="D76" s="105" t="s">
        <v>122</v>
      </c>
      <c r="E76" s="106"/>
      <c r="F76" s="106"/>
      <c r="G76" s="106"/>
      <c r="H76" s="106"/>
      <c r="I76" s="106"/>
      <c r="J76" s="107">
        <f>J265</f>
        <v>0</v>
      </c>
      <c r="L76" s="104"/>
    </row>
    <row r="77" spans="2:12" s="9" customFormat="1" ht="14.85" customHeight="1">
      <c r="B77" s="104"/>
      <c r="D77" s="105" t="s">
        <v>123</v>
      </c>
      <c r="E77" s="106"/>
      <c r="F77" s="106"/>
      <c r="G77" s="106"/>
      <c r="H77" s="106"/>
      <c r="I77" s="106"/>
      <c r="J77" s="107">
        <f>J287</f>
        <v>0</v>
      </c>
      <c r="L77" s="104"/>
    </row>
    <row r="78" spans="2:12" s="9" customFormat="1" ht="14.85" customHeight="1">
      <c r="B78" s="104"/>
      <c r="D78" s="105" t="s">
        <v>124</v>
      </c>
      <c r="E78" s="106"/>
      <c r="F78" s="106"/>
      <c r="G78" s="106"/>
      <c r="H78" s="106"/>
      <c r="I78" s="106"/>
      <c r="J78" s="107">
        <f>J302</f>
        <v>0</v>
      </c>
      <c r="L78" s="104"/>
    </row>
    <row r="79" spans="2:12" s="9" customFormat="1" ht="19.899999999999999" customHeight="1">
      <c r="B79" s="104"/>
      <c r="D79" s="105" t="s">
        <v>125</v>
      </c>
      <c r="E79" s="106"/>
      <c r="F79" s="106"/>
      <c r="G79" s="106"/>
      <c r="H79" s="106"/>
      <c r="I79" s="106"/>
      <c r="J79" s="107">
        <f>J306</f>
        <v>0</v>
      </c>
      <c r="L79" s="104"/>
    </row>
    <row r="80" spans="2:12" s="9" customFormat="1" ht="14.85" customHeight="1">
      <c r="B80" s="104"/>
      <c r="D80" s="105" t="s">
        <v>126</v>
      </c>
      <c r="E80" s="106"/>
      <c r="F80" s="106"/>
      <c r="G80" s="106"/>
      <c r="H80" s="106"/>
      <c r="I80" s="106"/>
      <c r="J80" s="107">
        <f>J307</f>
        <v>0</v>
      </c>
      <c r="L80" s="104"/>
    </row>
    <row r="81" spans="2:12" s="9" customFormat="1" ht="14.85" customHeight="1">
      <c r="B81" s="104"/>
      <c r="D81" s="105" t="s">
        <v>127</v>
      </c>
      <c r="E81" s="106"/>
      <c r="F81" s="106"/>
      <c r="G81" s="106"/>
      <c r="H81" s="106"/>
      <c r="I81" s="106"/>
      <c r="J81" s="107">
        <f>J337</f>
        <v>0</v>
      </c>
      <c r="L81" s="104"/>
    </row>
    <row r="82" spans="2:12" s="9" customFormat="1" ht="14.85" customHeight="1">
      <c r="B82" s="104"/>
      <c r="D82" s="105" t="s">
        <v>128</v>
      </c>
      <c r="E82" s="106"/>
      <c r="F82" s="106"/>
      <c r="G82" s="106"/>
      <c r="H82" s="106"/>
      <c r="I82" s="106"/>
      <c r="J82" s="107">
        <f>J341</f>
        <v>0</v>
      </c>
      <c r="L82" s="104"/>
    </row>
    <row r="83" spans="2:12" s="9" customFormat="1" ht="19.899999999999999" customHeight="1">
      <c r="B83" s="104"/>
      <c r="D83" s="105" t="s">
        <v>129</v>
      </c>
      <c r="E83" s="106"/>
      <c r="F83" s="106"/>
      <c r="G83" s="106"/>
      <c r="H83" s="106"/>
      <c r="I83" s="106"/>
      <c r="J83" s="107">
        <f>J369</f>
        <v>0</v>
      </c>
      <c r="L83" s="104"/>
    </row>
    <row r="84" spans="2:12" s="9" customFormat="1" ht="19.899999999999999" customHeight="1">
      <c r="B84" s="104"/>
      <c r="D84" s="105" t="s">
        <v>130</v>
      </c>
      <c r="E84" s="106"/>
      <c r="F84" s="106"/>
      <c r="G84" s="106"/>
      <c r="H84" s="106"/>
      <c r="I84" s="106"/>
      <c r="J84" s="107">
        <f>J377</f>
        <v>0</v>
      </c>
      <c r="L84" s="104"/>
    </row>
    <row r="85" spans="2:12" s="8" customFormat="1" ht="24.95" customHeight="1">
      <c r="B85" s="100"/>
      <c r="D85" s="101" t="s">
        <v>131</v>
      </c>
      <c r="E85" s="102"/>
      <c r="F85" s="102"/>
      <c r="G85" s="102"/>
      <c r="H85" s="102"/>
      <c r="I85" s="102"/>
      <c r="J85" s="103">
        <f>J380</f>
        <v>0</v>
      </c>
      <c r="L85" s="100"/>
    </row>
    <row r="86" spans="2:12" s="9" customFormat="1" ht="19.899999999999999" customHeight="1">
      <c r="B86" s="104"/>
      <c r="D86" s="105" t="s">
        <v>132</v>
      </c>
      <c r="E86" s="106"/>
      <c r="F86" s="106"/>
      <c r="G86" s="106"/>
      <c r="H86" s="106"/>
      <c r="I86" s="106"/>
      <c r="J86" s="107">
        <f>J381</f>
        <v>0</v>
      </c>
      <c r="L86" s="104"/>
    </row>
    <row r="87" spans="2:12" s="9" customFormat="1" ht="19.899999999999999" customHeight="1">
      <c r="B87" s="104"/>
      <c r="D87" s="105" t="s">
        <v>133</v>
      </c>
      <c r="E87" s="106"/>
      <c r="F87" s="106"/>
      <c r="G87" s="106"/>
      <c r="H87" s="106"/>
      <c r="I87" s="106"/>
      <c r="J87" s="107">
        <f>J394</f>
        <v>0</v>
      </c>
      <c r="L87" s="104"/>
    </row>
    <row r="88" spans="2:12" s="9" customFormat="1" ht="19.899999999999999" customHeight="1">
      <c r="B88" s="104"/>
      <c r="D88" s="105" t="s">
        <v>134</v>
      </c>
      <c r="E88" s="106"/>
      <c r="F88" s="106"/>
      <c r="G88" s="106"/>
      <c r="H88" s="106"/>
      <c r="I88" s="106"/>
      <c r="J88" s="107">
        <f>J407</f>
        <v>0</v>
      </c>
      <c r="L88" s="104"/>
    </row>
    <row r="89" spans="2:12" s="9" customFormat="1" ht="19.899999999999999" customHeight="1">
      <c r="B89" s="104"/>
      <c r="D89" s="105" t="s">
        <v>135</v>
      </c>
      <c r="E89" s="106"/>
      <c r="F89" s="106"/>
      <c r="G89" s="106"/>
      <c r="H89" s="106"/>
      <c r="I89" s="106"/>
      <c r="J89" s="107">
        <f>J436</f>
        <v>0</v>
      </c>
      <c r="L89" s="104"/>
    </row>
    <row r="90" spans="2:12" s="9" customFormat="1" ht="19.899999999999999" customHeight="1">
      <c r="B90" s="104"/>
      <c r="D90" s="105" t="s">
        <v>136</v>
      </c>
      <c r="E90" s="106"/>
      <c r="F90" s="106"/>
      <c r="G90" s="106"/>
      <c r="H90" s="106"/>
      <c r="I90" s="106"/>
      <c r="J90" s="107">
        <f>J471</f>
        <v>0</v>
      </c>
      <c r="L90" s="104"/>
    </row>
    <row r="91" spans="2:12" s="9" customFormat="1" ht="19.899999999999999" customHeight="1">
      <c r="B91" s="104"/>
      <c r="D91" s="105" t="s">
        <v>137</v>
      </c>
      <c r="E91" s="106"/>
      <c r="F91" s="106"/>
      <c r="G91" s="106"/>
      <c r="H91" s="106"/>
      <c r="I91" s="106"/>
      <c r="J91" s="107">
        <f>J489</f>
        <v>0</v>
      </c>
      <c r="L91" s="104"/>
    </row>
    <row r="92" spans="2:12" s="9" customFormat="1" ht="19.899999999999999" customHeight="1">
      <c r="B92" s="104"/>
      <c r="D92" s="105" t="s">
        <v>138</v>
      </c>
      <c r="E92" s="106"/>
      <c r="F92" s="106"/>
      <c r="G92" s="106"/>
      <c r="H92" s="106"/>
      <c r="I92" s="106"/>
      <c r="J92" s="107">
        <f>J506</f>
        <v>0</v>
      </c>
      <c r="L92" s="104"/>
    </row>
    <row r="93" spans="2:12" s="9" customFormat="1" ht="19.899999999999999" customHeight="1">
      <c r="B93" s="104"/>
      <c r="D93" s="105" t="s">
        <v>139</v>
      </c>
      <c r="E93" s="106"/>
      <c r="F93" s="106"/>
      <c r="G93" s="106"/>
      <c r="H93" s="106"/>
      <c r="I93" s="106"/>
      <c r="J93" s="107">
        <f>J526</f>
        <v>0</v>
      </c>
      <c r="L93" s="104"/>
    </row>
    <row r="94" spans="2:12" s="9" customFormat="1" ht="19.899999999999999" customHeight="1">
      <c r="B94" s="104"/>
      <c r="D94" s="105" t="s">
        <v>140</v>
      </c>
      <c r="E94" s="106"/>
      <c r="F94" s="106"/>
      <c r="G94" s="106"/>
      <c r="H94" s="106"/>
      <c r="I94" s="106"/>
      <c r="J94" s="107">
        <f>J549</f>
        <v>0</v>
      </c>
      <c r="L94" s="104"/>
    </row>
    <row r="95" spans="2:12" s="9" customFormat="1" ht="19.899999999999999" customHeight="1">
      <c r="B95" s="104"/>
      <c r="D95" s="105" t="s">
        <v>141</v>
      </c>
      <c r="E95" s="106"/>
      <c r="F95" s="106"/>
      <c r="G95" s="106"/>
      <c r="H95" s="106"/>
      <c r="I95" s="106"/>
      <c r="J95" s="107">
        <f>J556</f>
        <v>0</v>
      </c>
      <c r="L95" s="104"/>
    </row>
    <row r="96" spans="2:12" s="9" customFormat="1" ht="19.899999999999999" customHeight="1">
      <c r="B96" s="104"/>
      <c r="D96" s="105" t="s">
        <v>142</v>
      </c>
      <c r="E96" s="106"/>
      <c r="F96" s="106"/>
      <c r="G96" s="106"/>
      <c r="H96" s="106"/>
      <c r="I96" s="106"/>
      <c r="J96" s="107">
        <f>J587</f>
        <v>0</v>
      </c>
      <c r="L96" s="104"/>
    </row>
    <row r="97" spans="2:12" s="9" customFormat="1" ht="19.899999999999999" customHeight="1">
      <c r="B97" s="104"/>
      <c r="D97" s="105" t="s">
        <v>143</v>
      </c>
      <c r="E97" s="106"/>
      <c r="F97" s="106"/>
      <c r="G97" s="106"/>
      <c r="H97" s="106"/>
      <c r="I97" s="106"/>
      <c r="J97" s="107">
        <f>J619</f>
        <v>0</v>
      </c>
      <c r="L97" s="104"/>
    </row>
    <row r="98" spans="2:12" s="8" customFormat="1" ht="24.95" customHeight="1">
      <c r="B98" s="100"/>
      <c r="D98" s="101" t="s">
        <v>144</v>
      </c>
      <c r="E98" s="102"/>
      <c r="F98" s="102"/>
      <c r="G98" s="102"/>
      <c r="H98" s="102"/>
      <c r="I98" s="102"/>
      <c r="J98" s="103">
        <f>J642</f>
        <v>0</v>
      </c>
      <c r="L98" s="100"/>
    </row>
    <row r="99" spans="2:12" s="9" customFormat="1" ht="19.899999999999999" customHeight="1">
      <c r="B99" s="104"/>
      <c r="D99" s="105" t="s">
        <v>145</v>
      </c>
      <c r="E99" s="106"/>
      <c r="F99" s="106"/>
      <c r="G99" s="106"/>
      <c r="H99" s="106"/>
      <c r="I99" s="106"/>
      <c r="J99" s="107">
        <f>J643</f>
        <v>0</v>
      </c>
      <c r="L99" s="104"/>
    </row>
    <row r="100" spans="2:12" s="9" customFormat="1" ht="19.899999999999999" customHeight="1">
      <c r="B100" s="104"/>
      <c r="D100" s="105" t="s">
        <v>146</v>
      </c>
      <c r="E100" s="106"/>
      <c r="F100" s="106"/>
      <c r="G100" s="106"/>
      <c r="H100" s="106"/>
      <c r="I100" s="106"/>
      <c r="J100" s="107">
        <f>J652</f>
        <v>0</v>
      </c>
      <c r="L100" s="104"/>
    </row>
    <row r="101" spans="2:12" s="8" customFormat="1" ht="24.95" customHeight="1">
      <c r="B101" s="100"/>
      <c r="D101" s="101" t="s">
        <v>147</v>
      </c>
      <c r="E101" s="102"/>
      <c r="F101" s="102"/>
      <c r="G101" s="102"/>
      <c r="H101" s="102"/>
      <c r="I101" s="102"/>
      <c r="J101" s="103">
        <f>J654</f>
        <v>0</v>
      </c>
      <c r="L101" s="100"/>
    </row>
    <row r="102" spans="2:12" s="1" customFormat="1" ht="21.75" customHeight="1">
      <c r="B102" s="33"/>
      <c r="L102" s="33"/>
    </row>
    <row r="103" spans="2:12" s="1" customFormat="1" ht="6.95" customHeight="1">
      <c r="B103" s="42"/>
      <c r="C103" s="43"/>
      <c r="D103" s="43"/>
      <c r="E103" s="43"/>
      <c r="F103" s="43"/>
      <c r="G103" s="43"/>
      <c r="H103" s="43"/>
      <c r="I103" s="43"/>
      <c r="J103" s="43"/>
      <c r="K103" s="43"/>
      <c r="L103" s="33"/>
    </row>
    <row r="107" spans="2:12" s="1" customFormat="1" ht="6.95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33"/>
    </row>
    <row r="108" spans="2:12" s="1" customFormat="1" ht="24.95" customHeight="1">
      <c r="B108" s="33"/>
      <c r="C108" s="22" t="s">
        <v>148</v>
      </c>
      <c r="L108" s="33"/>
    </row>
    <row r="109" spans="2:12" s="1" customFormat="1" ht="6.95" customHeight="1">
      <c r="B109" s="33"/>
      <c r="L109" s="33"/>
    </row>
    <row r="110" spans="2:12" s="1" customFormat="1" ht="12" customHeight="1">
      <c r="B110" s="33"/>
      <c r="C110" s="28" t="s">
        <v>16</v>
      </c>
      <c r="L110" s="33"/>
    </row>
    <row r="111" spans="2:12" s="1" customFormat="1" ht="16.5" customHeight="1">
      <c r="B111" s="33"/>
      <c r="E111" s="314" t="str">
        <f>E7</f>
        <v>MALŠOVICE 4 - STAVEBNÍ ÚPRAVY (REVIZE 1)</v>
      </c>
      <c r="F111" s="315"/>
      <c r="G111" s="315"/>
      <c r="H111" s="315"/>
      <c r="L111" s="33"/>
    </row>
    <row r="112" spans="2:12" s="1" customFormat="1" ht="12" customHeight="1">
      <c r="B112" s="33"/>
      <c r="C112" s="28" t="s">
        <v>100</v>
      </c>
      <c r="L112" s="33"/>
    </row>
    <row r="113" spans="2:65" s="1" customFormat="1" ht="16.5" customHeight="1">
      <c r="B113" s="33"/>
      <c r="E113" s="277" t="str">
        <f>E9</f>
        <v>01 - PŘÍSTAVBA ŠATNY VČETNĚ VYTÁPĚNÍ A ELEKTROINSTALACE - FOTBAL ŽÁCI</v>
      </c>
      <c r="F113" s="316"/>
      <c r="G113" s="316"/>
      <c r="H113" s="316"/>
      <c r="L113" s="33"/>
    </row>
    <row r="114" spans="2:65" s="1" customFormat="1" ht="6.95" customHeight="1">
      <c r="B114" s="33"/>
      <c r="L114" s="33"/>
    </row>
    <row r="115" spans="2:65" s="1" customFormat="1" ht="12" customHeight="1">
      <c r="B115" s="33"/>
      <c r="C115" s="28" t="s">
        <v>21</v>
      </c>
      <c r="F115" s="26" t="str">
        <f>F12</f>
        <v>MALŠOVICE st.p.č.116, p.p.č456/5</v>
      </c>
      <c r="I115" s="28" t="s">
        <v>23</v>
      </c>
      <c r="J115" s="50" t="str">
        <f>IF(J12="","",J12)</f>
        <v>25. 4. 2025</v>
      </c>
      <c r="L115" s="33"/>
    </row>
    <row r="116" spans="2:65" s="1" customFormat="1" ht="6.95" customHeight="1">
      <c r="B116" s="33"/>
      <c r="L116" s="33"/>
    </row>
    <row r="117" spans="2:65" s="1" customFormat="1" ht="15.2" customHeight="1">
      <c r="B117" s="33"/>
      <c r="C117" s="28" t="s">
        <v>25</v>
      </c>
      <c r="F117" s="26" t="str">
        <f>E15</f>
        <v>OBEC MALŠOVICE, Malšovice 6</v>
      </c>
      <c r="I117" s="28" t="s">
        <v>31</v>
      </c>
      <c r="J117" s="31" t="str">
        <f>E21</f>
        <v>Ing. Jiří Demuth Děčín</v>
      </c>
      <c r="L117" s="33"/>
    </row>
    <row r="118" spans="2:65" s="1" customFormat="1" ht="15.2" customHeight="1">
      <c r="B118" s="33"/>
      <c r="C118" s="28" t="s">
        <v>29</v>
      </c>
      <c r="F118" s="26" t="str">
        <f>IF(E18="","",E18)</f>
        <v>Vyplň údaj</v>
      </c>
      <c r="I118" s="28" t="s">
        <v>34</v>
      </c>
      <c r="J118" s="31" t="str">
        <f>E24</f>
        <v>Nina Blavková Děčín</v>
      </c>
      <c r="L118" s="33"/>
    </row>
    <row r="119" spans="2:65" s="1" customFormat="1" ht="10.35" customHeight="1">
      <c r="B119" s="33"/>
      <c r="L119" s="33"/>
    </row>
    <row r="120" spans="2:65" s="10" customFormat="1" ht="29.25" customHeight="1">
      <c r="B120" s="108"/>
      <c r="C120" s="109" t="s">
        <v>149</v>
      </c>
      <c r="D120" s="110" t="s">
        <v>57</v>
      </c>
      <c r="E120" s="110" t="s">
        <v>53</v>
      </c>
      <c r="F120" s="110" t="s">
        <v>54</v>
      </c>
      <c r="G120" s="110" t="s">
        <v>150</v>
      </c>
      <c r="H120" s="110" t="s">
        <v>151</v>
      </c>
      <c r="I120" s="110" t="s">
        <v>152</v>
      </c>
      <c r="J120" s="110" t="s">
        <v>104</v>
      </c>
      <c r="K120" s="111" t="s">
        <v>153</v>
      </c>
      <c r="L120" s="108"/>
      <c r="M120" s="57" t="s">
        <v>19</v>
      </c>
      <c r="N120" s="58" t="s">
        <v>42</v>
      </c>
      <c r="O120" s="58" t="s">
        <v>154</v>
      </c>
      <c r="P120" s="58" t="s">
        <v>155</v>
      </c>
      <c r="Q120" s="58" t="s">
        <v>156</v>
      </c>
      <c r="R120" s="58" t="s">
        <v>157</v>
      </c>
      <c r="S120" s="58" t="s">
        <v>158</v>
      </c>
      <c r="T120" s="58" t="s">
        <v>159</v>
      </c>
      <c r="U120" s="59" t="s">
        <v>160</v>
      </c>
    </row>
    <row r="121" spans="2:65" s="1" customFormat="1" ht="22.9" customHeight="1">
      <c r="B121" s="33"/>
      <c r="C121" s="62" t="s">
        <v>161</v>
      </c>
      <c r="J121" s="112">
        <f>BK121</f>
        <v>0</v>
      </c>
      <c r="L121" s="33"/>
      <c r="M121" s="60"/>
      <c r="N121" s="51"/>
      <c r="O121" s="51"/>
      <c r="P121" s="113">
        <f>P122+P380+P642+P654</f>
        <v>0</v>
      </c>
      <c r="Q121" s="51"/>
      <c r="R121" s="113">
        <f>R122+R380+R642+R654</f>
        <v>43.330542390000005</v>
      </c>
      <c r="S121" s="51"/>
      <c r="T121" s="113">
        <f>T122+T380+T642+T654</f>
        <v>8.4002599999999997E-2</v>
      </c>
      <c r="U121" s="52"/>
      <c r="AT121" s="18" t="s">
        <v>71</v>
      </c>
      <c r="AU121" s="18" t="s">
        <v>105</v>
      </c>
      <c r="BK121" s="114">
        <f>BK122+BK380+BK642+BK654</f>
        <v>0</v>
      </c>
    </row>
    <row r="122" spans="2:65" s="11" customFormat="1" ht="25.9" customHeight="1">
      <c r="B122" s="115"/>
      <c r="D122" s="116" t="s">
        <v>71</v>
      </c>
      <c r="E122" s="117" t="s">
        <v>162</v>
      </c>
      <c r="F122" s="117" t="s">
        <v>163</v>
      </c>
      <c r="I122" s="118"/>
      <c r="J122" s="119">
        <f>BK122</f>
        <v>0</v>
      </c>
      <c r="L122" s="115"/>
      <c r="M122" s="120"/>
      <c r="P122" s="121">
        <f>P123+P152+P192+P217+P231+P306+P369+P377</f>
        <v>0</v>
      </c>
      <c r="R122" s="121">
        <f>R123+R152+R192+R217+R231+R306+R369+R377</f>
        <v>41.505223360000002</v>
      </c>
      <c r="T122" s="121">
        <f>T123+T152+T192+T217+T231+T306+T369+T377</f>
        <v>8.3637799999999998E-2</v>
      </c>
      <c r="U122" s="122"/>
      <c r="AR122" s="116" t="s">
        <v>80</v>
      </c>
      <c r="AT122" s="123" t="s">
        <v>71</v>
      </c>
      <c r="AU122" s="123" t="s">
        <v>72</v>
      </c>
      <c r="AY122" s="116" t="s">
        <v>164</v>
      </c>
      <c r="BK122" s="124">
        <f>BK123+BK152+BK192+BK217+BK231+BK306+BK369+BK377</f>
        <v>0</v>
      </c>
    </row>
    <row r="123" spans="2:65" s="11" customFormat="1" ht="22.9" customHeight="1">
      <c r="B123" s="115"/>
      <c r="D123" s="116" t="s">
        <v>71</v>
      </c>
      <c r="E123" s="125" t="s">
        <v>80</v>
      </c>
      <c r="F123" s="125" t="s">
        <v>165</v>
      </c>
      <c r="I123" s="118"/>
      <c r="J123" s="126">
        <f>BK123</f>
        <v>0</v>
      </c>
      <c r="L123" s="115"/>
      <c r="M123" s="120"/>
      <c r="P123" s="121">
        <f>P124+P128+P132+P140</f>
        <v>0</v>
      </c>
      <c r="R123" s="121">
        <f>R124+R128+R132+R140</f>
        <v>4.8000000000000001E-4</v>
      </c>
      <c r="T123" s="121">
        <f>T124+T128+T132+T140</f>
        <v>0</v>
      </c>
      <c r="U123" s="122"/>
      <c r="AR123" s="116" t="s">
        <v>80</v>
      </c>
      <c r="AT123" s="123" t="s">
        <v>71</v>
      </c>
      <c r="AU123" s="123" t="s">
        <v>80</v>
      </c>
      <c r="AY123" s="116" t="s">
        <v>164</v>
      </c>
      <c r="BK123" s="124">
        <f>BK124+BK128+BK132+BK140</f>
        <v>0</v>
      </c>
    </row>
    <row r="124" spans="2:65" s="11" customFormat="1" ht="20.85" customHeight="1">
      <c r="B124" s="115"/>
      <c r="D124" s="116" t="s">
        <v>71</v>
      </c>
      <c r="E124" s="125" t="s">
        <v>8</v>
      </c>
      <c r="F124" s="125" t="s">
        <v>166</v>
      </c>
      <c r="I124" s="118"/>
      <c r="J124" s="126">
        <f>BK124</f>
        <v>0</v>
      </c>
      <c r="L124" s="115"/>
      <c r="M124" s="120"/>
      <c r="P124" s="121">
        <f>SUM(P125:P127)</f>
        <v>0</v>
      </c>
      <c r="R124" s="121">
        <f>SUM(R125:R127)</f>
        <v>0</v>
      </c>
      <c r="T124" s="121">
        <f>SUM(T125:T127)</f>
        <v>0</v>
      </c>
      <c r="U124" s="122"/>
      <c r="AR124" s="116" t="s">
        <v>80</v>
      </c>
      <c r="AT124" s="123" t="s">
        <v>71</v>
      </c>
      <c r="AU124" s="123" t="s">
        <v>82</v>
      </c>
      <c r="AY124" s="116" t="s">
        <v>164</v>
      </c>
      <c r="BK124" s="124">
        <f>SUM(BK125:BK127)</f>
        <v>0</v>
      </c>
    </row>
    <row r="125" spans="2:65" s="1" customFormat="1" ht="16.5" customHeight="1">
      <c r="B125" s="33"/>
      <c r="C125" s="127" t="s">
        <v>80</v>
      </c>
      <c r="D125" s="127" t="s">
        <v>167</v>
      </c>
      <c r="E125" s="128" t="s">
        <v>168</v>
      </c>
      <c r="F125" s="129" t="s">
        <v>169</v>
      </c>
      <c r="G125" s="130" t="s">
        <v>170</v>
      </c>
      <c r="H125" s="131">
        <v>23.85</v>
      </c>
      <c r="I125" s="132"/>
      <c r="J125" s="133">
        <f>ROUND(I125*H125,1)</f>
        <v>0</v>
      </c>
      <c r="K125" s="129" t="s">
        <v>171</v>
      </c>
      <c r="L125" s="33"/>
      <c r="M125" s="134" t="s">
        <v>19</v>
      </c>
      <c r="N125" s="135" t="s">
        <v>43</v>
      </c>
      <c r="P125" s="136">
        <f>O125*H125</f>
        <v>0</v>
      </c>
      <c r="Q125" s="136">
        <v>0</v>
      </c>
      <c r="R125" s="136">
        <f>Q125*H125</f>
        <v>0</v>
      </c>
      <c r="S125" s="136">
        <v>0</v>
      </c>
      <c r="T125" s="136">
        <f>S125*H125</f>
        <v>0</v>
      </c>
      <c r="U125" s="137" t="s">
        <v>19</v>
      </c>
      <c r="AR125" s="138" t="s">
        <v>172</v>
      </c>
      <c r="AT125" s="138" t="s">
        <v>167</v>
      </c>
      <c r="AU125" s="138" t="s">
        <v>173</v>
      </c>
      <c r="AY125" s="18" t="s">
        <v>164</v>
      </c>
      <c r="BE125" s="139">
        <f>IF(N125="základní",J125,0)</f>
        <v>0</v>
      </c>
      <c r="BF125" s="139">
        <f>IF(N125="snížená",J125,0)</f>
        <v>0</v>
      </c>
      <c r="BG125" s="139">
        <f>IF(N125="zákl. přenesená",J125,0)</f>
        <v>0</v>
      </c>
      <c r="BH125" s="139">
        <f>IF(N125="sníž. přenesená",J125,0)</f>
        <v>0</v>
      </c>
      <c r="BI125" s="139">
        <f>IF(N125="nulová",J125,0)</f>
        <v>0</v>
      </c>
      <c r="BJ125" s="18" t="s">
        <v>80</v>
      </c>
      <c r="BK125" s="139">
        <f>ROUND(I125*H125,1)</f>
        <v>0</v>
      </c>
      <c r="BL125" s="18" t="s">
        <v>172</v>
      </c>
      <c r="BM125" s="138" t="s">
        <v>174</v>
      </c>
    </row>
    <row r="126" spans="2:65" s="1" customFormat="1" ht="11.25">
      <c r="B126" s="33"/>
      <c r="D126" s="140" t="s">
        <v>175</v>
      </c>
      <c r="F126" s="141" t="s">
        <v>176</v>
      </c>
      <c r="I126" s="142"/>
      <c r="L126" s="33"/>
      <c r="M126" s="143"/>
      <c r="U126" s="54"/>
      <c r="AT126" s="18" t="s">
        <v>175</v>
      </c>
      <c r="AU126" s="18" t="s">
        <v>173</v>
      </c>
    </row>
    <row r="127" spans="2:65" s="12" customFormat="1" ht="11.25">
      <c r="B127" s="144"/>
      <c r="D127" s="145" t="s">
        <v>177</v>
      </c>
      <c r="E127" s="146" t="s">
        <v>19</v>
      </c>
      <c r="F127" s="147" t="s">
        <v>178</v>
      </c>
      <c r="H127" s="148">
        <v>23.85</v>
      </c>
      <c r="I127" s="149"/>
      <c r="L127" s="144"/>
      <c r="M127" s="150"/>
      <c r="U127" s="151"/>
      <c r="AT127" s="146" t="s">
        <v>177</v>
      </c>
      <c r="AU127" s="146" t="s">
        <v>173</v>
      </c>
      <c r="AV127" s="12" t="s">
        <v>82</v>
      </c>
      <c r="AW127" s="12" t="s">
        <v>33</v>
      </c>
      <c r="AX127" s="12" t="s">
        <v>80</v>
      </c>
      <c r="AY127" s="146" t="s">
        <v>164</v>
      </c>
    </row>
    <row r="128" spans="2:65" s="11" customFormat="1" ht="20.85" customHeight="1">
      <c r="B128" s="115"/>
      <c r="D128" s="116" t="s">
        <v>71</v>
      </c>
      <c r="E128" s="125" t="s">
        <v>179</v>
      </c>
      <c r="F128" s="125" t="s">
        <v>180</v>
      </c>
      <c r="I128" s="118"/>
      <c r="J128" s="126">
        <f>BK128</f>
        <v>0</v>
      </c>
      <c r="L128" s="115"/>
      <c r="M128" s="120"/>
      <c r="P128" s="121">
        <f>SUM(P129:P131)</f>
        <v>0</v>
      </c>
      <c r="R128" s="121">
        <f>SUM(R129:R131)</f>
        <v>0</v>
      </c>
      <c r="T128" s="121">
        <f>SUM(T129:T131)</f>
        <v>0</v>
      </c>
      <c r="U128" s="122"/>
      <c r="AR128" s="116" t="s">
        <v>80</v>
      </c>
      <c r="AT128" s="123" t="s">
        <v>71</v>
      </c>
      <c r="AU128" s="123" t="s">
        <v>82</v>
      </c>
      <c r="AY128" s="116" t="s">
        <v>164</v>
      </c>
      <c r="BK128" s="124">
        <f>SUM(BK129:BK131)</f>
        <v>0</v>
      </c>
    </row>
    <row r="129" spans="2:65" s="1" customFormat="1" ht="24.2" customHeight="1">
      <c r="B129" s="33"/>
      <c r="C129" s="127" t="s">
        <v>82</v>
      </c>
      <c r="D129" s="127" t="s">
        <v>167</v>
      </c>
      <c r="E129" s="128" t="s">
        <v>181</v>
      </c>
      <c r="F129" s="129" t="s">
        <v>182</v>
      </c>
      <c r="G129" s="130" t="s">
        <v>183</v>
      </c>
      <c r="H129" s="131">
        <v>4.38</v>
      </c>
      <c r="I129" s="132"/>
      <c r="J129" s="133">
        <f>ROUND(I129*H129,1)</f>
        <v>0</v>
      </c>
      <c r="K129" s="129" t="s">
        <v>171</v>
      </c>
      <c r="L129" s="33"/>
      <c r="M129" s="134" t="s">
        <v>19</v>
      </c>
      <c r="N129" s="135" t="s">
        <v>43</v>
      </c>
      <c r="P129" s="136">
        <f>O129*H129</f>
        <v>0</v>
      </c>
      <c r="Q129" s="136">
        <v>0</v>
      </c>
      <c r="R129" s="136">
        <f>Q129*H129</f>
        <v>0</v>
      </c>
      <c r="S129" s="136">
        <v>0</v>
      </c>
      <c r="T129" s="136">
        <f>S129*H129</f>
        <v>0</v>
      </c>
      <c r="U129" s="137" t="s">
        <v>19</v>
      </c>
      <c r="AR129" s="138" t="s">
        <v>172</v>
      </c>
      <c r="AT129" s="138" t="s">
        <v>167</v>
      </c>
      <c r="AU129" s="138" t="s">
        <v>173</v>
      </c>
      <c r="AY129" s="18" t="s">
        <v>164</v>
      </c>
      <c r="BE129" s="139">
        <f>IF(N129="základní",J129,0)</f>
        <v>0</v>
      </c>
      <c r="BF129" s="139">
        <f>IF(N129="snížená",J129,0)</f>
        <v>0</v>
      </c>
      <c r="BG129" s="139">
        <f>IF(N129="zákl. přenesená",J129,0)</f>
        <v>0</v>
      </c>
      <c r="BH129" s="139">
        <f>IF(N129="sníž. přenesená",J129,0)</f>
        <v>0</v>
      </c>
      <c r="BI129" s="139">
        <f>IF(N129="nulová",J129,0)</f>
        <v>0</v>
      </c>
      <c r="BJ129" s="18" t="s">
        <v>80</v>
      </c>
      <c r="BK129" s="139">
        <f>ROUND(I129*H129,1)</f>
        <v>0</v>
      </c>
      <c r="BL129" s="18" t="s">
        <v>172</v>
      </c>
      <c r="BM129" s="138" t="s">
        <v>184</v>
      </c>
    </row>
    <row r="130" spans="2:65" s="1" customFormat="1" ht="11.25">
      <c r="B130" s="33"/>
      <c r="D130" s="140" t="s">
        <v>175</v>
      </c>
      <c r="F130" s="141" t="s">
        <v>185</v>
      </c>
      <c r="I130" s="142"/>
      <c r="L130" s="33"/>
      <c r="M130" s="143"/>
      <c r="U130" s="54"/>
      <c r="AT130" s="18" t="s">
        <v>175</v>
      </c>
      <c r="AU130" s="18" t="s">
        <v>173</v>
      </c>
    </row>
    <row r="131" spans="2:65" s="12" customFormat="1" ht="11.25">
      <c r="B131" s="144"/>
      <c r="D131" s="145" t="s">
        <v>177</v>
      </c>
      <c r="E131" s="146" t="s">
        <v>19</v>
      </c>
      <c r="F131" s="147" t="s">
        <v>186</v>
      </c>
      <c r="H131" s="148">
        <v>4.38</v>
      </c>
      <c r="I131" s="149"/>
      <c r="L131" s="144"/>
      <c r="M131" s="150"/>
      <c r="U131" s="151"/>
      <c r="AT131" s="146" t="s">
        <v>177</v>
      </c>
      <c r="AU131" s="146" t="s">
        <v>173</v>
      </c>
      <c r="AV131" s="12" t="s">
        <v>82</v>
      </c>
      <c r="AW131" s="12" t="s">
        <v>33</v>
      </c>
      <c r="AX131" s="12" t="s">
        <v>80</v>
      </c>
      <c r="AY131" s="146" t="s">
        <v>164</v>
      </c>
    </row>
    <row r="132" spans="2:65" s="11" customFormat="1" ht="20.85" customHeight="1">
      <c r="B132" s="115"/>
      <c r="D132" s="116" t="s">
        <v>71</v>
      </c>
      <c r="E132" s="125" t="s">
        <v>187</v>
      </c>
      <c r="F132" s="125" t="s">
        <v>188</v>
      </c>
      <c r="I132" s="118"/>
      <c r="J132" s="126">
        <f>BK132</f>
        <v>0</v>
      </c>
      <c r="L132" s="115"/>
      <c r="M132" s="120"/>
      <c r="P132" s="121">
        <f>SUM(P133:P139)</f>
        <v>0</v>
      </c>
      <c r="R132" s="121">
        <f>SUM(R133:R139)</f>
        <v>0</v>
      </c>
      <c r="T132" s="121">
        <f>SUM(T133:T139)</f>
        <v>0</v>
      </c>
      <c r="U132" s="122"/>
      <c r="AR132" s="116" t="s">
        <v>80</v>
      </c>
      <c r="AT132" s="123" t="s">
        <v>71</v>
      </c>
      <c r="AU132" s="123" t="s">
        <v>82</v>
      </c>
      <c r="AY132" s="116" t="s">
        <v>164</v>
      </c>
      <c r="BK132" s="124">
        <f>SUM(BK133:BK139)</f>
        <v>0</v>
      </c>
    </row>
    <row r="133" spans="2:65" s="1" customFormat="1" ht="37.9" customHeight="1">
      <c r="B133" s="33"/>
      <c r="C133" s="127" t="s">
        <v>173</v>
      </c>
      <c r="D133" s="127" t="s">
        <v>167</v>
      </c>
      <c r="E133" s="128" t="s">
        <v>189</v>
      </c>
      <c r="F133" s="129" t="s">
        <v>190</v>
      </c>
      <c r="G133" s="130" t="s">
        <v>183</v>
      </c>
      <c r="H133" s="131">
        <v>4.38</v>
      </c>
      <c r="I133" s="132"/>
      <c r="J133" s="133">
        <f>ROUND(I133*H133,1)</f>
        <v>0</v>
      </c>
      <c r="K133" s="129" t="s">
        <v>171</v>
      </c>
      <c r="L133" s="33"/>
      <c r="M133" s="134" t="s">
        <v>19</v>
      </c>
      <c r="N133" s="135" t="s">
        <v>43</v>
      </c>
      <c r="P133" s="136">
        <f>O133*H133</f>
        <v>0</v>
      </c>
      <c r="Q133" s="136">
        <v>0</v>
      </c>
      <c r="R133" s="136">
        <f>Q133*H133</f>
        <v>0</v>
      </c>
      <c r="S133" s="136">
        <v>0</v>
      </c>
      <c r="T133" s="136">
        <f>S133*H133</f>
        <v>0</v>
      </c>
      <c r="U133" s="137" t="s">
        <v>19</v>
      </c>
      <c r="AR133" s="138" t="s">
        <v>172</v>
      </c>
      <c r="AT133" s="138" t="s">
        <v>167</v>
      </c>
      <c r="AU133" s="138" t="s">
        <v>173</v>
      </c>
      <c r="AY133" s="18" t="s">
        <v>164</v>
      </c>
      <c r="BE133" s="139">
        <f>IF(N133="základní",J133,0)</f>
        <v>0</v>
      </c>
      <c r="BF133" s="139">
        <f>IF(N133="snížená",J133,0)</f>
        <v>0</v>
      </c>
      <c r="BG133" s="139">
        <f>IF(N133="zákl. přenesená",J133,0)</f>
        <v>0</v>
      </c>
      <c r="BH133" s="139">
        <f>IF(N133="sníž. přenesená",J133,0)</f>
        <v>0</v>
      </c>
      <c r="BI133" s="139">
        <f>IF(N133="nulová",J133,0)</f>
        <v>0</v>
      </c>
      <c r="BJ133" s="18" t="s">
        <v>80</v>
      </c>
      <c r="BK133" s="139">
        <f>ROUND(I133*H133,1)</f>
        <v>0</v>
      </c>
      <c r="BL133" s="18" t="s">
        <v>172</v>
      </c>
      <c r="BM133" s="138" t="s">
        <v>191</v>
      </c>
    </row>
    <row r="134" spans="2:65" s="1" customFormat="1" ht="11.25">
      <c r="B134" s="33"/>
      <c r="D134" s="140" t="s">
        <v>175</v>
      </c>
      <c r="F134" s="141" t="s">
        <v>192</v>
      </c>
      <c r="I134" s="142"/>
      <c r="L134" s="33"/>
      <c r="M134" s="143"/>
      <c r="U134" s="54"/>
      <c r="AT134" s="18" t="s">
        <v>175</v>
      </c>
      <c r="AU134" s="18" t="s">
        <v>173</v>
      </c>
    </row>
    <row r="135" spans="2:65" s="1" customFormat="1" ht="24.2" customHeight="1">
      <c r="B135" s="33"/>
      <c r="C135" s="127" t="s">
        <v>172</v>
      </c>
      <c r="D135" s="127" t="s">
        <v>167</v>
      </c>
      <c r="E135" s="128" t="s">
        <v>193</v>
      </c>
      <c r="F135" s="129" t="s">
        <v>194</v>
      </c>
      <c r="G135" s="130" t="s">
        <v>183</v>
      </c>
      <c r="H135" s="131">
        <v>4.38</v>
      </c>
      <c r="I135" s="132"/>
      <c r="J135" s="133">
        <f>ROUND(I135*H135,1)</f>
        <v>0</v>
      </c>
      <c r="K135" s="129" t="s">
        <v>171</v>
      </c>
      <c r="L135" s="33"/>
      <c r="M135" s="134" t="s">
        <v>19</v>
      </c>
      <c r="N135" s="135" t="s">
        <v>43</v>
      </c>
      <c r="P135" s="136">
        <f>O135*H135</f>
        <v>0</v>
      </c>
      <c r="Q135" s="136">
        <v>0</v>
      </c>
      <c r="R135" s="136">
        <f>Q135*H135</f>
        <v>0</v>
      </c>
      <c r="S135" s="136">
        <v>0</v>
      </c>
      <c r="T135" s="136">
        <f>S135*H135</f>
        <v>0</v>
      </c>
      <c r="U135" s="137" t="s">
        <v>19</v>
      </c>
      <c r="AR135" s="138" t="s">
        <v>172</v>
      </c>
      <c r="AT135" s="138" t="s">
        <v>167</v>
      </c>
      <c r="AU135" s="138" t="s">
        <v>173</v>
      </c>
      <c r="AY135" s="18" t="s">
        <v>164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8" t="s">
        <v>80</v>
      </c>
      <c r="BK135" s="139">
        <f>ROUND(I135*H135,1)</f>
        <v>0</v>
      </c>
      <c r="BL135" s="18" t="s">
        <v>172</v>
      </c>
      <c r="BM135" s="138" t="s">
        <v>195</v>
      </c>
    </row>
    <row r="136" spans="2:65" s="1" customFormat="1" ht="11.25">
      <c r="B136" s="33"/>
      <c r="D136" s="140" t="s">
        <v>175</v>
      </c>
      <c r="F136" s="141" t="s">
        <v>196</v>
      </c>
      <c r="I136" s="142"/>
      <c r="L136" s="33"/>
      <c r="M136" s="143"/>
      <c r="U136" s="54"/>
      <c r="AT136" s="18" t="s">
        <v>175</v>
      </c>
      <c r="AU136" s="18" t="s">
        <v>173</v>
      </c>
    </row>
    <row r="137" spans="2:65" s="1" customFormat="1" ht="24.2" customHeight="1">
      <c r="B137" s="33"/>
      <c r="C137" s="127" t="s">
        <v>197</v>
      </c>
      <c r="D137" s="127" t="s">
        <v>167</v>
      </c>
      <c r="E137" s="128" t="s">
        <v>198</v>
      </c>
      <c r="F137" s="129" t="s">
        <v>199</v>
      </c>
      <c r="G137" s="130" t="s">
        <v>200</v>
      </c>
      <c r="H137" s="131">
        <v>7.4459999999999997</v>
      </c>
      <c r="I137" s="132"/>
      <c r="J137" s="133">
        <f>ROUND(I137*H137,1)</f>
        <v>0</v>
      </c>
      <c r="K137" s="129" t="s">
        <v>171</v>
      </c>
      <c r="L137" s="33"/>
      <c r="M137" s="134" t="s">
        <v>19</v>
      </c>
      <c r="N137" s="135" t="s">
        <v>43</v>
      </c>
      <c r="P137" s="136">
        <f>O137*H137</f>
        <v>0</v>
      </c>
      <c r="Q137" s="136">
        <v>0</v>
      </c>
      <c r="R137" s="136">
        <f>Q137*H137</f>
        <v>0</v>
      </c>
      <c r="S137" s="136">
        <v>0</v>
      </c>
      <c r="T137" s="136">
        <f>S137*H137</f>
        <v>0</v>
      </c>
      <c r="U137" s="137" t="s">
        <v>19</v>
      </c>
      <c r="AR137" s="138" t="s">
        <v>172</v>
      </c>
      <c r="AT137" s="138" t="s">
        <v>167</v>
      </c>
      <c r="AU137" s="138" t="s">
        <v>173</v>
      </c>
      <c r="AY137" s="18" t="s">
        <v>164</v>
      </c>
      <c r="BE137" s="139">
        <f>IF(N137="základní",J137,0)</f>
        <v>0</v>
      </c>
      <c r="BF137" s="139">
        <f>IF(N137="snížená",J137,0)</f>
        <v>0</v>
      </c>
      <c r="BG137" s="139">
        <f>IF(N137="zákl. přenesená",J137,0)</f>
        <v>0</v>
      </c>
      <c r="BH137" s="139">
        <f>IF(N137="sníž. přenesená",J137,0)</f>
        <v>0</v>
      </c>
      <c r="BI137" s="139">
        <f>IF(N137="nulová",J137,0)</f>
        <v>0</v>
      </c>
      <c r="BJ137" s="18" t="s">
        <v>80</v>
      </c>
      <c r="BK137" s="139">
        <f>ROUND(I137*H137,1)</f>
        <v>0</v>
      </c>
      <c r="BL137" s="18" t="s">
        <v>172</v>
      </c>
      <c r="BM137" s="138" t="s">
        <v>201</v>
      </c>
    </row>
    <row r="138" spans="2:65" s="1" customFormat="1" ht="11.25">
      <c r="B138" s="33"/>
      <c r="D138" s="140" t="s">
        <v>175</v>
      </c>
      <c r="F138" s="141" t="s">
        <v>202</v>
      </c>
      <c r="I138" s="142"/>
      <c r="L138" s="33"/>
      <c r="M138" s="143"/>
      <c r="U138" s="54"/>
      <c r="AT138" s="18" t="s">
        <v>175</v>
      </c>
      <c r="AU138" s="18" t="s">
        <v>173</v>
      </c>
    </row>
    <row r="139" spans="2:65" s="12" customFormat="1" ht="11.25">
      <c r="B139" s="144"/>
      <c r="D139" s="145" t="s">
        <v>177</v>
      </c>
      <c r="E139" s="146" t="s">
        <v>19</v>
      </c>
      <c r="F139" s="147" t="s">
        <v>203</v>
      </c>
      <c r="H139" s="148">
        <v>7.4459999999999997</v>
      </c>
      <c r="I139" s="149"/>
      <c r="L139" s="144"/>
      <c r="M139" s="150"/>
      <c r="U139" s="151"/>
      <c r="AT139" s="146" t="s">
        <v>177</v>
      </c>
      <c r="AU139" s="146" t="s">
        <v>173</v>
      </c>
      <c r="AV139" s="12" t="s">
        <v>82</v>
      </c>
      <c r="AW139" s="12" t="s">
        <v>33</v>
      </c>
      <c r="AX139" s="12" t="s">
        <v>80</v>
      </c>
      <c r="AY139" s="146" t="s">
        <v>164</v>
      </c>
    </row>
    <row r="140" spans="2:65" s="11" customFormat="1" ht="20.85" customHeight="1">
      <c r="B140" s="115"/>
      <c r="D140" s="116" t="s">
        <v>71</v>
      </c>
      <c r="E140" s="125" t="s">
        <v>204</v>
      </c>
      <c r="F140" s="125" t="s">
        <v>205</v>
      </c>
      <c r="I140" s="118"/>
      <c r="J140" s="126">
        <f>BK140</f>
        <v>0</v>
      </c>
      <c r="L140" s="115"/>
      <c r="M140" s="120"/>
      <c r="P140" s="121">
        <f>SUM(P141:P151)</f>
        <v>0</v>
      </c>
      <c r="R140" s="121">
        <f>SUM(R141:R151)</f>
        <v>4.8000000000000001E-4</v>
      </c>
      <c r="T140" s="121">
        <f>SUM(T141:T151)</f>
        <v>0</v>
      </c>
      <c r="U140" s="122"/>
      <c r="AR140" s="116" t="s">
        <v>80</v>
      </c>
      <c r="AT140" s="123" t="s">
        <v>71</v>
      </c>
      <c r="AU140" s="123" t="s">
        <v>82</v>
      </c>
      <c r="AY140" s="116" t="s">
        <v>164</v>
      </c>
      <c r="BK140" s="124">
        <f>SUM(BK141:BK151)</f>
        <v>0</v>
      </c>
    </row>
    <row r="141" spans="2:65" s="1" customFormat="1" ht="24.2" customHeight="1">
      <c r="B141" s="33"/>
      <c r="C141" s="127" t="s">
        <v>206</v>
      </c>
      <c r="D141" s="127" t="s">
        <v>167</v>
      </c>
      <c r="E141" s="128" t="s">
        <v>207</v>
      </c>
      <c r="F141" s="129" t="s">
        <v>208</v>
      </c>
      <c r="G141" s="130" t="s">
        <v>170</v>
      </c>
      <c r="H141" s="131">
        <v>24</v>
      </c>
      <c r="I141" s="132"/>
      <c r="J141" s="133">
        <f>ROUND(I141*H141,1)</f>
        <v>0</v>
      </c>
      <c r="K141" s="129" t="s">
        <v>171</v>
      </c>
      <c r="L141" s="33"/>
      <c r="M141" s="134" t="s">
        <v>19</v>
      </c>
      <c r="N141" s="135" t="s">
        <v>43</v>
      </c>
      <c r="P141" s="136">
        <f>O141*H141</f>
        <v>0</v>
      </c>
      <c r="Q141" s="136">
        <v>0</v>
      </c>
      <c r="R141" s="136">
        <f>Q141*H141</f>
        <v>0</v>
      </c>
      <c r="S141" s="136">
        <v>0</v>
      </c>
      <c r="T141" s="136">
        <f>S141*H141</f>
        <v>0</v>
      </c>
      <c r="U141" s="137" t="s">
        <v>19</v>
      </c>
      <c r="AR141" s="138" t="s">
        <v>172</v>
      </c>
      <c r="AT141" s="138" t="s">
        <v>167</v>
      </c>
      <c r="AU141" s="138" t="s">
        <v>173</v>
      </c>
      <c r="AY141" s="18" t="s">
        <v>164</v>
      </c>
      <c r="BE141" s="139">
        <f>IF(N141="základní",J141,0)</f>
        <v>0</v>
      </c>
      <c r="BF141" s="139">
        <f>IF(N141="snížená",J141,0)</f>
        <v>0</v>
      </c>
      <c r="BG141" s="139">
        <f>IF(N141="zákl. přenesená",J141,0)</f>
        <v>0</v>
      </c>
      <c r="BH141" s="139">
        <f>IF(N141="sníž. přenesená",J141,0)</f>
        <v>0</v>
      </c>
      <c r="BI141" s="139">
        <f>IF(N141="nulová",J141,0)</f>
        <v>0</v>
      </c>
      <c r="BJ141" s="18" t="s">
        <v>80</v>
      </c>
      <c r="BK141" s="139">
        <f>ROUND(I141*H141,1)</f>
        <v>0</v>
      </c>
      <c r="BL141" s="18" t="s">
        <v>172</v>
      </c>
      <c r="BM141" s="138" t="s">
        <v>209</v>
      </c>
    </row>
    <row r="142" spans="2:65" s="1" customFormat="1" ht="11.25">
      <c r="B142" s="33"/>
      <c r="D142" s="140" t="s">
        <v>175</v>
      </c>
      <c r="F142" s="141" t="s">
        <v>210</v>
      </c>
      <c r="I142" s="142"/>
      <c r="L142" s="33"/>
      <c r="M142" s="143"/>
      <c r="U142" s="54"/>
      <c r="AT142" s="18" t="s">
        <v>175</v>
      </c>
      <c r="AU142" s="18" t="s">
        <v>173</v>
      </c>
    </row>
    <row r="143" spans="2:65" s="1" customFormat="1" ht="24.2" customHeight="1">
      <c r="B143" s="33"/>
      <c r="C143" s="127" t="s">
        <v>211</v>
      </c>
      <c r="D143" s="127" t="s">
        <v>167</v>
      </c>
      <c r="E143" s="128" t="s">
        <v>193</v>
      </c>
      <c r="F143" s="129" t="s">
        <v>194</v>
      </c>
      <c r="G143" s="130" t="s">
        <v>183</v>
      </c>
      <c r="H143" s="131">
        <v>4.8</v>
      </c>
      <c r="I143" s="132"/>
      <c r="J143" s="133">
        <f>ROUND(I143*H143,1)</f>
        <v>0</v>
      </c>
      <c r="K143" s="129" t="s">
        <v>171</v>
      </c>
      <c r="L143" s="33"/>
      <c r="M143" s="134" t="s">
        <v>19</v>
      </c>
      <c r="N143" s="135" t="s">
        <v>43</v>
      </c>
      <c r="P143" s="136">
        <f>O143*H143</f>
        <v>0</v>
      </c>
      <c r="Q143" s="136">
        <v>0</v>
      </c>
      <c r="R143" s="136">
        <f>Q143*H143</f>
        <v>0</v>
      </c>
      <c r="S143" s="136">
        <v>0</v>
      </c>
      <c r="T143" s="136">
        <f>S143*H143</f>
        <v>0</v>
      </c>
      <c r="U143" s="137" t="s">
        <v>19</v>
      </c>
      <c r="AR143" s="138" t="s">
        <v>172</v>
      </c>
      <c r="AT143" s="138" t="s">
        <v>167</v>
      </c>
      <c r="AU143" s="138" t="s">
        <v>173</v>
      </c>
      <c r="AY143" s="18" t="s">
        <v>164</v>
      </c>
      <c r="BE143" s="139">
        <f>IF(N143="základní",J143,0)</f>
        <v>0</v>
      </c>
      <c r="BF143" s="139">
        <f>IF(N143="snížená",J143,0)</f>
        <v>0</v>
      </c>
      <c r="BG143" s="139">
        <f>IF(N143="zákl. přenesená",J143,0)</f>
        <v>0</v>
      </c>
      <c r="BH143" s="139">
        <f>IF(N143="sníž. přenesená",J143,0)</f>
        <v>0</v>
      </c>
      <c r="BI143" s="139">
        <f>IF(N143="nulová",J143,0)</f>
        <v>0</v>
      </c>
      <c r="BJ143" s="18" t="s">
        <v>80</v>
      </c>
      <c r="BK143" s="139">
        <f>ROUND(I143*H143,1)</f>
        <v>0</v>
      </c>
      <c r="BL143" s="18" t="s">
        <v>172</v>
      </c>
      <c r="BM143" s="138" t="s">
        <v>212</v>
      </c>
    </row>
    <row r="144" spans="2:65" s="1" customFormat="1" ht="11.25">
      <c r="B144" s="33"/>
      <c r="D144" s="140" t="s">
        <v>175</v>
      </c>
      <c r="F144" s="141" t="s">
        <v>196</v>
      </c>
      <c r="I144" s="142"/>
      <c r="L144" s="33"/>
      <c r="M144" s="143"/>
      <c r="U144" s="54"/>
      <c r="AT144" s="18" t="s">
        <v>175</v>
      </c>
      <c r="AU144" s="18" t="s">
        <v>173</v>
      </c>
    </row>
    <row r="145" spans="2:65" s="12" customFormat="1" ht="11.25">
      <c r="B145" s="144"/>
      <c r="D145" s="145" t="s">
        <v>177</v>
      </c>
      <c r="E145" s="146" t="s">
        <v>19</v>
      </c>
      <c r="F145" s="147" t="s">
        <v>213</v>
      </c>
      <c r="H145" s="148">
        <v>4.8</v>
      </c>
      <c r="I145" s="149"/>
      <c r="L145" s="144"/>
      <c r="M145" s="150"/>
      <c r="U145" s="151"/>
      <c r="AT145" s="146" t="s">
        <v>177</v>
      </c>
      <c r="AU145" s="146" t="s">
        <v>173</v>
      </c>
      <c r="AV145" s="12" t="s">
        <v>82</v>
      </c>
      <c r="AW145" s="12" t="s">
        <v>33</v>
      </c>
      <c r="AX145" s="12" t="s">
        <v>80</v>
      </c>
      <c r="AY145" s="146" t="s">
        <v>164</v>
      </c>
    </row>
    <row r="146" spans="2:65" s="1" customFormat="1" ht="37.9" customHeight="1">
      <c r="B146" s="33"/>
      <c r="C146" s="127" t="s">
        <v>214</v>
      </c>
      <c r="D146" s="127" t="s">
        <v>167</v>
      </c>
      <c r="E146" s="128" t="s">
        <v>215</v>
      </c>
      <c r="F146" s="129" t="s">
        <v>216</v>
      </c>
      <c r="G146" s="130" t="s">
        <v>183</v>
      </c>
      <c r="H146" s="131">
        <v>4.8</v>
      </c>
      <c r="I146" s="132"/>
      <c r="J146" s="133">
        <f>ROUND(I146*H146,1)</f>
        <v>0</v>
      </c>
      <c r="K146" s="129" t="s">
        <v>171</v>
      </c>
      <c r="L146" s="33"/>
      <c r="M146" s="134" t="s">
        <v>19</v>
      </c>
      <c r="N146" s="135" t="s">
        <v>43</v>
      </c>
      <c r="P146" s="136">
        <f>O146*H146</f>
        <v>0</v>
      </c>
      <c r="Q146" s="136">
        <v>0</v>
      </c>
      <c r="R146" s="136">
        <f>Q146*H146</f>
        <v>0</v>
      </c>
      <c r="S146" s="136">
        <v>0</v>
      </c>
      <c r="T146" s="136">
        <f>S146*H146</f>
        <v>0</v>
      </c>
      <c r="U146" s="137" t="s">
        <v>19</v>
      </c>
      <c r="AR146" s="138" t="s">
        <v>172</v>
      </c>
      <c r="AT146" s="138" t="s">
        <v>167</v>
      </c>
      <c r="AU146" s="138" t="s">
        <v>173</v>
      </c>
      <c r="AY146" s="18" t="s">
        <v>164</v>
      </c>
      <c r="BE146" s="139">
        <f>IF(N146="základní",J146,0)</f>
        <v>0</v>
      </c>
      <c r="BF146" s="139">
        <f>IF(N146="snížená",J146,0)</f>
        <v>0</v>
      </c>
      <c r="BG146" s="139">
        <f>IF(N146="zákl. přenesená",J146,0)</f>
        <v>0</v>
      </c>
      <c r="BH146" s="139">
        <f>IF(N146="sníž. přenesená",J146,0)</f>
        <v>0</v>
      </c>
      <c r="BI146" s="139">
        <f>IF(N146="nulová",J146,0)</f>
        <v>0</v>
      </c>
      <c r="BJ146" s="18" t="s">
        <v>80</v>
      </c>
      <c r="BK146" s="139">
        <f>ROUND(I146*H146,1)</f>
        <v>0</v>
      </c>
      <c r="BL146" s="18" t="s">
        <v>172</v>
      </c>
      <c r="BM146" s="138" t="s">
        <v>217</v>
      </c>
    </row>
    <row r="147" spans="2:65" s="1" customFormat="1" ht="11.25">
      <c r="B147" s="33"/>
      <c r="D147" s="140" t="s">
        <v>175</v>
      </c>
      <c r="F147" s="141" t="s">
        <v>218</v>
      </c>
      <c r="I147" s="142"/>
      <c r="L147" s="33"/>
      <c r="M147" s="143"/>
      <c r="U147" s="54"/>
      <c r="AT147" s="18" t="s">
        <v>175</v>
      </c>
      <c r="AU147" s="18" t="s">
        <v>173</v>
      </c>
    </row>
    <row r="148" spans="2:65" s="1" customFormat="1" ht="24.2" customHeight="1">
      <c r="B148" s="33"/>
      <c r="C148" s="127" t="s">
        <v>219</v>
      </c>
      <c r="D148" s="127" t="s">
        <v>167</v>
      </c>
      <c r="E148" s="128" t="s">
        <v>220</v>
      </c>
      <c r="F148" s="129" t="s">
        <v>221</v>
      </c>
      <c r="G148" s="130" t="s">
        <v>170</v>
      </c>
      <c r="H148" s="131">
        <v>24</v>
      </c>
      <c r="I148" s="132"/>
      <c r="J148" s="133">
        <f>ROUND(I148*H148,1)</f>
        <v>0</v>
      </c>
      <c r="K148" s="129" t="s">
        <v>171</v>
      </c>
      <c r="L148" s="33"/>
      <c r="M148" s="134" t="s">
        <v>19</v>
      </c>
      <c r="N148" s="135" t="s">
        <v>43</v>
      </c>
      <c r="P148" s="136">
        <f>O148*H148</f>
        <v>0</v>
      </c>
      <c r="Q148" s="136">
        <v>0</v>
      </c>
      <c r="R148" s="136">
        <f>Q148*H148</f>
        <v>0</v>
      </c>
      <c r="S148" s="136">
        <v>0</v>
      </c>
      <c r="T148" s="136">
        <f>S148*H148</f>
        <v>0</v>
      </c>
      <c r="U148" s="137" t="s">
        <v>19</v>
      </c>
      <c r="AR148" s="138" t="s">
        <v>172</v>
      </c>
      <c r="AT148" s="138" t="s">
        <v>167</v>
      </c>
      <c r="AU148" s="138" t="s">
        <v>173</v>
      </c>
      <c r="AY148" s="18" t="s">
        <v>164</v>
      </c>
      <c r="BE148" s="139">
        <f>IF(N148="základní",J148,0)</f>
        <v>0</v>
      </c>
      <c r="BF148" s="139">
        <f>IF(N148="snížená",J148,0)</f>
        <v>0</v>
      </c>
      <c r="BG148" s="139">
        <f>IF(N148="zákl. přenesená",J148,0)</f>
        <v>0</v>
      </c>
      <c r="BH148" s="139">
        <f>IF(N148="sníž. přenesená",J148,0)</f>
        <v>0</v>
      </c>
      <c r="BI148" s="139">
        <f>IF(N148="nulová",J148,0)</f>
        <v>0</v>
      </c>
      <c r="BJ148" s="18" t="s">
        <v>80</v>
      </c>
      <c r="BK148" s="139">
        <f>ROUND(I148*H148,1)</f>
        <v>0</v>
      </c>
      <c r="BL148" s="18" t="s">
        <v>172</v>
      </c>
      <c r="BM148" s="138" t="s">
        <v>222</v>
      </c>
    </row>
    <row r="149" spans="2:65" s="1" customFormat="1" ht="11.25">
      <c r="B149" s="33"/>
      <c r="D149" s="140" t="s">
        <v>175</v>
      </c>
      <c r="F149" s="141" t="s">
        <v>223</v>
      </c>
      <c r="I149" s="142"/>
      <c r="L149" s="33"/>
      <c r="M149" s="143"/>
      <c r="U149" s="54"/>
      <c r="AT149" s="18" t="s">
        <v>175</v>
      </c>
      <c r="AU149" s="18" t="s">
        <v>173</v>
      </c>
    </row>
    <row r="150" spans="2:65" s="1" customFormat="1" ht="16.5" customHeight="1">
      <c r="B150" s="33"/>
      <c r="C150" s="152" t="s">
        <v>224</v>
      </c>
      <c r="D150" s="152" t="s">
        <v>225</v>
      </c>
      <c r="E150" s="153" t="s">
        <v>226</v>
      </c>
      <c r="F150" s="154" t="s">
        <v>227</v>
      </c>
      <c r="G150" s="155" t="s">
        <v>228</v>
      </c>
      <c r="H150" s="156">
        <v>0.48</v>
      </c>
      <c r="I150" s="157"/>
      <c r="J150" s="158">
        <f>ROUND(I150*H150,1)</f>
        <v>0</v>
      </c>
      <c r="K150" s="154" t="s">
        <v>171</v>
      </c>
      <c r="L150" s="159"/>
      <c r="M150" s="160" t="s">
        <v>19</v>
      </c>
      <c r="N150" s="161" t="s">
        <v>43</v>
      </c>
      <c r="P150" s="136">
        <f>O150*H150</f>
        <v>0</v>
      </c>
      <c r="Q150" s="136">
        <v>1E-3</v>
      </c>
      <c r="R150" s="136">
        <f>Q150*H150</f>
        <v>4.8000000000000001E-4</v>
      </c>
      <c r="S150" s="136">
        <v>0</v>
      </c>
      <c r="T150" s="136">
        <f>S150*H150</f>
        <v>0</v>
      </c>
      <c r="U150" s="137" t="s">
        <v>19</v>
      </c>
      <c r="AR150" s="138" t="s">
        <v>214</v>
      </c>
      <c r="AT150" s="138" t="s">
        <v>225</v>
      </c>
      <c r="AU150" s="138" t="s">
        <v>173</v>
      </c>
      <c r="AY150" s="18" t="s">
        <v>164</v>
      </c>
      <c r="BE150" s="139">
        <f>IF(N150="základní",J150,0)</f>
        <v>0</v>
      </c>
      <c r="BF150" s="139">
        <f>IF(N150="snížená",J150,0)</f>
        <v>0</v>
      </c>
      <c r="BG150" s="139">
        <f>IF(N150="zákl. přenesená",J150,0)</f>
        <v>0</v>
      </c>
      <c r="BH150" s="139">
        <f>IF(N150="sníž. přenesená",J150,0)</f>
        <v>0</v>
      </c>
      <c r="BI150" s="139">
        <f>IF(N150="nulová",J150,0)</f>
        <v>0</v>
      </c>
      <c r="BJ150" s="18" t="s">
        <v>80</v>
      </c>
      <c r="BK150" s="139">
        <f>ROUND(I150*H150,1)</f>
        <v>0</v>
      </c>
      <c r="BL150" s="18" t="s">
        <v>172</v>
      </c>
      <c r="BM150" s="138" t="s">
        <v>229</v>
      </c>
    </row>
    <row r="151" spans="2:65" s="12" customFormat="1" ht="11.25">
      <c r="B151" s="144"/>
      <c r="D151" s="145" t="s">
        <v>177</v>
      </c>
      <c r="E151" s="146" t="s">
        <v>19</v>
      </c>
      <c r="F151" s="147" t="s">
        <v>230</v>
      </c>
      <c r="H151" s="148">
        <v>0.48</v>
      </c>
      <c r="I151" s="149"/>
      <c r="L151" s="144"/>
      <c r="M151" s="150"/>
      <c r="U151" s="151"/>
      <c r="AT151" s="146" t="s">
        <v>177</v>
      </c>
      <c r="AU151" s="146" t="s">
        <v>173</v>
      </c>
      <c r="AV151" s="12" t="s">
        <v>82</v>
      </c>
      <c r="AW151" s="12" t="s">
        <v>33</v>
      </c>
      <c r="AX151" s="12" t="s">
        <v>80</v>
      </c>
      <c r="AY151" s="146" t="s">
        <v>164</v>
      </c>
    </row>
    <row r="152" spans="2:65" s="11" customFormat="1" ht="22.9" customHeight="1">
      <c r="B152" s="115"/>
      <c r="D152" s="116" t="s">
        <v>71</v>
      </c>
      <c r="E152" s="125" t="s">
        <v>82</v>
      </c>
      <c r="F152" s="125" t="s">
        <v>231</v>
      </c>
      <c r="I152" s="118"/>
      <c r="J152" s="126">
        <f>BK152</f>
        <v>0</v>
      </c>
      <c r="L152" s="115"/>
      <c r="M152" s="120"/>
      <c r="P152" s="121">
        <f>P153+P173</f>
        <v>0</v>
      </c>
      <c r="R152" s="121">
        <f>R153+R173</f>
        <v>32.125401359999998</v>
      </c>
      <c r="T152" s="121">
        <f>T153+T173</f>
        <v>0</v>
      </c>
      <c r="U152" s="122"/>
      <c r="AR152" s="116" t="s">
        <v>80</v>
      </c>
      <c r="AT152" s="123" t="s">
        <v>71</v>
      </c>
      <c r="AU152" s="123" t="s">
        <v>80</v>
      </c>
      <c r="AY152" s="116" t="s">
        <v>164</v>
      </c>
      <c r="BK152" s="124">
        <f>BK153+BK173</f>
        <v>0</v>
      </c>
    </row>
    <row r="153" spans="2:65" s="11" customFormat="1" ht="20.85" customHeight="1">
      <c r="B153" s="115"/>
      <c r="D153" s="116" t="s">
        <v>71</v>
      </c>
      <c r="E153" s="125" t="s">
        <v>232</v>
      </c>
      <c r="F153" s="125" t="s">
        <v>233</v>
      </c>
      <c r="I153" s="118"/>
      <c r="J153" s="126">
        <f>BK153</f>
        <v>0</v>
      </c>
      <c r="L153" s="115"/>
      <c r="M153" s="120"/>
      <c r="P153" s="121">
        <f>SUM(P154:P172)</f>
        <v>0</v>
      </c>
      <c r="R153" s="121">
        <f>SUM(R154:R172)</f>
        <v>15.22375609</v>
      </c>
      <c r="T153" s="121">
        <f>SUM(T154:T172)</f>
        <v>0</v>
      </c>
      <c r="U153" s="122"/>
      <c r="AR153" s="116" t="s">
        <v>80</v>
      </c>
      <c r="AT153" s="123" t="s">
        <v>71</v>
      </c>
      <c r="AU153" s="123" t="s">
        <v>82</v>
      </c>
      <c r="AY153" s="116" t="s">
        <v>164</v>
      </c>
      <c r="BK153" s="124">
        <f>SUM(BK154:BK172)</f>
        <v>0</v>
      </c>
    </row>
    <row r="154" spans="2:65" s="1" customFormat="1" ht="16.5" customHeight="1">
      <c r="B154" s="33"/>
      <c r="C154" s="127" t="s">
        <v>234</v>
      </c>
      <c r="D154" s="127" t="s">
        <v>167</v>
      </c>
      <c r="E154" s="128" t="s">
        <v>235</v>
      </c>
      <c r="F154" s="129" t="s">
        <v>236</v>
      </c>
      <c r="G154" s="130" t="s">
        <v>183</v>
      </c>
      <c r="H154" s="131">
        <v>4.9279999999999999</v>
      </c>
      <c r="I154" s="132"/>
      <c r="J154" s="133">
        <f>ROUND(I154*H154,1)</f>
        <v>0</v>
      </c>
      <c r="K154" s="129" t="s">
        <v>171</v>
      </c>
      <c r="L154" s="33"/>
      <c r="M154" s="134" t="s">
        <v>19</v>
      </c>
      <c r="N154" s="135" t="s">
        <v>43</v>
      </c>
      <c r="P154" s="136">
        <f>O154*H154</f>
        <v>0</v>
      </c>
      <c r="Q154" s="136">
        <v>2.3010199999999998</v>
      </c>
      <c r="R154" s="136">
        <f>Q154*H154</f>
        <v>11.33942656</v>
      </c>
      <c r="S154" s="136">
        <v>0</v>
      </c>
      <c r="T154" s="136">
        <f>S154*H154</f>
        <v>0</v>
      </c>
      <c r="U154" s="137" t="s">
        <v>19</v>
      </c>
      <c r="AR154" s="138" t="s">
        <v>172</v>
      </c>
      <c r="AT154" s="138" t="s">
        <v>167</v>
      </c>
      <c r="AU154" s="138" t="s">
        <v>173</v>
      </c>
      <c r="AY154" s="18" t="s">
        <v>164</v>
      </c>
      <c r="BE154" s="139">
        <f>IF(N154="základní",J154,0)</f>
        <v>0</v>
      </c>
      <c r="BF154" s="139">
        <f>IF(N154="snížená",J154,0)</f>
        <v>0</v>
      </c>
      <c r="BG154" s="139">
        <f>IF(N154="zákl. přenesená",J154,0)</f>
        <v>0</v>
      </c>
      <c r="BH154" s="139">
        <f>IF(N154="sníž. přenesená",J154,0)</f>
        <v>0</v>
      </c>
      <c r="BI154" s="139">
        <f>IF(N154="nulová",J154,0)</f>
        <v>0</v>
      </c>
      <c r="BJ154" s="18" t="s">
        <v>80</v>
      </c>
      <c r="BK154" s="139">
        <f>ROUND(I154*H154,1)</f>
        <v>0</v>
      </c>
      <c r="BL154" s="18" t="s">
        <v>172</v>
      </c>
      <c r="BM154" s="138" t="s">
        <v>237</v>
      </c>
    </row>
    <row r="155" spans="2:65" s="1" customFormat="1" ht="11.25">
      <c r="B155" s="33"/>
      <c r="D155" s="140" t="s">
        <v>175</v>
      </c>
      <c r="F155" s="141" t="s">
        <v>238</v>
      </c>
      <c r="I155" s="142"/>
      <c r="L155" s="33"/>
      <c r="M155" s="143"/>
      <c r="U155" s="54"/>
      <c r="AT155" s="18" t="s">
        <v>175</v>
      </c>
      <c r="AU155" s="18" t="s">
        <v>173</v>
      </c>
    </row>
    <row r="156" spans="2:65" s="12" customFormat="1" ht="11.25">
      <c r="B156" s="144"/>
      <c r="D156" s="145" t="s">
        <v>177</v>
      </c>
      <c r="E156" s="146" t="s">
        <v>19</v>
      </c>
      <c r="F156" s="147" t="s">
        <v>239</v>
      </c>
      <c r="H156" s="148">
        <v>4.5330000000000004</v>
      </c>
      <c r="I156" s="149"/>
      <c r="L156" s="144"/>
      <c r="M156" s="150"/>
      <c r="U156" s="151"/>
      <c r="AT156" s="146" t="s">
        <v>177</v>
      </c>
      <c r="AU156" s="146" t="s">
        <v>173</v>
      </c>
      <c r="AV156" s="12" t="s">
        <v>82</v>
      </c>
      <c r="AW156" s="12" t="s">
        <v>33</v>
      </c>
      <c r="AX156" s="12" t="s">
        <v>72</v>
      </c>
      <c r="AY156" s="146" t="s">
        <v>164</v>
      </c>
    </row>
    <row r="157" spans="2:65" s="12" customFormat="1" ht="11.25">
      <c r="B157" s="144"/>
      <c r="D157" s="145" t="s">
        <v>177</v>
      </c>
      <c r="E157" s="146" t="s">
        <v>19</v>
      </c>
      <c r="F157" s="147" t="s">
        <v>240</v>
      </c>
      <c r="H157" s="148">
        <v>0.39500000000000002</v>
      </c>
      <c r="I157" s="149"/>
      <c r="L157" s="144"/>
      <c r="M157" s="150"/>
      <c r="U157" s="151"/>
      <c r="AT157" s="146" t="s">
        <v>177</v>
      </c>
      <c r="AU157" s="146" t="s">
        <v>173</v>
      </c>
      <c r="AV157" s="12" t="s">
        <v>82</v>
      </c>
      <c r="AW157" s="12" t="s">
        <v>33</v>
      </c>
      <c r="AX157" s="12" t="s">
        <v>72</v>
      </c>
      <c r="AY157" s="146" t="s">
        <v>164</v>
      </c>
    </row>
    <row r="158" spans="2:65" s="13" customFormat="1" ht="11.25">
      <c r="B158" s="162"/>
      <c r="D158" s="145" t="s">
        <v>177</v>
      </c>
      <c r="E158" s="163" t="s">
        <v>19</v>
      </c>
      <c r="F158" s="164" t="s">
        <v>241</v>
      </c>
      <c r="H158" s="165">
        <v>4.9280000000000008</v>
      </c>
      <c r="I158" s="166"/>
      <c r="L158" s="162"/>
      <c r="M158" s="167"/>
      <c r="U158" s="168"/>
      <c r="AT158" s="163" t="s">
        <v>177</v>
      </c>
      <c r="AU158" s="163" t="s">
        <v>173</v>
      </c>
      <c r="AV158" s="13" t="s">
        <v>172</v>
      </c>
      <c r="AW158" s="13" t="s">
        <v>33</v>
      </c>
      <c r="AX158" s="13" t="s">
        <v>80</v>
      </c>
      <c r="AY158" s="163" t="s">
        <v>164</v>
      </c>
    </row>
    <row r="159" spans="2:65" s="1" customFormat="1" ht="16.5" customHeight="1">
      <c r="B159" s="33"/>
      <c r="C159" s="127" t="s">
        <v>8</v>
      </c>
      <c r="D159" s="127" t="s">
        <v>167</v>
      </c>
      <c r="E159" s="128" t="s">
        <v>242</v>
      </c>
      <c r="F159" s="129" t="s">
        <v>243</v>
      </c>
      <c r="G159" s="130" t="s">
        <v>200</v>
      </c>
      <c r="H159" s="131">
        <v>3.3000000000000002E-2</v>
      </c>
      <c r="I159" s="132"/>
      <c r="J159" s="133">
        <f>ROUND(I159*H159,1)</f>
        <v>0</v>
      </c>
      <c r="K159" s="129" t="s">
        <v>171</v>
      </c>
      <c r="L159" s="33"/>
      <c r="M159" s="134" t="s">
        <v>19</v>
      </c>
      <c r="N159" s="135" t="s">
        <v>43</v>
      </c>
      <c r="P159" s="136">
        <f>O159*H159</f>
        <v>0</v>
      </c>
      <c r="Q159" s="136">
        <v>1.0606199999999999</v>
      </c>
      <c r="R159" s="136">
        <f>Q159*H159</f>
        <v>3.5000459999999997E-2</v>
      </c>
      <c r="S159" s="136">
        <v>0</v>
      </c>
      <c r="T159" s="136">
        <f>S159*H159</f>
        <v>0</v>
      </c>
      <c r="U159" s="137" t="s">
        <v>19</v>
      </c>
      <c r="AR159" s="138" t="s">
        <v>172</v>
      </c>
      <c r="AT159" s="138" t="s">
        <v>167</v>
      </c>
      <c r="AU159" s="138" t="s">
        <v>173</v>
      </c>
      <c r="AY159" s="18" t="s">
        <v>164</v>
      </c>
      <c r="BE159" s="139">
        <f>IF(N159="základní",J159,0)</f>
        <v>0</v>
      </c>
      <c r="BF159" s="139">
        <f>IF(N159="snížená",J159,0)</f>
        <v>0</v>
      </c>
      <c r="BG159" s="139">
        <f>IF(N159="zákl. přenesená",J159,0)</f>
        <v>0</v>
      </c>
      <c r="BH159" s="139">
        <f>IF(N159="sníž. přenesená",J159,0)</f>
        <v>0</v>
      </c>
      <c r="BI159" s="139">
        <f>IF(N159="nulová",J159,0)</f>
        <v>0</v>
      </c>
      <c r="BJ159" s="18" t="s">
        <v>80</v>
      </c>
      <c r="BK159" s="139">
        <f>ROUND(I159*H159,1)</f>
        <v>0</v>
      </c>
      <c r="BL159" s="18" t="s">
        <v>172</v>
      </c>
      <c r="BM159" s="138" t="s">
        <v>244</v>
      </c>
    </row>
    <row r="160" spans="2:65" s="1" customFormat="1" ht="11.25">
      <c r="B160" s="33"/>
      <c r="D160" s="140" t="s">
        <v>175</v>
      </c>
      <c r="F160" s="141" t="s">
        <v>245</v>
      </c>
      <c r="I160" s="142"/>
      <c r="L160" s="33"/>
      <c r="M160" s="143"/>
      <c r="U160" s="54"/>
      <c r="AT160" s="18" t="s">
        <v>175</v>
      </c>
      <c r="AU160" s="18" t="s">
        <v>173</v>
      </c>
    </row>
    <row r="161" spans="2:65" s="12" customFormat="1" ht="11.25">
      <c r="B161" s="144"/>
      <c r="D161" s="145" t="s">
        <v>177</v>
      </c>
      <c r="E161" s="146" t="s">
        <v>19</v>
      </c>
      <c r="F161" s="147" t="s">
        <v>246</v>
      </c>
      <c r="H161" s="148">
        <v>3.3000000000000002E-2</v>
      </c>
      <c r="I161" s="149"/>
      <c r="L161" s="144"/>
      <c r="M161" s="150"/>
      <c r="U161" s="151"/>
      <c r="AT161" s="146" t="s">
        <v>177</v>
      </c>
      <c r="AU161" s="146" t="s">
        <v>173</v>
      </c>
      <c r="AV161" s="12" t="s">
        <v>82</v>
      </c>
      <c r="AW161" s="12" t="s">
        <v>33</v>
      </c>
      <c r="AX161" s="12" t="s">
        <v>80</v>
      </c>
      <c r="AY161" s="146" t="s">
        <v>164</v>
      </c>
    </row>
    <row r="162" spans="2:65" s="1" customFormat="1" ht="24.2" customHeight="1">
      <c r="B162" s="33"/>
      <c r="C162" s="127" t="s">
        <v>179</v>
      </c>
      <c r="D162" s="127" t="s">
        <v>167</v>
      </c>
      <c r="E162" s="128" t="s">
        <v>247</v>
      </c>
      <c r="F162" s="129" t="s">
        <v>248</v>
      </c>
      <c r="G162" s="130" t="s">
        <v>170</v>
      </c>
      <c r="H162" s="131">
        <v>5.55</v>
      </c>
      <c r="I162" s="132"/>
      <c r="J162" s="133">
        <f>ROUND(I162*H162,1)</f>
        <v>0</v>
      </c>
      <c r="K162" s="129" t="s">
        <v>171</v>
      </c>
      <c r="L162" s="33"/>
      <c r="M162" s="134" t="s">
        <v>19</v>
      </c>
      <c r="N162" s="135" t="s">
        <v>43</v>
      </c>
      <c r="P162" s="136">
        <f>O162*H162</f>
        <v>0</v>
      </c>
      <c r="Q162" s="136">
        <v>0.68271999999999999</v>
      </c>
      <c r="R162" s="136">
        <f>Q162*H162</f>
        <v>3.7890959999999998</v>
      </c>
      <c r="S162" s="136">
        <v>0</v>
      </c>
      <c r="T162" s="136">
        <f>S162*H162</f>
        <v>0</v>
      </c>
      <c r="U162" s="137" t="s">
        <v>19</v>
      </c>
      <c r="AR162" s="138" t="s">
        <v>172</v>
      </c>
      <c r="AT162" s="138" t="s">
        <v>167</v>
      </c>
      <c r="AU162" s="138" t="s">
        <v>173</v>
      </c>
      <c r="AY162" s="18" t="s">
        <v>164</v>
      </c>
      <c r="BE162" s="139">
        <f>IF(N162="základní",J162,0)</f>
        <v>0</v>
      </c>
      <c r="BF162" s="139">
        <f>IF(N162="snížená",J162,0)</f>
        <v>0</v>
      </c>
      <c r="BG162" s="139">
        <f>IF(N162="zákl. přenesená",J162,0)</f>
        <v>0</v>
      </c>
      <c r="BH162" s="139">
        <f>IF(N162="sníž. přenesená",J162,0)</f>
        <v>0</v>
      </c>
      <c r="BI162" s="139">
        <f>IF(N162="nulová",J162,0)</f>
        <v>0</v>
      </c>
      <c r="BJ162" s="18" t="s">
        <v>80</v>
      </c>
      <c r="BK162" s="139">
        <f>ROUND(I162*H162,1)</f>
        <v>0</v>
      </c>
      <c r="BL162" s="18" t="s">
        <v>172</v>
      </c>
      <c r="BM162" s="138" t="s">
        <v>249</v>
      </c>
    </row>
    <row r="163" spans="2:65" s="1" customFormat="1" ht="11.25">
      <c r="B163" s="33"/>
      <c r="D163" s="140" t="s">
        <v>175</v>
      </c>
      <c r="F163" s="141" t="s">
        <v>250</v>
      </c>
      <c r="I163" s="142"/>
      <c r="L163" s="33"/>
      <c r="M163" s="143"/>
      <c r="U163" s="54"/>
      <c r="AT163" s="18" t="s">
        <v>175</v>
      </c>
      <c r="AU163" s="18" t="s">
        <v>173</v>
      </c>
    </row>
    <row r="164" spans="2:65" s="12" customFormat="1" ht="11.25">
      <c r="B164" s="144"/>
      <c r="D164" s="145" t="s">
        <v>177</v>
      </c>
      <c r="E164" s="146" t="s">
        <v>19</v>
      </c>
      <c r="F164" s="147" t="s">
        <v>251</v>
      </c>
      <c r="H164" s="148">
        <v>5.55</v>
      </c>
      <c r="I164" s="149"/>
      <c r="L164" s="144"/>
      <c r="M164" s="150"/>
      <c r="U164" s="151"/>
      <c r="AT164" s="146" t="s">
        <v>177</v>
      </c>
      <c r="AU164" s="146" t="s">
        <v>173</v>
      </c>
      <c r="AV164" s="12" t="s">
        <v>82</v>
      </c>
      <c r="AW164" s="12" t="s">
        <v>33</v>
      </c>
      <c r="AX164" s="12" t="s">
        <v>80</v>
      </c>
      <c r="AY164" s="146" t="s">
        <v>164</v>
      </c>
    </row>
    <row r="165" spans="2:65" s="1" customFormat="1" ht="24.2" customHeight="1">
      <c r="B165" s="33"/>
      <c r="C165" s="127" t="s">
        <v>252</v>
      </c>
      <c r="D165" s="127" t="s">
        <v>167</v>
      </c>
      <c r="E165" s="128" t="s">
        <v>253</v>
      </c>
      <c r="F165" s="129" t="s">
        <v>254</v>
      </c>
      <c r="G165" s="130" t="s">
        <v>200</v>
      </c>
      <c r="H165" s="131">
        <v>5.6000000000000001E-2</v>
      </c>
      <c r="I165" s="132"/>
      <c r="J165" s="133">
        <f>ROUND(I165*H165,1)</f>
        <v>0</v>
      </c>
      <c r="K165" s="129" t="s">
        <v>171</v>
      </c>
      <c r="L165" s="33"/>
      <c r="M165" s="134" t="s">
        <v>19</v>
      </c>
      <c r="N165" s="135" t="s">
        <v>43</v>
      </c>
      <c r="P165" s="136">
        <f>O165*H165</f>
        <v>0</v>
      </c>
      <c r="Q165" s="136">
        <v>1.04922</v>
      </c>
      <c r="R165" s="136">
        <f>Q165*H165</f>
        <v>5.8756320000000001E-2</v>
      </c>
      <c r="S165" s="136">
        <v>0</v>
      </c>
      <c r="T165" s="136">
        <f>S165*H165</f>
        <v>0</v>
      </c>
      <c r="U165" s="137" t="s">
        <v>19</v>
      </c>
      <c r="AR165" s="138" t="s">
        <v>172</v>
      </c>
      <c r="AT165" s="138" t="s">
        <v>167</v>
      </c>
      <c r="AU165" s="138" t="s">
        <v>173</v>
      </c>
      <c r="AY165" s="18" t="s">
        <v>164</v>
      </c>
      <c r="BE165" s="139">
        <f>IF(N165="základní",J165,0)</f>
        <v>0</v>
      </c>
      <c r="BF165" s="139">
        <f>IF(N165="snížená",J165,0)</f>
        <v>0</v>
      </c>
      <c r="BG165" s="139">
        <f>IF(N165="zákl. přenesená",J165,0)</f>
        <v>0</v>
      </c>
      <c r="BH165" s="139">
        <f>IF(N165="sníž. přenesená",J165,0)</f>
        <v>0</v>
      </c>
      <c r="BI165" s="139">
        <f>IF(N165="nulová",J165,0)</f>
        <v>0</v>
      </c>
      <c r="BJ165" s="18" t="s">
        <v>80</v>
      </c>
      <c r="BK165" s="139">
        <f>ROUND(I165*H165,1)</f>
        <v>0</v>
      </c>
      <c r="BL165" s="18" t="s">
        <v>172</v>
      </c>
      <c r="BM165" s="138" t="s">
        <v>255</v>
      </c>
    </row>
    <row r="166" spans="2:65" s="1" customFormat="1" ht="11.25">
      <c r="B166" s="33"/>
      <c r="D166" s="140" t="s">
        <v>175</v>
      </c>
      <c r="F166" s="141" t="s">
        <v>256</v>
      </c>
      <c r="I166" s="142"/>
      <c r="L166" s="33"/>
      <c r="M166" s="143"/>
      <c r="U166" s="54"/>
      <c r="AT166" s="18" t="s">
        <v>175</v>
      </c>
      <c r="AU166" s="18" t="s">
        <v>173</v>
      </c>
    </row>
    <row r="167" spans="2:65" s="12" customFormat="1" ht="11.25">
      <c r="B167" s="144"/>
      <c r="D167" s="145" t="s">
        <v>177</v>
      </c>
      <c r="E167" s="146" t="s">
        <v>19</v>
      </c>
      <c r="F167" s="147" t="s">
        <v>257</v>
      </c>
      <c r="H167" s="148">
        <v>2.8000000000000001E-2</v>
      </c>
      <c r="I167" s="149"/>
      <c r="L167" s="144"/>
      <c r="M167" s="150"/>
      <c r="U167" s="151"/>
      <c r="AT167" s="146" t="s">
        <v>177</v>
      </c>
      <c r="AU167" s="146" t="s">
        <v>173</v>
      </c>
      <c r="AV167" s="12" t="s">
        <v>82</v>
      </c>
      <c r="AW167" s="12" t="s">
        <v>33</v>
      </c>
      <c r="AX167" s="12" t="s">
        <v>72</v>
      </c>
      <c r="AY167" s="146" t="s">
        <v>164</v>
      </c>
    </row>
    <row r="168" spans="2:65" s="12" customFormat="1" ht="11.25">
      <c r="B168" s="144"/>
      <c r="D168" s="145" t="s">
        <v>177</v>
      </c>
      <c r="E168" s="146" t="s">
        <v>19</v>
      </c>
      <c r="F168" s="147" t="s">
        <v>258</v>
      </c>
      <c r="H168" s="148">
        <v>2.8000000000000001E-2</v>
      </c>
      <c r="I168" s="149"/>
      <c r="L168" s="144"/>
      <c r="M168" s="150"/>
      <c r="U168" s="151"/>
      <c r="AT168" s="146" t="s">
        <v>177</v>
      </c>
      <c r="AU168" s="146" t="s">
        <v>173</v>
      </c>
      <c r="AV168" s="12" t="s">
        <v>82</v>
      </c>
      <c r="AW168" s="12" t="s">
        <v>33</v>
      </c>
      <c r="AX168" s="12" t="s">
        <v>72</v>
      </c>
      <c r="AY168" s="146" t="s">
        <v>164</v>
      </c>
    </row>
    <row r="169" spans="2:65" s="13" customFormat="1" ht="11.25">
      <c r="B169" s="162"/>
      <c r="D169" s="145" t="s">
        <v>177</v>
      </c>
      <c r="E169" s="163" t="s">
        <v>19</v>
      </c>
      <c r="F169" s="164" t="s">
        <v>241</v>
      </c>
      <c r="H169" s="165">
        <v>5.6000000000000001E-2</v>
      </c>
      <c r="I169" s="166"/>
      <c r="L169" s="162"/>
      <c r="M169" s="167"/>
      <c r="U169" s="168"/>
      <c r="AT169" s="163" t="s">
        <v>177</v>
      </c>
      <c r="AU169" s="163" t="s">
        <v>173</v>
      </c>
      <c r="AV169" s="13" t="s">
        <v>172</v>
      </c>
      <c r="AW169" s="13" t="s">
        <v>33</v>
      </c>
      <c r="AX169" s="13" t="s">
        <v>80</v>
      </c>
      <c r="AY169" s="163" t="s">
        <v>164</v>
      </c>
    </row>
    <row r="170" spans="2:65" s="1" customFormat="1" ht="24.2" customHeight="1">
      <c r="B170" s="33"/>
      <c r="C170" s="127" t="s">
        <v>259</v>
      </c>
      <c r="D170" s="127" t="s">
        <v>167</v>
      </c>
      <c r="E170" s="128" t="s">
        <v>260</v>
      </c>
      <c r="F170" s="129" t="s">
        <v>261</v>
      </c>
      <c r="G170" s="130" t="s">
        <v>170</v>
      </c>
      <c r="H170" s="131">
        <v>0.82499999999999996</v>
      </c>
      <c r="I170" s="132"/>
      <c r="J170" s="133">
        <f>ROUND(I170*H170,1)</f>
        <v>0</v>
      </c>
      <c r="K170" s="129" t="s">
        <v>171</v>
      </c>
      <c r="L170" s="33"/>
      <c r="M170" s="134" t="s">
        <v>19</v>
      </c>
      <c r="N170" s="135" t="s">
        <v>43</v>
      </c>
      <c r="P170" s="136">
        <f>O170*H170</f>
        <v>0</v>
      </c>
      <c r="Q170" s="136">
        <v>1.7899999999999999E-3</v>
      </c>
      <c r="R170" s="136">
        <f>Q170*H170</f>
        <v>1.4767499999999998E-3</v>
      </c>
      <c r="S170" s="136">
        <v>0</v>
      </c>
      <c r="T170" s="136">
        <f>S170*H170</f>
        <v>0</v>
      </c>
      <c r="U170" s="137" t="s">
        <v>19</v>
      </c>
      <c r="AR170" s="138" t="s">
        <v>172</v>
      </c>
      <c r="AT170" s="138" t="s">
        <v>167</v>
      </c>
      <c r="AU170" s="138" t="s">
        <v>173</v>
      </c>
      <c r="AY170" s="18" t="s">
        <v>164</v>
      </c>
      <c r="BE170" s="139">
        <f>IF(N170="základní",J170,0)</f>
        <v>0</v>
      </c>
      <c r="BF170" s="139">
        <f>IF(N170="snížená",J170,0)</f>
        <v>0</v>
      </c>
      <c r="BG170" s="139">
        <f>IF(N170="zákl. přenesená",J170,0)</f>
        <v>0</v>
      </c>
      <c r="BH170" s="139">
        <f>IF(N170="sníž. přenesená",J170,0)</f>
        <v>0</v>
      </c>
      <c r="BI170" s="139">
        <f>IF(N170="nulová",J170,0)</f>
        <v>0</v>
      </c>
      <c r="BJ170" s="18" t="s">
        <v>80</v>
      </c>
      <c r="BK170" s="139">
        <f>ROUND(I170*H170,1)</f>
        <v>0</v>
      </c>
      <c r="BL170" s="18" t="s">
        <v>172</v>
      </c>
      <c r="BM170" s="138" t="s">
        <v>262</v>
      </c>
    </row>
    <row r="171" spans="2:65" s="1" customFormat="1" ht="11.25">
      <c r="B171" s="33"/>
      <c r="D171" s="140" t="s">
        <v>175</v>
      </c>
      <c r="F171" s="141" t="s">
        <v>263</v>
      </c>
      <c r="I171" s="142"/>
      <c r="L171" s="33"/>
      <c r="M171" s="143"/>
      <c r="U171" s="54"/>
      <c r="AT171" s="18" t="s">
        <v>175</v>
      </c>
      <c r="AU171" s="18" t="s">
        <v>173</v>
      </c>
    </row>
    <row r="172" spans="2:65" s="12" customFormat="1" ht="11.25">
      <c r="B172" s="144"/>
      <c r="D172" s="145" t="s">
        <v>177</v>
      </c>
      <c r="E172" s="146" t="s">
        <v>19</v>
      </c>
      <c r="F172" s="147" t="s">
        <v>264</v>
      </c>
      <c r="H172" s="148">
        <v>0.82499999999999996</v>
      </c>
      <c r="I172" s="149"/>
      <c r="L172" s="144"/>
      <c r="M172" s="150"/>
      <c r="U172" s="151"/>
      <c r="AT172" s="146" t="s">
        <v>177</v>
      </c>
      <c r="AU172" s="146" t="s">
        <v>173</v>
      </c>
      <c r="AV172" s="12" t="s">
        <v>82</v>
      </c>
      <c r="AW172" s="12" t="s">
        <v>33</v>
      </c>
      <c r="AX172" s="12" t="s">
        <v>80</v>
      </c>
      <c r="AY172" s="146" t="s">
        <v>164</v>
      </c>
    </row>
    <row r="173" spans="2:65" s="11" customFormat="1" ht="20.85" customHeight="1">
      <c r="B173" s="115"/>
      <c r="D173" s="116" t="s">
        <v>71</v>
      </c>
      <c r="E173" s="125" t="s">
        <v>265</v>
      </c>
      <c r="F173" s="125" t="s">
        <v>266</v>
      </c>
      <c r="I173" s="118"/>
      <c r="J173" s="126">
        <f>BK173</f>
        <v>0</v>
      </c>
      <c r="L173" s="115"/>
      <c r="M173" s="120"/>
      <c r="P173" s="121">
        <f>SUM(P174:P191)</f>
        <v>0</v>
      </c>
      <c r="R173" s="121">
        <f>SUM(R174:R191)</f>
        <v>16.901645269999999</v>
      </c>
      <c r="T173" s="121">
        <f>SUM(T174:T191)</f>
        <v>0</v>
      </c>
      <c r="U173" s="122"/>
      <c r="AR173" s="116" t="s">
        <v>80</v>
      </c>
      <c r="AT173" s="123" t="s">
        <v>71</v>
      </c>
      <c r="AU173" s="123" t="s">
        <v>82</v>
      </c>
      <c r="AY173" s="116" t="s">
        <v>164</v>
      </c>
      <c r="BK173" s="124">
        <f>SUM(BK174:BK191)</f>
        <v>0</v>
      </c>
    </row>
    <row r="174" spans="2:65" s="1" customFormat="1" ht="24.2" customHeight="1">
      <c r="B174" s="33"/>
      <c r="C174" s="127" t="s">
        <v>187</v>
      </c>
      <c r="D174" s="127" t="s">
        <v>167</v>
      </c>
      <c r="E174" s="128" t="s">
        <v>267</v>
      </c>
      <c r="F174" s="129" t="s">
        <v>268</v>
      </c>
      <c r="G174" s="130" t="s">
        <v>170</v>
      </c>
      <c r="H174" s="131">
        <v>11.4</v>
      </c>
      <c r="I174" s="132"/>
      <c r="J174" s="133">
        <f>ROUND(I174*H174,1)</f>
        <v>0</v>
      </c>
      <c r="K174" s="129" t="s">
        <v>171</v>
      </c>
      <c r="L174" s="33"/>
      <c r="M174" s="134" t="s">
        <v>19</v>
      </c>
      <c r="N174" s="135" t="s">
        <v>43</v>
      </c>
      <c r="P174" s="136">
        <f>O174*H174</f>
        <v>0</v>
      </c>
      <c r="Q174" s="136">
        <v>0</v>
      </c>
      <c r="R174" s="136">
        <f>Q174*H174</f>
        <v>0</v>
      </c>
      <c r="S174" s="136">
        <v>0</v>
      </c>
      <c r="T174" s="136">
        <f>S174*H174</f>
        <v>0</v>
      </c>
      <c r="U174" s="137" t="s">
        <v>19</v>
      </c>
      <c r="AR174" s="138" t="s">
        <v>172</v>
      </c>
      <c r="AT174" s="138" t="s">
        <v>167</v>
      </c>
      <c r="AU174" s="138" t="s">
        <v>173</v>
      </c>
      <c r="AY174" s="18" t="s">
        <v>164</v>
      </c>
      <c r="BE174" s="139">
        <f>IF(N174="základní",J174,0)</f>
        <v>0</v>
      </c>
      <c r="BF174" s="139">
        <f>IF(N174="snížená",J174,0)</f>
        <v>0</v>
      </c>
      <c r="BG174" s="139">
        <f>IF(N174="zákl. přenesená",J174,0)</f>
        <v>0</v>
      </c>
      <c r="BH174" s="139">
        <f>IF(N174="sníž. přenesená",J174,0)</f>
        <v>0</v>
      </c>
      <c r="BI174" s="139">
        <f>IF(N174="nulová",J174,0)</f>
        <v>0</v>
      </c>
      <c r="BJ174" s="18" t="s">
        <v>80</v>
      </c>
      <c r="BK174" s="139">
        <f>ROUND(I174*H174,1)</f>
        <v>0</v>
      </c>
      <c r="BL174" s="18" t="s">
        <v>172</v>
      </c>
      <c r="BM174" s="138" t="s">
        <v>269</v>
      </c>
    </row>
    <row r="175" spans="2:65" s="1" customFormat="1" ht="11.25">
      <c r="B175" s="33"/>
      <c r="D175" s="140" t="s">
        <v>175</v>
      </c>
      <c r="F175" s="141" t="s">
        <v>270</v>
      </c>
      <c r="I175" s="142"/>
      <c r="L175" s="33"/>
      <c r="M175" s="143"/>
      <c r="U175" s="54"/>
      <c r="AT175" s="18" t="s">
        <v>175</v>
      </c>
      <c r="AU175" s="18" t="s">
        <v>173</v>
      </c>
    </row>
    <row r="176" spans="2:65" s="12" customFormat="1" ht="11.25">
      <c r="B176" s="144"/>
      <c r="D176" s="145" t="s">
        <v>177</v>
      </c>
      <c r="E176" s="146" t="s">
        <v>19</v>
      </c>
      <c r="F176" s="147" t="s">
        <v>271</v>
      </c>
      <c r="H176" s="148">
        <v>11.4</v>
      </c>
      <c r="I176" s="149"/>
      <c r="L176" s="144"/>
      <c r="M176" s="150"/>
      <c r="U176" s="151"/>
      <c r="AT176" s="146" t="s">
        <v>177</v>
      </c>
      <c r="AU176" s="146" t="s">
        <v>173</v>
      </c>
      <c r="AV176" s="12" t="s">
        <v>82</v>
      </c>
      <c r="AW176" s="12" t="s">
        <v>33</v>
      </c>
      <c r="AX176" s="12" t="s">
        <v>80</v>
      </c>
      <c r="AY176" s="146" t="s">
        <v>164</v>
      </c>
    </row>
    <row r="177" spans="2:65" s="1" customFormat="1" ht="16.5" customHeight="1">
      <c r="B177" s="33"/>
      <c r="C177" s="127" t="s">
        <v>272</v>
      </c>
      <c r="D177" s="127" t="s">
        <v>167</v>
      </c>
      <c r="E177" s="128" t="s">
        <v>273</v>
      </c>
      <c r="F177" s="129" t="s">
        <v>274</v>
      </c>
      <c r="G177" s="130" t="s">
        <v>183</v>
      </c>
      <c r="H177" s="131">
        <v>4.9770000000000003</v>
      </c>
      <c r="I177" s="132"/>
      <c r="J177" s="133">
        <f>ROUND(I177*H177,1)</f>
        <v>0</v>
      </c>
      <c r="K177" s="129" t="s">
        <v>171</v>
      </c>
      <c r="L177" s="33"/>
      <c r="M177" s="134" t="s">
        <v>19</v>
      </c>
      <c r="N177" s="135" t="s">
        <v>43</v>
      </c>
      <c r="P177" s="136">
        <f>O177*H177</f>
        <v>0</v>
      </c>
      <c r="Q177" s="136">
        <v>2.16</v>
      </c>
      <c r="R177" s="136">
        <f>Q177*H177</f>
        <v>10.750320000000002</v>
      </c>
      <c r="S177" s="136">
        <v>0</v>
      </c>
      <c r="T177" s="136">
        <f>S177*H177</f>
        <v>0</v>
      </c>
      <c r="U177" s="137" t="s">
        <v>19</v>
      </c>
      <c r="AR177" s="138" t="s">
        <v>172</v>
      </c>
      <c r="AT177" s="138" t="s">
        <v>167</v>
      </c>
      <c r="AU177" s="138" t="s">
        <v>173</v>
      </c>
      <c r="AY177" s="18" t="s">
        <v>164</v>
      </c>
      <c r="BE177" s="139">
        <f>IF(N177="základní",J177,0)</f>
        <v>0</v>
      </c>
      <c r="BF177" s="139">
        <f>IF(N177="snížená",J177,0)</f>
        <v>0</v>
      </c>
      <c r="BG177" s="139">
        <f>IF(N177="zákl. přenesená",J177,0)</f>
        <v>0</v>
      </c>
      <c r="BH177" s="139">
        <f>IF(N177="sníž. přenesená",J177,0)</f>
        <v>0</v>
      </c>
      <c r="BI177" s="139">
        <f>IF(N177="nulová",J177,0)</f>
        <v>0</v>
      </c>
      <c r="BJ177" s="18" t="s">
        <v>80</v>
      </c>
      <c r="BK177" s="139">
        <f>ROUND(I177*H177,1)</f>
        <v>0</v>
      </c>
      <c r="BL177" s="18" t="s">
        <v>172</v>
      </c>
      <c r="BM177" s="138" t="s">
        <v>275</v>
      </c>
    </row>
    <row r="178" spans="2:65" s="1" customFormat="1" ht="11.25">
      <c r="B178" s="33"/>
      <c r="D178" s="140" t="s">
        <v>175</v>
      </c>
      <c r="F178" s="141" t="s">
        <v>276</v>
      </c>
      <c r="I178" s="142"/>
      <c r="L178" s="33"/>
      <c r="M178" s="143"/>
      <c r="U178" s="54"/>
      <c r="AT178" s="18" t="s">
        <v>175</v>
      </c>
      <c r="AU178" s="18" t="s">
        <v>173</v>
      </c>
    </row>
    <row r="179" spans="2:65" s="12" customFormat="1" ht="11.25">
      <c r="B179" s="144"/>
      <c r="D179" s="145" t="s">
        <v>177</v>
      </c>
      <c r="E179" s="146" t="s">
        <v>19</v>
      </c>
      <c r="F179" s="147" t="s">
        <v>277</v>
      </c>
      <c r="H179" s="148">
        <v>4.9770000000000003</v>
      </c>
      <c r="I179" s="149"/>
      <c r="L179" s="144"/>
      <c r="M179" s="150"/>
      <c r="U179" s="151"/>
      <c r="AT179" s="146" t="s">
        <v>177</v>
      </c>
      <c r="AU179" s="146" t="s">
        <v>173</v>
      </c>
      <c r="AV179" s="12" t="s">
        <v>82</v>
      </c>
      <c r="AW179" s="12" t="s">
        <v>33</v>
      </c>
      <c r="AX179" s="12" t="s">
        <v>80</v>
      </c>
      <c r="AY179" s="146" t="s">
        <v>164</v>
      </c>
    </row>
    <row r="180" spans="2:65" s="1" customFormat="1" ht="21.75" customHeight="1">
      <c r="B180" s="33"/>
      <c r="C180" s="127" t="s">
        <v>204</v>
      </c>
      <c r="D180" s="127" t="s">
        <v>167</v>
      </c>
      <c r="E180" s="128" t="s">
        <v>278</v>
      </c>
      <c r="F180" s="129" t="s">
        <v>279</v>
      </c>
      <c r="G180" s="130" t="s">
        <v>183</v>
      </c>
      <c r="H180" s="131">
        <v>1.244</v>
      </c>
      <c r="I180" s="132"/>
      <c r="J180" s="133">
        <f>ROUND(I180*H180,1)</f>
        <v>0</v>
      </c>
      <c r="K180" s="129" t="s">
        <v>171</v>
      </c>
      <c r="L180" s="33"/>
      <c r="M180" s="134" t="s">
        <v>19</v>
      </c>
      <c r="N180" s="135" t="s">
        <v>43</v>
      </c>
      <c r="P180" s="136">
        <f>O180*H180</f>
        <v>0</v>
      </c>
      <c r="Q180" s="136">
        <v>2.16</v>
      </c>
      <c r="R180" s="136">
        <f>Q180*H180</f>
        <v>2.6870400000000001</v>
      </c>
      <c r="S180" s="136">
        <v>0</v>
      </c>
      <c r="T180" s="136">
        <f>S180*H180</f>
        <v>0</v>
      </c>
      <c r="U180" s="137" t="s">
        <v>19</v>
      </c>
      <c r="AR180" s="138" t="s">
        <v>172</v>
      </c>
      <c r="AT180" s="138" t="s">
        <v>167</v>
      </c>
      <c r="AU180" s="138" t="s">
        <v>173</v>
      </c>
      <c r="AY180" s="18" t="s">
        <v>164</v>
      </c>
      <c r="BE180" s="139">
        <f>IF(N180="základní",J180,0)</f>
        <v>0</v>
      </c>
      <c r="BF180" s="139">
        <f>IF(N180="snížená",J180,0)</f>
        <v>0</v>
      </c>
      <c r="BG180" s="139">
        <f>IF(N180="zákl. přenesená",J180,0)</f>
        <v>0</v>
      </c>
      <c r="BH180" s="139">
        <f>IF(N180="sníž. přenesená",J180,0)</f>
        <v>0</v>
      </c>
      <c r="BI180" s="139">
        <f>IF(N180="nulová",J180,0)</f>
        <v>0</v>
      </c>
      <c r="BJ180" s="18" t="s">
        <v>80</v>
      </c>
      <c r="BK180" s="139">
        <f>ROUND(I180*H180,1)</f>
        <v>0</v>
      </c>
      <c r="BL180" s="18" t="s">
        <v>172</v>
      </c>
      <c r="BM180" s="138" t="s">
        <v>280</v>
      </c>
    </row>
    <row r="181" spans="2:65" s="1" customFormat="1" ht="11.25">
      <c r="B181" s="33"/>
      <c r="D181" s="140" t="s">
        <v>175</v>
      </c>
      <c r="F181" s="141" t="s">
        <v>281</v>
      </c>
      <c r="I181" s="142"/>
      <c r="L181" s="33"/>
      <c r="M181" s="143"/>
      <c r="U181" s="54"/>
      <c r="AT181" s="18" t="s">
        <v>175</v>
      </c>
      <c r="AU181" s="18" t="s">
        <v>173</v>
      </c>
    </row>
    <row r="182" spans="2:65" s="12" customFormat="1" ht="11.25">
      <c r="B182" s="144"/>
      <c r="D182" s="145" t="s">
        <v>177</v>
      </c>
      <c r="E182" s="146" t="s">
        <v>19</v>
      </c>
      <c r="F182" s="147" t="s">
        <v>282</v>
      </c>
      <c r="H182" s="148">
        <v>1.244</v>
      </c>
      <c r="I182" s="149"/>
      <c r="L182" s="144"/>
      <c r="M182" s="150"/>
      <c r="U182" s="151"/>
      <c r="AT182" s="146" t="s">
        <v>177</v>
      </c>
      <c r="AU182" s="146" t="s">
        <v>173</v>
      </c>
      <c r="AV182" s="12" t="s">
        <v>82</v>
      </c>
      <c r="AW182" s="12" t="s">
        <v>33</v>
      </c>
      <c r="AX182" s="12" t="s">
        <v>80</v>
      </c>
      <c r="AY182" s="146" t="s">
        <v>164</v>
      </c>
    </row>
    <row r="183" spans="2:65" s="1" customFormat="1" ht="16.5" customHeight="1">
      <c r="B183" s="33"/>
      <c r="C183" s="127" t="s">
        <v>283</v>
      </c>
      <c r="D183" s="127" t="s">
        <v>167</v>
      </c>
      <c r="E183" s="128" t="s">
        <v>284</v>
      </c>
      <c r="F183" s="129" t="s">
        <v>285</v>
      </c>
      <c r="G183" s="130" t="s">
        <v>183</v>
      </c>
      <c r="H183" s="131">
        <v>1.4930000000000001</v>
      </c>
      <c r="I183" s="132"/>
      <c r="J183" s="133">
        <f>ROUND(I183*H183,1)</f>
        <v>0</v>
      </c>
      <c r="K183" s="129" t="s">
        <v>171</v>
      </c>
      <c r="L183" s="33"/>
      <c r="M183" s="134" t="s">
        <v>19</v>
      </c>
      <c r="N183" s="135" t="s">
        <v>43</v>
      </c>
      <c r="P183" s="136">
        <f>O183*H183</f>
        <v>0</v>
      </c>
      <c r="Q183" s="136">
        <v>2.3010199999999998</v>
      </c>
      <c r="R183" s="136">
        <f>Q183*H183</f>
        <v>3.4354228600000001</v>
      </c>
      <c r="S183" s="136">
        <v>0</v>
      </c>
      <c r="T183" s="136">
        <f>S183*H183</f>
        <v>0</v>
      </c>
      <c r="U183" s="137" t="s">
        <v>19</v>
      </c>
      <c r="AR183" s="138" t="s">
        <v>172</v>
      </c>
      <c r="AT183" s="138" t="s">
        <v>167</v>
      </c>
      <c r="AU183" s="138" t="s">
        <v>173</v>
      </c>
      <c r="AY183" s="18" t="s">
        <v>164</v>
      </c>
      <c r="BE183" s="139">
        <f>IF(N183="základní",J183,0)</f>
        <v>0</v>
      </c>
      <c r="BF183" s="139">
        <f>IF(N183="snížená",J183,0)</f>
        <v>0</v>
      </c>
      <c r="BG183" s="139">
        <f>IF(N183="zákl. přenesená",J183,0)</f>
        <v>0</v>
      </c>
      <c r="BH183" s="139">
        <f>IF(N183="sníž. přenesená",J183,0)</f>
        <v>0</v>
      </c>
      <c r="BI183" s="139">
        <f>IF(N183="nulová",J183,0)</f>
        <v>0</v>
      </c>
      <c r="BJ183" s="18" t="s">
        <v>80</v>
      </c>
      <c r="BK183" s="139">
        <f>ROUND(I183*H183,1)</f>
        <v>0</v>
      </c>
      <c r="BL183" s="18" t="s">
        <v>172</v>
      </c>
      <c r="BM183" s="138" t="s">
        <v>286</v>
      </c>
    </row>
    <row r="184" spans="2:65" s="1" customFormat="1" ht="11.25">
      <c r="B184" s="33"/>
      <c r="D184" s="140" t="s">
        <v>175</v>
      </c>
      <c r="F184" s="141" t="s">
        <v>287</v>
      </c>
      <c r="I184" s="142"/>
      <c r="L184" s="33"/>
      <c r="M184" s="143"/>
      <c r="U184" s="54"/>
      <c r="AT184" s="18" t="s">
        <v>175</v>
      </c>
      <c r="AU184" s="18" t="s">
        <v>173</v>
      </c>
    </row>
    <row r="185" spans="2:65" s="12" customFormat="1" ht="11.25">
      <c r="B185" s="144"/>
      <c r="D185" s="145" t="s">
        <v>177</v>
      </c>
      <c r="E185" s="146" t="s">
        <v>19</v>
      </c>
      <c r="F185" s="147" t="s">
        <v>288</v>
      </c>
      <c r="H185" s="148">
        <v>1.4930000000000001</v>
      </c>
      <c r="I185" s="149"/>
      <c r="L185" s="144"/>
      <c r="M185" s="150"/>
      <c r="U185" s="151"/>
      <c r="AT185" s="146" t="s">
        <v>177</v>
      </c>
      <c r="AU185" s="146" t="s">
        <v>173</v>
      </c>
      <c r="AV185" s="12" t="s">
        <v>82</v>
      </c>
      <c r="AW185" s="12" t="s">
        <v>33</v>
      </c>
      <c r="AX185" s="12" t="s">
        <v>80</v>
      </c>
      <c r="AY185" s="146" t="s">
        <v>164</v>
      </c>
    </row>
    <row r="186" spans="2:65" s="1" customFormat="1" ht="16.5" customHeight="1">
      <c r="B186" s="33"/>
      <c r="C186" s="127" t="s">
        <v>289</v>
      </c>
      <c r="D186" s="127" t="s">
        <v>167</v>
      </c>
      <c r="E186" s="128" t="s">
        <v>290</v>
      </c>
      <c r="F186" s="129" t="s">
        <v>291</v>
      </c>
      <c r="G186" s="130" t="s">
        <v>200</v>
      </c>
      <c r="H186" s="131">
        <v>2.5999999999999999E-2</v>
      </c>
      <c r="I186" s="132"/>
      <c r="J186" s="133">
        <f>ROUND(I186*H186,1)</f>
        <v>0</v>
      </c>
      <c r="K186" s="129" t="s">
        <v>171</v>
      </c>
      <c r="L186" s="33"/>
      <c r="M186" s="134" t="s">
        <v>19</v>
      </c>
      <c r="N186" s="135" t="s">
        <v>43</v>
      </c>
      <c r="P186" s="136">
        <f>O186*H186</f>
        <v>0</v>
      </c>
      <c r="Q186" s="136">
        <v>1.06277</v>
      </c>
      <c r="R186" s="136">
        <f>Q186*H186</f>
        <v>2.763202E-2</v>
      </c>
      <c r="S186" s="136">
        <v>0</v>
      </c>
      <c r="T186" s="136">
        <f>S186*H186</f>
        <v>0</v>
      </c>
      <c r="U186" s="137" t="s">
        <v>19</v>
      </c>
      <c r="AR186" s="138" t="s">
        <v>172</v>
      </c>
      <c r="AT186" s="138" t="s">
        <v>167</v>
      </c>
      <c r="AU186" s="138" t="s">
        <v>173</v>
      </c>
      <c r="AY186" s="18" t="s">
        <v>164</v>
      </c>
      <c r="BE186" s="139">
        <f>IF(N186="základní",J186,0)</f>
        <v>0</v>
      </c>
      <c r="BF186" s="139">
        <f>IF(N186="snížená",J186,0)</f>
        <v>0</v>
      </c>
      <c r="BG186" s="139">
        <f>IF(N186="zákl. přenesená",J186,0)</f>
        <v>0</v>
      </c>
      <c r="BH186" s="139">
        <f>IF(N186="sníž. přenesená",J186,0)</f>
        <v>0</v>
      </c>
      <c r="BI186" s="139">
        <f>IF(N186="nulová",J186,0)</f>
        <v>0</v>
      </c>
      <c r="BJ186" s="18" t="s">
        <v>80</v>
      </c>
      <c r="BK186" s="139">
        <f>ROUND(I186*H186,1)</f>
        <v>0</v>
      </c>
      <c r="BL186" s="18" t="s">
        <v>172</v>
      </c>
      <c r="BM186" s="138" t="s">
        <v>292</v>
      </c>
    </row>
    <row r="187" spans="2:65" s="1" customFormat="1" ht="11.25">
      <c r="B187" s="33"/>
      <c r="D187" s="140" t="s">
        <v>175</v>
      </c>
      <c r="F187" s="141" t="s">
        <v>293</v>
      </c>
      <c r="I187" s="142"/>
      <c r="L187" s="33"/>
      <c r="M187" s="143"/>
      <c r="U187" s="54"/>
      <c r="AT187" s="18" t="s">
        <v>175</v>
      </c>
      <c r="AU187" s="18" t="s">
        <v>173</v>
      </c>
    </row>
    <row r="188" spans="2:65" s="12" customFormat="1" ht="11.25">
      <c r="B188" s="144"/>
      <c r="D188" s="145" t="s">
        <v>177</v>
      </c>
      <c r="E188" s="146" t="s">
        <v>19</v>
      </c>
      <c r="F188" s="147" t="s">
        <v>294</v>
      </c>
      <c r="H188" s="148">
        <v>2.5999999999999999E-2</v>
      </c>
      <c r="I188" s="149"/>
      <c r="L188" s="144"/>
      <c r="M188" s="150"/>
      <c r="U188" s="151"/>
      <c r="AT188" s="146" t="s">
        <v>177</v>
      </c>
      <c r="AU188" s="146" t="s">
        <v>173</v>
      </c>
      <c r="AV188" s="12" t="s">
        <v>82</v>
      </c>
      <c r="AW188" s="12" t="s">
        <v>33</v>
      </c>
      <c r="AX188" s="12" t="s">
        <v>80</v>
      </c>
      <c r="AY188" s="146" t="s">
        <v>164</v>
      </c>
    </row>
    <row r="189" spans="2:65" s="1" customFormat="1" ht="24.2" customHeight="1">
      <c r="B189" s="33"/>
      <c r="C189" s="127" t="s">
        <v>7</v>
      </c>
      <c r="D189" s="127" t="s">
        <v>167</v>
      </c>
      <c r="E189" s="128" t="s">
        <v>295</v>
      </c>
      <c r="F189" s="129" t="s">
        <v>296</v>
      </c>
      <c r="G189" s="130" t="s">
        <v>170</v>
      </c>
      <c r="H189" s="131">
        <v>1.9530000000000001</v>
      </c>
      <c r="I189" s="132"/>
      <c r="J189" s="133">
        <f>ROUND(I189*H189,1)</f>
        <v>0</v>
      </c>
      <c r="K189" s="129" t="s">
        <v>171</v>
      </c>
      <c r="L189" s="33"/>
      <c r="M189" s="134" t="s">
        <v>19</v>
      </c>
      <c r="N189" s="135" t="s">
        <v>43</v>
      </c>
      <c r="P189" s="136">
        <f>O189*H189</f>
        <v>0</v>
      </c>
      <c r="Q189" s="136">
        <v>6.3000000000000003E-4</v>
      </c>
      <c r="R189" s="136">
        <f>Q189*H189</f>
        <v>1.23039E-3</v>
      </c>
      <c r="S189" s="136">
        <v>0</v>
      </c>
      <c r="T189" s="136">
        <f>S189*H189</f>
        <v>0</v>
      </c>
      <c r="U189" s="137" t="s">
        <v>19</v>
      </c>
      <c r="AR189" s="138" t="s">
        <v>172</v>
      </c>
      <c r="AT189" s="138" t="s">
        <v>167</v>
      </c>
      <c r="AU189" s="138" t="s">
        <v>173</v>
      </c>
      <c r="AY189" s="18" t="s">
        <v>164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8" t="s">
        <v>80</v>
      </c>
      <c r="BK189" s="139">
        <f>ROUND(I189*H189,1)</f>
        <v>0</v>
      </c>
      <c r="BL189" s="18" t="s">
        <v>172</v>
      </c>
      <c r="BM189" s="138" t="s">
        <v>297</v>
      </c>
    </row>
    <row r="190" spans="2:65" s="1" customFormat="1" ht="11.25">
      <c r="B190" s="33"/>
      <c r="D190" s="140" t="s">
        <v>175</v>
      </c>
      <c r="F190" s="141" t="s">
        <v>298</v>
      </c>
      <c r="I190" s="142"/>
      <c r="L190" s="33"/>
      <c r="M190" s="143"/>
      <c r="U190" s="54"/>
      <c r="AT190" s="18" t="s">
        <v>175</v>
      </c>
      <c r="AU190" s="18" t="s">
        <v>173</v>
      </c>
    </row>
    <row r="191" spans="2:65" s="12" customFormat="1" ht="11.25">
      <c r="B191" s="144"/>
      <c r="D191" s="145" t="s">
        <v>177</v>
      </c>
      <c r="E191" s="146" t="s">
        <v>19</v>
      </c>
      <c r="F191" s="147" t="s">
        <v>299</v>
      </c>
      <c r="H191" s="148">
        <v>1.9530000000000001</v>
      </c>
      <c r="I191" s="149"/>
      <c r="L191" s="144"/>
      <c r="M191" s="150"/>
      <c r="U191" s="151"/>
      <c r="AT191" s="146" t="s">
        <v>177</v>
      </c>
      <c r="AU191" s="146" t="s">
        <v>173</v>
      </c>
      <c r="AV191" s="12" t="s">
        <v>82</v>
      </c>
      <c r="AW191" s="12" t="s">
        <v>33</v>
      </c>
      <c r="AX191" s="12" t="s">
        <v>80</v>
      </c>
      <c r="AY191" s="146" t="s">
        <v>164</v>
      </c>
    </row>
    <row r="192" spans="2:65" s="11" customFormat="1" ht="22.9" customHeight="1">
      <c r="B192" s="115"/>
      <c r="D192" s="116" t="s">
        <v>71</v>
      </c>
      <c r="E192" s="125" t="s">
        <v>173</v>
      </c>
      <c r="F192" s="125" t="s">
        <v>300</v>
      </c>
      <c r="I192" s="118"/>
      <c r="J192" s="126">
        <f>BK192</f>
        <v>0</v>
      </c>
      <c r="L192" s="115"/>
      <c r="M192" s="120"/>
      <c r="P192" s="121">
        <f>P193+P204</f>
        <v>0</v>
      </c>
      <c r="R192" s="121">
        <f>R193+R204</f>
        <v>6.0694340499999999</v>
      </c>
      <c r="T192" s="121">
        <f>T193+T204</f>
        <v>0</v>
      </c>
      <c r="U192" s="122"/>
      <c r="AR192" s="116" t="s">
        <v>80</v>
      </c>
      <c r="AT192" s="123" t="s">
        <v>71</v>
      </c>
      <c r="AU192" s="123" t="s">
        <v>80</v>
      </c>
      <c r="AY192" s="116" t="s">
        <v>164</v>
      </c>
      <c r="BK192" s="124">
        <f>BK193+BK204</f>
        <v>0</v>
      </c>
    </row>
    <row r="193" spans="2:65" s="11" customFormat="1" ht="20.85" customHeight="1">
      <c r="B193" s="115"/>
      <c r="D193" s="116" t="s">
        <v>71</v>
      </c>
      <c r="E193" s="125" t="s">
        <v>301</v>
      </c>
      <c r="F193" s="125" t="s">
        <v>302</v>
      </c>
      <c r="I193" s="118"/>
      <c r="J193" s="126">
        <f>BK193</f>
        <v>0</v>
      </c>
      <c r="L193" s="115"/>
      <c r="M193" s="120"/>
      <c r="P193" s="121">
        <f>SUM(P194:P203)</f>
        <v>0</v>
      </c>
      <c r="R193" s="121">
        <f>SUM(R194:R203)</f>
        <v>5.0730618099999996</v>
      </c>
      <c r="T193" s="121">
        <f>SUM(T194:T203)</f>
        <v>0</v>
      </c>
      <c r="U193" s="122"/>
      <c r="AR193" s="116" t="s">
        <v>80</v>
      </c>
      <c r="AT193" s="123" t="s">
        <v>71</v>
      </c>
      <c r="AU193" s="123" t="s">
        <v>82</v>
      </c>
      <c r="AY193" s="116" t="s">
        <v>164</v>
      </c>
      <c r="BK193" s="124">
        <f>SUM(BK194:BK203)</f>
        <v>0</v>
      </c>
    </row>
    <row r="194" spans="2:65" s="1" customFormat="1" ht="24.2" customHeight="1">
      <c r="B194" s="33"/>
      <c r="C194" s="127" t="s">
        <v>303</v>
      </c>
      <c r="D194" s="127" t="s">
        <v>167</v>
      </c>
      <c r="E194" s="128" t="s">
        <v>304</v>
      </c>
      <c r="F194" s="129" t="s">
        <v>305</v>
      </c>
      <c r="G194" s="130" t="s">
        <v>170</v>
      </c>
      <c r="H194" s="131">
        <v>22.474</v>
      </c>
      <c r="I194" s="132"/>
      <c r="J194" s="133">
        <f>ROUND(I194*H194,1)</f>
        <v>0</v>
      </c>
      <c r="K194" s="129" t="s">
        <v>171</v>
      </c>
      <c r="L194" s="33"/>
      <c r="M194" s="134" t="s">
        <v>19</v>
      </c>
      <c r="N194" s="135" t="s">
        <v>43</v>
      </c>
      <c r="P194" s="136">
        <f>O194*H194</f>
        <v>0</v>
      </c>
      <c r="Q194" s="136">
        <v>0.22569</v>
      </c>
      <c r="R194" s="136">
        <f>Q194*H194</f>
        <v>5.0721570600000003</v>
      </c>
      <c r="S194" s="136">
        <v>0</v>
      </c>
      <c r="T194" s="136">
        <f>S194*H194</f>
        <v>0</v>
      </c>
      <c r="U194" s="137" t="s">
        <v>19</v>
      </c>
      <c r="AR194" s="138" t="s">
        <v>172</v>
      </c>
      <c r="AT194" s="138" t="s">
        <v>167</v>
      </c>
      <c r="AU194" s="138" t="s">
        <v>173</v>
      </c>
      <c r="AY194" s="18" t="s">
        <v>164</v>
      </c>
      <c r="BE194" s="139">
        <f>IF(N194="základní",J194,0)</f>
        <v>0</v>
      </c>
      <c r="BF194" s="139">
        <f>IF(N194="snížená",J194,0)</f>
        <v>0</v>
      </c>
      <c r="BG194" s="139">
        <f>IF(N194="zákl. přenesená",J194,0)</f>
        <v>0</v>
      </c>
      <c r="BH194" s="139">
        <f>IF(N194="sníž. přenesená",J194,0)</f>
        <v>0</v>
      </c>
      <c r="BI194" s="139">
        <f>IF(N194="nulová",J194,0)</f>
        <v>0</v>
      </c>
      <c r="BJ194" s="18" t="s">
        <v>80</v>
      </c>
      <c r="BK194" s="139">
        <f>ROUND(I194*H194,1)</f>
        <v>0</v>
      </c>
      <c r="BL194" s="18" t="s">
        <v>172</v>
      </c>
      <c r="BM194" s="138" t="s">
        <v>306</v>
      </c>
    </row>
    <row r="195" spans="2:65" s="1" customFormat="1" ht="11.25">
      <c r="B195" s="33"/>
      <c r="D195" s="140" t="s">
        <v>175</v>
      </c>
      <c r="F195" s="141" t="s">
        <v>307</v>
      </c>
      <c r="I195" s="142"/>
      <c r="L195" s="33"/>
      <c r="M195" s="143"/>
      <c r="U195" s="54"/>
      <c r="AT195" s="18" t="s">
        <v>175</v>
      </c>
      <c r="AU195" s="18" t="s">
        <v>173</v>
      </c>
    </row>
    <row r="196" spans="2:65" s="12" customFormat="1" ht="11.25">
      <c r="B196" s="144"/>
      <c r="D196" s="145" t="s">
        <v>177</v>
      </c>
      <c r="E196" s="146" t="s">
        <v>19</v>
      </c>
      <c r="F196" s="147" t="s">
        <v>308</v>
      </c>
      <c r="H196" s="148">
        <v>20.597999999999999</v>
      </c>
      <c r="I196" s="149"/>
      <c r="L196" s="144"/>
      <c r="M196" s="150"/>
      <c r="U196" s="151"/>
      <c r="AT196" s="146" t="s">
        <v>177</v>
      </c>
      <c r="AU196" s="146" t="s">
        <v>173</v>
      </c>
      <c r="AV196" s="12" t="s">
        <v>82</v>
      </c>
      <c r="AW196" s="12" t="s">
        <v>33</v>
      </c>
      <c r="AX196" s="12" t="s">
        <v>72</v>
      </c>
      <c r="AY196" s="146" t="s">
        <v>164</v>
      </c>
    </row>
    <row r="197" spans="2:65" s="12" customFormat="1" ht="11.25">
      <c r="B197" s="144"/>
      <c r="D197" s="145" t="s">
        <v>177</v>
      </c>
      <c r="E197" s="146" t="s">
        <v>19</v>
      </c>
      <c r="F197" s="147" t="s">
        <v>309</v>
      </c>
      <c r="H197" s="148">
        <v>-1.44</v>
      </c>
      <c r="I197" s="149"/>
      <c r="L197" s="144"/>
      <c r="M197" s="150"/>
      <c r="U197" s="151"/>
      <c r="AT197" s="146" t="s">
        <v>177</v>
      </c>
      <c r="AU197" s="146" t="s">
        <v>173</v>
      </c>
      <c r="AV197" s="12" t="s">
        <v>82</v>
      </c>
      <c r="AW197" s="12" t="s">
        <v>33</v>
      </c>
      <c r="AX197" s="12" t="s">
        <v>72</v>
      </c>
      <c r="AY197" s="146" t="s">
        <v>164</v>
      </c>
    </row>
    <row r="198" spans="2:65" s="12" customFormat="1" ht="11.25">
      <c r="B198" s="144"/>
      <c r="D198" s="145" t="s">
        <v>177</v>
      </c>
      <c r="E198" s="146" t="s">
        <v>19</v>
      </c>
      <c r="F198" s="147" t="s">
        <v>310</v>
      </c>
      <c r="H198" s="148">
        <v>3.3159999999999998</v>
      </c>
      <c r="I198" s="149"/>
      <c r="L198" s="144"/>
      <c r="M198" s="150"/>
      <c r="U198" s="151"/>
      <c r="AT198" s="146" t="s">
        <v>177</v>
      </c>
      <c r="AU198" s="146" t="s">
        <v>173</v>
      </c>
      <c r="AV198" s="12" t="s">
        <v>82</v>
      </c>
      <c r="AW198" s="12" t="s">
        <v>33</v>
      </c>
      <c r="AX198" s="12" t="s">
        <v>72</v>
      </c>
      <c r="AY198" s="146" t="s">
        <v>164</v>
      </c>
    </row>
    <row r="199" spans="2:65" s="13" customFormat="1" ht="11.25">
      <c r="B199" s="162"/>
      <c r="D199" s="145" t="s">
        <v>177</v>
      </c>
      <c r="E199" s="163" t="s">
        <v>19</v>
      </c>
      <c r="F199" s="164" t="s">
        <v>241</v>
      </c>
      <c r="H199" s="165">
        <v>22.473999999999997</v>
      </c>
      <c r="I199" s="166"/>
      <c r="L199" s="162"/>
      <c r="M199" s="167"/>
      <c r="U199" s="168"/>
      <c r="AT199" s="163" t="s">
        <v>177</v>
      </c>
      <c r="AU199" s="163" t="s">
        <v>173</v>
      </c>
      <c r="AV199" s="13" t="s">
        <v>172</v>
      </c>
      <c r="AW199" s="13" t="s">
        <v>33</v>
      </c>
      <c r="AX199" s="13" t="s">
        <v>80</v>
      </c>
      <c r="AY199" s="163" t="s">
        <v>164</v>
      </c>
    </row>
    <row r="200" spans="2:65" s="1" customFormat="1" ht="16.5" customHeight="1">
      <c r="B200" s="33"/>
      <c r="C200" s="127" t="s">
        <v>311</v>
      </c>
      <c r="D200" s="127" t="s">
        <v>167</v>
      </c>
      <c r="E200" s="128" t="s">
        <v>312</v>
      </c>
      <c r="F200" s="129" t="s">
        <v>313</v>
      </c>
      <c r="G200" s="130" t="s">
        <v>314</v>
      </c>
      <c r="H200" s="131">
        <v>2.75</v>
      </c>
      <c r="I200" s="132"/>
      <c r="J200" s="133">
        <f>ROUND(I200*H200,1)</f>
        <v>0</v>
      </c>
      <c r="K200" s="129" t="s">
        <v>19</v>
      </c>
      <c r="L200" s="33"/>
      <c r="M200" s="134" t="s">
        <v>19</v>
      </c>
      <c r="N200" s="135" t="s">
        <v>43</v>
      </c>
      <c r="P200" s="136">
        <f>O200*H200</f>
        <v>0</v>
      </c>
      <c r="Q200" s="136">
        <v>1.3999999999999999E-4</v>
      </c>
      <c r="R200" s="136">
        <f>Q200*H200</f>
        <v>3.8499999999999998E-4</v>
      </c>
      <c r="S200" s="136">
        <v>0</v>
      </c>
      <c r="T200" s="136">
        <f>S200*H200</f>
        <v>0</v>
      </c>
      <c r="U200" s="137" t="s">
        <v>19</v>
      </c>
      <c r="AR200" s="138" t="s">
        <v>172</v>
      </c>
      <c r="AT200" s="138" t="s">
        <v>167</v>
      </c>
      <c r="AU200" s="138" t="s">
        <v>173</v>
      </c>
      <c r="AY200" s="18" t="s">
        <v>164</v>
      </c>
      <c r="BE200" s="139">
        <f>IF(N200="základní",J200,0)</f>
        <v>0</v>
      </c>
      <c r="BF200" s="139">
        <f>IF(N200="snížená",J200,0)</f>
        <v>0</v>
      </c>
      <c r="BG200" s="139">
        <f>IF(N200="zákl. přenesená",J200,0)</f>
        <v>0</v>
      </c>
      <c r="BH200" s="139">
        <f>IF(N200="sníž. přenesená",J200,0)</f>
        <v>0</v>
      </c>
      <c r="BI200" s="139">
        <f>IF(N200="nulová",J200,0)</f>
        <v>0</v>
      </c>
      <c r="BJ200" s="18" t="s">
        <v>80</v>
      </c>
      <c r="BK200" s="139">
        <f>ROUND(I200*H200,1)</f>
        <v>0</v>
      </c>
      <c r="BL200" s="18" t="s">
        <v>172</v>
      </c>
      <c r="BM200" s="138" t="s">
        <v>315</v>
      </c>
    </row>
    <row r="201" spans="2:65" s="1" customFormat="1" ht="24.2" customHeight="1">
      <c r="B201" s="33"/>
      <c r="C201" s="127" t="s">
        <v>316</v>
      </c>
      <c r="D201" s="127" t="s">
        <v>167</v>
      </c>
      <c r="E201" s="128" t="s">
        <v>295</v>
      </c>
      <c r="F201" s="129" t="s">
        <v>296</v>
      </c>
      <c r="G201" s="130" t="s">
        <v>170</v>
      </c>
      <c r="H201" s="131">
        <v>0.82499999999999996</v>
      </c>
      <c r="I201" s="132"/>
      <c r="J201" s="133">
        <f>ROUND(I201*H201,1)</f>
        <v>0</v>
      </c>
      <c r="K201" s="129" t="s">
        <v>171</v>
      </c>
      <c r="L201" s="33"/>
      <c r="M201" s="134" t="s">
        <v>19</v>
      </c>
      <c r="N201" s="135" t="s">
        <v>43</v>
      </c>
      <c r="P201" s="136">
        <f>O201*H201</f>
        <v>0</v>
      </c>
      <c r="Q201" s="136">
        <v>6.3000000000000003E-4</v>
      </c>
      <c r="R201" s="136">
        <f>Q201*H201</f>
        <v>5.1975000000000003E-4</v>
      </c>
      <c r="S201" s="136">
        <v>0</v>
      </c>
      <c r="T201" s="136">
        <f>S201*H201</f>
        <v>0</v>
      </c>
      <c r="U201" s="137" t="s">
        <v>19</v>
      </c>
      <c r="AR201" s="138" t="s">
        <v>172</v>
      </c>
      <c r="AT201" s="138" t="s">
        <v>167</v>
      </c>
      <c r="AU201" s="138" t="s">
        <v>173</v>
      </c>
      <c r="AY201" s="18" t="s">
        <v>164</v>
      </c>
      <c r="BE201" s="139">
        <f>IF(N201="základní",J201,0)</f>
        <v>0</v>
      </c>
      <c r="BF201" s="139">
        <f>IF(N201="snížená",J201,0)</f>
        <v>0</v>
      </c>
      <c r="BG201" s="139">
        <f>IF(N201="zákl. přenesená",J201,0)</f>
        <v>0</v>
      </c>
      <c r="BH201" s="139">
        <f>IF(N201="sníž. přenesená",J201,0)</f>
        <v>0</v>
      </c>
      <c r="BI201" s="139">
        <f>IF(N201="nulová",J201,0)</f>
        <v>0</v>
      </c>
      <c r="BJ201" s="18" t="s">
        <v>80</v>
      </c>
      <c r="BK201" s="139">
        <f>ROUND(I201*H201,1)</f>
        <v>0</v>
      </c>
      <c r="BL201" s="18" t="s">
        <v>172</v>
      </c>
      <c r="BM201" s="138" t="s">
        <v>317</v>
      </c>
    </row>
    <row r="202" spans="2:65" s="1" customFormat="1" ht="11.25">
      <c r="B202" s="33"/>
      <c r="D202" s="140" t="s">
        <v>175</v>
      </c>
      <c r="F202" s="141" t="s">
        <v>298</v>
      </c>
      <c r="I202" s="142"/>
      <c r="L202" s="33"/>
      <c r="M202" s="143"/>
      <c r="U202" s="54"/>
      <c r="AT202" s="18" t="s">
        <v>175</v>
      </c>
      <c r="AU202" s="18" t="s">
        <v>173</v>
      </c>
    </row>
    <row r="203" spans="2:65" s="12" customFormat="1" ht="11.25">
      <c r="B203" s="144"/>
      <c r="D203" s="145" t="s">
        <v>177</v>
      </c>
      <c r="E203" s="146" t="s">
        <v>19</v>
      </c>
      <c r="F203" s="147" t="s">
        <v>318</v>
      </c>
      <c r="H203" s="148">
        <v>0.82499999999999996</v>
      </c>
      <c r="I203" s="149"/>
      <c r="L203" s="144"/>
      <c r="M203" s="150"/>
      <c r="U203" s="151"/>
      <c r="AT203" s="146" t="s">
        <v>177</v>
      </c>
      <c r="AU203" s="146" t="s">
        <v>173</v>
      </c>
      <c r="AV203" s="12" t="s">
        <v>82</v>
      </c>
      <c r="AW203" s="12" t="s">
        <v>33</v>
      </c>
      <c r="AX203" s="12" t="s">
        <v>80</v>
      </c>
      <c r="AY203" s="146" t="s">
        <v>164</v>
      </c>
    </row>
    <row r="204" spans="2:65" s="11" customFormat="1" ht="20.85" customHeight="1">
      <c r="B204" s="115"/>
      <c r="D204" s="116" t="s">
        <v>71</v>
      </c>
      <c r="E204" s="125" t="s">
        <v>319</v>
      </c>
      <c r="F204" s="125" t="s">
        <v>320</v>
      </c>
      <c r="I204" s="118"/>
      <c r="J204" s="126">
        <f>BK204</f>
        <v>0</v>
      </c>
      <c r="L204" s="115"/>
      <c r="M204" s="120"/>
      <c r="P204" s="121">
        <f>SUM(P205:P216)</f>
        <v>0</v>
      </c>
      <c r="R204" s="121">
        <f>SUM(R205:R216)</f>
        <v>0.99637224000000002</v>
      </c>
      <c r="T204" s="121">
        <f>SUM(T205:T216)</f>
        <v>0</v>
      </c>
      <c r="U204" s="122"/>
      <c r="AR204" s="116" t="s">
        <v>80</v>
      </c>
      <c r="AT204" s="123" t="s">
        <v>71</v>
      </c>
      <c r="AU204" s="123" t="s">
        <v>82</v>
      </c>
      <c r="AY204" s="116" t="s">
        <v>164</v>
      </c>
      <c r="BK204" s="124">
        <f>SUM(BK205:BK216)</f>
        <v>0</v>
      </c>
    </row>
    <row r="205" spans="2:65" s="1" customFormat="1" ht="24.2" customHeight="1">
      <c r="B205" s="33"/>
      <c r="C205" s="127" t="s">
        <v>321</v>
      </c>
      <c r="D205" s="127" t="s">
        <v>167</v>
      </c>
      <c r="E205" s="128" t="s">
        <v>322</v>
      </c>
      <c r="F205" s="129" t="s">
        <v>323</v>
      </c>
      <c r="G205" s="130" t="s">
        <v>170</v>
      </c>
      <c r="H205" s="131">
        <v>11.023999999999999</v>
      </c>
      <c r="I205" s="132"/>
      <c r="J205" s="133">
        <f>ROUND(I205*H205,1)</f>
        <v>0</v>
      </c>
      <c r="K205" s="129" t="s">
        <v>171</v>
      </c>
      <c r="L205" s="33"/>
      <c r="M205" s="134" t="s">
        <v>19</v>
      </c>
      <c r="N205" s="135" t="s">
        <v>43</v>
      </c>
      <c r="P205" s="136">
        <f>O205*H205</f>
        <v>0</v>
      </c>
      <c r="Q205" s="136">
        <v>7.9210000000000003E-2</v>
      </c>
      <c r="R205" s="136">
        <f>Q205*H205</f>
        <v>0.87321103999999994</v>
      </c>
      <c r="S205" s="136">
        <v>0</v>
      </c>
      <c r="T205" s="136">
        <f>S205*H205</f>
        <v>0</v>
      </c>
      <c r="U205" s="137" t="s">
        <v>19</v>
      </c>
      <c r="AR205" s="138" t="s">
        <v>172</v>
      </c>
      <c r="AT205" s="138" t="s">
        <v>167</v>
      </c>
      <c r="AU205" s="138" t="s">
        <v>173</v>
      </c>
      <c r="AY205" s="18" t="s">
        <v>164</v>
      </c>
      <c r="BE205" s="139">
        <f>IF(N205="základní",J205,0)</f>
        <v>0</v>
      </c>
      <c r="BF205" s="139">
        <f>IF(N205="snížená",J205,0)</f>
        <v>0</v>
      </c>
      <c r="BG205" s="139">
        <f>IF(N205="zákl. přenesená",J205,0)</f>
        <v>0</v>
      </c>
      <c r="BH205" s="139">
        <f>IF(N205="sníž. přenesená",J205,0)</f>
        <v>0</v>
      </c>
      <c r="BI205" s="139">
        <f>IF(N205="nulová",J205,0)</f>
        <v>0</v>
      </c>
      <c r="BJ205" s="18" t="s">
        <v>80</v>
      </c>
      <c r="BK205" s="139">
        <f>ROUND(I205*H205,1)</f>
        <v>0</v>
      </c>
      <c r="BL205" s="18" t="s">
        <v>172</v>
      </c>
      <c r="BM205" s="138" t="s">
        <v>324</v>
      </c>
    </row>
    <row r="206" spans="2:65" s="1" customFormat="1" ht="11.25">
      <c r="B206" s="33"/>
      <c r="D206" s="140" t="s">
        <v>175</v>
      </c>
      <c r="F206" s="141" t="s">
        <v>325</v>
      </c>
      <c r="I206" s="142"/>
      <c r="L206" s="33"/>
      <c r="M206" s="143"/>
      <c r="U206" s="54"/>
      <c r="AT206" s="18" t="s">
        <v>175</v>
      </c>
      <c r="AU206" s="18" t="s">
        <v>173</v>
      </c>
    </row>
    <row r="207" spans="2:65" s="12" customFormat="1" ht="11.25">
      <c r="B207" s="144"/>
      <c r="D207" s="145" t="s">
        <v>177</v>
      </c>
      <c r="E207" s="146" t="s">
        <v>19</v>
      </c>
      <c r="F207" s="147" t="s">
        <v>326</v>
      </c>
      <c r="H207" s="148">
        <v>12.6</v>
      </c>
      <c r="I207" s="149"/>
      <c r="L207" s="144"/>
      <c r="M207" s="150"/>
      <c r="U207" s="151"/>
      <c r="AT207" s="146" t="s">
        <v>177</v>
      </c>
      <c r="AU207" s="146" t="s">
        <v>173</v>
      </c>
      <c r="AV207" s="12" t="s">
        <v>82</v>
      </c>
      <c r="AW207" s="12" t="s">
        <v>33</v>
      </c>
      <c r="AX207" s="12" t="s">
        <v>72</v>
      </c>
      <c r="AY207" s="146" t="s">
        <v>164</v>
      </c>
    </row>
    <row r="208" spans="2:65" s="12" customFormat="1" ht="11.25">
      <c r="B208" s="144"/>
      <c r="D208" s="145" t="s">
        <v>177</v>
      </c>
      <c r="E208" s="146" t="s">
        <v>19</v>
      </c>
      <c r="F208" s="147" t="s">
        <v>327</v>
      </c>
      <c r="H208" s="148">
        <v>-1.5760000000000001</v>
      </c>
      <c r="I208" s="149"/>
      <c r="L208" s="144"/>
      <c r="M208" s="150"/>
      <c r="U208" s="151"/>
      <c r="AT208" s="146" t="s">
        <v>177</v>
      </c>
      <c r="AU208" s="146" t="s">
        <v>173</v>
      </c>
      <c r="AV208" s="12" t="s">
        <v>82</v>
      </c>
      <c r="AW208" s="12" t="s">
        <v>33</v>
      </c>
      <c r="AX208" s="12" t="s">
        <v>72</v>
      </c>
      <c r="AY208" s="146" t="s">
        <v>164</v>
      </c>
    </row>
    <row r="209" spans="2:65" s="13" customFormat="1" ht="11.25">
      <c r="B209" s="162"/>
      <c r="D209" s="145" t="s">
        <v>177</v>
      </c>
      <c r="E209" s="163" t="s">
        <v>19</v>
      </c>
      <c r="F209" s="164" t="s">
        <v>241</v>
      </c>
      <c r="H209" s="165">
        <v>11.023999999999999</v>
      </c>
      <c r="I209" s="166"/>
      <c r="L209" s="162"/>
      <c r="M209" s="167"/>
      <c r="U209" s="168"/>
      <c r="AT209" s="163" t="s">
        <v>177</v>
      </c>
      <c r="AU209" s="163" t="s">
        <v>173</v>
      </c>
      <c r="AV209" s="13" t="s">
        <v>172</v>
      </c>
      <c r="AW209" s="13" t="s">
        <v>33</v>
      </c>
      <c r="AX209" s="13" t="s">
        <v>80</v>
      </c>
      <c r="AY209" s="163" t="s">
        <v>164</v>
      </c>
    </row>
    <row r="210" spans="2:65" s="1" customFormat="1" ht="16.5" customHeight="1">
      <c r="B210" s="33"/>
      <c r="C210" s="127" t="s">
        <v>328</v>
      </c>
      <c r="D210" s="127" t="s">
        <v>167</v>
      </c>
      <c r="E210" s="128" t="s">
        <v>329</v>
      </c>
      <c r="F210" s="129" t="s">
        <v>330</v>
      </c>
      <c r="G210" s="130" t="s">
        <v>314</v>
      </c>
      <c r="H210" s="131">
        <v>3.15</v>
      </c>
      <c r="I210" s="132"/>
      <c r="J210" s="133">
        <f>ROUND(I210*H210,1)</f>
        <v>0</v>
      </c>
      <c r="K210" s="129" t="s">
        <v>171</v>
      </c>
      <c r="L210" s="33"/>
      <c r="M210" s="134" t="s">
        <v>19</v>
      </c>
      <c r="N210" s="135" t="s">
        <v>43</v>
      </c>
      <c r="P210" s="136">
        <f>O210*H210</f>
        <v>0</v>
      </c>
      <c r="Q210" s="136">
        <v>1.3999999999999999E-4</v>
      </c>
      <c r="R210" s="136">
        <f>Q210*H210</f>
        <v>4.4099999999999993E-4</v>
      </c>
      <c r="S210" s="136">
        <v>0</v>
      </c>
      <c r="T210" s="136">
        <f>S210*H210</f>
        <v>0</v>
      </c>
      <c r="U210" s="137" t="s">
        <v>19</v>
      </c>
      <c r="AR210" s="138" t="s">
        <v>172</v>
      </c>
      <c r="AT210" s="138" t="s">
        <v>167</v>
      </c>
      <c r="AU210" s="138" t="s">
        <v>173</v>
      </c>
      <c r="AY210" s="18" t="s">
        <v>164</v>
      </c>
      <c r="BE210" s="139">
        <f>IF(N210="základní",J210,0)</f>
        <v>0</v>
      </c>
      <c r="BF210" s="139">
        <f>IF(N210="snížená",J210,0)</f>
        <v>0</v>
      </c>
      <c r="BG210" s="139">
        <f>IF(N210="zákl. přenesená",J210,0)</f>
        <v>0</v>
      </c>
      <c r="BH210" s="139">
        <f>IF(N210="sníž. přenesená",J210,0)</f>
        <v>0</v>
      </c>
      <c r="BI210" s="139">
        <f>IF(N210="nulová",J210,0)</f>
        <v>0</v>
      </c>
      <c r="BJ210" s="18" t="s">
        <v>80</v>
      </c>
      <c r="BK210" s="139">
        <f>ROUND(I210*H210,1)</f>
        <v>0</v>
      </c>
      <c r="BL210" s="18" t="s">
        <v>172</v>
      </c>
      <c r="BM210" s="138" t="s">
        <v>331</v>
      </c>
    </row>
    <row r="211" spans="2:65" s="1" customFormat="1" ht="11.25">
      <c r="B211" s="33"/>
      <c r="D211" s="140" t="s">
        <v>175</v>
      </c>
      <c r="F211" s="141" t="s">
        <v>332</v>
      </c>
      <c r="I211" s="142"/>
      <c r="L211" s="33"/>
      <c r="M211" s="143"/>
      <c r="U211" s="54"/>
      <c r="AT211" s="18" t="s">
        <v>175</v>
      </c>
      <c r="AU211" s="18" t="s">
        <v>173</v>
      </c>
    </row>
    <row r="212" spans="2:65" s="1" customFormat="1" ht="24.2" customHeight="1">
      <c r="B212" s="33"/>
      <c r="C212" s="127" t="s">
        <v>232</v>
      </c>
      <c r="D212" s="127" t="s">
        <v>167</v>
      </c>
      <c r="E212" s="128" t="s">
        <v>333</v>
      </c>
      <c r="F212" s="129" t="s">
        <v>334</v>
      </c>
      <c r="G212" s="130" t="s">
        <v>335</v>
      </c>
      <c r="H212" s="131">
        <v>1</v>
      </c>
      <c r="I212" s="132"/>
      <c r="J212" s="133">
        <f>ROUND(I212*H212,1)</f>
        <v>0</v>
      </c>
      <c r="K212" s="129" t="s">
        <v>171</v>
      </c>
      <c r="L212" s="33"/>
      <c r="M212" s="134" t="s">
        <v>19</v>
      </c>
      <c r="N212" s="135" t="s">
        <v>43</v>
      </c>
      <c r="P212" s="136">
        <f>O212*H212</f>
        <v>0</v>
      </c>
      <c r="Q212" s="136">
        <v>3.193E-2</v>
      </c>
      <c r="R212" s="136">
        <f>Q212*H212</f>
        <v>3.193E-2</v>
      </c>
      <c r="S212" s="136">
        <v>0</v>
      </c>
      <c r="T212" s="136">
        <f>S212*H212</f>
        <v>0</v>
      </c>
      <c r="U212" s="137" t="s">
        <v>19</v>
      </c>
      <c r="AR212" s="138" t="s">
        <v>172</v>
      </c>
      <c r="AT212" s="138" t="s">
        <v>167</v>
      </c>
      <c r="AU212" s="138" t="s">
        <v>173</v>
      </c>
      <c r="AY212" s="18" t="s">
        <v>164</v>
      </c>
      <c r="BE212" s="139">
        <f>IF(N212="základní",J212,0)</f>
        <v>0</v>
      </c>
      <c r="BF212" s="139">
        <f>IF(N212="snížená",J212,0)</f>
        <v>0</v>
      </c>
      <c r="BG212" s="139">
        <f>IF(N212="zákl. přenesená",J212,0)</f>
        <v>0</v>
      </c>
      <c r="BH212" s="139">
        <f>IF(N212="sníž. přenesená",J212,0)</f>
        <v>0</v>
      </c>
      <c r="BI212" s="139">
        <f>IF(N212="nulová",J212,0)</f>
        <v>0</v>
      </c>
      <c r="BJ212" s="18" t="s">
        <v>80</v>
      </c>
      <c r="BK212" s="139">
        <f>ROUND(I212*H212,1)</f>
        <v>0</v>
      </c>
      <c r="BL212" s="18" t="s">
        <v>172</v>
      </c>
      <c r="BM212" s="138" t="s">
        <v>336</v>
      </c>
    </row>
    <row r="213" spans="2:65" s="1" customFormat="1" ht="11.25">
      <c r="B213" s="33"/>
      <c r="D213" s="140" t="s">
        <v>175</v>
      </c>
      <c r="F213" s="141" t="s">
        <v>337</v>
      </c>
      <c r="I213" s="142"/>
      <c r="L213" s="33"/>
      <c r="M213" s="143"/>
      <c r="U213" s="54"/>
      <c r="AT213" s="18" t="s">
        <v>175</v>
      </c>
      <c r="AU213" s="18" t="s">
        <v>173</v>
      </c>
    </row>
    <row r="214" spans="2:65" s="1" customFormat="1" ht="21.75" customHeight="1">
      <c r="B214" s="33"/>
      <c r="C214" s="127" t="s">
        <v>338</v>
      </c>
      <c r="D214" s="127" t="s">
        <v>167</v>
      </c>
      <c r="E214" s="128" t="s">
        <v>339</v>
      </c>
      <c r="F214" s="129" t="s">
        <v>340</v>
      </c>
      <c r="G214" s="130" t="s">
        <v>170</v>
      </c>
      <c r="H214" s="131">
        <v>0.86</v>
      </c>
      <c r="I214" s="132"/>
      <c r="J214" s="133">
        <f>ROUND(I214*H214,1)</f>
        <v>0</v>
      </c>
      <c r="K214" s="129" t="s">
        <v>171</v>
      </c>
      <c r="L214" s="33"/>
      <c r="M214" s="134" t="s">
        <v>19</v>
      </c>
      <c r="N214" s="135" t="s">
        <v>43</v>
      </c>
      <c r="P214" s="136">
        <f>O214*H214</f>
        <v>0</v>
      </c>
      <c r="Q214" s="136">
        <v>0.10557</v>
      </c>
      <c r="R214" s="136">
        <f>Q214*H214</f>
        <v>9.0790200000000001E-2</v>
      </c>
      <c r="S214" s="136">
        <v>0</v>
      </c>
      <c r="T214" s="136">
        <f>S214*H214</f>
        <v>0</v>
      </c>
      <c r="U214" s="137" t="s">
        <v>19</v>
      </c>
      <c r="AR214" s="138" t="s">
        <v>172</v>
      </c>
      <c r="AT214" s="138" t="s">
        <v>167</v>
      </c>
      <c r="AU214" s="138" t="s">
        <v>173</v>
      </c>
      <c r="AY214" s="18" t="s">
        <v>164</v>
      </c>
      <c r="BE214" s="139">
        <f>IF(N214="základní",J214,0)</f>
        <v>0</v>
      </c>
      <c r="BF214" s="139">
        <f>IF(N214="snížená",J214,0)</f>
        <v>0</v>
      </c>
      <c r="BG214" s="139">
        <f>IF(N214="zákl. přenesená",J214,0)</f>
        <v>0</v>
      </c>
      <c r="BH214" s="139">
        <f>IF(N214="sníž. přenesená",J214,0)</f>
        <v>0</v>
      </c>
      <c r="BI214" s="139">
        <f>IF(N214="nulová",J214,0)</f>
        <v>0</v>
      </c>
      <c r="BJ214" s="18" t="s">
        <v>80</v>
      </c>
      <c r="BK214" s="139">
        <f>ROUND(I214*H214,1)</f>
        <v>0</v>
      </c>
      <c r="BL214" s="18" t="s">
        <v>172</v>
      </c>
      <c r="BM214" s="138" t="s">
        <v>341</v>
      </c>
    </row>
    <row r="215" spans="2:65" s="1" customFormat="1" ht="11.25">
      <c r="B215" s="33"/>
      <c r="D215" s="140" t="s">
        <v>175</v>
      </c>
      <c r="F215" s="141" t="s">
        <v>342</v>
      </c>
      <c r="I215" s="142"/>
      <c r="L215" s="33"/>
      <c r="M215" s="143"/>
      <c r="U215" s="54"/>
      <c r="AT215" s="18" t="s">
        <v>175</v>
      </c>
      <c r="AU215" s="18" t="s">
        <v>173</v>
      </c>
    </row>
    <row r="216" spans="2:65" s="12" customFormat="1" ht="11.25">
      <c r="B216" s="144"/>
      <c r="D216" s="145" t="s">
        <v>177</v>
      </c>
      <c r="E216" s="146" t="s">
        <v>19</v>
      </c>
      <c r="F216" s="147" t="s">
        <v>343</v>
      </c>
      <c r="H216" s="148">
        <v>0.86</v>
      </c>
      <c r="I216" s="149"/>
      <c r="L216" s="144"/>
      <c r="M216" s="150"/>
      <c r="U216" s="151"/>
      <c r="AT216" s="146" t="s">
        <v>177</v>
      </c>
      <c r="AU216" s="146" t="s">
        <v>173</v>
      </c>
      <c r="AV216" s="12" t="s">
        <v>82</v>
      </c>
      <c r="AW216" s="12" t="s">
        <v>33</v>
      </c>
      <c r="AX216" s="12" t="s">
        <v>80</v>
      </c>
      <c r="AY216" s="146" t="s">
        <v>164</v>
      </c>
    </row>
    <row r="217" spans="2:65" s="11" customFormat="1" ht="22.9" customHeight="1">
      <c r="B217" s="115"/>
      <c r="D217" s="116" t="s">
        <v>71</v>
      </c>
      <c r="E217" s="125" t="s">
        <v>172</v>
      </c>
      <c r="F217" s="125" t="s">
        <v>344</v>
      </c>
      <c r="I217" s="118"/>
      <c r="J217" s="126">
        <f>BK217</f>
        <v>0</v>
      </c>
      <c r="L217" s="115"/>
      <c r="M217" s="120"/>
      <c r="P217" s="121">
        <f>P218</f>
        <v>0</v>
      </c>
      <c r="R217" s="121">
        <f>R218</f>
        <v>0.88575462000000005</v>
      </c>
      <c r="T217" s="121">
        <f>T218</f>
        <v>0</v>
      </c>
      <c r="U217" s="122"/>
      <c r="AR217" s="116" t="s">
        <v>80</v>
      </c>
      <c r="AT217" s="123" t="s">
        <v>71</v>
      </c>
      <c r="AU217" s="123" t="s">
        <v>80</v>
      </c>
      <c r="AY217" s="116" t="s">
        <v>164</v>
      </c>
      <c r="BK217" s="124">
        <f>BK218</f>
        <v>0</v>
      </c>
    </row>
    <row r="218" spans="2:65" s="11" customFormat="1" ht="20.85" customHeight="1">
      <c r="B218" s="115"/>
      <c r="D218" s="116" t="s">
        <v>71</v>
      </c>
      <c r="E218" s="125" t="s">
        <v>345</v>
      </c>
      <c r="F218" s="125" t="s">
        <v>346</v>
      </c>
      <c r="I218" s="118"/>
      <c r="J218" s="126">
        <f>BK218</f>
        <v>0</v>
      </c>
      <c r="L218" s="115"/>
      <c r="M218" s="120"/>
      <c r="P218" s="121">
        <f>SUM(P219:P230)</f>
        <v>0</v>
      </c>
      <c r="R218" s="121">
        <f>SUM(R219:R230)</f>
        <v>0.88575462000000005</v>
      </c>
      <c r="T218" s="121">
        <f>SUM(T219:T230)</f>
        <v>0</v>
      </c>
      <c r="U218" s="122"/>
      <c r="AR218" s="116" t="s">
        <v>80</v>
      </c>
      <c r="AT218" s="123" t="s">
        <v>71</v>
      </c>
      <c r="AU218" s="123" t="s">
        <v>82</v>
      </c>
      <c r="AY218" s="116" t="s">
        <v>164</v>
      </c>
      <c r="BK218" s="124">
        <f>SUM(BK219:BK230)</f>
        <v>0</v>
      </c>
    </row>
    <row r="219" spans="2:65" s="1" customFormat="1" ht="24.2" customHeight="1">
      <c r="B219" s="33"/>
      <c r="C219" s="127" t="s">
        <v>347</v>
      </c>
      <c r="D219" s="127" t="s">
        <v>167</v>
      </c>
      <c r="E219" s="128" t="s">
        <v>348</v>
      </c>
      <c r="F219" s="129" t="s">
        <v>349</v>
      </c>
      <c r="G219" s="130" t="s">
        <v>314</v>
      </c>
      <c r="H219" s="131">
        <v>7.49</v>
      </c>
      <c r="I219" s="132"/>
      <c r="J219" s="133">
        <f>ROUND(I219*H219,1)</f>
        <v>0</v>
      </c>
      <c r="K219" s="129" t="s">
        <v>171</v>
      </c>
      <c r="L219" s="33"/>
      <c r="M219" s="134" t="s">
        <v>19</v>
      </c>
      <c r="N219" s="135" t="s">
        <v>43</v>
      </c>
      <c r="P219" s="136">
        <f>O219*H219</f>
        <v>0</v>
      </c>
      <c r="Q219" s="136">
        <v>2.7699999999999999E-2</v>
      </c>
      <c r="R219" s="136">
        <f>Q219*H219</f>
        <v>0.20747299999999999</v>
      </c>
      <c r="S219" s="136">
        <v>0</v>
      </c>
      <c r="T219" s="136">
        <f>S219*H219</f>
        <v>0</v>
      </c>
      <c r="U219" s="137" t="s">
        <v>19</v>
      </c>
      <c r="AR219" s="138" t="s">
        <v>172</v>
      </c>
      <c r="AT219" s="138" t="s">
        <v>167</v>
      </c>
      <c r="AU219" s="138" t="s">
        <v>173</v>
      </c>
      <c r="AY219" s="18" t="s">
        <v>164</v>
      </c>
      <c r="BE219" s="139">
        <f>IF(N219="základní",J219,0)</f>
        <v>0</v>
      </c>
      <c r="BF219" s="139">
        <f>IF(N219="snížená",J219,0)</f>
        <v>0</v>
      </c>
      <c r="BG219" s="139">
        <f>IF(N219="zákl. přenesená",J219,0)</f>
        <v>0</v>
      </c>
      <c r="BH219" s="139">
        <f>IF(N219="sníž. přenesená",J219,0)</f>
        <v>0</v>
      </c>
      <c r="BI219" s="139">
        <f>IF(N219="nulová",J219,0)</f>
        <v>0</v>
      </c>
      <c r="BJ219" s="18" t="s">
        <v>80</v>
      </c>
      <c r="BK219" s="139">
        <f>ROUND(I219*H219,1)</f>
        <v>0</v>
      </c>
      <c r="BL219" s="18" t="s">
        <v>172</v>
      </c>
      <c r="BM219" s="138" t="s">
        <v>350</v>
      </c>
    </row>
    <row r="220" spans="2:65" s="1" customFormat="1" ht="11.25">
      <c r="B220" s="33"/>
      <c r="D220" s="140" t="s">
        <v>175</v>
      </c>
      <c r="F220" s="141" t="s">
        <v>351</v>
      </c>
      <c r="I220" s="142"/>
      <c r="L220" s="33"/>
      <c r="M220" s="143"/>
      <c r="U220" s="54"/>
      <c r="AT220" s="18" t="s">
        <v>175</v>
      </c>
      <c r="AU220" s="18" t="s">
        <v>173</v>
      </c>
    </row>
    <row r="221" spans="2:65" s="12" customFormat="1" ht="11.25">
      <c r="B221" s="144"/>
      <c r="D221" s="145" t="s">
        <v>177</v>
      </c>
      <c r="E221" s="146" t="s">
        <v>19</v>
      </c>
      <c r="F221" s="147" t="s">
        <v>352</v>
      </c>
      <c r="H221" s="148">
        <v>7.49</v>
      </c>
      <c r="I221" s="149"/>
      <c r="L221" s="144"/>
      <c r="M221" s="150"/>
      <c r="U221" s="151"/>
      <c r="AT221" s="146" t="s">
        <v>177</v>
      </c>
      <c r="AU221" s="146" t="s">
        <v>173</v>
      </c>
      <c r="AV221" s="12" t="s">
        <v>82</v>
      </c>
      <c r="AW221" s="12" t="s">
        <v>33</v>
      </c>
      <c r="AX221" s="12" t="s">
        <v>80</v>
      </c>
      <c r="AY221" s="146" t="s">
        <v>164</v>
      </c>
    </row>
    <row r="222" spans="2:65" s="1" customFormat="1" ht="16.5" customHeight="1">
      <c r="B222" s="33"/>
      <c r="C222" s="127" t="s">
        <v>353</v>
      </c>
      <c r="D222" s="127" t="s">
        <v>167</v>
      </c>
      <c r="E222" s="128" t="s">
        <v>354</v>
      </c>
      <c r="F222" s="129" t="s">
        <v>355</v>
      </c>
      <c r="G222" s="130" t="s">
        <v>183</v>
      </c>
      <c r="H222" s="131">
        <v>0.26100000000000001</v>
      </c>
      <c r="I222" s="132"/>
      <c r="J222" s="133">
        <f>ROUND(I222*H222,1)</f>
        <v>0</v>
      </c>
      <c r="K222" s="129" t="s">
        <v>171</v>
      </c>
      <c r="L222" s="33"/>
      <c r="M222" s="134" t="s">
        <v>19</v>
      </c>
      <c r="N222" s="135" t="s">
        <v>43</v>
      </c>
      <c r="P222" s="136">
        <f>O222*H222</f>
        <v>0</v>
      </c>
      <c r="Q222" s="136">
        <v>2.5019800000000001</v>
      </c>
      <c r="R222" s="136">
        <f>Q222*H222</f>
        <v>0.65301678000000007</v>
      </c>
      <c r="S222" s="136">
        <v>0</v>
      </c>
      <c r="T222" s="136">
        <f>S222*H222</f>
        <v>0</v>
      </c>
      <c r="U222" s="137" t="s">
        <v>19</v>
      </c>
      <c r="AR222" s="138" t="s">
        <v>172</v>
      </c>
      <c r="AT222" s="138" t="s">
        <v>167</v>
      </c>
      <c r="AU222" s="138" t="s">
        <v>173</v>
      </c>
      <c r="AY222" s="18" t="s">
        <v>164</v>
      </c>
      <c r="BE222" s="139">
        <f>IF(N222="základní",J222,0)</f>
        <v>0</v>
      </c>
      <c r="BF222" s="139">
        <f>IF(N222="snížená",J222,0)</f>
        <v>0</v>
      </c>
      <c r="BG222" s="139">
        <f>IF(N222="zákl. přenesená",J222,0)</f>
        <v>0</v>
      </c>
      <c r="BH222" s="139">
        <f>IF(N222="sníž. přenesená",J222,0)</f>
        <v>0</v>
      </c>
      <c r="BI222" s="139">
        <f>IF(N222="nulová",J222,0)</f>
        <v>0</v>
      </c>
      <c r="BJ222" s="18" t="s">
        <v>80</v>
      </c>
      <c r="BK222" s="139">
        <f>ROUND(I222*H222,1)</f>
        <v>0</v>
      </c>
      <c r="BL222" s="18" t="s">
        <v>172</v>
      </c>
      <c r="BM222" s="138" t="s">
        <v>356</v>
      </c>
    </row>
    <row r="223" spans="2:65" s="1" customFormat="1" ht="11.25">
      <c r="B223" s="33"/>
      <c r="D223" s="140" t="s">
        <v>175</v>
      </c>
      <c r="F223" s="141" t="s">
        <v>357</v>
      </c>
      <c r="I223" s="142"/>
      <c r="L223" s="33"/>
      <c r="M223" s="143"/>
      <c r="U223" s="54"/>
      <c r="AT223" s="18" t="s">
        <v>175</v>
      </c>
      <c r="AU223" s="18" t="s">
        <v>173</v>
      </c>
    </row>
    <row r="224" spans="2:65" s="12" customFormat="1" ht="11.25">
      <c r="B224" s="144"/>
      <c r="D224" s="145" t="s">
        <v>177</v>
      </c>
      <c r="E224" s="146" t="s">
        <v>19</v>
      </c>
      <c r="F224" s="147" t="s">
        <v>358</v>
      </c>
      <c r="H224" s="148">
        <v>0.26100000000000001</v>
      </c>
      <c r="I224" s="149"/>
      <c r="L224" s="144"/>
      <c r="M224" s="150"/>
      <c r="U224" s="151"/>
      <c r="AT224" s="146" t="s">
        <v>177</v>
      </c>
      <c r="AU224" s="146" t="s">
        <v>173</v>
      </c>
      <c r="AV224" s="12" t="s">
        <v>82</v>
      </c>
      <c r="AW224" s="12" t="s">
        <v>33</v>
      </c>
      <c r="AX224" s="12" t="s">
        <v>80</v>
      </c>
      <c r="AY224" s="146" t="s">
        <v>164</v>
      </c>
    </row>
    <row r="225" spans="2:65" s="1" customFormat="1" ht="16.5" customHeight="1">
      <c r="B225" s="33"/>
      <c r="C225" s="127" t="s">
        <v>301</v>
      </c>
      <c r="D225" s="127" t="s">
        <v>167</v>
      </c>
      <c r="E225" s="128" t="s">
        <v>359</v>
      </c>
      <c r="F225" s="129" t="s">
        <v>360</v>
      </c>
      <c r="G225" s="130" t="s">
        <v>200</v>
      </c>
      <c r="H225" s="131">
        <v>1.9E-2</v>
      </c>
      <c r="I225" s="132"/>
      <c r="J225" s="133">
        <f>ROUND(I225*H225,1)</f>
        <v>0</v>
      </c>
      <c r="K225" s="129" t="s">
        <v>171</v>
      </c>
      <c r="L225" s="33"/>
      <c r="M225" s="134" t="s">
        <v>19</v>
      </c>
      <c r="N225" s="135" t="s">
        <v>43</v>
      </c>
      <c r="P225" s="136">
        <f>O225*H225</f>
        <v>0</v>
      </c>
      <c r="Q225" s="136">
        <v>1.05291</v>
      </c>
      <c r="R225" s="136">
        <f>Q225*H225</f>
        <v>2.0005289999999998E-2</v>
      </c>
      <c r="S225" s="136">
        <v>0</v>
      </c>
      <c r="T225" s="136">
        <f>S225*H225</f>
        <v>0</v>
      </c>
      <c r="U225" s="137" t="s">
        <v>19</v>
      </c>
      <c r="AR225" s="138" t="s">
        <v>172</v>
      </c>
      <c r="AT225" s="138" t="s">
        <v>167</v>
      </c>
      <c r="AU225" s="138" t="s">
        <v>173</v>
      </c>
      <c r="AY225" s="18" t="s">
        <v>164</v>
      </c>
      <c r="BE225" s="139">
        <f>IF(N225="základní",J225,0)</f>
        <v>0</v>
      </c>
      <c r="BF225" s="139">
        <f>IF(N225="snížená",J225,0)</f>
        <v>0</v>
      </c>
      <c r="BG225" s="139">
        <f>IF(N225="zákl. přenesená",J225,0)</f>
        <v>0</v>
      </c>
      <c r="BH225" s="139">
        <f>IF(N225="sníž. přenesená",J225,0)</f>
        <v>0</v>
      </c>
      <c r="BI225" s="139">
        <f>IF(N225="nulová",J225,0)</f>
        <v>0</v>
      </c>
      <c r="BJ225" s="18" t="s">
        <v>80</v>
      </c>
      <c r="BK225" s="139">
        <f>ROUND(I225*H225,1)</f>
        <v>0</v>
      </c>
      <c r="BL225" s="18" t="s">
        <v>172</v>
      </c>
      <c r="BM225" s="138" t="s">
        <v>361</v>
      </c>
    </row>
    <row r="226" spans="2:65" s="1" customFormat="1" ht="11.25">
      <c r="B226" s="33"/>
      <c r="D226" s="140" t="s">
        <v>175</v>
      </c>
      <c r="F226" s="141" t="s">
        <v>362</v>
      </c>
      <c r="I226" s="142"/>
      <c r="L226" s="33"/>
      <c r="M226" s="143"/>
      <c r="U226" s="54"/>
      <c r="AT226" s="18" t="s">
        <v>175</v>
      </c>
      <c r="AU226" s="18" t="s">
        <v>173</v>
      </c>
    </row>
    <row r="227" spans="2:65" s="12" customFormat="1" ht="11.25">
      <c r="B227" s="144"/>
      <c r="D227" s="145" t="s">
        <v>177</v>
      </c>
      <c r="E227" s="146" t="s">
        <v>19</v>
      </c>
      <c r="F227" s="147" t="s">
        <v>363</v>
      </c>
      <c r="H227" s="148">
        <v>1.9E-2</v>
      </c>
      <c r="I227" s="149"/>
      <c r="L227" s="144"/>
      <c r="M227" s="150"/>
      <c r="U227" s="151"/>
      <c r="AT227" s="146" t="s">
        <v>177</v>
      </c>
      <c r="AU227" s="146" t="s">
        <v>173</v>
      </c>
      <c r="AV227" s="12" t="s">
        <v>82</v>
      </c>
      <c r="AW227" s="12" t="s">
        <v>33</v>
      </c>
      <c r="AX227" s="12" t="s">
        <v>80</v>
      </c>
      <c r="AY227" s="146" t="s">
        <v>164</v>
      </c>
    </row>
    <row r="228" spans="2:65" s="1" customFormat="1" ht="16.5" customHeight="1">
      <c r="B228" s="33"/>
      <c r="C228" s="127" t="s">
        <v>364</v>
      </c>
      <c r="D228" s="127" t="s">
        <v>167</v>
      </c>
      <c r="E228" s="128" t="s">
        <v>365</v>
      </c>
      <c r="F228" s="129" t="s">
        <v>366</v>
      </c>
      <c r="G228" s="130" t="s">
        <v>200</v>
      </c>
      <c r="H228" s="131">
        <v>5.0000000000000001E-3</v>
      </c>
      <c r="I228" s="132"/>
      <c r="J228" s="133">
        <f>ROUND(I228*H228,1)</f>
        <v>0</v>
      </c>
      <c r="K228" s="129" t="s">
        <v>171</v>
      </c>
      <c r="L228" s="33"/>
      <c r="M228" s="134" t="s">
        <v>19</v>
      </c>
      <c r="N228" s="135" t="s">
        <v>43</v>
      </c>
      <c r="P228" s="136">
        <f>O228*H228</f>
        <v>0</v>
      </c>
      <c r="Q228" s="136">
        <v>1.0519099999999999</v>
      </c>
      <c r="R228" s="136">
        <f>Q228*H228</f>
        <v>5.25955E-3</v>
      </c>
      <c r="S228" s="136">
        <v>0</v>
      </c>
      <c r="T228" s="136">
        <f>S228*H228</f>
        <v>0</v>
      </c>
      <c r="U228" s="137" t="s">
        <v>19</v>
      </c>
      <c r="AR228" s="138" t="s">
        <v>172</v>
      </c>
      <c r="AT228" s="138" t="s">
        <v>167</v>
      </c>
      <c r="AU228" s="138" t="s">
        <v>173</v>
      </c>
      <c r="AY228" s="18" t="s">
        <v>164</v>
      </c>
      <c r="BE228" s="139">
        <f>IF(N228="základní",J228,0)</f>
        <v>0</v>
      </c>
      <c r="BF228" s="139">
        <f>IF(N228="snížená",J228,0)</f>
        <v>0</v>
      </c>
      <c r="BG228" s="139">
        <f>IF(N228="zákl. přenesená",J228,0)</f>
        <v>0</v>
      </c>
      <c r="BH228" s="139">
        <f>IF(N228="sníž. přenesená",J228,0)</f>
        <v>0</v>
      </c>
      <c r="BI228" s="139">
        <f>IF(N228="nulová",J228,0)</f>
        <v>0</v>
      </c>
      <c r="BJ228" s="18" t="s">
        <v>80</v>
      </c>
      <c r="BK228" s="139">
        <f>ROUND(I228*H228,1)</f>
        <v>0</v>
      </c>
      <c r="BL228" s="18" t="s">
        <v>172</v>
      </c>
      <c r="BM228" s="138" t="s">
        <v>367</v>
      </c>
    </row>
    <row r="229" spans="2:65" s="1" customFormat="1" ht="11.25">
      <c r="B229" s="33"/>
      <c r="D229" s="140" t="s">
        <v>175</v>
      </c>
      <c r="F229" s="141" t="s">
        <v>368</v>
      </c>
      <c r="I229" s="142"/>
      <c r="L229" s="33"/>
      <c r="M229" s="143"/>
      <c r="U229" s="54"/>
      <c r="AT229" s="18" t="s">
        <v>175</v>
      </c>
      <c r="AU229" s="18" t="s">
        <v>173</v>
      </c>
    </row>
    <row r="230" spans="2:65" s="12" customFormat="1" ht="11.25">
      <c r="B230" s="144"/>
      <c r="D230" s="145" t="s">
        <v>177</v>
      </c>
      <c r="E230" s="146" t="s">
        <v>19</v>
      </c>
      <c r="F230" s="147" t="s">
        <v>369</v>
      </c>
      <c r="H230" s="148">
        <v>5.0000000000000001E-3</v>
      </c>
      <c r="I230" s="149"/>
      <c r="L230" s="144"/>
      <c r="M230" s="150"/>
      <c r="U230" s="151"/>
      <c r="AT230" s="146" t="s">
        <v>177</v>
      </c>
      <c r="AU230" s="146" t="s">
        <v>173</v>
      </c>
      <c r="AV230" s="12" t="s">
        <v>82</v>
      </c>
      <c r="AW230" s="12" t="s">
        <v>33</v>
      </c>
      <c r="AX230" s="12" t="s">
        <v>80</v>
      </c>
      <c r="AY230" s="146" t="s">
        <v>164</v>
      </c>
    </row>
    <row r="231" spans="2:65" s="11" customFormat="1" ht="22.9" customHeight="1">
      <c r="B231" s="115"/>
      <c r="D231" s="116" t="s">
        <v>71</v>
      </c>
      <c r="E231" s="125" t="s">
        <v>206</v>
      </c>
      <c r="F231" s="125" t="s">
        <v>370</v>
      </c>
      <c r="I231" s="118"/>
      <c r="J231" s="126">
        <f>BK231</f>
        <v>0</v>
      </c>
      <c r="L231" s="115"/>
      <c r="M231" s="120"/>
      <c r="P231" s="121">
        <f>P232+P265+P287+P302</f>
        <v>0</v>
      </c>
      <c r="R231" s="121">
        <f>R232+R265+R287+R302</f>
        <v>2.42366693</v>
      </c>
      <c r="T231" s="121">
        <f>T232+T265+T287+T302</f>
        <v>2.208E-4</v>
      </c>
      <c r="U231" s="122"/>
      <c r="AR231" s="116" t="s">
        <v>80</v>
      </c>
      <c r="AT231" s="123" t="s">
        <v>71</v>
      </c>
      <c r="AU231" s="123" t="s">
        <v>80</v>
      </c>
      <c r="AY231" s="116" t="s">
        <v>164</v>
      </c>
      <c r="BK231" s="124">
        <f>BK232+BK265+BK287+BK302</f>
        <v>0</v>
      </c>
    </row>
    <row r="232" spans="2:65" s="11" customFormat="1" ht="20.85" customHeight="1">
      <c r="B232" s="115"/>
      <c r="D232" s="116" t="s">
        <v>71</v>
      </c>
      <c r="E232" s="125" t="s">
        <v>371</v>
      </c>
      <c r="F232" s="125" t="s">
        <v>372</v>
      </c>
      <c r="I232" s="118"/>
      <c r="J232" s="126">
        <f>BK232</f>
        <v>0</v>
      </c>
      <c r="L232" s="115"/>
      <c r="M232" s="120"/>
      <c r="P232" s="121">
        <f>SUM(P233:P264)</f>
        <v>0</v>
      </c>
      <c r="R232" s="121">
        <f>SUM(R233:R264)</f>
        <v>0.28612096000000004</v>
      </c>
      <c r="T232" s="121">
        <f>SUM(T233:T264)</f>
        <v>2.064E-4</v>
      </c>
      <c r="U232" s="122"/>
      <c r="AR232" s="116" t="s">
        <v>80</v>
      </c>
      <c r="AT232" s="123" t="s">
        <v>71</v>
      </c>
      <c r="AU232" s="123" t="s">
        <v>82</v>
      </c>
      <c r="AY232" s="116" t="s">
        <v>164</v>
      </c>
      <c r="BK232" s="124">
        <f>SUM(BK233:BK264)</f>
        <v>0</v>
      </c>
    </row>
    <row r="233" spans="2:65" s="1" customFormat="1" ht="16.5" customHeight="1">
      <c r="B233" s="33"/>
      <c r="C233" s="127" t="s">
        <v>373</v>
      </c>
      <c r="D233" s="127" t="s">
        <v>167</v>
      </c>
      <c r="E233" s="128" t="s">
        <v>374</v>
      </c>
      <c r="F233" s="129" t="s">
        <v>375</v>
      </c>
      <c r="G233" s="130" t="s">
        <v>170</v>
      </c>
      <c r="H233" s="131">
        <v>39.764000000000003</v>
      </c>
      <c r="I233" s="132"/>
      <c r="J233" s="133">
        <f>ROUND(I233*H233,1)</f>
        <v>0</v>
      </c>
      <c r="K233" s="129" t="s">
        <v>171</v>
      </c>
      <c r="L233" s="33"/>
      <c r="M233" s="134" t="s">
        <v>19</v>
      </c>
      <c r="N233" s="135" t="s">
        <v>43</v>
      </c>
      <c r="P233" s="136">
        <f>O233*H233</f>
        <v>0</v>
      </c>
      <c r="Q233" s="136">
        <v>2.5999999999999998E-4</v>
      </c>
      <c r="R233" s="136">
        <f>Q233*H233</f>
        <v>1.033864E-2</v>
      </c>
      <c r="S233" s="136">
        <v>0</v>
      </c>
      <c r="T233" s="136">
        <f>S233*H233</f>
        <v>0</v>
      </c>
      <c r="U233" s="137" t="s">
        <v>19</v>
      </c>
      <c r="AR233" s="138" t="s">
        <v>172</v>
      </c>
      <c r="AT233" s="138" t="s">
        <v>167</v>
      </c>
      <c r="AU233" s="138" t="s">
        <v>173</v>
      </c>
      <c r="AY233" s="18" t="s">
        <v>164</v>
      </c>
      <c r="BE233" s="139">
        <f>IF(N233="základní",J233,0)</f>
        <v>0</v>
      </c>
      <c r="BF233" s="139">
        <f>IF(N233="snížená",J233,0)</f>
        <v>0</v>
      </c>
      <c r="BG233" s="139">
        <f>IF(N233="zákl. přenesená",J233,0)</f>
        <v>0</v>
      </c>
      <c r="BH233" s="139">
        <f>IF(N233="sníž. přenesená",J233,0)</f>
        <v>0</v>
      </c>
      <c r="BI233" s="139">
        <f>IF(N233="nulová",J233,0)</f>
        <v>0</v>
      </c>
      <c r="BJ233" s="18" t="s">
        <v>80</v>
      </c>
      <c r="BK233" s="139">
        <f>ROUND(I233*H233,1)</f>
        <v>0</v>
      </c>
      <c r="BL233" s="18" t="s">
        <v>172</v>
      </c>
      <c r="BM233" s="138" t="s">
        <v>376</v>
      </c>
    </row>
    <row r="234" spans="2:65" s="1" customFormat="1" ht="11.25">
      <c r="B234" s="33"/>
      <c r="D234" s="140" t="s">
        <v>175</v>
      </c>
      <c r="F234" s="141" t="s">
        <v>377</v>
      </c>
      <c r="I234" s="142"/>
      <c r="L234" s="33"/>
      <c r="M234" s="143"/>
      <c r="U234" s="54"/>
      <c r="AT234" s="18" t="s">
        <v>175</v>
      </c>
      <c r="AU234" s="18" t="s">
        <v>173</v>
      </c>
    </row>
    <row r="235" spans="2:65" s="12" customFormat="1" ht="11.25">
      <c r="B235" s="144"/>
      <c r="D235" s="145" t="s">
        <v>177</v>
      </c>
      <c r="E235" s="146" t="s">
        <v>19</v>
      </c>
      <c r="F235" s="147" t="s">
        <v>378</v>
      </c>
      <c r="H235" s="148">
        <v>33.119999999999997</v>
      </c>
      <c r="I235" s="149"/>
      <c r="L235" s="144"/>
      <c r="M235" s="150"/>
      <c r="U235" s="151"/>
      <c r="AT235" s="146" t="s">
        <v>177</v>
      </c>
      <c r="AU235" s="146" t="s">
        <v>173</v>
      </c>
      <c r="AV235" s="12" t="s">
        <v>82</v>
      </c>
      <c r="AW235" s="12" t="s">
        <v>33</v>
      </c>
      <c r="AX235" s="12" t="s">
        <v>72</v>
      </c>
      <c r="AY235" s="146" t="s">
        <v>164</v>
      </c>
    </row>
    <row r="236" spans="2:65" s="12" customFormat="1" ht="11.25">
      <c r="B236" s="144"/>
      <c r="D236" s="145" t="s">
        <v>177</v>
      </c>
      <c r="E236" s="146" t="s">
        <v>19</v>
      </c>
      <c r="F236" s="147" t="s">
        <v>379</v>
      </c>
      <c r="H236" s="148">
        <v>-3.016</v>
      </c>
      <c r="I236" s="149"/>
      <c r="L236" s="144"/>
      <c r="M236" s="150"/>
      <c r="U236" s="151"/>
      <c r="AT236" s="146" t="s">
        <v>177</v>
      </c>
      <c r="AU236" s="146" t="s">
        <v>173</v>
      </c>
      <c r="AV236" s="12" t="s">
        <v>82</v>
      </c>
      <c r="AW236" s="12" t="s">
        <v>33</v>
      </c>
      <c r="AX236" s="12" t="s">
        <v>72</v>
      </c>
      <c r="AY236" s="146" t="s">
        <v>164</v>
      </c>
    </row>
    <row r="237" spans="2:65" s="12" customFormat="1" ht="11.25">
      <c r="B237" s="144"/>
      <c r="D237" s="145" t="s">
        <v>177</v>
      </c>
      <c r="E237" s="146" t="s">
        <v>19</v>
      </c>
      <c r="F237" s="147" t="s">
        <v>380</v>
      </c>
      <c r="H237" s="148">
        <v>0.54</v>
      </c>
      <c r="I237" s="149"/>
      <c r="L237" s="144"/>
      <c r="M237" s="150"/>
      <c r="U237" s="151"/>
      <c r="AT237" s="146" t="s">
        <v>177</v>
      </c>
      <c r="AU237" s="146" t="s">
        <v>173</v>
      </c>
      <c r="AV237" s="12" t="s">
        <v>82</v>
      </c>
      <c r="AW237" s="12" t="s">
        <v>33</v>
      </c>
      <c r="AX237" s="12" t="s">
        <v>72</v>
      </c>
      <c r="AY237" s="146" t="s">
        <v>164</v>
      </c>
    </row>
    <row r="238" spans="2:65" s="14" customFormat="1" ht="11.25">
      <c r="B238" s="169"/>
      <c r="D238" s="145" t="s">
        <v>177</v>
      </c>
      <c r="E238" s="170" t="s">
        <v>19</v>
      </c>
      <c r="F238" s="171" t="s">
        <v>381</v>
      </c>
      <c r="H238" s="172">
        <v>30.643999999999998</v>
      </c>
      <c r="I238" s="173"/>
      <c r="L238" s="169"/>
      <c r="M238" s="174"/>
      <c r="U238" s="175"/>
      <c r="AT238" s="170" t="s">
        <v>177</v>
      </c>
      <c r="AU238" s="170" t="s">
        <v>173</v>
      </c>
      <c r="AV238" s="14" t="s">
        <v>173</v>
      </c>
      <c r="AW238" s="14" t="s">
        <v>33</v>
      </c>
      <c r="AX238" s="14" t="s">
        <v>72</v>
      </c>
      <c r="AY238" s="170" t="s">
        <v>164</v>
      </c>
    </row>
    <row r="239" spans="2:65" s="12" customFormat="1" ht="11.25">
      <c r="B239" s="144"/>
      <c r="D239" s="145" t="s">
        <v>177</v>
      </c>
      <c r="E239" s="146" t="s">
        <v>19</v>
      </c>
      <c r="F239" s="147" t="s">
        <v>382</v>
      </c>
      <c r="H239" s="148">
        <v>9.1199999999999992</v>
      </c>
      <c r="I239" s="149"/>
      <c r="L239" s="144"/>
      <c r="M239" s="150"/>
      <c r="U239" s="151"/>
      <c r="AT239" s="146" t="s">
        <v>177</v>
      </c>
      <c r="AU239" s="146" t="s">
        <v>173</v>
      </c>
      <c r="AV239" s="12" t="s">
        <v>82</v>
      </c>
      <c r="AW239" s="12" t="s">
        <v>33</v>
      </c>
      <c r="AX239" s="12" t="s">
        <v>72</v>
      </c>
      <c r="AY239" s="146" t="s">
        <v>164</v>
      </c>
    </row>
    <row r="240" spans="2:65" s="14" customFormat="1" ht="11.25">
      <c r="B240" s="169"/>
      <c r="D240" s="145" t="s">
        <v>177</v>
      </c>
      <c r="E240" s="170" t="s">
        <v>19</v>
      </c>
      <c r="F240" s="171" t="s">
        <v>383</v>
      </c>
      <c r="H240" s="172">
        <v>9.1199999999999992</v>
      </c>
      <c r="I240" s="173"/>
      <c r="L240" s="169"/>
      <c r="M240" s="174"/>
      <c r="U240" s="175"/>
      <c r="AT240" s="170" t="s">
        <v>177</v>
      </c>
      <c r="AU240" s="170" t="s">
        <v>173</v>
      </c>
      <c r="AV240" s="14" t="s">
        <v>173</v>
      </c>
      <c r="AW240" s="14" t="s">
        <v>33</v>
      </c>
      <c r="AX240" s="14" t="s">
        <v>72</v>
      </c>
      <c r="AY240" s="170" t="s">
        <v>164</v>
      </c>
    </row>
    <row r="241" spans="2:65" s="13" customFormat="1" ht="11.25">
      <c r="B241" s="162"/>
      <c r="D241" s="145" t="s">
        <v>177</v>
      </c>
      <c r="E241" s="163" t="s">
        <v>19</v>
      </c>
      <c r="F241" s="164" t="s">
        <v>241</v>
      </c>
      <c r="H241" s="165">
        <v>39.763999999999996</v>
      </c>
      <c r="I241" s="166"/>
      <c r="L241" s="162"/>
      <c r="M241" s="167"/>
      <c r="U241" s="168"/>
      <c r="AT241" s="163" t="s">
        <v>177</v>
      </c>
      <c r="AU241" s="163" t="s">
        <v>173</v>
      </c>
      <c r="AV241" s="13" t="s">
        <v>172</v>
      </c>
      <c r="AW241" s="13" t="s">
        <v>33</v>
      </c>
      <c r="AX241" s="13" t="s">
        <v>80</v>
      </c>
      <c r="AY241" s="163" t="s">
        <v>164</v>
      </c>
    </row>
    <row r="242" spans="2:65" s="1" customFormat="1" ht="24.2" customHeight="1">
      <c r="B242" s="33"/>
      <c r="C242" s="127" t="s">
        <v>319</v>
      </c>
      <c r="D242" s="127" t="s">
        <v>167</v>
      </c>
      <c r="E242" s="128" t="s">
        <v>384</v>
      </c>
      <c r="F242" s="129" t="s">
        <v>385</v>
      </c>
      <c r="G242" s="130" t="s">
        <v>170</v>
      </c>
      <c r="H242" s="131">
        <v>30.643999999999998</v>
      </c>
      <c r="I242" s="132"/>
      <c r="J242" s="133">
        <f>ROUND(I242*H242,1)</f>
        <v>0</v>
      </c>
      <c r="K242" s="129" t="s">
        <v>171</v>
      </c>
      <c r="L242" s="33"/>
      <c r="M242" s="134" t="s">
        <v>19</v>
      </c>
      <c r="N242" s="135" t="s">
        <v>43</v>
      </c>
      <c r="P242" s="136">
        <f>O242*H242</f>
        <v>0</v>
      </c>
      <c r="Q242" s="136">
        <v>4.3800000000000002E-3</v>
      </c>
      <c r="R242" s="136">
        <f>Q242*H242</f>
        <v>0.13422071999999999</v>
      </c>
      <c r="S242" s="136">
        <v>0</v>
      </c>
      <c r="T242" s="136">
        <f>S242*H242</f>
        <v>0</v>
      </c>
      <c r="U242" s="137" t="s">
        <v>19</v>
      </c>
      <c r="AR242" s="138" t="s">
        <v>172</v>
      </c>
      <c r="AT242" s="138" t="s">
        <v>167</v>
      </c>
      <c r="AU242" s="138" t="s">
        <v>173</v>
      </c>
      <c r="AY242" s="18" t="s">
        <v>164</v>
      </c>
      <c r="BE242" s="139">
        <f>IF(N242="základní",J242,0)</f>
        <v>0</v>
      </c>
      <c r="BF242" s="139">
        <f>IF(N242="snížená",J242,0)</f>
        <v>0</v>
      </c>
      <c r="BG242" s="139">
        <f>IF(N242="zákl. přenesená",J242,0)</f>
        <v>0</v>
      </c>
      <c r="BH242" s="139">
        <f>IF(N242="sníž. přenesená",J242,0)</f>
        <v>0</v>
      </c>
      <c r="BI242" s="139">
        <f>IF(N242="nulová",J242,0)</f>
        <v>0</v>
      </c>
      <c r="BJ242" s="18" t="s">
        <v>80</v>
      </c>
      <c r="BK242" s="139">
        <f>ROUND(I242*H242,1)</f>
        <v>0</v>
      </c>
      <c r="BL242" s="18" t="s">
        <v>172</v>
      </c>
      <c r="BM242" s="138" t="s">
        <v>386</v>
      </c>
    </row>
    <row r="243" spans="2:65" s="1" customFormat="1" ht="11.25">
      <c r="B243" s="33"/>
      <c r="D243" s="140" t="s">
        <v>175</v>
      </c>
      <c r="F243" s="141" t="s">
        <v>387</v>
      </c>
      <c r="I243" s="142"/>
      <c r="L243" s="33"/>
      <c r="M243" s="143"/>
      <c r="U243" s="54"/>
      <c r="AT243" s="18" t="s">
        <v>175</v>
      </c>
      <c r="AU243" s="18" t="s">
        <v>173</v>
      </c>
    </row>
    <row r="244" spans="2:65" s="12" customFormat="1" ht="11.25">
      <c r="B244" s="144"/>
      <c r="D244" s="145" t="s">
        <v>177</v>
      </c>
      <c r="E244" s="146" t="s">
        <v>19</v>
      </c>
      <c r="F244" s="147" t="s">
        <v>378</v>
      </c>
      <c r="H244" s="148">
        <v>33.119999999999997</v>
      </c>
      <c r="I244" s="149"/>
      <c r="L244" s="144"/>
      <c r="M244" s="150"/>
      <c r="U244" s="151"/>
      <c r="AT244" s="146" t="s">
        <v>177</v>
      </c>
      <c r="AU244" s="146" t="s">
        <v>173</v>
      </c>
      <c r="AV244" s="12" t="s">
        <v>82</v>
      </c>
      <c r="AW244" s="12" t="s">
        <v>33</v>
      </c>
      <c r="AX244" s="12" t="s">
        <v>72</v>
      </c>
      <c r="AY244" s="146" t="s">
        <v>164</v>
      </c>
    </row>
    <row r="245" spans="2:65" s="12" customFormat="1" ht="11.25">
      <c r="B245" s="144"/>
      <c r="D245" s="145" t="s">
        <v>177</v>
      </c>
      <c r="E245" s="146" t="s">
        <v>19</v>
      </c>
      <c r="F245" s="147" t="s">
        <v>379</v>
      </c>
      <c r="H245" s="148">
        <v>-3.016</v>
      </c>
      <c r="I245" s="149"/>
      <c r="L245" s="144"/>
      <c r="M245" s="150"/>
      <c r="U245" s="151"/>
      <c r="AT245" s="146" t="s">
        <v>177</v>
      </c>
      <c r="AU245" s="146" t="s">
        <v>173</v>
      </c>
      <c r="AV245" s="12" t="s">
        <v>82</v>
      </c>
      <c r="AW245" s="12" t="s">
        <v>33</v>
      </c>
      <c r="AX245" s="12" t="s">
        <v>72</v>
      </c>
      <c r="AY245" s="146" t="s">
        <v>164</v>
      </c>
    </row>
    <row r="246" spans="2:65" s="12" customFormat="1" ht="11.25">
      <c r="B246" s="144"/>
      <c r="D246" s="145" t="s">
        <v>177</v>
      </c>
      <c r="E246" s="146" t="s">
        <v>19</v>
      </c>
      <c r="F246" s="147" t="s">
        <v>380</v>
      </c>
      <c r="H246" s="148">
        <v>0.54</v>
      </c>
      <c r="I246" s="149"/>
      <c r="L246" s="144"/>
      <c r="M246" s="150"/>
      <c r="U246" s="151"/>
      <c r="AT246" s="146" t="s">
        <v>177</v>
      </c>
      <c r="AU246" s="146" t="s">
        <v>173</v>
      </c>
      <c r="AV246" s="12" t="s">
        <v>82</v>
      </c>
      <c r="AW246" s="12" t="s">
        <v>33</v>
      </c>
      <c r="AX246" s="12" t="s">
        <v>72</v>
      </c>
      <c r="AY246" s="146" t="s">
        <v>164</v>
      </c>
    </row>
    <row r="247" spans="2:65" s="14" customFormat="1" ht="11.25">
      <c r="B247" s="169"/>
      <c r="D247" s="145" t="s">
        <v>177</v>
      </c>
      <c r="E247" s="170" t="s">
        <v>19</v>
      </c>
      <c r="F247" s="171" t="s">
        <v>381</v>
      </c>
      <c r="H247" s="172">
        <v>30.643999999999998</v>
      </c>
      <c r="I247" s="173"/>
      <c r="L247" s="169"/>
      <c r="M247" s="174"/>
      <c r="U247" s="175"/>
      <c r="AT247" s="170" t="s">
        <v>177</v>
      </c>
      <c r="AU247" s="170" t="s">
        <v>173</v>
      </c>
      <c r="AV247" s="14" t="s">
        <v>173</v>
      </c>
      <c r="AW247" s="14" t="s">
        <v>33</v>
      </c>
      <c r="AX247" s="14" t="s">
        <v>72</v>
      </c>
      <c r="AY247" s="170" t="s">
        <v>164</v>
      </c>
    </row>
    <row r="248" spans="2:65" s="13" customFormat="1" ht="11.25">
      <c r="B248" s="162"/>
      <c r="D248" s="145" t="s">
        <v>177</v>
      </c>
      <c r="E248" s="163" t="s">
        <v>19</v>
      </c>
      <c r="F248" s="164" t="s">
        <v>241</v>
      </c>
      <c r="H248" s="165">
        <v>30.643999999999998</v>
      </c>
      <c r="I248" s="166"/>
      <c r="L248" s="162"/>
      <c r="M248" s="167"/>
      <c r="U248" s="168"/>
      <c r="AT248" s="163" t="s">
        <v>177</v>
      </c>
      <c r="AU248" s="163" t="s">
        <v>173</v>
      </c>
      <c r="AV248" s="13" t="s">
        <v>172</v>
      </c>
      <c r="AW248" s="13" t="s">
        <v>33</v>
      </c>
      <c r="AX248" s="13" t="s">
        <v>80</v>
      </c>
      <c r="AY248" s="163" t="s">
        <v>164</v>
      </c>
    </row>
    <row r="249" spans="2:65" s="1" customFormat="1" ht="21.75" customHeight="1">
      <c r="B249" s="33"/>
      <c r="C249" s="127" t="s">
        <v>388</v>
      </c>
      <c r="D249" s="127" t="s">
        <v>167</v>
      </c>
      <c r="E249" s="128" t="s">
        <v>389</v>
      </c>
      <c r="F249" s="129" t="s">
        <v>390</v>
      </c>
      <c r="G249" s="130" t="s">
        <v>170</v>
      </c>
      <c r="H249" s="131">
        <v>9.1199999999999992</v>
      </c>
      <c r="I249" s="132"/>
      <c r="J249" s="133">
        <f>ROUND(I249*H249,1)</f>
        <v>0</v>
      </c>
      <c r="K249" s="129" t="s">
        <v>171</v>
      </c>
      <c r="L249" s="33"/>
      <c r="M249" s="134" t="s">
        <v>19</v>
      </c>
      <c r="N249" s="135" t="s">
        <v>43</v>
      </c>
      <c r="P249" s="136">
        <f>O249*H249</f>
        <v>0</v>
      </c>
      <c r="Q249" s="136">
        <v>1.0499999999999999E-3</v>
      </c>
      <c r="R249" s="136">
        <f>Q249*H249</f>
        <v>9.5759999999999994E-3</v>
      </c>
      <c r="S249" s="136">
        <v>0</v>
      </c>
      <c r="T249" s="136">
        <f>S249*H249</f>
        <v>0</v>
      </c>
      <c r="U249" s="137" t="s">
        <v>19</v>
      </c>
      <c r="AR249" s="138" t="s">
        <v>172</v>
      </c>
      <c r="AT249" s="138" t="s">
        <v>167</v>
      </c>
      <c r="AU249" s="138" t="s">
        <v>173</v>
      </c>
      <c r="AY249" s="18" t="s">
        <v>164</v>
      </c>
      <c r="BE249" s="139">
        <f>IF(N249="základní",J249,0)</f>
        <v>0</v>
      </c>
      <c r="BF249" s="139">
        <f>IF(N249="snížená",J249,0)</f>
        <v>0</v>
      </c>
      <c r="BG249" s="139">
        <f>IF(N249="zákl. přenesená",J249,0)</f>
        <v>0</v>
      </c>
      <c r="BH249" s="139">
        <f>IF(N249="sníž. přenesená",J249,0)</f>
        <v>0</v>
      </c>
      <c r="BI249" s="139">
        <f>IF(N249="nulová",J249,0)</f>
        <v>0</v>
      </c>
      <c r="BJ249" s="18" t="s">
        <v>80</v>
      </c>
      <c r="BK249" s="139">
        <f>ROUND(I249*H249,1)</f>
        <v>0</v>
      </c>
      <c r="BL249" s="18" t="s">
        <v>172</v>
      </c>
      <c r="BM249" s="138" t="s">
        <v>391</v>
      </c>
    </row>
    <row r="250" spans="2:65" s="1" customFormat="1" ht="11.25">
      <c r="B250" s="33"/>
      <c r="D250" s="140" t="s">
        <v>175</v>
      </c>
      <c r="F250" s="141" t="s">
        <v>392</v>
      </c>
      <c r="I250" s="142"/>
      <c r="L250" s="33"/>
      <c r="M250" s="143"/>
      <c r="U250" s="54"/>
      <c r="AT250" s="18" t="s">
        <v>175</v>
      </c>
      <c r="AU250" s="18" t="s">
        <v>173</v>
      </c>
    </row>
    <row r="251" spans="2:65" s="12" customFormat="1" ht="11.25">
      <c r="B251" s="144"/>
      <c r="D251" s="145" t="s">
        <v>177</v>
      </c>
      <c r="E251" s="146" t="s">
        <v>19</v>
      </c>
      <c r="F251" s="147" t="s">
        <v>393</v>
      </c>
      <c r="H251" s="148">
        <v>9.1199999999999992</v>
      </c>
      <c r="I251" s="149"/>
      <c r="L251" s="144"/>
      <c r="M251" s="150"/>
      <c r="U251" s="151"/>
      <c r="AT251" s="146" t="s">
        <v>177</v>
      </c>
      <c r="AU251" s="146" t="s">
        <v>173</v>
      </c>
      <c r="AV251" s="12" t="s">
        <v>82</v>
      </c>
      <c r="AW251" s="12" t="s">
        <v>33</v>
      </c>
      <c r="AX251" s="12" t="s">
        <v>80</v>
      </c>
      <c r="AY251" s="146" t="s">
        <v>164</v>
      </c>
    </row>
    <row r="252" spans="2:65" s="1" customFormat="1" ht="16.5" customHeight="1">
      <c r="B252" s="33"/>
      <c r="C252" s="127" t="s">
        <v>394</v>
      </c>
      <c r="D252" s="127" t="s">
        <v>167</v>
      </c>
      <c r="E252" s="128" t="s">
        <v>395</v>
      </c>
      <c r="F252" s="129" t="s">
        <v>396</v>
      </c>
      <c r="G252" s="130" t="s">
        <v>170</v>
      </c>
      <c r="H252" s="131">
        <v>39.764000000000003</v>
      </c>
      <c r="I252" s="132"/>
      <c r="J252" s="133">
        <f>ROUND(I252*H252,1)</f>
        <v>0</v>
      </c>
      <c r="K252" s="129" t="s">
        <v>171</v>
      </c>
      <c r="L252" s="33"/>
      <c r="M252" s="134" t="s">
        <v>19</v>
      </c>
      <c r="N252" s="135" t="s">
        <v>43</v>
      </c>
      <c r="P252" s="136">
        <f>O252*H252</f>
        <v>0</v>
      </c>
      <c r="Q252" s="136">
        <v>3.0000000000000001E-3</v>
      </c>
      <c r="R252" s="136">
        <f>Q252*H252</f>
        <v>0.11929200000000001</v>
      </c>
      <c r="S252" s="136">
        <v>0</v>
      </c>
      <c r="T252" s="136">
        <f>S252*H252</f>
        <v>0</v>
      </c>
      <c r="U252" s="137" t="s">
        <v>19</v>
      </c>
      <c r="AR252" s="138" t="s">
        <v>172</v>
      </c>
      <c r="AT252" s="138" t="s">
        <v>167</v>
      </c>
      <c r="AU252" s="138" t="s">
        <v>173</v>
      </c>
      <c r="AY252" s="18" t="s">
        <v>164</v>
      </c>
      <c r="BE252" s="139">
        <f>IF(N252="základní",J252,0)</f>
        <v>0</v>
      </c>
      <c r="BF252" s="139">
        <f>IF(N252="snížená",J252,0)</f>
        <v>0</v>
      </c>
      <c r="BG252" s="139">
        <f>IF(N252="zákl. přenesená",J252,0)</f>
        <v>0</v>
      </c>
      <c r="BH252" s="139">
        <f>IF(N252="sníž. přenesená",J252,0)</f>
        <v>0</v>
      </c>
      <c r="BI252" s="139">
        <f>IF(N252="nulová",J252,0)</f>
        <v>0</v>
      </c>
      <c r="BJ252" s="18" t="s">
        <v>80</v>
      </c>
      <c r="BK252" s="139">
        <f>ROUND(I252*H252,1)</f>
        <v>0</v>
      </c>
      <c r="BL252" s="18" t="s">
        <v>172</v>
      </c>
      <c r="BM252" s="138" t="s">
        <v>397</v>
      </c>
    </row>
    <row r="253" spans="2:65" s="1" customFormat="1" ht="11.25">
      <c r="B253" s="33"/>
      <c r="D253" s="140" t="s">
        <v>175</v>
      </c>
      <c r="F253" s="141" t="s">
        <v>398</v>
      </c>
      <c r="I253" s="142"/>
      <c r="L253" s="33"/>
      <c r="M253" s="143"/>
      <c r="U253" s="54"/>
      <c r="AT253" s="18" t="s">
        <v>175</v>
      </c>
      <c r="AU253" s="18" t="s">
        <v>173</v>
      </c>
    </row>
    <row r="254" spans="2:65" s="12" customFormat="1" ht="11.25">
      <c r="B254" s="144"/>
      <c r="D254" s="145" t="s">
        <v>177</v>
      </c>
      <c r="E254" s="146" t="s">
        <v>19</v>
      </c>
      <c r="F254" s="147" t="s">
        <v>378</v>
      </c>
      <c r="H254" s="148">
        <v>33.119999999999997</v>
      </c>
      <c r="I254" s="149"/>
      <c r="L254" s="144"/>
      <c r="M254" s="150"/>
      <c r="U254" s="151"/>
      <c r="AT254" s="146" t="s">
        <v>177</v>
      </c>
      <c r="AU254" s="146" t="s">
        <v>173</v>
      </c>
      <c r="AV254" s="12" t="s">
        <v>82</v>
      </c>
      <c r="AW254" s="12" t="s">
        <v>33</v>
      </c>
      <c r="AX254" s="12" t="s">
        <v>72</v>
      </c>
      <c r="AY254" s="146" t="s">
        <v>164</v>
      </c>
    </row>
    <row r="255" spans="2:65" s="12" customFormat="1" ht="11.25">
      <c r="B255" s="144"/>
      <c r="D255" s="145" t="s">
        <v>177</v>
      </c>
      <c r="E255" s="146" t="s">
        <v>19</v>
      </c>
      <c r="F255" s="147" t="s">
        <v>379</v>
      </c>
      <c r="H255" s="148">
        <v>-3.016</v>
      </c>
      <c r="I255" s="149"/>
      <c r="L255" s="144"/>
      <c r="M255" s="150"/>
      <c r="U255" s="151"/>
      <c r="AT255" s="146" t="s">
        <v>177</v>
      </c>
      <c r="AU255" s="146" t="s">
        <v>173</v>
      </c>
      <c r="AV255" s="12" t="s">
        <v>82</v>
      </c>
      <c r="AW255" s="12" t="s">
        <v>33</v>
      </c>
      <c r="AX255" s="12" t="s">
        <v>72</v>
      </c>
      <c r="AY255" s="146" t="s">
        <v>164</v>
      </c>
    </row>
    <row r="256" spans="2:65" s="12" customFormat="1" ht="11.25">
      <c r="B256" s="144"/>
      <c r="D256" s="145" t="s">
        <v>177</v>
      </c>
      <c r="E256" s="146" t="s">
        <v>19</v>
      </c>
      <c r="F256" s="147" t="s">
        <v>380</v>
      </c>
      <c r="H256" s="148">
        <v>0.54</v>
      </c>
      <c r="I256" s="149"/>
      <c r="L256" s="144"/>
      <c r="M256" s="150"/>
      <c r="U256" s="151"/>
      <c r="AT256" s="146" t="s">
        <v>177</v>
      </c>
      <c r="AU256" s="146" t="s">
        <v>173</v>
      </c>
      <c r="AV256" s="12" t="s">
        <v>82</v>
      </c>
      <c r="AW256" s="12" t="s">
        <v>33</v>
      </c>
      <c r="AX256" s="12" t="s">
        <v>72</v>
      </c>
      <c r="AY256" s="146" t="s">
        <v>164</v>
      </c>
    </row>
    <row r="257" spans="2:65" s="14" customFormat="1" ht="11.25">
      <c r="B257" s="169"/>
      <c r="D257" s="145" t="s">
        <v>177</v>
      </c>
      <c r="E257" s="170" t="s">
        <v>19</v>
      </c>
      <c r="F257" s="171" t="s">
        <v>381</v>
      </c>
      <c r="H257" s="172">
        <v>30.643999999999998</v>
      </c>
      <c r="I257" s="173"/>
      <c r="L257" s="169"/>
      <c r="M257" s="174"/>
      <c r="U257" s="175"/>
      <c r="AT257" s="170" t="s">
        <v>177</v>
      </c>
      <c r="AU257" s="170" t="s">
        <v>173</v>
      </c>
      <c r="AV257" s="14" t="s">
        <v>173</v>
      </c>
      <c r="AW257" s="14" t="s">
        <v>33</v>
      </c>
      <c r="AX257" s="14" t="s">
        <v>72</v>
      </c>
      <c r="AY257" s="170" t="s">
        <v>164</v>
      </c>
    </row>
    <row r="258" spans="2:65" s="12" customFormat="1" ht="11.25">
      <c r="B258" s="144"/>
      <c r="D258" s="145" t="s">
        <v>177</v>
      </c>
      <c r="E258" s="146" t="s">
        <v>19</v>
      </c>
      <c r="F258" s="147" t="s">
        <v>382</v>
      </c>
      <c r="H258" s="148">
        <v>9.1199999999999992</v>
      </c>
      <c r="I258" s="149"/>
      <c r="L258" s="144"/>
      <c r="M258" s="150"/>
      <c r="U258" s="151"/>
      <c r="AT258" s="146" t="s">
        <v>177</v>
      </c>
      <c r="AU258" s="146" t="s">
        <v>173</v>
      </c>
      <c r="AV258" s="12" t="s">
        <v>82</v>
      </c>
      <c r="AW258" s="12" t="s">
        <v>33</v>
      </c>
      <c r="AX258" s="12" t="s">
        <v>72</v>
      </c>
      <c r="AY258" s="146" t="s">
        <v>164</v>
      </c>
    </row>
    <row r="259" spans="2:65" s="14" customFormat="1" ht="11.25">
      <c r="B259" s="169"/>
      <c r="D259" s="145" t="s">
        <v>177</v>
      </c>
      <c r="E259" s="170" t="s">
        <v>19</v>
      </c>
      <c r="F259" s="171" t="s">
        <v>383</v>
      </c>
      <c r="H259" s="172">
        <v>9.1199999999999992</v>
      </c>
      <c r="I259" s="173"/>
      <c r="L259" s="169"/>
      <c r="M259" s="174"/>
      <c r="U259" s="175"/>
      <c r="AT259" s="170" t="s">
        <v>177</v>
      </c>
      <c r="AU259" s="170" t="s">
        <v>173</v>
      </c>
      <c r="AV259" s="14" t="s">
        <v>173</v>
      </c>
      <c r="AW259" s="14" t="s">
        <v>33</v>
      </c>
      <c r="AX259" s="14" t="s">
        <v>72</v>
      </c>
      <c r="AY259" s="170" t="s">
        <v>164</v>
      </c>
    </row>
    <row r="260" spans="2:65" s="13" customFormat="1" ht="11.25">
      <c r="B260" s="162"/>
      <c r="D260" s="145" t="s">
        <v>177</v>
      </c>
      <c r="E260" s="163" t="s">
        <v>19</v>
      </c>
      <c r="F260" s="164" t="s">
        <v>241</v>
      </c>
      <c r="H260" s="165">
        <v>39.763999999999996</v>
      </c>
      <c r="I260" s="166"/>
      <c r="L260" s="162"/>
      <c r="M260" s="167"/>
      <c r="U260" s="168"/>
      <c r="AT260" s="163" t="s">
        <v>177</v>
      </c>
      <c r="AU260" s="163" t="s">
        <v>173</v>
      </c>
      <c r="AV260" s="13" t="s">
        <v>172</v>
      </c>
      <c r="AW260" s="13" t="s">
        <v>33</v>
      </c>
      <c r="AX260" s="13" t="s">
        <v>80</v>
      </c>
      <c r="AY260" s="163" t="s">
        <v>164</v>
      </c>
    </row>
    <row r="261" spans="2:65" s="1" customFormat="1" ht="16.5" customHeight="1">
      <c r="B261" s="33"/>
      <c r="C261" s="127" t="s">
        <v>399</v>
      </c>
      <c r="D261" s="127" t="s">
        <v>167</v>
      </c>
      <c r="E261" s="128" t="s">
        <v>400</v>
      </c>
      <c r="F261" s="129" t="s">
        <v>401</v>
      </c>
      <c r="G261" s="130" t="s">
        <v>314</v>
      </c>
      <c r="H261" s="131">
        <v>1.2</v>
      </c>
      <c r="I261" s="132"/>
      <c r="J261" s="133">
        <f>ROUND(I261*H261,1)</f>
        <v>0</v>
      </c>
      <c r="K261" s="129" t="s">
        <v>19</v>
      </c>
      <c r="L261" s="33"/>
      <c r="M261" s="134" t="s">
        <v>19</v>
      </c>
      <c r="N261" s="135" t="s">
        <v>43</v>
      </c>
      <c r="P261" s="136">
        <f>O261*H261</f>
        <v>0</v>
      </c>
      <c r="Q261" s="136">
        <v>1.0319999999999999E-2</v>
      </c>
      <c r="R261" s="136">
        <f>Q261*H261</f>
        <v>1.2383999999999999E-2</v>
      </c>
      <c r="S261" s="136">
        <v>0</v>
      </c>
      <c r="T261" s="136">
        <f>S261*H261</f>
        <v>0</v>
      </c>
      <c r="U261" s="137" t="s">
        <v>19</v>
      </c>
      <c r="AR261" s="138" t="s">
        <v>172</v>
      </c>
      <c r="AT261" s="138" t="s">
        <v>167</v>
      </c>
      <c r="AU261" s="138" t="s">
        <v>173</v>
      </c>
      <c r="AY261" s="18" t="s">
        <v>164</v>
      </c>
      <c r="BE261" s="139">
        <f>IF(N261="základní",J261,0)</f>
        <v>0</v>
      </c>
      <c r="BF261" s="139">
        <f>IF(N261="snížená",J261,0)</f>
        <v>0</v>
      </c>
      <c r="BG261" s="139">
        <f>IF(N261="zákl. přenesená",J261,0)</f>
        <v>0</v>
      </c>
      <c r="BH261" s="139">
        <f>IF(N261="sníž. přenesená",J261,0)</f>
        <v>0</v>
      </c>
      <c r="BI261" s="139">
        <f>IF(N261="nulová",J261,0)</f>
        <v>0</v>
      </c>
      <c r="BJ261" s="18" t="s">
        <v>80</v>
      </c>
      <c r="BK261" s="139">
        <f>ROUND(I261*H261,1)</f>
        <v>0</v>
      </c>
      <c r="BL261" s="18" t="s">
        <v>172</v>
      </c>
      <c r="BM261" s="138" t="s">
        <v>402</v>
      </c>
    </row>
    <row r="262" spans="2:65" s="1" customFormat="1" ht="21.75" customHeight="1">
      <c r="B262" s="33"/>
      <c r="C262" s="127" t="s">
        <v>403</v>
      </c>
      <c r="D262" s="127" t="s">
        <v>167</v>
      </c>
      <c r="E262" s="128" t="s">
        <v>404</v>
      </c>
      <c r="F262" s="129" t="s">
        <v>405</v>
      </c>
      <c r="G262" s="130" t="s">
        <v>170</v>
      </c>
      <c r="H262" s="131">
        <v>3.44</v>
      </c>
      <c r="I262" s="132"/>
      <c r="J262" s="133">
        <f>ROUND(I262*H262,1)</f>
        <v>0</v>
      </c>
      <c r="K262" s="129" t="s">
        <v>171</v>
      </c>
      <c r="L262" s="33"/>
      <c r="M262" s="134" t="s">
        <v>19</v>
      </c>
      <c r="N262" s="135" t="s">
        <v>43</v>
      </c>
      <c r="P262" s="136">
        <f>O262*H262</f>
        <v>0</v>
      </c>
      <c r="Q262" s="136">
        <v>9.0000000000000006E-5</v>
      </c>
      <c r="R262" s="136">
        <f>Q262*H262</f>
        <v>3.0959999999999999E-4</v>
      </c>
      <c r="S262" s="136">
        <v>6.0000000000000002E-5</v>
      </c>
      <c r="T262" s="136">
        <f>S262*H262</f>
        <v>2.064E-4</v>
      </c>
      <c r="U262" s="137" t="s">
        <v>19</v>
      </c>
      <c r="AR262" s="138" t="s">
        <v>172</v>
      </c>
      <c r="AT262" s="138" t="s">
        <v>167</v>
      </c>
      <c r="AU262" s="138" t="s">
        <v>173</v>
      </c>
      <c r="AY262" s="18" t="s">
        <v>164</v>
      </c>
      <c r="BE262" s="139">
        <f>IF(N262="základní",J262,0)</f>
        <v>0</v>
      </c>
      <c r="BF262" s="139">
        <f>IF(N262="snížená",J262,0)</f>
        <v>0</v>
      </c>
      <c r="BG262" s="139">
        <f>IF(N262="zákl. přenesená",J262,0)</f>
        <v>0</v>
      </c>
      <c r="BH262" s="139">
        <f>IF(N262="sníž. přenesená",J262,0)</f>
        <v>0</v>
      </c>
      <c r="BI262" s="139">
        <f>IF(N262="nulová",J262,0)</f>
        <v>0</v>
      </c>
      <c r="BJ262" s="18" t="s">
        <v>80</v>
      </c>
      <c r="BK262" s="139">
        <f>ROUND(I262*H262,1)</f>
        <v>0</v>
      </c>
      <c r="BL262" s="18" t="s">
        <v>172</v>
      </c>
      <c r="BM262" s="138" t="s">
        <v>406</v>
      </c>
    </row>
    <row r="263" spans="2:65" s="1" customFormat="1" ht="11.25">
      <c r="B263" s="33"/>
      <c r="D263" s="140" t="s">
        <v>175</v>
      </c>
      <c r="F263" s="141" t="s">
        <v>407</v>
      </c>
      <c r="I263" s="142"/>
      <c r="L263" s="33"/>
      <c r="M263" s="143"/>
      <c r="U263" s="54"/>
      <c r="AT263" s="18" t="s">
        <v>175</v>
      </c>
      <c r="AU263" s="18" t="s">
        <v>173</v>
      </c>
    </row>
    <row r="264" spans="2:65" s="12" customFormat="1" ht="11.25">
      <c r="B264" s="144"/>
      <c r="D264" s="145" t="s">
        <v>177</v>
      </c>
      <c r="E264" s="146" t="s">
        <v>19</v>
      </c>
      <c r="F264" s="147" t="s">
        <v>408</v>
      </c>
      <c r="H264" s="148">
        <v>3.44</v>
      </c>
      <c r="I264" s="149"/>
      <c r="L264" s="144"/>
      <c r="M264" s="150"/>
      <c r="U264" s="151"/>
      <c r="AT264" s="146" t="s">
        <v>177</v>
      </c>
      <c r="AU264" s="146" t="s">
        <v>173</v>
      </c>
      <c r="AV264" s="12" t="s">
        <v>82</v>
      </c>
      <c r="AW264" s="12" t="s">
        <v>33</v>
      </c>
      <c r="AX264" s="12" t="s">
        <v>80</v>
      </c>
      <c r="AY264" s="146" t="s">
        <v>164</v>
      </c>
    </row>
    <row r="265" spans="2:65" s="11" customFormat="1" ht="20.85" customHeight="1">
      <c r="B265" s="115"/>
      <c r="D265" s="116" t="s">
        <v>71</v>
      </c>
      <c r="E265" s="125" t="s">
        <v>409</v>
      </c>
      <c r="F265" s="125" t="s">
        <v>410</v>
      </c>
      <c r="I265" s="118"/>
      <c r="J265" s="126">
        <f>BK265</f>
        <v>0</v>
      </c>
      <c r="L265" s="115"/>
      <c r="M265" s="120"/>
      <c r="P265" s="121">
        <f>SUM(P266:P286)</f>
        <v>0</v>
      </c>
      <c r="R265" s="121">
        <f>SUM(R266:R286)</f>
        <v>0.21003645000000001</v>
      </c>
      <c r="T265" s="121">
        <f>SUM(T266:T286)</f>
        <v>1.4400000000000001E-5</v>
      </c>
      <c r="U265" s="122"/>
      <c r="AR265" s="116" t="s">
        <v>80</v>
      </c>
      <c r="AT265" s="123" t="s">
        <v>71</v>
      </c>
      <c r="AU265" s="123" t="s">
        <v>82</v>
      </c>
      <c r="AY265" s="116" t="s">
        <v>164</v>
      </c>
      <c r="BK265" s="124">
        <f>SUM(BK266:BK286)</f>
        <v>0</v>
      </c>
    </row>
    <row r="266" spans="2:65" s="1" customFormat="1" ht="16.5" customHeight="1">
      <c r="B266" s="33"/>
      <c r="C266" s="127" t="s">
        <v>411</v>
      </c>
      <c r="D266" s="127" t="s">
        <v>167</v>
      </c>
      <c r="E266" s="128" t="s">
        <v>412</v>
      </c>
      <c r="F266" s="129" t="s">
        <v>413</v>
      </c>
      <c r="G266" s="130" t="s">
        <v>170</v>
      </c>
      <c r="H266" s="131">
        <v>26.385000000000002</v>
      </c>
      <c r="I266" s="132"/>
      <c r="J266" s="133">
        <f>ROUND(I266*H266,1)</f>
        <v>0</v>
      </c>
      <c r="K266" s="129" t="s">
        <v>171</v>
      </c>
      <c r="L266" s="33"/>
      <c r="M266" s="134" t="s">
        <v>19</v>
      </c>
      <c r="N266" s="135" t="s">
        <v>43</v>
      </c>
      <c r="P266" s="136">
        <f>O266*H266</f>
        <v>0</v>
      </c>
      <c r="Q266" s="136">
        <v>2.5999999999999998E-4</v>
      </c>
      <c r="R266" s="136">
        <f>Q266*H266</f>
        <v>6.8601000000000001E-3</v>
      </c>
      <c r="S266" s="136">
        <v>0</v>
      </c>
      <c r="T266" s="136">
        <f>S266*H266</f>
        <v>0</v>
      </c>
      <c r="U266" s="137" t="s">
        <v>19</v>
      </c>
      <c r="AR266" s="138" t="s">
        <v>172</v>
      </c>
      <c r="AT266" s="138" t="s">
        <v>167</v>
      </c>
      <c r="AU266" s="138" t="s">
        <v>173</v>
      </c>
      <c r="AY266" s="18" t="s">
        <v>164</v>
      </c>
      <c r="BE266" s="139">
        <f>IF(N266="základní",J266,0)</f>
        <v>0</v>
      </c>
      <c r="BF266" s="139">
        <f>IF(N266="snížená",J266,0)</f>
        <v>0</v>
      </c>
      <c r="BG266" s="139">
        <f>IF(N266="zákl. přenesená",J266,0)</f>
        <v>0</v>
      </c>
      <c r="BH266" s="139">
        <f>IF(N266="sníž. přenesená",J266,0)</f>
        <v>0</v>
      </c>
      <c r="BI266" s="139">
        <f>IF(N266="nulová",J266,0)</f>
        <v>0</v>
      </c>
      <c r="BJ266" s="18" t="s">
        <v>80</v>
      </c>
      <c r="BK266" s="139">
        <f>ROUND(I266*H266,1)</f>
        <v>0</v>
      </c>
      <c r="BL266" s="18" t="s">
        <v>172</v>
      </c>
      <c r="BM266" s="138" t="s">
        <v>414</v>
      </c>
    </row>
    <row r="267" spans="2:65" s="1" customFormat="1" ht="11.25">
      <c r="B267" s="33"/>
      <c r="D267" s="140" t="s">
        <v>175</v>
      </c>
      <c r="F267" s="141" t="s">
        <v>415</v>
      </c>
      <c r="I267" s="142"/>
      <c r="L267" s="33"/>
      <c r="M267" s="143"/>
      <c r="U267" s="54"/>
      <c r="AT267" s="18" t="s">
        <v>175</v>
      </c>
      <c r="AU267" s="18" t="s">
        <v>173</v>
      </c>
    </row>
    <row r="268" spans="2:65" s="12" customFormat="1" ht="11.25">
      <c r="B268" s="144"/>
      <c r="D268" s="145" t="s">
        <v>177</v>
      </c>
      <c r="E268" s="146" t="s">
        <v>19</v>
      </c>
      <c r="F268" s="147" t="s">
        <v>416</v>
      </c>
      <c r="H268" s="148">
        <v>24.149000000000001</v>
      </c>
      <c r="I268" s="149"/>
      <c r="L268" s="144"/>
      <c r="M268" s="150"/>
      <c r="U268" s="151"/>
      <c r="AT268" s="146" t="s">
        <v>177</v>
      </c>
      <c r="AU268" s="146" t="s">
        <v>173</v>
      </c>
      <c r="AV268" s="12" t="s">
        <v>82</v>
      </c>
      <c r="AW268" s="12" t="s">
        <v>33</v>
      </c>
      <c r="AX268" s="12" t="s">
        <v>72</v>
      </c>
      <c r="AY268" s="146" t="s">
        <v>164</v>
      </c>
    </row>
    <row r="269" spans="2:65" s="12" customFormat="1" ht="11.25">
      <c r="B269" s="144"/>
      <c r="D269" s="145" t="s">
        <v>177</v>
      </c>
      <c r="E269" s="146" t="s">
        <v>19</v>
      </c>
      <c r="F269" s="147" t="s">
        <v>310</v>
      </c>
      <c r="H269" s="148">
        <v>3.3159999999999998</v>
      </c>
      <c r="I269" s="149"/>
      <c r="L269" s="144"/>
      <c r="M269" s="150"/>
      <c r="U269" s="151"/>
      <c r="AT269" s="146" t="s">
        <v>177</v>
      </c>
      <c r="AU269" s="146" t="s">
        <v>173</v>
      </c>
      <c r="AV269" s="12" t="s">
        <v>82</v>
      </c>
      <c r="AW269" s="12" t="s">
        <v>33</v>
      </c>
      <c r="AX269" s="12" t="s">
        <v>72</v>
      </c>
      <c r="AY269" s="146" t="s">
        <v>164</v>
      </c>
    </row>
    <row r="270" spans="2:65" s="12" customFormat="1" ht="11.25">
      <c r="B270" s="144"/>
      <c r="D270" s="145" t="s">
        <v>177</v>
      </c>
      <c r="E270" s="146" t="s">
        <v>19</v>
      </c>
      <c r="F270" s="147" t="s">
        <v>309</v>
      </c>
      <c r="H270" s="148">
        <v>-1.44</v>
      </c>
      <c r="I270" s="149"/>
      <c r="L270" s="144"/>
      <c r="M270" s="150"/>
      <c r="U270" s="151"/>
      <c r="AT270" s="146" t="s">
        <v>177</v>
      </c>
      <c r="AU270" s="146" t="s">
        <v>173</v>
      </c>
      <c r="AV270" s="12" t="s">
        <v>82</v>
      </c>
      <c r="AW270" s="12" t="s">
        <v>33</v>
      </c>
      <c r="AX270" s="12" t="s">
        <v>72</v>
      </c>
      <c r="AY270" s="146" t="s">
        <v>164</v>
      </c>
    </row>
    <row r="271" spans="2:65" s="12" customFormat="1" ht="11.25">
      <c r="B271" s="144"/>
      <c r="D271" s="145" t="s">
        <v>177</v>
      </c>
      <c r="E271" s="146" t="s">
        <v>19</v>
      </c>
      <c r="F271" s="147" t="s">
        <v>417</v>
      </c>
      <c r="H271" s="148">
        <v>0.36</v>
      </c>
      <c r="I271" s="149"/>
      <c r="L271" s="144"/>
      <c r="M271" s="150"/>
      <c r="U271" s="151"/>
      <c r="AT271" s="146" t="s">
        <v>177</v>
      </c>
      <c r="AU271" s="146" t="s">
        <v>173</v>
      </c>
      <c r="AV271" s="12" t="s">
        <v>82</v>
      </c>
      <c r="AW271" s="12" t="s">
        <v>33</v>
      </c>
      <c r="AX271" s="12" t="s">
        <v>72</v>
      </c>
      <c r="AY271" s="146" t="s">
        <v>164</v>
      </c>
    </row>
    <row r="272" spans="2:65" s="13" customFormat="1" ht="11.25">
      <c r="B272" s="162"/>
      <c r="D272" s="145" t="s">
        <v>177</v>
      </c>
      <c r="E272" s="163" t="s">
        <v>19</v>
      </c>
      <c r="F272" s="164" t="s">
        <v>241</v>
      </c>
      <c r="H272" s="165">
        <v>26.384999999999998</v>
      </c>
      <c r="I272" s="166"/>
      <c r="L272" s="162"/>
      <c r="M272" s="167"/>
      <c r="U272" s="168"/>
      <c r="AT272" s="163" t="s">
        <v>177</v>
      </c>
      <c r="AU272" s="163" t="s">
        <v>173</v>
      </c>
      <c r="AV272" s="13" t="s">
        <v>172</v>
      </c>
      <c r="AW272" s="13" t="s">
        <v>33</v>
      </c>
      <c r="AX272" s="13" t="s">
        <v>80</v>
      </c>
      <c r="AY272" s="163" t="s">
        <v>164</v>
      </c>
    </row>
    <row r="273" spans="2:65" s="1" customFormat="1" ht="21.75" customHeight="1">
      <c r="B273" s="33"/>
      <c r="C273" s="127" t="s">
        <v>418</v>
      </c>
      <c r="D273" s="127" t="s">
        <v>167</v>
      </c>
      <c r="E273" s="128" t="s">
        <v>419</v>
      </c>
      <c r="F273" s="129" t="s">
        <v>420</v>
      </c>
      <c r="G273" s="130" t="s">
        <v>170</v>
      </c>
      <c r="H273" s="131">
        <v>26.385000000000002</v>
      </c>
      <c r="I273" s="132"/>
      <c r="J273" s="133">
        <f>ROUND(I273*H273,1)</f>
        <v>0</v>
      </c>
      <c r="K273" s="129" t="s">
        <v>171</v>
      </c>
      <c r="L273" s="33"/>
      <c r="M273" s="134" t="s">
        <v>19</v>
      </c>
      <c r="N273" s="135" t="s">
        <v>43</v>
      </c>
      <c r="P273" s="136">
        <f>O273*H273</f>
        <v>0</v>
      </c>
      <c r="Q273" s="136">
        <v>4.3800000000000002E-3</v>
      </c>
      <c r="R273" s="136">
        <f>Q273*H273</f>
        <v>0.11556630000000001</v>
      </c>
      <c r="S273" s="136">
        <v>0</v>
      </c>
      <c r="T273" s="136">
        <f>S273*H273</f>
        <v>0</v>
      </c>
      <c r="U273" s="137" t="s">
        <v>19</v>
      </c>
      <c r="AR273" s="138" t="s">
        <v>172</v>
      </c>
      <c r="AT273" s="138" t="s">
        <v>167</v>
      </c>
      <c r="AU273" s="138" t="s">
        <v>173</v>
      </c>
      <c r="AY273" s="18" t="s">
        <v>164</v>
      </c>
      <c r="BE273" s="139">
        <f>IF(N273="základní",J273,0)</f>
        <v>0</v>
      </c>
      <c r="BF273" s="139">
        <f>IF(N273="snížená",J273,0)</f>
        <v>0</v>
      </c>
      <c r="BG273" s="139">
        <f>IF(N273="zákl. přenesená",J273,0)</f>
        <v>0</v>
      </c>
      <c r="BH273" s="139">
        <f>IF(N273="sníž. přenesená",J273,0)</f>
        <v>0</v>
      </c>
      <c r="BI273" s="139">
        <f>IF(N273="nulová",J273,0)</f>
        <v>0</v>
      </c>
      <c r="BJ273" s="18" t="s">
        <v>80</v>
      </c>
      <c r="BK273" s="139">
        <f>ROUND(I273*H273,1)</f>
        <v>0</v>
      </c>
      <c r="BL273" s="18" t="s">
        <v>172</v>
      </c>
      <c r="BM273" s="138" t="s">
        <v>421</v>
      </c>
    </row>
    <row r="274" spans="2:65" s="1" customFormat="1" ht="11.25">
      <c r="B274" s="33"/>
      <c r="D274" s="140" t="s">
        <v>175</v>
      </c>
      <c r="F274" s="141" t="s">
        <v>422</v>
      </c>
      <c r="I274" s="142"/>
      <c r="L274" s="33"/>
      <c r="M274" s="143"/>
      <c r="U274" s="54"/>
      <c r="AT274" s="18" t="s">
        <v>175</v>
      </c>
      <c r="AU274" s="18" t="s">
        <v>173</v>
      </c>
    </row>
    <row r="275" spans="2:65" s="1" customFormat="1" ht="24.2" customHeight="1">
      <c r="B275" s="33"/>
      <c r="C275" s="127" t="s">
        <v>423</v>
      </c>
      <c r="D275" s="127" t="s">
        <v>167</v>
      </c>
      <c r="E275" s="128" t="s">
        <v>424</v>
      </c>
      <c r="F275" s="129" t="s">
        <v>425</v>
      </c>
      <c r="G275" s="130" t="s">
        <v>170</v>
      </c>
      <c r="H275" s="131">
        <v>26.385000000000002</v>
      </c>
      <c r="I275" s="132"/>
      <c r="J275" s="133">
        <f>ROUND(I275*H275,1)</f>
        <v>0</v>
      </c>
      <c r="K275" s="129" t="s">
        <v>171</v>
      </c>
      <c r="L275" s="33"/>
      <c r="M275" s="134" t="s">
        <v>19</v>
      </c>
      <c r="N275" s="135" t="s">
        <v>43</v>
      </c>
      <c r="P275" s="136">
        <f>O275*H275</f>
        <v>0</v>
      </c>
      <c r="Q275" s="136">
        <v>2.8500000000000001E-3</v>
      </c>
      <c r="R275" s="136">
        <f>Q275*H275</f>
        <v>7.5197250000000007E-2</v>
      </c>
      <c r="S275" s="136">
        <v>0</v>
      </c>
      <c r="T275" s="136">
        <f>S275*H275</f>
        <v>0</v>
      </c>
      <c r="U275" s="137" t="s">
        <v>19</v>
      </c>
      <c r="AR275" s="138" t="s">
        <v>172</v>
      </c>
      <c r="AT275" s="138" t="s">
        <v>167</v>
      </c>
      <c r="AU275" s="138" t="s">
        <v>173</v>
      </c>
      <c r="AY275" s="18" t="s">
        <v>164</v>
      </c>
      <c r="BE275" s="139">
        <f>IF(N275="základní",J275,0)</f>
        <v>0</v>
      </c>
      <c r="BF275" s="139">
        <f>IF(N275="snížená",J275,0)</f>
        <v>0</v>
      </c>
      <c r="BG275" s="139">
        <f>IF(N275="zákl. přenesená",J275,0)</f>
        <v>0</v>
      </c>
      <c r="BH275" s="139">
        <f>IF(N275="sníž. přenesená",J275,0)</f>
        <v>0</v>
      </c>
      <c r="BI275" s="139">
        <f>IF(N275="nulová",J275,0)</f>
        <v>0</v>
      </c>
      <c r="BJ275" s="18" t="s">
        <v>80</v>
      </c>
      <c r="BK275" s="139">
        <f>ROUND(I275*H275,1)</f>
        <v>0</v>
      </c>
      <c r="BL275" s="18" t="s">
        <v>172</v>
      </c>
      <c r="BM275" s="138" t="s">
        <v>426</v>
      </c>
    </row>
    <row r="276" spans="2:65" s="1" customFormat="1" ht="11.25">
      <c r="B276" s="33"/>
      <c r="D276" s="140" t="s">
        <v>175</v>
      </c>
      <c r="F276" s="141" t="s">
        <v>427</v>
      </c>
      <c r="I276" s="142"/>
      <c r="L276" s="33"/>
      <c r="M276" s="143"/>
      <c r="U276" s="54"/>
      <c r="AT276" s="18" t="s">
        <v>175</v>
      </c>
      <c r="AU276" s="18" t="s">
        <v>173</v>
      </c>
    </row>
    <row r="277" spans="2:65" s="12" customFormat="1" ht="11.25">
      <c r="B277" s="144"/>
      <c r="D277" s="145" t="s">
        <v>177</v>
      </c>
      <c r="E277" s="146" t="s">
        <v>19</v>
      </c>
      <c r="F277" s="147" t="s">
        <v>416</v>
      </c>
      <c r="H277" s="148">
        <v>24.149000000000001</v>
      </c>
      <c r="I277" s="149"/>
      <c r="L277" s="144"/>
      <c r="M277" s="150"/>
      <c r="U277" s="151"/>
      <c r="AT277" s="146" t="s">
        <v>177</v>
      </c>
      <c r="AU277" s="146" t="s">
        <v>173</v>
      </c>
      <c r="AV277" s="12" t="s">
        <v>82</v>
      </c>
      <c r="AW277" s="12" t="s">
        <v>33</v>
      </c>
      <c r="AX277" s="12" t="s">
        <v>72</v>
      </c>
      <c r="AY277" s="146" t="s">
        <v>164</v>
      </c>
    </row>
    <row r="278" spans="2:65" s="12" customFormat="1" ht="11.25">
      <c r="B278" s="144"/>
      <c r="D278" s="145" t="s">
        <v>177</v>
      </c>
      <c r="E278" s="146" t="s">
        <v>19</v>
      </c>
      <c r="F278" s="147" t="s">
        <v>310</v>
      </c>
      <c r="H278" s="148">
        <v>3.3159999999999998</v>
      </c>
      <c r="I278" s="149"/>
      <c r="L278" s="144"/>
      <c r="M278" s="150"/>
      <c r="U278" s="151"/>
      <c r="AT278" s="146" t="s">
        <v>177</v>
      </c>
      <c r="AU278" s="146" t="s">
        <v>173</v>
      </c>
      <c r="AV278" s="12" t="s">
        <v>82</v>
      </c>
      <c r="AW278" s="12" t="s">
        <v>33</v>
      </c>
      <c r="AX278" s="12" t="s">
        <v>72</v>
      </c>
      <c r="AY278" s="146" t="s">
        <v>164</v>
      </c>
    </row>
    <row r="279" spans="2:65" s="12" customFormat="1" ht="11.25">
      <c r="B279" s="144"/>
      <c r="D279" s="145" t="s">
        <v>177</v>
      </c>
      <c r="E279" s="146" t="s">
        <v>19</v>
      </c>
      <c r="F279" s="147" t="s">
        <v>309</v>
      </c>
      <c r="H279" s="148">
        <v>-1.44</v>
      </c>
      <c r="I279" s="149"/>
      <c r="L279" s="144"/>
      <c r="M279" s="150"/>
      <c r="U279" s="151"/>
      <c r="AT279" s="146" t="s">
        <v>177</v>
      </c>
      <c r="AU279" s="146" t="s">
        <v>173</v>
      </c>
      <c r="AV279" s="12" t="s">
        <v>82</v>
      </c>
      <c r="AW279" s="12" t="s">
        <v>33</v>
      </c>
      <c r="AX279" s="12" t="s">
        <v>72</v>
      </c>
      <c r="AY279" s="146" t="s">
        <v>164</v>
      </c>
    </row>
    <row r="280" spans="2:65" s="12" customFormat="1" ht="11.25">
      <c r="B280" s="144"/>
      <c r="D280" s="145" t="s">
        <v>177</v>
      </c>
      <c r="E280" s="146" t="s">
        <v>19</v>
      </c>
      <c r="F280" s="147" t="s">
        <v>417</v>
      </c>
      <c r="H280" s="148">
        <v>0.36</v>
      </c>
      <c r="I280" s="149"/>
      <c r="L280" s="144"/>
      <c r="M280" s="150"/>
      <c r="U280" s="151"/>
      <c r="AT280" s="146" t="s">
        <v>177</v>
      </c>
      <c r="AU280" s="146" t="s">
        <v>173</v>
      </c>
      <c r="AV280" s="12" t="s">
        <v>82</v>
      </c>
      <c r="AW280" s="12" t="s">
        <v>33</v>
      </c>
      <c r="AX280" s="12" t="s">
        <v>72</v>
      </c>
      <c r="AY280" s="146" t="s">
        <v>164</v>
      </c>
    </row>
    <row r="281" spans="2:65" s="13" customFormat="1" ht="11.25">
      <c r="B281" s="162"/>
      <c r="D281" s="145" t="s">
        <v>177</v>
      </c>
      <c r="E281" s="163" t="s">
        <v>19</v>
      </c>
      <c r="F281" s="164" t="s">
        <v>241</v>
      </c>
      <c r="H281" s="165">
        <v>26.384999999999998</v>
      </c>
      <c r="I281" s="166"/>
      <c r="L281" s="162"/>
      <c r="M281" s="167"/>
      <c r="U281" s="168"/>
      <c r="AT281" s="163" t="s">
        <v>177</v>
      </c>
      <c r="AU281" s="163" t="s">
        <v>173</v>
      </c>
      <c r="AV281" s="13" t="s">
        <v>172</v>
      </c>
      <c r="AW281" s="13" t="s">
        <v>33</v>
      </c>
      <c r="AX281" s="13" t="s">
        <v>80</v>
      </c>
      <c r="AY281" s="163" t="s">
        <v>164</v>
      </c>
    </row>
    <row r="282" spans="2:65" s="1" customFormat="1" ht="24.2" customHeight="1">
      <c r="B282" s="33"/>
      <c r="C282" s="127" t="s">
        <v>428</v>
      </c>
      <c r="D282" s="127" t="s">
        <v>167</v>
      </c>
      <c r="E282" s="128" t="s">
        <v>429</v>
      </c>
      <c r="F282" s="129" t="s">
        <v>430</v>
      </c>
      <c r="G282" s="130" t="s">
        <v>170</v>
      </c>
      <c r="H282" s="131">
        <v>1.44</v>
      </c>
      <c r="I282" s="132"/>
      <c r="J282" s="133">
        <f>ROUND(I282*H282,1)</f>
        <v>0</v>
      </c>
      <c r="K282" s="129" t="s">
        <v>171</v>
      </c>
      <c r="L282" s="33"/>
      <c r="M282" s="134" t="s">
        <v>19</v>
      </c>
      <c r="N282" s="135" t="s">
        <v>43</v>
      </c>
      <c r="P282" s="136">
        <f>O282*H282</f>
        <v>0</v>
      </c>
      <c r="Q282" s="136">
        <v>2.0000000000000002E-5</v>
      </c>
      <c r="R282" s="136">
        <f>Q282*H282</f>
        <v>2.8800000000000002E-5</v>
      </c>
      <c r="S282" s="136">
        <v>1.0000000000000001E-5</v>
      </c>
      <c r="T282" s="136">
        <f>S282*H282</f>
        <v>1.4400000000000001E-5</v>
      </c>
      <c r="U282" s="137" t="s">
        <v>19</v>
      </c>
      <c r="AR282" s="138" t="s">
        <v>172</v>
      </c>
      <c r="AT282" s="138" t="s">
        <v>167</v>
      </c>
      <c r="AU282" s="138" t="s">
        <v>173</v>
      </c>
      <c r="AY282" s="18" t="s">
        <v>164</v>
      </c>
      <c r="BE282" s="139">
        <f>IF(N282="základní",J282,0)</f>
        <v>0</v>
      </c>
      <c r="BF282" s="139">
        <f>IF(N282="snížená",J282,0)</f>
        <v>0</v>
      </c>
      <c r="BG282" s="139">
        <f>IF(N282="zákl. přenesená",J282,0)</f>
        <v>0</v>
      </c>
      <c r="BH282" s="139">
        <f>IF(N282="sníž. přenesená",J282,0)</f>
        <v>0</v>
      </c>
      <c r="BI282" s="139">
        <f>IF(N282="nulová",J282,0)</f>
        <v>0</v>
      </c>
      <c r="BJ282" s="18" t="s">
        <v>80</v>
      </c>
      <c r="BK282" s="139">
        <f>ROUND(I282*H282,1)</f>
        <v>0</v>
      </c>
      <c r="BL282" s="18" t="s">
        <v>172</v>
      </c>
      <c r="BM282" s="138" t="s">
        <v>431</v>
      </c>
    </row>
    <row r="283" spans="2:65" s="1" customFormat="1" ht="11.25">
      <c r="B283" s="33"/>
      <c r="D283" s="140" t="s">
        <v>175</v>
      </c>
      <c r="F283" s="141" t="s">
        <v>432</v>
      </c>
      <c r="I283" s="142"/>
      <c r="L283" s="33"/>
      <c r="M283" s="143"/>
      <c r="U283" s="54"/>
      <c r="AT283" s="18" t="s">
        <v>175</v>
      </c>
      <c r="AU283" s="18" t="s">
        <v>173</v>
      </c>
    </row>
    <row r="284" spans="2:65" s="12" customFormat="1" ht="11.25">
      <c r="B284" s="144"/>
      <c r="D284" s="145" t="s">
        <v>177</v>
      </c>
      <c r="E284" s="146" t="s">
        <v>19</v>
      </c>
      <c r="F284" s="147" t="s">
        <v>433</v>
      </c>
      <c r="H284" s="148">
        <v>1.44</v>
      </c>
      <c r="I284" s="149"/>
      <c r="L284" s="144"/>
      <c r="M284" s="150"/>
      <c r="U284" s="151"/>
      <c r="AT284" s="146" t="s">
        <v>177</v>
      </c>
      <c r="AU284" s="146" t="s">
        <v>173</v>
      </c>
      <c r="AV284" s="12" t="s">
        <v>82</v>
      </c>
      <c r="AW284" s="12" t="s">
        <v>33</v>
      </c>
      <c r="AX284" s="12" t="s">
        <v>80</v>
      </c>
      <c r="AY284" s="146" t="s">
        <v>164</v>
      </c>
    </row>
    <row r="285" spans="2:65" s="1" customFormat="1" ht="16.5" customHeight="1">
      <c r="B285" s="33"/>
      <c r="C285" s="127" t="s">
        <v>434</v>
      </c>
      <c r="D285" s="127" t="s">
        <v>167</v>
      </c>
      <c r="E285" s="128" t="s">
        <v>435</v>
      </c>
      <c r="F285" s="129" t="s">
        <v>436</v>
      </c>
      <c r="G285" s="130" t="s">
        <v>314</v>
      </c>
      <c r="H285" s="131">
        <v>1.2</v>
      </c>
      <c r="I285" s="132"/>
      <c r="J285" s="133">
        <f>ROUND(I285*H285,1)</f>
        <v>0</v>
      </c>
      <c r="K285" s="129" t="s">
        <v>171</v>
      </c>
      <c r="L285" s="33"/>
      <c r="M285" s="134" t="s">
        <v>19</v>
      </c>
      <c r="N285" s="135" t="s">
        <v>43</v>
      </c>
      <c r="P285" s="136">
        <f>O285*H285</f>
        <v>0</v>
      </c>
      <c r="Q285" s="136">
        <v>1.0319999999999999E-2</v>
      </c>
      <c r="R285" s="136">
        <f>Q285*H285</f>
        <v>1.2383999999999999E-2</v>
      </c>
      <c r="S285" s="136">
        <v>0</v>
      </c>
      <c r="T285" s="136">
        <f>S285*H285</f>
        <v>0</v>
      </c>
      <c r="U285" s="137" t="s">
        <v>19</v>
      </c>
      <c r="AR285" s="138" t="s">
        <v>172</v>
      </c>
      <c r="AT285" s="138" t="s">
        <v>167</v>
      </c>
      <c r="AU285" s="138" t="s">
        <v>173</v>
      </c>
      <c r="AY285" s="18" t="s">
        <v>164</v>
      </c>
      <c r="BE285" s="139">
        <f>IF(N285="základní",J285,0)</f>
        <v>0</v>
      </c>
      <c r="BF285" s="139">
        <f>IF(N285="snížená",J285,0)</f>
        <v>0</v>
      </c>
      <c r="BG285" s="139">
        <f>IF(N285="zákl. přenesená",J285,0)</f>
        <v>0</v>
      </c>
      <c r="BH285" s="139">
        <f>IF(N285="sníž. přenesená",J285,0)</f>
        <v>0</v>
      </c>
      <c r="BI285" s="139">
        <f>IF(N285="nulová",J285,0)</f>
        <v>0</v>
      </c>
      <c r="BJ285" s="18" t="s">
        <v>80</v>
      </c>
      <c r="BK285" s="139">
        <f>ROUND(I285*H285,1)</f>
        <v>0</v>
      </c>
      <c r="BL285" s="18" t="s">
        <v>172</v>
      </c>
      <c r="BM285" s="138" t="s">
        <v>437</v>
      </c>
    </row>
    <row r="286" spans="2:65" s="1" customFormat="1" ht="11.25">
      <c r="B286" s="33"/>
      <c r="D286" s="140" t="s">
        <v>175</v>
      </c>
      <c r="F286" s="141" t="s">
        <v>438</v>
      </c>
      <c r="I286" s="142"/>
      <c r="L286" s="33"/>
      <c r="M286" s="143"/>
      <c r="U286" s="54"/>
      <c r="AT286" s="18" t="s">
        <v>175</v>
      </c>
      <c r="AU286" s="18" t="s">
        <v>173</v>
      </c>
    </row>
    <row r="287" spans="2:65" s="11" customFormat="1" ht="20.85" customHeight="1">
      <c r="B287" s="115"/>
      <c r="D287" s="116" t="s">
        <v>71</v>
      </c>
      <c r="E287" s="125" t="s">
        <v>439</v>
      </c>
      <c r="F287" s="125" t="s">
        <v>440</v>
      </c>
      <c r="I287" s="118"/>
      <c r="J287" s="126">
        <f>BK287</f>
        <v>0</v>
      </c>
      <c r="L287" s="115"/>
      <c r="M287" s="120"/>
      <c r="P287" s="121">
        <f>SUM(P288:P301)</f>
        <v>0</v>
      </c>
      <c r="R287" s="121">
        <f>SUM(R288:R301)</f>
        <v>1.8558595199999999</v>
      </c>
      <c r="T287" s="121">
        <f>SUM(T288:T301)</f>
        <v>0</v>
      </c>
      <c r="U287" s="122"/>
      <c r="AR287" s="116" t="s">
        <v>80</v>
      </c>
      <c r="AT287" s="123" t="s">
        <v>71</v>
      </c>
      <c r="AU287" s="123" t="s">
        <v>82</v>
      </c>
      <c r="AY287" s="116" t="s">
        <v>164</v>
      </c>
      <c r="BK287" s="124">
        <f>SUM(BK288:BK301)</f>
        <v>0</v>
      </c>
    </row>
    <row r="288" spans="2:65" s="1" customFormat="1" ht="16.5" customHeight="1">
      <c r="B288" s="33"/>
      <c r="C288" s="127" t="s">
        <v>441</v>
      </c>
      <c r="D288" s="127" t="s">
        <v>167</v>
      </c>
      <c r="E288" s="128" t="s">
        <v>442</v>
      </c>
      <c r="F288" s="129" t="s">
        <v>443</v>
      </c>
      <c r="G288" s="130" t="s">
        <v>170</v>
      </c>
      <c r="H288" s="131">
        <v>12.16</v>
      </c>
      <c r="I288" s="132"/>
      <c r="J288" s="133">
        <f>ROUND(I288*H288,1)</f>
        <v>0</v>
      </c>
      <c r="K288" s="129" t="s">
        <v>171</v>
      </c>
      <c r="L288" s="33"/>
      <c r="M288" s="134" t="s">
        <v>19</v>
      </c>
      <c r="N288" s="135" t="s">
        <v>43</v>
      </c>
      <c r="P288" s="136">
        <f>O288*H288</f>
        <v>0</v>
      </c>
      <c r="Q288" s="136">
        <v>1.2999999999999999E-4</v>
      </c>
      <c r="R288" s="136">
        <f>Q288*H288</f>
        <v>1.5807999999999998E-3</v>
      </c>
      <c r="S288" s="136">
        <v>0</v>
      </c>
      <c r="T288" s="136">
        <f>S288*H288</f>
        <v>0</v>
      </c>
      <c r="U288" s="137" t="s">
        <v>19</v>
      </c>
      <c r="AR288" s="138" t="s">
        <v>172</v>
      </c>
      <c r="AT288" s="138" t="s">
        <v>167</v>
      </c>
      <c r="AU288" s="138" t="s">
        <v>173</v>
      </c>
      <c r="AY288" s="18" t="s">
        <v>164</v>
      </c>
      <c r="BE288" s="139">
        <f>IF(N288="základní",J288,0)</f>
        <v>0</v>
      </c>
      <c r="BF288" s="139">
        <f>IF(N288="snížená",J288,0)</f>
        <v>0</v>
      </c>
      <c r="BG288" s="139">
        <f>IF(N288="zákl. přenesená",J288,0)</f>
        <v>0</v>
      </c>
      <c r="BH288" s="139">
        <f>IF(N288="sníž. přenesená",J288,0)</f>
        <v>0</v>
      </c>
      <c r="BI288" s="139">
        <f>IF(N288="nulová",J288,0)</f>
        <v>0</v>
      </c>
      <c r="BJ288" s="18" t="s">
        <v>80</v>
      </c>
      <c r="BK288" s="139">
        <f>ROUND(I288*H288,1)</f>
        <v>0</v>
      </c>
      <c r="BL288" s="18" t="s">
        <v>172</v>
      </c>
      <c r="BM288" s="138" t="s">
        <v>444</v>
      </c>
    </row>
    <row r="289" spans="2:65" s="1" customFormat="1" ht="11.25">
      <c r="B289" s="33"/>
      <c r="D289" s="140" t="s">
        <v>175</v>
      </c>
      <c r="F289" s="141" t="s">
        <v>445</v>
      </c>
      <c r="I289" s="142"/>
      <c r="L289" s="33"/>
      <c r="M289" s="143"/>
      <c r="U289" s="54"/>
      <c r="AT289" s="18" t="s">
        <v>175</v>
      </c>
      <c r="AU289" s="18" t="s">
        <v>173</v>
      </c>
    </row>
    <row r="290" spans="2:65" s="12" customFormat="1" ht="11.25">
      <c r="B290" s="144"/>
      <c r="D290" s="145" t="s">
        <v>177</v>
      </c>
      <c r="E290" s="146" t="s">
        <v>19</v>
      </c>
      <c r="F290" s="147" t="s">
        <v>446</v>
      </c>
      <c r="H290" s="148">
        <v>12.16</v>
      </c>
      <c r="I290" s="149"/>
      <c r="L290" s="144"/>
      <c r="M290" s="150"/>
      <c r="U290" s="151"/>
      <c r="AT290" s="146" t="s">
        <v>177</v>
      </c>
      <c r="AU290" s="146" t="s">
        <v>173</v>
      </c>
      <c r="AV290" s="12" t="s">
        <v>82</v>
      </c>
      <c r="AW290" s="12" t="s">
        <v>33</v>
      </c>
      <c r="AX290" s="12" t="s">
        <v>80</v>
      </c>
      <c r="AY290" s="146" t="s">
        <v>164</v>
      </c>
    </row>
    <row r="291" spans="2:65" s="1" customFormat="1" ht="21.75" customHeight="1">
      <c r="B291" s="33"/>
      <c r="C291" s="127" t="s">
        <v>447</v>
      </c>
      <c r="D291" s="127" t="s">
        <v>167</v>
      </c>
      <c r="E291" s="128" t="s">
        <v>448</v>
      </c>
      <c r="F291" s="129" t="s">
        <v>449</v>
      </c>
      <c r="G291" s="130" t="s">
        <v>183</v>
      </c>
      <c r="H291" s="131">
        <v>0.73</v>
      </c>
      <c r="I291" s="132"/>
      <c r="J291" s="133">
        <f>ROUND(I291*H291,1)</f>
        <v>0</v>
      </c>
      <c r="K291" s="129" t="s">
        <v>171</v>
      </c>
      <c r="L291" s="33"/>
      <c r="M291" s="134" t="s">
        <v>19</v>
      </c>
      <c r="N291" s="135" t="s">
        <v>43</v>
      </c>
      <c r="P291" s="136">
        <f>O291*H291</f>
        <v>0</v>
      </c>
      <c r="Q291" s="136">
        <v>2.5018699999999998</v>
      </c>
      <c r="R291" s="136">
        <f>Q291*H291</f>
        <v>1.8263650999999999</v>
      </c>
      <c r="S291" s="136">
        <v>0</v>
      </c>
      <c r="T291" s="136">
        <f>S291*H291</f>
        <v>0</v>
      </c>
      <c r="U291" s="137" t="s">
        <v>19</v>
      </c>
      <c r="AR291" s="138" t="s">
        <v>172</v>
      </c>
      <c r="AT291" s="138" t="s">
        <v>167</v>
      </c>
      <c r="AU291" s="138" t="s">
        <v>173</v>
      </c>
      <c r="AY291" s="18" t="s">
        <v>164</v>
      </c>
      <c r="BE291" s="139">
        <f>IF(N291="základní",J291,0)</f>
        <v>0</v>
      </c>
      <c r="BF291" s="139">
        <f>IF(N291="snížená",J291,0)</f>
        <v>0</v>
      </c>
      <c r="BG291" s="139">
        <f>IF(N291="zákl. přenesená",J291,0)</f>
        <v>0</v>
      </c>
      <c r="BH291" s="139">
        <f>IF(N291="sníž. přenesená",J291,0)</f>
        <v>0</v>
      </c>
      <c r="BI291" s="139">
        <f>IF(N291="nulová",J291,0)</f>
        <v>0</v>
      </c>
      <c r="BJ291" s="18" t="s">
        <v>80</v>
      </c>
      <c r="BK291" s="139">
        <f>ROUND(I291*H291,1)</f>
        <v>0</v>
      </c>
      <c r="BL291" s="18" t="s">
        <v>172</v>
      </c>
      <c r="BM291" s="138" t="s">
        <v>450</v>
      </c>
    </row>
    <row r="292" spans="2:65" s="1" customFormat="1" ht="11.25">
      <c r="B292" s="33"/>
      <c r="D292" s="140" t="s">
        <v>175</v>
      </c>
      <c r="F292" s="141" t="s">
        <v>451</v>
      </c>
      <c r="I292" s="142"/>
      <c r="L292" s="33"/>
      <c r="M292" s="143"/>
      <c r="U292" s="54"/>
      <c r="AT292" s="18" t="s">
        <v>175</v>
      </c>
      <c r="AU292" s="18" t="s">
        <v>173</v>
      </c>
    </row>
    <row r="293" spans="2:65" s="12" customFormat="1" ht="11.25">
      <c r="B293" s="144"/>
      <c r="D293" s="145" t="s">
        <v>177</v>
      </c>
      <c r="E293" s="146" t="s">
        <v>19</v>
      </c>
      <c r="F293" s="147" t="s">
        <v>452</v>
      </c>
      <c r="H293" s="148">
        <v>0.73</v>
      </c>
      <c r="I293" s="149"/>
      <c r="L293" s="144"/>
      <c r="M293" s="150"/>
      <c r="U293" s="151"/>
      <c r="AT293" s="146" t="s">
        <v>177</v>
      </c>
      <c r="AU293" s="146" t="s">
        <v>173</v>
      </c>
      <c r="AV293" s="12" t="s">
        <v>82</v>
      </c>
      <c r="AW293" s="12" t="s">
        <v>33</v>
      </c>
      <c r="AX293" s="12" t="s">
        <v>80</v>
      </c>
      <c r="AY293" s="146" t="s">
        <v>164</v>
      </c>
    </row>
    <row r="294" spans="2:65" s="1" customFormat="1" ht="24.2" customHeight="1">
      <c r="B294" s="33"/>
      <c r="C294" s="127" t="s">
        <v>453</v>
      </c>
      <c r="D294" s="127" t="s">
        <v>167</v>
      </c>
      <c r="E294" s="128" t="s">
        <v>454</v>
      </c>
      <c r="F294" s="129" t="s">
        <v>455</v>
      </c>
      <c r="G294" s="130" t="s">
        <v>183</v>
      </c>
      <c r="H294" s="131">
        <v>0.73</v>
      </c>
      <c r="I294" s="132"/>
      <c r="J294" s="133">
        <f>ROUND(I294*H294,1)</f>
        <v>0</v>
      </c>
      <c r="K294" s="129" t="s">
        <v>171</v>
      </c>
      <c r="L294" s="33"/>
      <c r="M294" s="134" t="s">
        <v>19</v>
      </c>
      <c r="N294" s="135" t="s">
        <v>43</v>
      </c>
      <c r="P294" s="136">
        <f>O294*H294</f>
        <v>0</v>
      </c>
      <c r="Q294" s="136">
        <v>0</v>
      </c>
      <c r="R294" s="136">
        <f>Q294*H294</f>
        <v>0</v>
      </c>
      <c r="S294" s="136">
        <v>0</v>
      </c>
      <c r="T294" s="136">
        <f>S294*H294</f>
        <v>0</v>
      </c>
      <c r="U294" s="137" t="s">
        <v>19</v>
      </c>
      <c r="AR294" s="138" t="s">
        <v>172</v>
      </c>
      <c r="AT294" s="138" t="s">
        <v>167</v>
      </c>
      <c r="AU294" s="138" t="s">
        <v>173</v>
      </c>
      <c r="AY294" s="18" t="s">
        <v>164</v>
      </c>
      <c r="BE294" s="139">
        <f>IF(N294="základní",J294,0)</f>
        <v>0</v>
      </c>
      <c r="BF294" s="139">
        <f>IF(N294="snížená",J294,0)</f>
        <v>0</v>
      </c>
      <c r="BG294" s="139">
        <f>IF(N294="zákl. přenesená",J294,0)</f>
        <v>0</v>
      </c>
      <c r="BH294" s="139">
        <f>IF(N294="sníž. přenesená",J294,0)</f>
        <v>0</v>
      </c>
      <c r="BI294" s="139">
        <f>IF(N294="nulová",J294,0)</f>
        <v>0</v>
      </c>
      <c r="BJ294" s="18" t="s">
        <v>80</v>
      </c>
      <c r="BK294" s="139">
        <f>ROUND(I294*H294,1)</f>
        <v>0</v>
      </c>
      <c r="BL294" s="18" t="s">
        <v>172</v>
      </c>
      <c r="BM294" s="138" t="s">
        <v>456</v>
      </c>
    </row>
    <row r="295" spans="2:65" s="1" customFormat="1" ht="11.25">
      <c r="B295" s="33"/>
      <c r="D295" s="140" t="s">
        <v>175</v>
      </c>
      <c r="F295" s="141" t="s">
        <v>457</v>
      </c>
      <c r="I295" s="142"/>
      <c r="L295" s="33"/>
      <c r="M295" s="143"/>
      <c r="U295" s="54"/>
      <c r="AT295" s="18" t="s">
        <v>175</v>
      </c>
      <c r="AU295" s="18" t="s">
        <v>173</v>
      </c>
    </row>
    <row r="296" spans="2:65" s="1" customFormat="1" ht="16.5" customHeight="1">
      <c r="B296" s="33"/>
      <c r="C296" s="127" t="s">
        <v>458</v>
      </c>
      <c r="D296" s="127" t="s">
        <v>167</v>
      </c>
      <c r="E296" s="128" t="s">
        <v>459</v>
      </c>
      <c r="F296" s="129" t="s">
        <v>460</v>
      </c>
      <c r="G296" s="130" t="s">
        <v>200</v>
      </c>
      <c r="H296" s="131">
        <v>2.5999999999999999E-2</v>
      </c>
      <c r="I296" s="132"/>
      <c r="J296" s="133">
        <f>ROUND(I296*H296,1)</f>
        <v>0</v>
      </c>
      <c r="K296" s="129" t="s">
        <v>171</v>
      </c>
      <c r="L296" s="33"/>
      <c r="M296" s="134" t="s">
        <v>19</v>
      </c>
      <c r="N296" s="135" t="s">
        <v>43</v>
      </c>
      <c r="P296" s="136">
        <f>O296*H296</f>
        <v>0</v>
      </c>
      <c r="Q296" s="136">
        <v>1.06277</v>
      </c>
      <c r="R296" s="136">
        <f>Q296*H296</f>
        <v>2.763202E-2</v>
      </c>
      <c r="S296" s="136">
        <v>0</v>
      </c>
      <c r="T296" s="136">
        <f>S296*H296</f>
        <v>0</v>
      </c>
      <c r="U296" s="137" t="s">
        <v>19</v>
      </c>
      <c r="AR296" s="138" t="s">
        <v>172</v>
      </c>
      <c r="AT296" s="138" t="s">
        <v>167</v>
      </c>
      <c r="AU296" s="138" t="s">
        <v>173</v>
      </c>
      <c r="AY296" s="18" t="s">
        <v>164</v>
      </c>
      <c r="BE296" s="139">
        <f>IF(N296="základní",J296,0)</f>
        <v>0</v>
      </c>
      <c r="BF296" s="139">
        <f>IF(N296="snížená",J296,0)</f>
        <v>0</v>
      </c>
      <c r="BG296" s="139">
        <f>IF(N296="zákl. přenesená",J296,0)</f>
        <v>0</v>
      </c>
      <c r="BH296" s="139">
        <f>IF(N296="sníž. přenesená",J296,0)</f>
        <v>0</v>
      </c>
      <c r="BI296" s="139">
        <f>IF(N296="nulová",J296,0)</f>
        <v>0</v>
      </c>
      <c r="BJ296" s="18" t="s">
        <v>80</v>
      </c>
      <c r="BK296" s="139">
        <f>ROUND(I296*H296,1)</f>
        <v>0</v>
      </c>
      <c r="BL296" s="18" t="s">
        <v>172</v>
      </c>
      <c r="BM296" s="138" t="s">
        <v>461</v>
      </c>
    </row>
    <row r="297" spans="2:65" s="1" customFormat="1" ht="11.25">
      <c r="B297" s="33"/>
      <c r="D297" s="140" t="s">
        <v>175</v>
      </c>
      <c r="F297" s="141" t="s">
        <v>462</v>
      </c>
      <c r="I297" s="142"/>
      <c r="L297" s="33"/>
      <c r="M297" s="143"/>
      <c r="U297" s="54"/>
      <c r="AT297" s="18" t="s">
        <v>175</v>
      </c>
      <c r="AU297" s="18" t="s">
        <v>173</v>
      </c>
    </row>
    <row r="298" spans="2:65" s="12" customFormat="1" ht="11.25">
      <c r="B298" s="144"/>
      <c r="D298" s="145" t="s">
        <v>177</v>
      </c>
      <c r="E298" s="146" t="s">
        <v>19</v>
      </c>
      <c r="F298" s="147" t="s">
        <v>463</v>
      </c>
      <c r="H298" s="148">
        <v>2.5999999999999999E-2</v>
      </c>
      <c r="I298" s="149"/>
      <c r="L298" s="144"/>
      <c r="M298" s="150"/>
      <c r="U298" s="151"/>
      <c r="AT298" s="146" t="s">
        <v>177</v>
      </c>
      <c r="AU298" s="146" t="s">
        <v>173</v>
      </c>
      <c r="AV298" s="12" t="s">
        <v>82</v>
      </c>
      <c r="AW298" s="12" t="s">
        <v>33</v>
      </c>
      <c r="AX298" s="12" t="s">
        <v>80</v>
      </c>
      <c r="AY298" s="146" t="s">
        <v>164</v>
      </c>
    </row>
    <row r="299" spans="2:65" s="1" customFormat="1" ht="24.2" customHeight="1">
      <c r="B299" s="33"/>
      <c r="C299" s="127" t="s">
        <v>464</v>
      </c>
      <c r="D299" s="127" t="s">
        <v>167</v>
      </c>
      <c r="E299" s="128" t="s">
        <v>465</v>
      </c>
      <c r="F299" s="129" t="s">
        <v>466</v>
      </c>
      <c r="G299" s="130" t="s">
        <v>314</v>
      </c>
      <c r="H299" s="131">
        <v>14.08</v>
      </c>
      <c r="I299" s="132"/>
      <c r="J299" s="133">
        <f>ROUND(I299*H299,1)</f>
        <v>0</v>
      </c>
      <c r="K299" s="129" t="s">
        <v>171</v>
      </c>
      <c r="L299" s="33"/>
      <c r="M299" s="134" t="s">
        <v>19</v>
      </c>
      <c r="N299" s="135" t="s">
        <v>43</v>
      </c>
      <c r="P299" s="136">
        <f>O299*H299</f>
        <v>0</v>
      </c>
      <c r="Q299" s="136">
        <v>2.0000000000000002E-5</v>
      </c>
      <c r="R299" s="136">
        <f>Q299*H299</f>
        <v>2.8160000000000001E-4</v>
      </c>
      <c r="S299" s="136">
        <v>0</v>
      </c>
      <c r="T299" s="136">
        <f>S299*H299</f>
        <v>0</v>
      </c>
      <c r="U299" s="137" t="s">
        <v>19</v>
      </c>
      <c r="AR299" s="138" t="s">
        <v>172</v>
      </c>
      <c r="AT299" s="138" t="s">
        <v>167</v>
      </c>
      <c r="AU299" s="138" t="s">
        <v>173</v>
      </c>
      <c r="AY299" s="18" t="s">
        <v>164</v>
      </c>
      <c r="BE299" s="139">
        <f>IF(N299="základní",J299,0)</f>
        <v>0</v>
      </c>
      <c r="BF299" s="139">
        <f>IF(N299="snížená",J299,0)</f>
        <v>0</v>
      </c>
      <c r="BG299" s="139">
        <f>IF(N299="zákl. přenesená",J299,0)</f>
        <v>0</v>
      </c>
      <c r="BH299" s="139">
        <f>IF(N299="sníž. přenesená",J299,0)</f>
        <v>0</v>
      </c>
      <c r="BI299" s="139">
        <f>IF(N299="nulová",J299,0)</f>
        <v>0</v>
      </c>
      <c r="BJ299" s="18" t="s">
        <v>80</v>
      </c>
      <c r="BK299" s="139">
        <f>ROUND(I299*H299,1)</f>
        <v>0</v>
      </c>
      <c r="BL299" s="18" t="s">
        <v>172</v>
      </c>
      <c r="BM299" s="138" t="s">
        <v>467</v>
      </c>
    </row>
    <row r="300" spans="2:65" s="1" customFormat="1" ht="11.25">
      <c r="B300" s="33"/>
      <c r="D300" s="140" t="s">
        <v>175</v>
      </c>
      <c r="F300" s="141" t="s">
        <v>468</v>
      </c>
      <c r="I300" s="142"/>
      <c r="L300" s="33"/>
      <c r="M300" s="143"/>
      <c r="U300" s="54"/>
      <c r="AT300" s="18" t="s">
        <v>175</v>
      </c>
      <c r="AU300" s="18" t="s">
        <v>173</v>
      </c>
    </row>
    <row r="301" spans="2:65" s="12" customFormat="1" ht="11.25">
      <c r="B301" s="144"/>
      <c r="D301" s="145" t="s">
        <v>177</v>
      </c>
      <c r="E301" s="146" t="s">
        <v>19</v>
      </c>
      <c r="F301" s="147" t="s">
        <v>469</v>
      </c>
      <c r="H301" s="148">
        <v>14.08</v>
      </c>
      <c r="I301" s="149"/>
      <c r="L301" s="144"/>
      <c r="M301" s="150"/>
      <c r="U301" s="151"/>
      <c r="AT301" s="146" t="s">
        <v>177</v>
      </c>
      <c r="AU301" s="146" t="s">
        <v>173</v>
      </c>
      <c r="AV301" s="12" t="s">
        <v>82</v>
      </c>
      <c r="AW301" s="12" t="s">
        <v>33</v>
      </c>
      <c r="AX301" s="12" t="s">
        <v>80</v>
      </c>
      <c r="AY301" s="146" t="s">
        <v>164</v>
      </c>
    </row>
    <row r="302" spans="2:65" s="11" customFormat="1" ht="20.85" customHeight="1">
      <c r="B302" s="115"/>
      <c r="D302" s="116" t="s">
        <v>71</v>
      </c>
      <c r="E302" s="125" t="s">
        <v>470</v>
      </c>
      <c r="F302" s="125" t="s">
        <v>471</v>
      </c>
      <c r="I302" s="118"/>
      <c r="J302" s="126">
        <f>BK302</f>
        <v>0</v>
      </c>
      <c r="L302" s="115"/>
      <c r="M302" s="120"/>
      <c r="P302" s="121">
        <f>SUM(P303:P305)</f>
        <v>0</v>
      </c>
      <c r="R302" s="121">
        <f>SUM(R303:R305)</f>
        <v>7.1649999999999991E-2</v>
      </c>
      <c r="T302" s="121">
        <f>SUM(T303:T305)</f>
        <v>0</v>
      </c>
      <c r="U302" s="122"/>
      <c r="AR302" s="116" t="s">
        <v>80</v>
      </c>
      <c r="AT302" s="123" t="s">
        <v>71</v>
      </c>
      <c r="AU302" s="123" t="s">
        <v>82</v>
      </c>
      <c r="AY302" s="116" t="s">
        <v>164</v>
      </c>
      <c r="BK302" s="124">
        <f>SUM(BK303:BK305)</f>
        <v>0</v>
      </c>
    </row>
    <row r="303" spans="2:65" s="1" customFormat="1" ht="24.2" customHeight="1">
      <c r="B303" s="33"/>
      <c r="C303" s="127" t="s">
        <v>472</v>
      </c>
      <c r="D303" s="127" t="s">
        <v>167</v>
      </c>
      <c r="E303" s="128" t="s">
        <v>473</v>
      </c>
      <c r="F303" s="129" t="s">
        <v>474</v>
      </c>
      <c r="G303" s="130" t="s">
        <v>335</v>
      </c>
      <c r="H303" s="131">
        <v>1</v>
      </c>
      <c r="I303" s="132"/>
      <c r="J303" s="133">
        <f>ROUND(I303*H303,1)</f>
        <v>0</v>
      </c>
      <c r="K303" s="129" t="s">
        <v>171</v>
      </c>
      <c r="L303" s="33"/>
      <c r="M303" s="134" t="s">
        <v>19</v>
      </c>
      <c r="N303" s="135" t="s">
        <v>43</v>
      </c>
      <c r="P303" s="136">
        <f>O303*H303</f>
        <v>0</v>
      </c>
      <c r="Q303" s="136">
        <v>5.6439999999999997E-2</v>
      </c>
      <c r="R303" s="136">
        <f>Q303*H303</f>
        <v>5.6439999999999997E-2</v>
      </c>
      <c r="S303" s="136">
        <v>0</v>
      </c>
      <c r="T303" s="136">
        <f>S303*H303</f>
        <v>0</v>
      </c>
      <c r="U303" s="137" t="s">
        <v>19</v>
      </c>
      <c r="AR303" s="138" t="s">
        <v>172</v>
      </c>
      <c r="AT303" s="138" t="s">
        <v>167</v>
      </c>
      <c r="AU303" s="138" t="s">
        <v>173</v>
      </c>
      <c r="AY303" s="18" t="s">
        <v>164</v>
      </c>
      <c r="BE303" s="139">
        <f>IF(N303="základní",J303,0)</f>
        <v>0</v>
      </c>
      <c r="BF303" s="139">
        <f>IF(N303="snížená",J303,0)</f>
        <v>0</v>
      </c>
      <c r="BG303" s="139">
        <f>IF(N303="zákl. přenesená",J303,0)</f>
        <v>0</v>
      </c>
      <c r="BH303" s="139">
        <f>IF(N303="sníž. přenesená",J303,0)</f>
        <v>0</v>
      </c>
      <c r="BI303" s="139">
        <f>IF(N303="nulová",J303,0)</f>
        <v>0</v>
      </c>
      <c r="BJ303" s="18" t="s">
        <v>80</v>
      </c>
      <c r="BK303" s="139">
        <f>ROUND(I303*H303,1)</f>
        <v>0</v>
      </c>
      <c r="BL303" s="18" t="s">
        <v>172</v>
      </c>
      <c r="BM303" s="138" t="s">
        <v>475</v>
      </c>
    </row>
    <row r="304" spans="2:65" s="1" customFormat="1" ht="11.25">
      <c r="B304" s="33"/>
      <c r="D304" s="140" t="s">
        <v>175</v>
      </c>
      <c r="F304" s="141" t="s">
        <v>476</v>
      </c>
      <c r="I304" s="142"/>
      <c r="L304" s="33"/>
      <c r="M304" s="143"/>
      <c r="U304" s="54"/>
      <c r="AT304" s="18" t="s">
        <v>175</v>
      </c>
      <c r="AU304" s="18" t="s">
        <v>173</v>
      </c>
    </row>
    <row r="305" spans="2:65" s="1" customFormat="1" ht="16.5" customHeight="1">
      <c r="B305" s="33"/>
      <c r="C305" s="152" t="s">
        <v>477</v>
      </c>
      <c r="D305" s="152" t="s">
        <v>225</v>
      </c>
      <c r="E305" s="153" t="s">
        <v>478</v>
      </c>
      <c r="F305" s="154" t="s">
        <v>479</v>
      </c>
      <c r="G305" s="155" t="s">
        <v>335</v>
      </c>
      <c r="H305" s="156">
        <v>1</v>
      </c>
      <c r="I305" s="157"/>
      <c r="J305" s="158">
        <f>ROUND(I305*H305,1)</f>
        <v>0</v>
      </c>
      <c r="K305" s="154" t="s">
        <v>171</v>
      </c>
      <c r="L305" s="159"/>
      <c r="M305" s="160" t="s">
        <v>19</v>
      </c>
      <c r="N305" s="161" t="s">
        <v>43</v>
      </c>
      <c r="P305" s="136">
        <f>O305*H305</f>
        <v>0</v>
      </c>
      <c r="Q305" s="136">
        <v>1.521E-2</v>
      </c>
      <c r="R305" s="136">
        <f>Q305*H305</f>
        <v>1.521E-2</v>
      </c>
      <c r="S305" s="136">
        <v>0</v>
      </c>
      <c r="T305" s="136">
        <f>S305*H305</f>
        <v>0</v>
      </c>
      <c r="U305" s="137" t="s">
        <v>19</v>
      </c>
      <c r="AR305" s="138" t="s">
        <v>214</v>
      </c>
      <c r="AT305" s="138" t="s">
        <v>225</v>
      </c>
      <c r="AU305" s="138" t="s">
        <v>173</v>
      </c>
      <c r="AY305" s="18" t="s">
        <v>164</v>
      </c>
      <c r="BE305" s="139">
        <f>IF(N305="základní",J305,0)</f>
        <v>0</v>
      </c>
      <c r="BF305" s="139">
        <f>IF(N305="snížená",J305,0)</f>
        <v>0</v>
      </c>
      <c r="BG305" s="139">
        <f>IF(N305="zákl. přenesená",J305,0)</f>
        <v>0</v>
      </c>
      <c r="BH305" s="139">
        <f>IF(N305="sníž. přenesená",J305,0)</f>
        <v>0</v>
      </c>
      <c r="BI305" s="139">
        <f>IF(N305="nulová",J305,0)</f>
        <v>0</v>
      </c>
      <c r="BJ305" s="18" t="s">
        <v>80</v>
      </c>
      <c r="BK305" s="139">
        <f>ROUND(I305*H305,1)</f>
        <v>0</v>
      </c>
      <c r="BL305" s="18" t="s">
        <v>172</v>
      </c>
      <c r="BM305" s="138" t="s">
        <v>480</v>
      </c>
    </row>
    <row r="306" spans="2:65" s="11" customFormat="1" ht="22.9" customHeight="1">
      <c r="B306" s="115"/>
      <c r="D306" s="116" t="s">
        <v>71</v>
      </c>
      <c r="E306" s="125" t="s">
        <v>219</v>
      </c>
      <c r="F306" s="125" t="s">
        <v>481</v>
      </c>
      <c r="I306" s="118"/>
      <c r="J306" s="126">
        <f>BK306</f>
        <v>0</v>
      </c>
      <c r="L306" s="115"/>
      <c r="M306" s="120"/>
      <c r="P306" s="121">
        <f>P307+P337+P341</f>
        <v>0</v>
      </c>
      <c r="R306" s="121">
        <f>R307+R337+R341</f>
        <v>4.8640000000000006E-4</v>
      </c>
      <c r="T306" s="121">
        <f>T307+T337+T341</f>
        <v>8.3417000000000005E-2</v>
      </c>
      <c r="U306" s="122"/>
      <c r="AR306" s="116" t="s">
        <v>80</v>
      </c>
      <c r="AT306" s="123" t="s">
        <v>71</v>
      </c>
      <c r="AU306" s="123" t="s">
        <v>80</v>
      </c>
      <c r="AY306" s="116" t="s">
        <v>164</v>
      </c>
      <c r="BK306" s="124">
        <f>BK307+BK337+BK341</f>
        <v>0</v>
      </c>
    </row>
    <row r="307" spans="2:65" s="11" customFormat="1" ht="20.85" customHeight="1">
      <c r="B307" s="115"/>
      <c r="D307" s="116" t="s">
        <v>71</v>
      </c>
      <c r="E307" s="125" t="s">
        <v>482</v>
      </c>
      <c r="F307" s="125" t="s">
        <v>483</v>
      </c>
      <c r="I307" s="118"/>
      <c r="J307" s="126">
        <f>BK307</f>
        <v>0</v>
      </c>
      <c r="L307" s="115"/>
      <c r="M307" s="120"/>
      <c r="P307" s="121">
        <f>SUM(P308:P336)</f>
        <v>0</v>
      </c>
      <c r="R307" s="121">
        <f>SUM(R308:R336)</f>
        <v>0</v>
      </c>
      <c r="T307" s="121">
        <f>SUM(T308:T336)</f>
        <v>0</v>
      </c>
      <c r="U307" s="122"/>
      <c r="AR307" s="116" t="s">
        <v>80</v>
      </c>
      <c r="AT307" s="123" t="s">
        <v>71</v>
      </c>
      <c r="AU307" s="123" t="s">
        <v>82</v>
      </c>
      <c r="AY307" s="116" t="s">
        <v>164</v>
      </c>
      <c r="BK307" s="124">
        <f>SUM(BK308:BK336)</f>
        <v>0</v>
      </c>
    </row>
    <row r="308" spans="2:65" s="1" customFormat="1" ht="16.5" customHeight="1">
      <c r="B308" s="33"/>
      <c r="C308" s="127" t="s">
        <v>484</v>
      </c>
      <c r="D308" s="127" t="s">
        <v>167</v>
      </c>
      <c r="E308" s="128" t="s">
        <v>485</v>
      </c>
      <c r="F308" s="129" t="s">
        <v>486</v>
      </c>
      <c r="G308" s="130" t="s">
        <v>487</v>
      </c>
      <c r="H308" s="131">
        <v>1</v>
      </c>
      <c r="I308" s="132"/>
      <c r="J308" s="133">
        <f>ROUND(I308*H308,1)</f>
        <v>0</v>
      </c>
      <c r="K308" s="129" t="s">
        <v>171</v>
      </c>
      <c r="L308" s="33"/>
      <c r="M308" s="134" t="s">
        <v>19</v>
      </c>
      <c r="N308" s="135" t="s">
        <v>43</v>
      </c>
      <c r="P308" s="136">
        <f>O308*H308</f>
        <v>0</v>
      </c>
      <c r="Q308" s="136">
        <v>0</v>
      </c>
      <c r="R308" s="136">
        <f>Q308*H308</f>
        <v>0</v>
      </c>
      <c r="S308" s="136">
        <v>0</v>
      </c>
      <c r="T308" s="136">
        <f>S308*H308</f>
        <v>0</v>
      </c>
      <c r="U308" s="137" t="s">
        <v>19</v>
      </c>
      <c r="AR308" s="138" t="s">
        <v>172</v>
      </c>
      <c r="AT308" s="138" t="s">
        <v>167</v>
      </c>
      <c r="AU308" s="138" t="s">
        <v>173</v>
      </c>
      <c r="AY308" s="18" t="s">
        <v>164</v>
      </c>
      <c r="BE308" s="139">
        <f>IF(N308="základní",J308,0)</f>
        <v>0</v>
      </c>
      <c r="BF308" s="139">
        <f>IF(N308="snížená",J308,0)</f>
        <v>0</v>
      </c>
      <c r="BG308" s="139">
        <f>IF(N308="zákl. přenesená",J308,0)</f>
        <v>0</v>
      </c>
      <c r="BH308" s="139">
        <f>IF(N308="sníž. přenesená",J308,0)</f>
        <v>0</v>
      </c>
      <c r="BI308" s="139">
        <f>IF(N308="nulová",J308,0)</f>
        <v>0</v>
      </c>
      <c r="BJ308" s="18" t="s">
        <v>80</v>
      </c>
      <c r="BK308" s="139">
        <f>ROUND(I308*H308,1)</f>
        <v>0</v>
      </c>
      <c r="BL308" s="18" t="s">
        <v>172</v>
      </c>
      <c r="BM308" s="138" t="s">
        <v>488</v>
      </c>
    </row>
    <row r="309" spans="2:65" s="1" customFormat="1" ht="11.25">
      <c r="B309" s="33"/>
      <c r="D309" s="140" t="s">
        <v>175</v>
      </c>
      <c r="F309" s="141" t="s">
        <v>489</v>
      </c>
      <c r="I309" s="142"/>
      <c r="L309" s="33"/>
      <c r="M309" s="143"/>
      <c r="U309" s="54"/>
      <c r="AT309" s="18" t="s">
        <v>175</v>
      </c>
      <c r="AU309" s="18" t="s">
        <v>173</v>
      </c>
    </row>
    <row r="310" spans="2:65" s="1" customFormat="1" ht="21.75" customHeight="1">
      <c r="B310" s="33"/>
      <c r="C310" s="127" t="s">
        <v>490</v>
      </c>
      <c r="D310" s="127" t="s">
        <v>167</v>
      </c>
      <c r="E310" s="128" t="s">
        <v>491</v>
      </c>
      <c r="F310" s="129" t="s">
        <v>492</v>
      </c>
      <c r="G310" s="130" t="s">
        <v>487</v>
      </c>
      <c r="H310" s="131">
        <v>30</v>
      </c>
      <c r="I310" s="132"/>
      <c r="J310" s="133">
        <f>ROUND(I310*H310,1)</f>
        <v>0</v>
      </c>
      <c r="K310" s="129" t="s">
        <v>171</v>
      </c>
      <c r="L310" s="33"/>
      <c r="M310" s="134" t="s">
        <v>19</v>
      </c>
      <c r="N310" s="135" t="s">
        <v>43</v>
      </c>
      <c r="P310" s="136">
        <f>O310*H310</f>
        <v>0</v>
      </c>
      <c r="Q310" s="136">
        <v>0</v>
      </c>
      <c r="R310" s="136">
        <f>Q310*H310</f>
        <v>0</v>
      </c>
      <c r="S310" s="136">
        <v>0</v>
      </c>
      <c r="T310" s="136">
        <f>S310*H310</f>
        <v>0</v>
      </c>
      <c r="U310" s="137" t="s">
        <v>19</v>
      </c>
      <c r="AR310" s="138" t="s">
        <v>172</v>
      </c>
      <c r="AT310" s="138" t="s">
        <v>167</v>
      </c>
      <c r="AU310" s="138" t="s">
        <v>173</v>
      </c>
      <c r="AY310" s="18" t="s">
        <v>164</v>
      </c>
      <c r="BE310" s="139">
        <f>IF(N310="základní",J310,0)</f>
        <v>0</v>
      </c>
      <c r="BF310" s="139">
        <f>IF(N310="snížená",J310,0)</f>
        <v>0</v>
      </c>
      <c r="BG310" s="139">
        <f>IF(N310="zákl. přenesená",J310,0)</f>
        <v>0</v>
      </c>
      <c r="BH310" s="139">
        <f>IF(N310="sníž. přenesená",J310,0)</f>
        <v>0</v>
      </c>
      <c r="BI310" s="139">
        <f>IF(N310="nulová",J310,0)</f>
        <v>0</v>
      </c>
      <c r="BJ310" s="18" t="s">
        <v>80</v>
      </c>
      <c r="BK310" s="139">
        <f>ROUND(I310*H310,1)</f>
        <v>0</v>
      </c>
      <c r="BL310" s="18" t="s">
        <v>172</v>
      </c>
      <c r="BM310" s="138" t="s">
        <v>493</v>
      </c>
    </row>
    <row r="311" spans="2:65" s="1" customFormat="1" ht="11.25">
      <c r="B311" s="33"/>
      <c r="D311" s="140" t="s">
        <v>175</v>
      </c>
      <c r="F311" s="141" t="s">
        <v>494</v>
      </c>
      <c r="I311" s="142"/>
      <c r="L311" s="33"/>
      <c r="M311" s="143"/>
      <c r="U311" s="54"/>
      <c r="AT311" s="18" t="s">
        <v>175</v>
      </c>
      <c r="AU311" s="18" t="s">
        <v>173</v>
      </c>
    </row>
    <row r="312" spans="2:65" s="12" customFormat="1" ht="11.25">
      <c r="B312" s="144"/>
      <c r="D312" s="145" t="s">
        <v>177</v>
      </c>
      <c r="E312" s="146" t="s">
        <v>19</v>
      </c>
      <c r="F312" s="147" t="s">
        <v>495</v>
      </c>
      <c r="H312" s="148">
        <v>30</v>
      </c>
      <c r="I312" s="149"/>
      <c r="L312" s="144"/>
      <c r="M312" s="150"/>
      <c r="U312" s="151"/>
      <c r="AT312" s="146" t="s">
        <v>177</v>
      </c>
      <c r="AU312" s="146" t="s">
        <v>173</v>
      </c>
      <c r="AV312" s="12" t="s">
        <v>82</v>
      </c>
      <c r="AW312" s="12" t="s">
        <v>33</v>
      </c>
      <c r="AX312" s="12" t="s">
        <v>80</v>
      </c>
      <c r="AY312" s="146" t="s">
        <v>164</v>
      </c>
    </row>
    <row r="313" spans="2:65" s="1" customFormat="1" ht="16.5" customHeight="1">
      <c r="B313" s="33"/>
      <c r="C313" s="127" t="s">
        <v>496</v>
      </c>
      <c r="D313" s="127" t="s">
        <v>167</v>
      </c>
      <c r="E313" s="128" t="s">
        <v>497</v>
      </c>
      <c r="F313" s="129" t="s">
        <v>498</v>
      </c>
      <c r="G313" s="130" t="s">
        <v>487</v>
      </c>
      <c r="H313" s="131">
        <v>1</v>
      </c>
      <c r="I313" s="132"/>
      <c r="J313" s="133">
        <f>ROUND(I313*H313,1)</f>
        <v>0</v>
      </c>
      <c r="K313" s="129" t="s">
        <v>171</v>
      </c>
      <c r="L313" s="33"/>
      <c r="M313" s="134" t="s">
        <v>19</v>
      </c>
      <c r="N313" s="135" t="s">
        <v>43</v>
      </c>
      <c r="P313" s="136">
        <f>O313*H313</f>
        <v>0</v>
      </c>
      <c r="Q313" s="136">
        <v>0</v>
      </c>
      <c r="R313" s="136">
        <f>Q313*H313</f>
        <v>0</v>
      </c>
      <c r="S313" s="136">
        <v>0</v>
      </c>
      <c r="T313" s="136">
        <f>S313*H313</f>
        <v>0</v>
      </c>
      <c r="U313" s="137" t="s">
        <v>19</v>
      </c>
      <c r="AR313" s="138" t="s">
        <v>172</v>
      </c>
      <c r="AT313" s="138" t="s">
        <v>167</v>
      </c>
      <c r="AU313" s="138" t="s">
        <v>173</v>
      </c>
      <c r="AY313" s="18" t="s">
        <v>164</v>
      </c>
      <c r="BE313" s="139">
        <f>IF(N313="základní",J313,0)</f>
        <v>0</v>
      </c>
      <c r="BF313" s="139">
        <f>IF(N313="snížená",J313,0)</f>
        <v>0</v>
      </c>
      <c r="BG313" s="139">
        <f>IF(N313="zákl. přenesená",J313,0)</f>
        <v>0</v>
      </c>
      <c r="BH313" s="139">
        <f>IF(N313="sníž. přenesená",J313,0)</f>
        <v>0</v>
      </c>
      <c r="BI313" s="139">
        <f>IF(N313="nulová",J313,0)</f>
        <v>0</v>
      </c>
      <c r="BJ313" s="18" t="s">
        <v>80</v>
      </c>
      <c r="BK313" s="139">
        <f>ROUND(I313*H313,1)</f>
        <v>0</v>
      </c>
      <c r="BL313" s="18" t="s">
        <v>172</v>
      </c>
      <c r="BM313" s="138" t="s">
        <v>499</v>
      </c>
    </row>
    <row r="314" spans="2:65" s="1" customFormat="1" ht="11.25">
      <c r="B314" s="33"/>
      <c r="D314" s="140" t="s">
        <v>175</v>
      </c>
      <c r="F314" s="141" t="s">
        <v>500</v>
      </c>
      <c r="I314" s="142"/>
      <c r="L314" s="33"/>
      <c r="M314" s="143"/>
      <c r="U314" s="54"/>
      <c r="AT314" s="18" t="s">
        <v>175</v>
      </c>
      <c r="AU314" s="18" t="s">
        <v>173</v>
      </c>
    </row>
    <row r="315" spans="2:65" s="1" customFormat="1" ht="24.2" customHeight="1">
      <c r="B315" s="33"/>
      <c r="C315" s="127" t="s">
        <v>501</v>
      </c>
      <c r="D315" s="127" t="s">
        <v>167</v>
      </c>
      <c r="E315" s="128" t="s">
        <v>502</v>
      </c>
      <c r="F315" s="129" t="s">
        <v>503</v>
      </c>
      <c r="G315" s="130" t="s">
        <v>170</v>
      </c>
      <c r="H315" s="131">
        <v>46.35</v>
      </c>
      <c r="I315" s="132"/>
      <c r="J315" s="133">
        <f>ROUND(I315*H315,1)</f>
        <v>0</v>
      </c>
      <c r="K315" s="129" t="s">
        <v>171</v>
      </c>
      <c r="L315" s="33"/>
      <c r="M315" s="134" t="s">
        <v>19</v>
      </c>
      <c r="N315" s="135" t="s">
        <v>43</v>
      </c>
      <c r="P315" s="136">
        <f>O315*H315</f>
        <v>0</v>
      </c>
      <c r="Q315" s="136">
        <v>0</v>
      </c>
      <c r="R315" s="136">
        <f>Q315*H315</f>
        <v>0</v>
      </c>
      <c r="S315" s="136">
        <v>0</v>
      </c>
      <c r="T315" s="136">
        <f>S315*H315</f>
        <v>0</v>
      </c>
      <c r="U315" s="137" t="s">
        <v>19</v>
      </c>
      <c r="AR315" s="138" t="s">
        <v>172</v>
      </c>
      <c r="AT315" s="138" t="s">
        <v>167</v>
      </c>
      <c r="AU315" s="138" t="s">
        <v>173</v>
      </c>
      <c r="AY315" s="18" t="s">
        <v>164</v>
      </c>
      <c r="BE315" s="139">
        <f>IF(N315="základní",J315,0)</f>
        <v>0</v>
      </c>
      <c r="BF315" s="139">
        <f>IF(N315="snížená",J315,0)</f>
        <v>0</v>
      </c>
      <c r="BG315" s="139">
        <f>IF(N315="zákl. přenesená",J315,0)</f>
        <v>0</v>
      </c>
      <c r="BH315" s="139">
        <f>IF(N315="sníž. přenesená",J315,0)</f>
        <v>0</v>
      </c>
      <c r="BI315" s="139">
        <f>IF(N315="nulová",J315,0)</f>
        <v>0</v>
      </c>
      <c r="BJ315" s="18" t="s">
        <v>80</v>
      </c>
      <c r="BK315" s="139">
        <f>ROUND(I315*H315,1)</f>
        <v>0</v>
      </c>
      <c r="BL315" s="18" t="s">
        <v>172</v>
      </c>
      <c r="BM315" s="138" t="s">
        <v>504</v>
      </c>
    </row>
    <row r="316" spans="2:65" s="1" customFormat="1" ht="11.25">
      <c r="B316" s="33"/>
      <c r="D316" s="140" t="s">
        <v>175</v>
      </c>
      <c r="F316" s="141" t="s">
        <v>505</v>
      </c>
      <c r="I316" s="142"/>
      <c r="L316" s="33"/>
      <c r="M316" s="143"/>
      <c r="U316" s="54"/>
      <c r="AT316" s="18" t="s">
        <v>175</v>
      </c>
      <c r="AU316" s="18" t="s">
        <v>173</v>
      </c>
    </row>
    <row r="317" spans="2:65" s="12" customFormat="1" ht="11.25">
      <c r="B317" s="144"/>
      <c r="D317" s="145" t="s">
        <v>177</v>
      </c>
      <c r="E317" s="146" t="s">
        <v>19</v>
      </c>
      <c r="F317" s="147" t="s">
        <v>506</v>
      </c>
      <c r="H317" s="148">
        <v>22.5</v>
      </c>
      <c r="I317" s="149"/>
      <c r="L317" s="144"/>
      <c r="M317" s="150"/>
      <c r="U317" s="151"/>
      <c r="AT317" s="146" t="s">
        <v>177</v>
      </c>
      <c r="AU317" s="146" t="s">
        <v>173</v>
      </c>
      <c r="AV317" s="12" t="s">
        <v>82</v>
      </c>
      <c r="AW317" s="12" t="s">
        <v>33</v>
      </c>
      <c r="AX317" s="12" t="s">
        <v>72</v>
      </c>
      <c r="AY317" s="146" t="s">
        <v>164</v>
      </c>
    </row>
    <row r="318" spans="2:65" s="12" customFormat="1" ht="11.25">
      <c r="B318" s="144"/>
      <c r="D318" s="145" t="s">
        <v>177</v>
      </c>
      <c r="E318" s="146" t="s">
        <v>19</v>
      </c>
      <c r="F318" s="147" t="s">
        <v>178</v>
      </c>
      <c r="H318" s="148">
        <v>23.85</v>
      </c>
      <c r="I318" s="149"/>
      <c r="L318" s="144"/>
      <c r="M318" s="150"/>
      <c r="U318" s="151"/>
      <c r="AT318" s="146" t="s">
        <v>177</v>
      </c>
      <c r="AU318" s="146" t="s">
        <v>173</v>
      </c>
      <c r="AV318" s="12" t="s">
        <v>82</v>
      </c>
      <c r="AW318" s="12" t="s">
        <v>33</v>
      </c>
      <c r="AX318" s="12" t="s">
        <v>72</v>
      </c>
      <c r="AY318" s="146" t="s">
        <v>164</v>
      </c>
    </row>
    <row r="319" spans="2:65" s="13" customFormat="1" ht="11.25">
      <c r="B319" s="162"/>
      <c r="D319" s="145" t="s">
        <v>177</v>
      </c>
      <c r="E319" s="163" t="s">
        <v>19</v>
      </c>
      <c r="F319" s="164" t="s">
        <v>507</v>
      </c>
      <c r="H319" s="165">
        <v>46.35</v>
      </c>
      <c r="I319" s="166"/>
      <c r="L319" s="162"/>
      <c r="M319" s="167"/>
      <c r="U319" s="168"/>
      <c r="AT319" s="163" t="s">
        <v>177</v>
      </c>
      <c r="AU319" s="163" t="s">
        <v>173</v>
      </c>
      <c r="AV319" s="13" t="s">
        <v>172</v>
      </c>
      <c r="AW319" s="13" t="s">
        <v>33</v>
      </c>
      <c r="AX319" s="13" t="s">
        <v>80</v>
      </c>
      <c r="AY319" s="163" t="s">
        <v>164</v>
      </c>
    </row>
    <row r="320" spans="2:65" s="1" customFormat="1" ht="24.2" customHeight="1">
      <c r="B320" s="33"/>
      <c r="C320" s="127" t="s">
        <v>508</v>
      </c>
      <c r="D320" s="127" t="s">
        <v>167</v>
      </c>
      <c r="E320" s="128" t="s">
        <v>509</v>
      </c>
      <c r="F320" s="129" t="s">
        <v>510</v>
      </c>
      <c r="G320" s="130" t="s">
        <v>170</v>
      </c>
      <c r="H320" s="131">
        <v>2781</v>
      </c>
      <c r="I320" s="132"/>
      <c r="J320" s="133">
        <f>ROUND(I320*H320,1)</f>
        <v>0</v>
      </c>
      <c r="K320" s="129" t="s">
        <v>171</v>
      </c>
      <c r="L320" s="33"/>
      <c r="M320" s="134" t="s">
        <v>19</v>
      </c>
      <c r="N320" s="135" t="s">
        <v>43</v>
      </c>
      <c r="P320" s="136">
        <f>O320*H320</f>
        <v>0</v>
      </c>
      <c r="Q320" s="136">
        <v>0</v>
      </c>
      <c r="R320" s="136">
        <f>Q320*H320</f>
        <v>0</v>
      </c>
      <c r="S320" s="136">
        <v>0</v>
      </c>
      <c r="T320" s="136">
        <f>S320*H320</f>
        <v>0</v>
      </c>
      <c r="U320" s="137" t="s">
        <v>19</v>
      </c>
      <c r="AR320" s="138" t="s">
        <v>172</v>
      </c>
      <c r="AT320" s="138" t="s">
        <v>167</v>
      </c>
      <c r="AU320" s="138" t="s">
        <v>173</v>
      </c>
      <c r="AY320" s="18" t="s">
        <v>164</v>
      </c>
      <c r="BE320" s="139">
        <f>IF(N320="základní",J320,0)</f>
        <v>0</v>
      </c>
      <c r="BF320" s="139">
        <f>IF(N320="snížená",J320,0)</f>
        <v>0</v>
      </c>
      <c r="BG320" s="139">
        <f>IF(N320="zákl. přenesená",J320,0)</f>
        <v>0</v>
      </c>
      <c r="BH320" s="139">
        <f>IF(N320="sníž. přenesená",J320,0)</f>
        <v>0</v>
      </c>
      <c r="BI320" s="139">
        <f>IF(N320="nulová",J320,0)</f>
        <v>0</v>
      </c>
      <c r="BJ320" s="18" t="s">
        <v>80</v>
      </c>
      <c r="BK320" s="139">
        <f>ROUND(I320*H320,1)</f>
        <v>0</v>
      </c>
      <c r="BL320" s="18" t="s">
        <v>172</v>
      </c>
      <c r="BM320" s="138" t="s">
        <v>511</v>
      </c>
    </row>
    <row r="321" spans="2:65" s="1" customFormat="1" ht="11.25">
      <c r="B321" s="33"/>
      <c r="D321" s="140" t="s">
        <v>175</v>
      </c>
      <c r="F321" s="141" t="s">
        <v>512</v>
      </c>
      <c r="I321" s="142"/>
      <c r="L321" s="33"/>
      <c r="M321" s="143"/>
      <c r="U321" s="54"/>
      <c r="AT321" s="18" t="s">
        <v>175</v>
      </c>
      <c r="AU321" s="18" t="s">
        <v>173</v>
      </c>
    </row>
    <row r="322" spans="2:65" s="12" customFormat="1" ht="11.25">
      <c r="B322" s="144"/>
      <c r="D322" s="145" t="s">
        <v>177</v>
      </c>
      <c r="E322" s="146" t="s">
        <v>19</v>
      </c>
      <c r="F322" s="147" t="s">
        <v>513</v>
      </c>
      <c r="H322" s="148">
        <v>2781</v>
      </c>
      <c r="I322" s="149"/>
      <c r="L322" s="144"/>
      <c r="M322" s="150"/>
      <c r="U322" s="151"/>
      <c r="AT322" s="146" t="s">
        <v>177</v>
      </c>
      <c r="AU322" s="146" t="s">
        <v>173</v>
      </c>
      <c r="AV322" s="12" t="s">
        <v>82</v>
      </c>
      <c r="AW322" s="12" t="s">
        <v>33</v>
      </c>
      <c r="AX322" s="12" t="s">
        <v>80</v>
      </c>
      <c r="AY322" s="146" t="s">
        <v>164</v>
      </c>
    </row>
    <row r="323" spans="2:65" s="1" customFormat="1" ht="24.2" customHeight="1">
      <c r="B323" s="33"/>
      <c r="C323" s="127" t="s">
        <v>514</v>
      </c>
      <c r="D323" s="127" t="s">
        <v>167</v>
      </c>
      <c r="E323" s="128" t="s">
        <v>515</v>
      </c>
      <c r="F323" s="129" t="s">
        <v>516</v>
      </c>
      <c r="G323" s="130" t="s">
        <v>170</v>
      </c>
      <c r="H323" s="131">
        <v>46.35</v>
      </c>
      <c r="I323" s="132"/>
      <c r="J323" s="133">
        <f>ROUND(I323*H323,1)</f>
        <v>0</v>
      </c>
      <c r="K323" s="129" t="s">
        <v>171</v>
      </c>
      <c r="L323" s="33"/>
      <c r="M323" s="134" t="s">
        <v>19</v>
      </c>
      <c r="N323" s="135" t="s">
        <v>43</v>
      </c>
      <c r="P323" s="136">
        <f>O323*H323</f>
        <v>0</v>
      </c>
      <c r="Q323" s="136">
        <v>0</v>
      </c>
      <c r="R323" s="136">
        <f>Q323*H323</f>
        <v>0</v>
      </c>
      <c r="S323" s="136">
        <v>0</v>
      </c>
      <c r="T323" s="136">
        <f>S323*H323</f>
        <v>0</v>
      </c>
      <c r="U323" s="137" t="s">
        <v>19</v>
      </c>
      <c r="AR323" s="138" t="s">
        <v>172</v>
      </c>
      <c r="AT323" s="138" t="s">
        <v>167</v>
      </c>
      <c r="AU323" s="138" t="s">
        <v>173</v>
      </c>
      <c r="AY323" s="18" t="s">
        <v>164</v>
      </c>
      <c r="BE323" s="139">
        <f>IF(N323="základní",J323,0)</f>
        <v>0</v>
      </c>
      <c r="BF323" s="139">
        <f>IF(N323="snížená",J323,0)</f>
        <v>0</v>
      </c>
      <c r="BG323" s="139">
        <f>IF(N323="zákl. přenesená",J323,0)</f>
        <v>0</v>
      </c>
      <c r="BH323" s="139">
        <f>IF(N323="sníž. přenesená",J323,0)</f>
        <v>0</v>
      </c>
      <c r="BI323" s="139">
        <f>IF(N323="nulová",J323,0)</f>
        <v>0</v>
      </c>
      <c r="BJ323" s="18" t="s">
        <v>80</v>
      </c>
      <c r="BK323" s="139">
        <f>ROUND(I323*H323,1)</f>
        <v>0</v>
      </c>
      <c r="BL323" s="18" t="s">
        <v>172</v>
      </c>
      <c r="BM323" s="138" t="s">
        <v>517</v>
      </c>
    </row>
    <row r="324" spans="2:65" s="1" customFormat="1" ht="11.25">
      <c r="B324" s="33"/>
      <c r="D324" s="140" t="s">
        <v>175</v>
      </c>
      <c r="F324" s="141" t="s">
        <v>518</v>
      </c>
      <c r="I324" s="142"/>
      <c r="L324" s="33"/>
      <c r="M324" s="143"/>
      <c r="U324" s="54"/>
      <c r="AT324" s="18" t="s">
        <v>175</v>
      </c>
      <c r="AU324" s="18" t="s">
        <v>173</v>
      </c>
    </row>
    <row r="325" spans="2:65" s="1" customFormat="1" ht="16.5" customHeight="1">
      <c r="B325" s="33"/>
      <c r="C325" s="127" t="s">
        <v>519</v>
      </c>
      <c r="D325" s="127" t="s">
        <v>167</v>
      </c>
      <c r="E325" s="128" t="s">
        <v>520</v>
      </c>
      <c r="F325" s="129" t="s">
        <v>521</v>
      </c>
      <c r="G325" s="130" t="s">
        <v>170</v>
      </c>
      <c r="H325" s="131">
        <v>46.35</v>
      </c>
      <c r="I325" s="132"/>
      <c r="J325" s="133">
        <f>ROUND(I325*H325,1)</f>
        <v>0</v>
      </c>
      <c r="K325" s="129" t="s">
        <v>171</v>
      </c>
      <c r="L325" s="33"/>
      <c r="M325" s="134" t="s">
        <v>19</v>
      </c>
      <c r="N325" s="135" t="s">
        <v>43</v>
      </c>
      <c r="P325" s="136">
        <f>O325*H325</f>
        <v>0</v>
      </c>
      <c r="Q325" s="136">
        <v>0</v>
      </c>
      <c r="R325" s="136">
        <f>Q325*H325</f>
        <v>0</v>
      </c>
      <c r="S325" s="136">
        <v>0</v>
      </c>
      <c r="T325" s="136">
        <f>S325*H325</f>
        <v>0</v>
      </c>
      <c r="U325" s="137" t="s">
        <v>19</v>
      </c>
      <c r="AR325" s="138" t="s">
        <v>172</v>
      </c>
      <c r="AT325" s="138" t="s">
        <v>167</v>
      </c>
      <c r="AU325" s="138" t="s">
        <v>173</v>
      </c>
      <c r="AY325" s="18" t="s">
        <v>164</v>
      </c>
      <c r="BE325" s="139">
        <f>IF(N325="základní",J325,0)</f>
        <v>0</v>
      </c>
      <c r="BF325" s="139">
        <f>IF(N325="snížená",J325,0)</f>
        <v>0</v>
      </c>
      <c r="BG325" s="139">
        <f>IF(N325="zákl. přenesená",J325,0)</f>
        <v>0</v>
      </c>
      <c r="BH325" s="139">
        <f>IF(N325="sníž. přenesená",J325,0)</f>
        <v>0</v>
      </c>
      <c r="BI325" s="139">
        <f>IF(N325="nulová",J325,0)</f>
        <v>0</v>
      </c>
      <c r="BJ325" s="18" t="s">
        <v>80</v>
      </c>
      <c r="BK325" s="139">
        <f>ROUND(I325*H325,1)</f>
        <v>0</v>
      </c>
      <c r="BL325" s="18" t="s">
        <v>172</v>
      </c>
      <c r="BM325" s="138" t="s">
        <v>522</v>
      </c>
    </row>
    <row r="326" spans="2:65" s="1" customFormat="1" ht="11.25">
      <c r="B326" s="33"/>
      <c r="D326" s="140" t="s">
        <v>175</v>
      </c>
      <c r="F326" s="141" t="s">
        <v>523</v>
      </c>
      <c r="I326" s="142"/>
      <c r="L326" s="33"/>
      <c r="M326" s="143"/>
      <c r="U326" s="54"/>
      <c r="AT326" s="18" t="s">
        <v>175</v>
      </c>
      <c r="AU326" s="18" t="s">
        <v>173</v>
      </c>
    </row>
    <row r="327" spans="2:65" s="12" customFormat="1" ht="11.25">
      <c r="B327" s="144"/>
      <c r="D327" s="145" t="s">
        <v>177</v>
      </c>
      <c r="E327" s="146" t="s">
        <v>19</v>
      </c>
      <c r="F327" s="147" t="s">
        <v>506</v>
      </c>
      <c r="H327" s="148">
        <v>22.5</v>
      </c>
      <c r="I327" s="149"/>
      <c r="L327" s="144"/>
      <c r="M327" s="150"/>
      <c r="U327" s="151"/>
      <c r="AT327" s="146" t="s">
        <v>177</v>
      </c>
      <c r="AU327" s="146" t="s">
        <v>173</v>
      </c>
      <c r="AV327" s="12" t="s">
        <v>82</v>
      </c>
      <c r="AW327" s="12" t="s">
        <v>33</v>
      </c>
      <c r="AX327" s="12" t="s">
        <v>72</v>
      </c>
      <c r="AY327" s="146" t="s">
        <v>164</v>
      </c>
    </row>
    <row r="328" spans="2:65" s="12" customFormat="1" ht="11.25">
      <c r="B328" s="144"/>
      <c r="D328" s="145" t="s">
        <v>177</v>
      </c>
      <c r="E328" s="146" t="s">
        <v>19</v>
      </c>
      <c r="F328" s="147" t="s">
        <v>178</v>
      </c>
      <c r="H328" s="148">
        <v>23.85</v>
      </c>
      <c r="I328" s="149"/>
      <c r="L328" s="144"/>
      <c r="M328" s="150"/>
      <c r="U328" s="151"/>
      <c r="AT328" s="146" t="s">
        <v>177</v>
      </c>
      <c r="AU328" s="146" t="s">
        <v>173</v>
      </c>
      <c r="AV328" s="12" t="s">
        <v>82</v>
      </c>
      <c r="AW328" s="12" t="s">
        <v>33</v>
      </c>
      <c r="AX328" s="12" t="s">
        <v>72</v>
      </c>
      <c r="AY328" s="146" t="s">
        <v>164</v>
      </c>
    </row>
    <row r="329" spans="2:65" s="13" customFormat="1" ht="11.25">
      <c r="B329" s="162"/>
      <c r="D329" s="145" t="s">
        <v>177</v>
      </c>
      <c r="E329" s="163" t="s">
        <v>19</v>
      </c>
      <c r="F329" s="164" t="s">
        <v>507</v>
      </c>
      <c r="H329" s="165">
        <v>46.35</v>
      </c>
      <c r="I329" s="166"/>
      <c r="L329" s="162"/>
      <c r="M329" s="167"/>
      <c r="U329" s="168"/>
      <c r="AT329" s="163" t="s">
        <v>177</v>
      </c>
      <c r="AU329" s="163" t="s">
        <v>173</v>
      </c>
      <c r="AV329" s="13" t="s">
        <v>172</v>
      </c>
      <c r="AW329" s="13" t="s">
        <v>33</v>
      </c>
      <c r="AX329" s="13" t="s">
        <v>80</v>
      </c>
      <c r="AY329" s="163" t="s">
        <v>164</v>
      </c>
    </row>
    <row r="330" spans="2:65" s="1" customFormat="1" ht="21.75" customHeight="1">
      <c r="B330" s="33"/>
      <c r="C330" s="127" t="s">
        <v>524</v>
      </c>
      <c r="D330" s="127" t="s">
        <v>167</v>
      </c>
      <c r="E330" s="128" t="s">
        <v>525</v>
      </c>
      <c r="F330" s="129" t="s">
        <v>526</v>
      </c>
      <c r="G330" s="130" t="s">
        <v>170</v>
      </c>
      <c r="H330" s="131">
        <v>2781</v>
      </c>
      <c r="I330" s="132"/>
      <c r="J330" s="133">
        <f>ROUND(I330*H330,1)</f>
        <v>0</v>
      </c>
      <c r="K330" s="129" t="s">
        <v>171</v>
      </c>
      <c r="L330" s="33"/>
      <c r="M330" s="134" t="s">
        <v>19</v>
      </c>
      <c r="N330" s="135" t="s">
        <v>43</v>
      </c>
      <c r="P330" s="136">
        <f>O330*H330</f>
        <v>0</v>
      </c>
      <c r="Q330" s="136">
        <v>0</v>
      </c>
      <c r="R330" s="136">
        <f>Q330*H330</f>
        <v>0</v>
      </c>
      <c r="S330" s="136">
        <v>0</v>
      </c>
      <c r="T330" s="136">
        <f>S330*H330</f>
        <v>0</v>
      </c>
      <c r="U330" s="137" t="s">
        <v>19</v>
      </c>
      <c r="AR330" s="138" t="s">
        <v>172</v>
      </c>
      <c r="AT330" s="138" t="s">
        <v>167</v>
      </c>
      <c r="AU330" s="138" t="s">
        <v>173</v>
      </c>
      <c r="AY330" s="18" t="s">
        <v>164</v>
      </c>
      <c r="BE330" s="139">
        <f>IF(N330="základní",J330,0)</f>
        <v>0</v>
      </c>
      <c r="BF330" s="139">
        <f>IF(N330="snížená",J330,0)</f>
        <v>0</v>
      </c>
      <c r="BG330" s="139">
        <f>IF(N330="zákl. přenesená",J330,0)</f>
        <v>0</v>
      </c>
      <c r="BH330" s="139">
        <f>IF(N330="sníž. přenesená",J330,0)</f>
        <v>0</v>
      </c>
      <c r="BI330" s="139">
        <f>IF(N330="nulová",J330,0)</f>
        <v>0</v>
      </c>
      <c r="BJ330" s="18" t="s">
        <v>80</v>
      </c>
      <c r="BK330" s="139">
        <f>ROUND(I330*H330,1)</f>
        <v>0</v>
      </c>
      <c r="BL330" s="18" t="s">
        <v>172</v>
      </c>
      <c r="BM330" s="138" t="s">
        <v>527</v>
      </c>
    </row>
    <row r="331" spans="2:65" s="1" customFormat="1" ht="11.25">
      <c r="B331" s="33"/>
      <c r="D331" s="140" t="s">
        <v>175</v>
      </c>
      <c r="F331" s="141" t="s">
        <v>528</v>
      </c>
      <c r="I331" s="142"/>
      <c r="L331" s="33"/>
      <c r="M331" s="143"/>
      <c r="U331" s="54"/>
      <c r="AT331" s="18" t="s">
        <v>175</v>
      </c>
      <c r="AU331" s="18" t="s">
        <v>173</v>
      </c>
    </row>
    <row r="332" spans="2:65" s="12" customFormat="1" ht="11.25">
      <c r="B332" s="144"/>
      <c r="D332" s="145" t="s">
        <v>177</v>
      </c>
      <c r="E332" s="146" t="s">
        <v>19</v>
      </c>
      <c r="F332" s="147" t="s">
        <v>513</v>
      </c>
      <c r="H332" s="148">
        <v>2781</v>
      </c>
      <c r="I332" s="149"/>
      <c r="L332" s="144"/>
      <c r="M332" s="150"/>
      <c r="U332" s="151"/>
      <c r="AT332" s="146" t="s">
        <v>177</v>
      </c>
      <c r="AU332" s="146" t="s">
        <v>173</v>
      </c>
      <c r="AV332" s="12" t="s">
        <v>82</v>
      </c>
      <c r="AW332" s="12" t="s">
        <v>33</v>
      </c>
      <c r="AX332" s="12" t="s">
        <v>80</v>
      </c>
      <c r="AY332" s="146" t="s">
        <v>164</v>
      </c>
    </row>
    <row r="333" spans="2:65" s="1" customFormat="1" ht="16.5" customHeight="1">
      <c r="B333" s="33"/>
      <c r="C333" s="127" t="s">
        <v>529</v>
      </c>
      <c r="D333" s="127" t="s">
        <v>167</v>
      </c>
      <c r="E333" s="128" t="s">
        <v>530</v>
      </c>
      <c r="F333" s="129" t="s">
        <v>531</v>
      </c>
      <c r="G333" s="130" t="s">
        <v>170</v>
      </c>
      <c r="H333" s="131">
        <v>46.35</v>
      </c>
      <c r="I333" s="132"/>
      <c r="J333" s="133">
        <f>ROUND(I333*H333,1)</f>
        <v>0</v>
      </c>
      <c r="K333" s="129" t="s">
        <v>171</v>
      </c>
      <c r="L333" s="33"/>
      <c r="M333" s="134" t="s">
        <v>19</v>
      </c>
      <c r="N333" s="135" t="s">
        <v>43</v>
      </c>
      <c r="P333" s="136">
        <f>O333*H333</f>
        <v>0</v>
      </c>
      <c r="Q333" s="136">
        <v>0</v>
      </c>
      <c r="R333" s="136">
        <f>Q333*H333</f>
        <v>0</v>
      </c>
      <c r="S333" s="136">
        <v>0</v>
      </c>
      <c r="T333" s="136">
        <f>S333*H333</f>
        <v>0</v>
      </c>
      <c r="U333" s="137" t="s">
        <v>19</v>
      </c>
      <c r="AR333" s="138" t="s">
        <v>172</v>
      </c>
      <c r="AT333" s="138" t="s">
        <v>167</v>
      </c>
      <c r="AU333" s="138" t="s">
        <v>173</v>
      </c>
      <c r="AY333" s="18" t="s">
        <v>164</v>
      </c>
      <c r="BE333" s="139">
        <f>IF(N333="základní",J333,0)</f>
        <v>0</v>
      </c>
      <c r="BF333" s="139">
        <f>IF(N333="snížená",J333,0)</f>
        <v>0</v>
      </c>
      <c r="BG333" s="139">
        <f>IF(N333="zákl. přenesená",J333,0)</f>
        <v>0</v>
      </c>
      <c r="BH333" s="139">
        <f>IF(N333="sníž. přenesená",J333,0)</f>
        <v>0</v>
      </c>
      <c r="BI333" s="139">
        <f>IF(N333="nulová",J333,0)</f>
        <v>0</v>
      </c>
      <c r="BJ333" s="18" t="s">
        <v>80</v>
      </c>
      <c r="BK333" s="139">
        <f>ROUND(I333*H333,1)</f>
        <v>0</v>
      </c>
      <c r="BL333" s="18" t="s">
        <v>172</v>
      </c>
      <c r="BM333" s="138" t="s">
        <v>532</v>
      </c>
    </row>
    <row r="334" spans="2:65" s="1" customFormat="1" ht="11.25">
      <c r="B334" s="33"/>
      <c r="D334" s="140" t="s">
        <v>175</v>
      </c>
      <c r="F334" s="141" t="s">
        <v>533</v>
      </c>
      <c r="I334" s="142"/>
      <c r="L334" s="33"/>
      <c r="M334" s="143"/>
      <c r="U334" s="54"/>
      <c r="AT334" s="18" t="s">
        <v>175</v>
      </c>
      <c r="AU334" s="18" t="s">
        <v>173</v>
      </c>
    </row>
    <row r="335" spans="2:65" s="1" customFormat="1" ht="16.5" customHeight="1">
      <c r="B335" s="33"/>
      <c r="C335" s="127" t="s">
        <v>534</v>
      </c>
      <c r="D335" s="127" t="s">
        <v>167</v>
      </c>
      <c r="E335" s="128" t="s">
        <v>535</v>
      </c>
      <c r="F335" s="129" t="s">
        <v>536</v>
      </c>
      <c r="G335" s="130" t="s">
        <v>170</v>
      </c>
      <c r="H335" s="131">
        <v>46.35</v>
      </c>
      <c r="I335" s="132"/>
      <c r="J335" s="133">
        <f>ROUND(I335*H335,1)</f>
        <v>0</v>
      </c>
      <c r="K335" s="129" t="s">
        <v>171</v>
      </c>
      <c r="L335" s="33"/>
      <c r="M335" s="134" t="s">
        <v>19</v>
      </c>
      <c r="N335" s="135" t="s">
        <v>43</v>
      </c>
      <c r="P335" s="136">
        <f>O335*H335</f>
        <v>0</v>
      </c>
      <c r="Q335" s="136">
        <v>0</v>
      </c>
      <c r="R335" s="136">
        <f>Q335*H335</f>
        <v>0</v>
      </c>
      <c r="S335" s="136">
        <v>0</v>
      </c>
      <c r="T335" s="136">
        <f>S335*H335</f>
        <v>0</v>
      </c>
      <c r="U335" s="137" t="s">
        <v>19</v>
      </c>
      <c r="AR335" s="138" t="s">
        <v>172</v>
      </c>
      <c r="AT335" s="138" t="s">
        <v>167</v>
      </c>
      <c r="AU335" s="138" t="s">
        <v>173</v>
      </c>
      <c r="AY335" s="18" t="s">
        <v>164</v>
      </c>
      <c r="BE335" s="139">
        <f>IF(N335="základní",J335,0)</f>
        <v>0</v>
      </c>
      <c r="BF335" s="139">
        <f>IF(N335="snížená",J335,0)</f>
        <v>0</v>
      </c>
      <c r="BG335" s="139">
        <f>IF(N335="zákl. přenesená",J335,0)</f>
        <v>0</v>
      </c>
      <c r="BH335" s="139">
        <f>IF(N335="sníž. přenesená",J335,0)</f>
        <v>0</v>
      </c>
      <c r="BI335" s="139">
        <f>IF(N335="nulová",J335,0)</f>
        <v>0</v>
      </c>
      <c r="BJ335" s="18" t="s">
        <v>80</v>
      </c>
      <c r="BK335" s="139">
        <f>ROUND(I335*H335,1)</f>
        <v>0</v>
      </c>
      <c r="BL335" s="18" t="s">
        <v>172</v>
      </c>
      <c r="BM335" s="138" t="s">
        <v>537</v>
      </c>
    </row>
    <row r="336" spans="2:65" s="1" customFormat="1" ht="11.25">
      <c r="B336" s="33"/>
      <c r="D336" s="140" t="s">
        <v>175</v>
      </c>
      <c r="F336" s="141" t="s">
        <v>538</v>
      </c>
      <c r="I336" s="142"/>
      <c r="L336" s="33"/>
      <c r="M336" s="143"/>
      <c r="U336" s="54"/>
      <c r="AT336" s="18" t="s">
        <v>175</v>
      </c>
      <c r="AU336" s="18" t="s">
        <v>173</v>
      </c>
    </row>
    <row r="337" spans="2:65" s="11" customFormat="1" ht="20.85" customHeight="1">
      <c r="B337" s="115"/>
      <c r="D337" s="116" t="s">
        <v>71</v>
      </c>
      <c r="E337" s="125" t="s">
        <v>539</v>
      </c>
      <c r="F337" s="125" t="s">
        <v>540</v>
      </c>
      <c r="I337" s="118"/>
      <c r="J337" s="126">
        <f>BK337</f>
        <v>0</v>
      </c>
      <c r="L337" s="115"/>
      <c r="M337" s="120"/>
      <c r="P337" s="121">
        <f>SUM(P338:P340)</f>
        <v>0</v>
      </c>
      <c r="R337" s="121">
        <f>SUM(R338:R340)</f>
        <v>4.8640000000000006E-4</v>
      </c>
      <c r="T337" s="121">
        <f>SUM(T338:T340)</f>
        <v>0</v>
      </c>
      <c r="U337" s="122"/>
      <c r="AR337" s="116" t="s">
        <v>80</v>
      </c>
      <c r="AT337" s="123" t="s">
        <v>71</v>
      </c>
      <c r="AU337" s="123" t="s">
        <v>82</v>
      </c>
      <c r="AY337" s="116" t="s">
        <v>164</v>
      </c>
      <c r="BK337" s="124">
        <f>SUM(BK338:BK340)</f>
        <v>0</v>
      </c>
    </row>
    <row r="338" spans="2:65" s="1" customFormat="1" ht="24.2" customHeight="1">
      <c r="B338" s="33"/>
      <c r="C338" s="127" t="s">
        <v>371</v>
      </c>
      <c r="D338" s="127" t="s">
        <v>167</v>
      </c>
      <c r="E338" s="128" t="s">
        <v>541</v>
      </c>
      <c r="F338" s="129" t="s">
        <v>542</v>
      </c>
      <c r="G338" s="130" t="s">
        <v>170</v>
      </c>
      <c r="H338" s="131">
        <v>12.16</v>
      </c>
      <c r="I338" s="132"/>
      <c r="J338" s="133">
        <f>ROUND(I338*H338,1)</f>
        <v>0</v>
      </c>
      <c r="K338" s="129" t="s">
        <v>171</v>
      </c>
      <c r="L338" s="33"/>
      <c r="M338" s="134" t="s">
        <v>19</v>
      </c>
      <c r="N338" s="135" t="s">
        <v>43</v>
      </c>
      <c r="P338" s="136">
        <f>O338*H338</f>
        <v>0</v>
      </c>
      <c r="Q338" s="136">
        <v>4.0000000000000003E-5</v>
      </c>
      <c r="R338" s="136">
        <f>Q338*H338</f>
        <v>4.8640000000000006E-4</v>
      </c>
      <c r="S338" s="136">
        <v>0</v>
      </c>
      <c r="T338" s="136">
        <f>S338*H338</f>
        <v>0</v>
      </c>
      <c r="U338" s="137" t="s">
        <v>19</v>
      </c>
      <c r="AR338" s="138" t="s">
        <v>172</v>
      </c>
      <c r="AT338" s="138" t="s">
        <v>167</v>
      </c>
      <c r="AU338" s="138" t="s">
        <v>173</v>
      </c>
      <c r="AY338" s="18" t="s">
        <v>164</v>
      </c>
      <c r="BE338" s="139">
        <f>IF(N338="základní",J338,0)</f>
        <v>0</v>
      </c>
      <c r="BF338" s="139">
        <f>IF(N338="snížená",J338,0)</f>
        <v>0</v>
      </c>
      <c r="BG338" s="139">
        <f>IF(N338="zákl. přenesená",J338,0)</f>
        <v>0</v>
      </c>
      <c r="BH338" s="139">
        <f>IF(N338="sníž. přenesená",J338,0)</f>
        <v>0</v>
      </c>
      <c r="BI338" s="139">
        <f>IF(N338="nulová",J338,0)</f>
        <v>0</v>
      </c>
      <c r="BJ338" s="18" t="s">
        <v>80</v>
      </c>
      <c r="BK338" s="139">
        <f>ROUND(I338*H338,1)</f>
        <v>0</v>
      </c>
      <c r="BL338" s="18" t="s">
        <v>172</v>
      </c>
      <c r="BM338" s="138" t="s">
        <v>543</v>
      </c>
    </row>
    <row r="339" spans="2:65" s="1" customFormat="1" ht="11.25">
      <c r="B339" s="33"/>
      <c r="D339" s="140" t="s">
        <v>175</v>
      </c>
      <c r="F339" s="141" t="s">
        <v>544</v>
      </c>
      <c r="I339" s="142"/>
      <c r="L339" s="33"/>
      <c r="M339" s="143"/>
      <c r="U339" s="54"/>
      <c r="AT339" s="18" t="s">
        <v>175</v>
      </c>
      <c r="AU339" s="18" t="s">
        <v>173</v>
      </c>
    </row>
    <row r="340" spans="2:65" s="12" customFormat="1" ht="11.25">
      <c r="B340" s="144"/>
      <c r="D340" s="145" t="s">
        <v>177</v>
      </c>
      <c r="E340" s="146" t="s">
        <v>19</v>
      </c>
      <c r="F340" s="147" t="s">
        <v>545</v>
      </c>
      <c r="H340" s="148">
        <v>12.16</v>
      </c>
      <c r="I340" s="149"/>
      <c r="L340" s="144"/>
      <c r="M340" s="150"/>
      <c r="U340" s="151"/>
      <c r="AT340" s="146" t="s">
        <v>177</v>
      </c>
      <c r="AU340" s="146" t="s">
        <v>173</v>
      </c>
      <c r="AV340" s="12" t="s">
        <v>82</v>
      </c>
      <c r="AW340" s="12" t="s">
        <v>33</v>
      </c>
      <c r="AX340" s="12" t="s">
        <v>80</v>
      </c>
      <c r="AY340" s="146" t="s">
        <v>164</v>
      </c>
    </row>
    <row r="341" spans="2:65" s="11" customFormat="1" ht="20.85" customHeight="1">
      <c r="B341" s="115"/>
      <c r="D341" s="116" t="s">
        <v>71</v>
      </c>
      <c r="E341" s="125" t="s">
        <v>546</v>
      </c>
      <c r="F341" s="125" t="s">
        <v>547</v>
      </c>
      <c r="I341" s="118"/>
      <c r="J341" s="126">
        <f>BK341</f>
        <v>0</v>
      </c>
      <c r="L341" s="115"/>
      <c r="M341" s="120"/>
      <c r="P341" s="121">
        <f>SUM(P342:P368)</f>
        <v>0</v>
      </c>
      <c r="R341" s="121">
        <f>SUM(R342:R368)</f>
        <v>0</v>
      </c>
      <c r="T341" s="121">
        <f>SUM(T342:T368)</f>
        <v>8.3417000000000005E-2</v>
      </c>
      <c r="U341" s="122"/>
      <c r="AR341" s="116" t="s">
        <v>80</v>
      </c>
      <c r="AT341" s="123" t="s">
        <v>71</v>
      </c>
      <c r="AU341" s="123" t="s">
        <v>82</v>
      </c>
      <c r="AY341" s="116" t="s">
        <v>164</v>
      </c>
      <c r="BK341" s="124">
        <f>SUM(BK342:BK368)</f>
        <v>0</v>
      </c>
    </row>
    <row r="342" spans="2:65" s="1" customFormat="1" ht="16.5" customHeight="1">
      <c r="B342" s="33"/>
      <c r="C342" s="127" t="s">
        <v>409</v>
      </c>
      <c r="D342" s="127" t="s">
        <v>167</v>
      </c>
      <c r="E342" s="128" t="s">
        <v>548</v>
      </c>
      <c r="F342" s="129" t="s">
        <v>549</v>
      </c>
      <c r="G342" s="130" t="s">
        <v>314</v>
      </c>
      <c r="H342" s="131">
        <v>3.9</v>
      </c>
      <c r="I342" s="132"/>
      <c r="J342" s="133">
        <f>ROUND(I342*H342,1)</f>
        <v>0</v>
      </c>
      <c r="K342" s="129" t="s">
        <v>171</v>
      </c>
      <c r="L342" s="33"/>
      <c r="M342" s="134" t="s">
        <v>19</v>
      </c>
      <c r="N342" s="135" t="s">
        <v>43</v>
      </c>
      <c r="P342" s="136">
        <f>O342*H342</f>
        <v>0</v>
      </c>
      <c r="Q342" s="136">
        <v>0</v>
      </c>
      <c r="R342" s="136">
        <f>Q342*H342</f>
        <v>0</v>
      </c>
      <c r="S342" s="136">
        <v>1.6999999999999999E-3</v>
      </c>
      <c r="T342" s="136">
        <f>S342*H342</f>
        <v>6.6299999999999996E-3</v>
      </c>
      <c r="U342" s="137" t="s">
        <v>19</v>
      </c>
      <c r="AR342" s="138" t="s">
        <v>172</v>
      </c>
      <c r="AT342" s="138" t="s">
        <v>167</v>
      </c>
      <c r="AU342" s="138" t="s">
        <v>173</v>
      </c>
      <c r="AY342" s="18" t="s">
        <v>164</v>
      </c>
      <c r="BE342" s="139">
        <f>IF(N342="základní",J342,0)</f>
        <v>0</v>
      </c>
      <c r="BF342" s="139">
        <f>IF(N342="snížená",J342,0)</f>
        <v>0</v>
      </c>
      <c r="BG342" s="139">
        <f>IF(N342="zákl. přenesená",J342,0)</f>
        <v>0</v>
      </c>
      <c r="BH342" s="139">
        <f>IF(N342="sníž. přenesená",J342,0)</f>
        <v>0</v>
      </c>
      <c r="BI342" s="139">
        <f>IF(N342="nulová",J342,0)</f>
        <v>0</v>
      </c>
      <c r="BJ342" s="18" t="s">
        <v>80</v>
      </c>
      <c r="BK342" s="139">
        <f>ROUND(I342*H342,1)</f>
        <v>0</v>
      </c>
      <c r="BL342" s="18" t="s">
        <v>172</v>
      </c>
      <c r="BM342" s="138" t="s">
        <v>550</v>
      </c>
    </row>
    <row r="343" spans="2:65" s="1" customFormat="1" ht="11.25">
      <c r="B343" s="33"/>
      <c r="D343" s="140" t="s">
        <v>175</v>
      </c>
      <c r="F343" s="141" t="s">
        <v>551</v>
      </c>
      <c r="I343" s="142"/>
      <c r="L343" s="33"/>
      <c r="M343" s="143"/>
      <c r="U343" s="54"/>
      <c r="AT343" s="18" t="s">
        <v>175</v>
      </c>
      <c r="AU343" s="18" t="s">
        <v>173</v>
      </c>
    </row>
    <row r="344" spans="2:65" s="1" customFormat="1" ht="16.5" customHeight="1">
      <c r="B344" s="33"/>
      <c r="C344" s="127" t="s">
        <v>439</v>
      </c>
      <c r="D344" s="127" t="s">
        <v>167</v>
      </c>
      <c r="E344" s="128" t="s">
        <v>552</v>
      </c>
      <c r="F344" s="129" t="s">
        <v>553</v>
      </c>
      <c r="G344" s="130" t="s">
        <v>314</v>
      </c>
      <c r="H344" s="131">
        <v>0.2</v>
      </c>
      <c r="I344" s="132"/>
      <c r="J344" s="133">
        <f>ROUND(I344*H344,1)</f>
        <v>0</v>
      </c>
      <c r="K344" s="129" t="s">
        <v>171</v>
      </c>
      <c r="L344" s="33"/>
      <c r="M344" s="134" t="s">
        <v>19</v>
      </c>
      <c r="N344" s="135" t="s">
        <v>43</v>
      </c>
      <c r="P344" s="136">
        <f>O344*H344</f>
        <v>0</v>
      </c>
      <c r="Q344" s="136">
        <v>0</v>
      </c>
      <c r="R344" s="136">
        <f>Q344*H344</f>
        <v>0</v>
      </c>
      <c r="S344" s="136">
        <v>1.7700000000000001E-3</v>
      </c>
      <c r="T344" s="136">
        <f>S344*H344</f>
        <v>3.5400000000000004E-4</v>
      </c>
      <c r="U344" s="137" t="s">
        <v>19</v>
      </c>
      <c r="AR344" s="138" t="s">
        <v>172</v>
      </c>
      <c r="AT344" s="138" t="s">
        <v>167</v>
      </c>
      <c r="AU344" s="138" t="s">
        <v>173</v>
      </c>
      <c r="AY344" s="18" t="s">
        <v>164</v>
      </c>
      <c r="BE344" s="139">
        <f>IF(N344="základní",J344,0)</f>
        <v>0</v>
      </c>
      <c r="BF344" s="139">
        <f>IF(N344="snížená",J344,0)</f>
        <v>0</v>
      </c>
      <c r="BG344" s="139">
        <f>IF(N344="zákl. přenesená",J344,0)</f>
        <v>0</v>
      </c>
      <c r="BH344" s="139">
        <f>IF(N344="sníž. přenesená",J344,0)</f>
        <v>0</v>
      </c>
      <c r="BI344" s="139">
        <f>IF(N344="nulová",J344,0)</f>
        <v>0</v>
      </c>
      <c r="BJ344" s="18" t="s">
        <v>80</v>
      </c>
      <c r="BK344" s="139">
        <f>ROUND(I344*H344,1)</f>
        <v>0</v>
      </c>
      <c r="BL344" s="18" t="s">
        <v>172</v>
      </c>
      <c r="BM344" s="138" t="s">
        <v>554</v>
      </c>
    </row>
    <row r="345" spans="2:65" s="1" customFormat="1" ht="11.25">
      <c r="B345" s="33"/>
      <c r="D345" s="140" t="s">
        <v>175</v>
      </c>
      <c r="F345" s="141" t="s">
        <v>555</v>
      </c>
      <c r="I345" s="142"/>
      <c r="L345" s="33"/>
      <c r="M345" s="143"/>
      <c r="U345" s="54"/>
      <c r="AT345" s="18" t="s">
        <v>175</v>
      </c>
      <c r="AU345" s="18" t="s">
        <v>173</v>
      </c>
    </row>
    <row r="346" spans="2:65" s="1" customFormat="1" ht="16.5" customHeight="1">
      <c r="B346" s="33"/>
      <c r="C346" s="127" t="s">
        <v>470</v>
      </c>
      <c r="D346" s="127" t="s">
        <v>167</v>
      </c>
      <c r="E346" s="128" t="s">
        <v>556</v>
      </c>
      <c r="F346" s="129" t="s">
        <v>557</v>
      </c>
      <c r="G346" s="130" t="s">
        <v>314</v>
      </c>
      <c r="H346" s="131">
        <v>0.2</v>
      </c>
      <c r="I346" s="132"/>
      <c r="J346" s="133">
        <f>ROUND(I346*H346,1)</f>
        <v>0</v>
      </c>
      <c r="K346" s="129" t="s">
        <v>171</v>
      </c>
      <c r="L346" s="33"/>
      <c r="M346" s="134" t="s">
        <v>19</v>
      </c>
      <c r="N346" s="135" t="s">
        <v>43</v>
      </c>
      <c r="P346" s="136">
        <f>O346*H346</f>
        <v>0</v>
      </c>
      <c r="Q346" s="136">
        <v>0</v>
      </c>
      <c r="R346" s="136">
        <f>Q346*H346</f>
        <v>0</v>
      </c>
      <c r="S346" s="136">
        <v>2.5999999999999999E-3</v>
      </c>
      <c r="T346" s="136">
        <f>S346*H346</f>
        <v>5.1999999999999995E-4</v>
      </c>
      <c r="U346" s="137" t="s">
        <v>19</v>
      </c>
      <c r="AR346" s="138" t="s">
        <v>172</v>
      </c>
      <c r="AT346" s="138" t="s">
        <v>167</v>
      </c>
      <c r="AU346" s="138" t="s">
        <v>173</v>
      </c>
      <c r="AY346" s="18" t="s">
        <v>164</v>
      </c>
      <c r="BE346" s="139">
        <f>IF(N346="základní",J346,0)</f>
        <v>0</v>
      </c>
      <c r="BF346" s="139">
        <f>IF(N346="snížená",J346,0)</f>
        <v>0</v>
      </c>
      <c r="BG346" s="139">
        <f>IF(N346="zákl. přenesená",J346,0)</f>
        <v>0</v>
      </c>
      <c r="BH346" s="139">
        <f>IF(N346="sníž. přenesená",J346,0)</f>
        <v>0</v>
      </c>
      <c r="BI346" s="139">
        <f>IF(N346="nulová",J346,0)</f>
        <v>0</v>
      </c>
      <c r="BJ346" s="18" t="s">
        <v>80</v>
      </c>
      <c r="BK346" s="139">
        <f>ROUND(I346*H346,1)</f>
        <v>0</v>
      </c>
      <c r="BL346" s="18" t="s">
        <v>172</v>
      </c>
      <c r="BM346" s="138" t="s">
        <v>558</v>
      </c>
    </row>
    <row r="347" spans="2:65" s="1" customFormat="1" ht="11.25">
      <c r="B347" s="33"/>
      <c r="D347" s="140" t="s">
        <v>175</v>
      </c>
      <c r="F347" s="141" t="s">
        <v>559</v>
      </c>
      <c r="I347" s="142"/>
      <c r="L347" s="33"/>
      <c r="M347" s="143"/>
      <c r="U347" s="54"/>
      <c r="AT347" s="18" t="s">
        <v>175</v>
      </c>
      <c r="AU347" s="18" t="s">
        <v>173</v>
      </c>
    </row>
    <row r="348" spans="2:65" s="1" customFormat="1" ht="16.5" customHeight="1">
      <c r="B348" s="33"/>
      <c r="C348" s="127" t="s">
        <v>560</v>
      </c>
      <c r="D348" s="127" t="s">
        <v>167</v>
      </c>
      <c r="E348" s="128" t="s">
        <v>561</v>
      </c>
      <c r="F348" s="129" t="s">
        <v>562</v>
      </c>
      <c r="G348" s="130" t="s">
        <v>335</v>
      </c>
      <c r="H348" s="131">
        <v>2</v>
      </c>
      <c r="I348" s="132"/>
      <c r="J348" s="133">
        <f>ROUND(I348*H348,1)</f>
        <v>0</v>
      </c>
      <c r="K348" s="129" t="s">
        <v>171</v>
      </c>
      <c r="L348" s="33"/>
      <c r="M348" s="134" t="s">
        <v>19</v>
      </c>
      <c r="N348" s="135" t="s">
        <v>43</v>
      </c>
      <c r="P348" s="136">
        <f>O348*H348</f>
        <v>0</v>
      </c>
      <c r="Q348" s="136">
        <v>0</v>
      </c>
      <c r="R348" s="136">
        <f>Q348*H348</f>
        <v>0</v>
      </c>
      <c r="S348" s="136">
        <v>9.4000000000000004E-3</v>
      </c>
      <c r="T348" s="136">
        <f>S348*H348</f>
        <v>1.8800000000000001E-2</v>
      </c>
      <c r="U348" s="137" t="s">
        <v>19</v>
      </c>
      <c r="AR348" s="138" t="s">
        <v>172</v>
      </c>
      <c r="AT348" s="138" t="s">
        <v>167</v>
      </c>
      <c r="AU348" s="138" t="s">
        <v>173</v>
      </c>
      <c r="AY348" s="18" t="s">
        <v>164</v>
      </c>
      <c r="BE348" s="139">
        <f>IF(N348="základní",J348,0)</f>
        <v>0</v>
      </c>
      <c r="BF348" s="139">
        <f>IF(N348="snížená",J348,0)</f>
        <v>0</v>
      </c>
      <c r="BG348" s="139">
        <f>IF(N348="zákl. přenesená",J348,0)</f>
        <v>0</v>
      </c>
      <c r="BH348" s="139">
        <f>IF(N348="sníž. přenesená",J348,0)</f>
        <v>0</v>
      </c>
      <c r="BI348" s="139">
        <f>IF(N348="nulová",J348,0)</f>
        <v>0</v>
      </c>
      <c r="BJ348" s="18" t="s">
        <v>80</v>
      </c>
      <c r="BK348" s="139">
        <f>ROUND(I348*H348,1)</f>
        <v>0</v>
      </c>
      <c r="BL348" s="18" t="s">
        <v>172</v>
      </c>
      <c r="BM348" s="138" t="s">
        <v>563</v>
      </c>
    </row>
    <row r="349" spans="2:65" s="1" customFormat="1" ht="11.25">
      <c r="B349" s="33"/>
      <c r="D349" s="140" t="s">
        <v>175</v>
      </c>
      <c r="F349" s="141" t="s">
        <v>564</v>
      </c>
      <c r="I349" s="142"/>
      <c r="L349" s="33"/>
      <c r="M349" s="143"/>
      <c r="U349" s="54"/>
      <c r="AT349" s="18" t="s">
        <v>175</v>
      </c>
      <c r="AU349" s="18" t="s">
        <v>173</v>
      </c>
    </row>
    <row r="350" spans="2:65" s="1" customFormat="1" ht="16.5" customHeight="1">
      <c r="B350" s="33"/>
      <c r="C350" s="127" t="s">
        <v>565</v>
      </c>
      <c r="D350" s="127" t="s">
        <v>167</v>
      </c>
      <c r="E350" s="128" t="s">
        <v>566</v>
      </c>
      <c r="F350" s="129" t="s">
        <v>567</v>
      </c>
      <c r="G350" s="130" t="s">
        <v>314</v>
      </c>
      <c r="H350" s="131">
        <v>4</v>
      </c>
      <c r="I350" s="132"/>
      <c r="J350" s="133">
        <f>ROUND(I350*H350,1)</f>
        <v>0</v>
      </c>
      <c r="K350" s="129" t="s">
        <v>171</v>
      </c>
      <c r="L350" s="33"/>
      <c r="M350" s="134" t="s">
        <v>19</v>
      </c>
      <c r="N350" s="135" t="s">
        <v>43</v>
      </c>
      <c r="P350" s="136">
        <f>O350*H350</f>
        <v>0</v>
      </c>
      <c r="Q350" s="136">
        <v>0</v>
      </c>
      <c r="R350" s="136">
        <f>Q350*H350</f>
        <v>0</v>
      </c>
      <c r="S350" s="136">
        <v>3.9399999999999999E-3</v>
      </c>
      <c r="T350" s="136">
        <f>S350*H350</f>
        <v>1.576E-2</v>
      </c>
      <c r="U350" s="137" t="s">
        <v>19</v>
      </c>
      <c r="AR350" s="138" t="s">
        <v>172</v>
      </c>
      <c r="AT350" s="138" t="s">
        <v>167</v>
      </c>
      <c r="AU350" s="138" t="s">
        <v>173</v>
      </c>
      <c r="AY350" s="18" t="s">
        <v>164</v>
      </c>
      <c r="BE350" s="139">
        <f>IF(N350="základní",J350,0)</f>
        <v>0</v>
      </c>
      <c r="BF350" s="139">
        <f>IF(N350="snížená",J350,0)</f>
        <v>0</v>
      </c>
      <c r="BG350" s="139">
        <f>IF(N350="zákl. přenesená",J350,0)</f>
        <v>0</v>
      </c>
      <c r="BH350" s="139">
        <f>IF(N350="sníž. přenesená",J350,0)</f>
        <v>0</v>
      </c>
      <c r="BI350" s="139">
        <f>IF(N350="nulová",J350,0)</f>
        <v>0</v>
      </c>
      <c r="BJ350" s="18" t="s">
        <v>80</v>
      </c>
      <c r="BK350" s="139">
        <f>ROUND(I350*H350,1)</f>
        <v>0</v>
      </c>
      <c r="BL350" s="18" t="s">
        <v>172</v>
      </c>
      <c r="BM350" s="138" t="s">
        <v>568</v>
      </c>
    </row>
    <row r="351" spans="2:65" s="1" customFormat="1" ht="11.25">
      <c r="B351" s="33"/>
      <c r="D351" s="140" t="s">
        <v>175</v>
      </c>
      <c r="F351" s="141" t="s">
        <v>569</v>
      </c>
      <c r="I351" s="142"/>
      <c r="L351" s="33"/>
      <c r="M351" s="143"/>
      <c r="U351" s="54"/>
      <c r="AT351" s="18" t="s">
        <v>175</v>
      </c>
      <c r="AU351" s="18" t="s">
        <v>173</v>
      </c>
    </row>
    <row r="352" spans="2:65" s="1" customFormat="1" ht="21.75" customHeight="1">
      <c r="B352" s="33"/>
      <c r="C352" s="127" t="s">
        <v>570</v>
      </c>
      <c r="D352" s="127" t="s">
        <v>167</v>
      </c>
      <c r="E352" s="128" t="s">
        <v>571</v>
      </c>
      <c r="F352" s="129" t="s">
        <v>572</v>
      </c>
      <c r="G352" s="130" t="s">
        <v>170</v>
      </c>
      <c r="H352" s="131">
        <v>0.26</v>
      </c>
      <c r="I352" s="132"/>
      <c r="J352" s="133">
        <f>ROUND(I352*H352,1)</f>
        <v>0</v>
      </c>
      <c r="K352" s="129" t="s">
        <v>171</v>
      </c>
      <c r="L352" s="33"/>
      <c r="M352" s="134" t="s">
        <v>19</v>
      </c>
      <c r="N352" s="135" t="s">
        <v>43</v>
      </c>
      <c r="P352" s="136">
        <f>O352*H352</f>
        <v>0</v>
      </c>
      <c r="Q352" s="136">
        <v>0</v>
      </c>
      <c r="R352" s="136">
        <f>Q352*H352</f>
        <v>0</v>
      </c>
      <c r="S352" s="136">
        <v>1.4E-2</v>
      </c>
      <c r="T352" s="136">
        <f>S352*H352</f>
        <v>3.64E-3</v>
      </c>
      <c r="U352" s="137" t="s">
        <v>19</v>
      </c>
      <c r="AR352" s="138" t="s">
        <v>172</v>
      </c>
      <c r="AT352" s="138" t="s">
        <v>167</v>
      </c>
      <c r="AU352" s="138" t="s">
        <v>173</v>
      </c>
      <c r="AY352" s="18" t="s">
        <v>164</v>
      </c>
      <c r="BE352" s="139">
        <f>IF(N352="základní",J352,0)</f>
        <v>0</v>
      </c>
      <c r="BF352" s="139">
        <f>IF(N352="snížená",J352,0)</f>
        <v>0</v>
      </c>
      <c r="BG352" s="139">
        <f>IF(N352="zákl. přenesená",J352,0)</f>
        <v>0</v>
      </c>
      <c r="BH352" s="139">
        <f>IF(N352="sníž. přenesená",J352,0)</f>
        <v>0</v>
      </c>
      <c r="BI352" s="139">
        <f>IF(N352="nulová",J352,0)</f>
        <v>0</v>
      </c>
      <c r="BJ352" s="18" t="s">
        <v>80</v>
      </c>
      <c r="BK352" s="139">
        <f>ROUND(I352*H352,1)</f>
        <v>0</v>
      </c>
      <c r="BL352" s="18" t="s">
        <v>172</v>
      </c>
      <c r="BM352" s="138" t="s">
        <v>573</v>
      </c>
    </row>
    <row r="353" spans="2:65" s="1" customFormat="1" ht="11.25">
      <c r="B353" s="33"/>
      <c r="D353" s="140" t="s">
        <v>175</v>
      </c>
      <c r="F353" s="141" t="s">
        <v>574</v>
      </c>
      <c r="I353" s="142"/>
      <c r="L353" s="33"/>
      <c r="M353" s="143"/>
      <c r="U353" s="54"/>
      <c r="AT353" s="18" t="s">
        <v>175</v>
      </c>
      <c r="AU353" s="18" t="s">
        <v>173</v>
      </c>
    </row>
    <row r="354" spans="2:65" s="12" customFormat="1" ht="11.25">
      <c r="B354" s="144"/>
      <c r="D354" s="145" t="s">
        <v>177</v>
      </c>
      <c r="E354" s="146" t="s">
        <v>19</v>
      </c>
      <c r="F354" s="147" t="s">
        <v>575</v>
      </c>
      <c r="H354" s="148">
        <v>0.26</v>
      </c>
      <c r="I354" s="149"/>
      <c r="L354" s="144"/>
      <c r="M354" s="150"/>
      <c r="U354" s="151"/>
      <c r="AT354" s="146" t="s">
        <v>177</v>
      </c>
      <c r="AU354" s="146" t="s">
        <v>173</v>
      </c>
      <c r="AV354" s="12" t="s">
        <v>82</v>
      </c>
      <c r="AW354" s="12" t="s">
        <v>33</v>
      </c>
      <c r="AX354" s="12" t="s">
        <v>80</v>
      </c>
      <c r="AY354" s="146" t="s">
        <v>164</v>
      </c>
    </row>
    <row r="355" spans="2:65" s="1" customFormat="1" ht="21.75" customHeight="1">
      <c r="B355" s="33"/>
      <c r="C355" s="127" t="s">
        <v>576</v>
      </c>
      <c r="D355" s="127" t="s">
        <v>167</v>
      </c>
      <c r="E355" s="128" t="s">
        <v>577</v>
      </c>
      <c r="F355" s="129" t="s">
        <v>578</v>
      </c>
      <c r="G355" s="130" t="s">
        <v>314</v>
      </c>
      <c r="H355" s="131">
        <v>3.9</v>
      </c>
      <c r="I355" s="132"/>
      <c r="J355" s="133">
        <f>ROUND(I355*H355,1)</f>
        <v>0</v>
      </c>
      <c r="K355" s="129" t="s">
        <v>171</v>
      </c>
      <c r="L355" s="33"/>
      <c r="M355" s="134" t="s">
        <v>19</v>
      </c>
      <c r="N355" s="135" t="s">
        <v>43</v>
      </c>
      <c r="P355" s="136">
        <f>O355*H355</f>
        <v>0</v>
      </c>
      <c r="Q355" s="136">
        <v>0</v>
      </c>
      <c r="R355" s="136">
        <f>Q355*H355</f>
        <v>0</v>
      </c>
      <c r="S355" s="136">
        <v>4.4000000000000003E-3</v>
      </c>
      <c r="T355" s="136">
        <f>S355*H355</f>
        <v>1.7160000000000002E-2</v>
      </c>
      <c r="U355" s="137" t="s">
        <v>19</v>
      </c>
      <c r="AR355" s="138" t="s">
        <v>172</v>
      </c>
      <c r="AT355" s="138" t="s">
        <v>167</v>
      </c>
      <c r="AU355" s="138" t="s">
        <v>173</v>
      </c>
      <c r="AY355" s="18" t="s">
        <v>164</v>
      </c>
      <c r="BE355" s="139">
        <f>IF(N355="základní",J355,0)</f>
        <v>0</v>
      </c>
      <c r="BF355" s="139">
        <f>IF(N355="snížená",J355,0)</f>
        <v>0</v>
      </c>
      <c r="BG355" s="139">
        <f>IF(N355="zákl. přenesená",J355,0)</f>
        <v>0</v>
      </c>
      <c r="BH355" s="139">
        <f>IF(N355="sníž. přenesená",J355,0)</f>
        <v>0</v>
      </c>
      <c r="BI355" s="139">
        <f>IF(N355="nulová",J355,0)</f>
        <v>0</v>
      </c>
      <c r="BJ355" s="18" t="s">
        <v>80</v>
      </c>
      <c r="BK355" s="139">
        <f>ROUND(I355*H355,1)</f>
        <v>0</v>
      </c>
      <c r="BL355" s="18" t="s">
        <v>172</v>
      </c>
      <c r="BM355" s="138" t="s">
        <v>579</v>
      </c>
    </row>
    <row r="356" spans="2:65" s="1" customFormat="1" ht="11.25">
      <c r="B356" s="33"/>
      <c r="D356" s="140" t="s">
        <v>175</v>
      </c>
      <c r="F356" s="141" t="s">
        <v>580</v>
      </c>
      <c r="I356" s="142"/>
      <c r="L356" s="33"/>
      <c r="M356" s="143"/>
      <c r="U356" s="54"/>
      <c r="AT356" s="18" t="s">
        <v>175</v>
      </c>
      <c r="AU356" s="18" t="s">
        <v>173</v>
      </c>
    </row>
    <row r="357" spans="2:65" s="12" customFormat="1" ht="11.25">
      <c r="B357" s="144"/>
      <c r="D357" s="145" t="s">
        <v>177</v>
      </c>
      <c r="E357" s="146" t="s">
        <v>19</v>
      </c>
      <c r="F357" s="147" t="s">
        <v>581</v>
      </c>
      <c r="H357" s="148">
        <v>3.9</v>
      </c>
      <c r="I357" s="149"/>
      <c r="L357" s="144"/>
      <c r="M357" s="150"/>
      <c r="U357" s="151"/>
      <c r="AT357" s="146" t="s">
        <v>177</v>
      </c>
      <c r="AU357" s="146" t="s">
        <v>173</v>
      </c>
      <c r="AV357" s="12" t="s">
        <v>82</v>
      </c>
      <c r="AW357" s="12" t="s">
        <v>33</v>
      </c>
      <c r="AX357" s="12" t="s">
        <v>80</v>
      </c>
      <c r="AY357" s="146" t="s">
        <v>164</v>
      </c>
    </row>
    <row r="358" spans="2:65" s="1" customFormat="1" ht="16.5" customHeight="1">
      <c r="B358" s="33"/>
      <c r="C358" s="127" t="s">
        <v>582</v>
      </c>
      <c r="D358" s="127" t="s">
        <v>167</v>
      </c>
      <c r="E358" s="128" t="s">
        <v>583</v>
      </c>
      <c r="F358" s="129" t="s">
        <v>584</v>
      </c>
      <c r="G358" s="130" t="s">
        <v>170</v>
      </c>
      <c r="H358" s="131">
        <v>0.78</v>
      </c>
      <c r="I358" s="132"/>
      <c r="J358" s="133">
        <f>ROUND(I358*H358,1)</f>
        <v>0</v>
      </c>
      <c r="K358" s="129" t="s">
        <v>171</v>
      </c>
      <c r="L358" s="33"/>
      <c r="M358" s="134" t="s">
        <v>19</v>
      </c>
      <c r="N358" s="135" t="s">
        <v>43</v>
      </c>
      <c r="P358" s="136">
        <f>O358*H358</f>
        <v>0</v>
      </c>
      <c r="Q358" s="136">
        <v>0</v>
      </c>
      <c r="R358" s="136">
        <f>Q358*H358</f>
        <v>0</v>
      </c>
      <c r="S358" s="136">
        <v>9.4999999999999998E-3</v>
      </c>
      <c r="T358" s="136">
        <f>S358*H358</f>
        <v>7.4099999999999999E-3</v>
      </c>
      <c r="U358" s="137" t="s">
        <v>19</v>
      </c>
      <c r="AR358" s="138" t="s">
        <v>172</v>
      </c>
      <c r="AT358" s="138" t="s">
        <v>167</v>
      </c>
      <c r="AU358" s="138" t="s">
        <v>173</v>
      </c>
      <c r="AY358" s="18" t="s">
        <v>164</v>
      </c>
      <c r="BE358" s="139">
        <f>IF(N358="základní",J358,0)</f>
        <v>0</v>
      </c>
      <c r="BF358" s="139">
        <f>IF(N358="snížená",J358,0)</f>
        <v>0</v>
      </c>
      <c r="BG358" s="139">
        <f>IF(N358="zákl. přenesená",J358,0)</f>
        <v>0</v>
      </c>
      <c r="BH358" s="139">
        <f>IF(N358="sníž. přenesená",J358,0)</f>
        <v>0</v>
      </c>
      <c r="BI358" s="139">
        <f>IF(N358="nulová",J358,0)</f>
        <v>0</v>
      </c>
      <c r="BJ358" s="18" t="s">
        <v>80</v>
      </c>
      <c r="BK358" s="139">
        <f>ROUND(I358*H358,1)</f>
        <v>0</v>
      </c>
      <c r="BL358" s="18" t="s">
        <v>172</v>
      </c>
      <c r="BM358" s="138" t="s">
        <v>585</v>
      </c>
    </row>
    <row r="359" spans="2:65" s="1" customFormat="1" ht="11.25">
      <c r="B359" s="33"/>
      <c r="D359" s="140" t="s">
        <v>175</v>
      </c>
      <c r="F359" s="141" t="s">
        <v>586</v>
      </c>
      <c r="I359" s="142"/>
      <c r="L359" s="33"/>
      <c r="M359" s="143"/>
      <c r="U359" s="54"/>
      <c r="AT359" s="18" t="s">
        <v>175</v>
      </c>
      <c r="AU359" s="18" t="s">
        <v>173</v>
      </c>
    </row>
    <row r="360" spans="2:65" s="12" customFormat="1" ht="11.25">
      <c r="B360" s="144"/>
      <c r="D360" s="145" t="s">
        <v>177</v>
      </c>
      <c r="E360" s="146" t="s">
        <v>19</v>
      </c>
      <c r="F360" s="147" t="s">
        <v>587</v>
      </c>
      <c r="H360" s="148">
        <v>0.78</v>
      </c>
      <c r="I360" s="149"/>
      <c r="L360" s="144"/>
      <c r="M360" s="150"/>
      <c r="U360" s="151"/>
      <c r="AT360" s="146" t="s">
        <v>177</v>
      </c>
      <c r="AU360" s="146" t="s">
        <v>173</v>
      </c>
      <c r="AV360" s="12" t="s">
        <v>82</v>
      </c>
      <c r="AW360" s="12" t="s">
        <v>33</v>
      </c>
      <c r="AX360" s="12" t="s">
        <v>80</v>
      </c>
      <c r="AY360" s="146" t="s">
        <v>164</v>
      </c>
    </row>
    <row r="361" spans="2:65" s="1" customFormat="1" ht="16.5" customHeight="1">
      <c r="B361" s="33"/>
      <c r="C361" s="127" t="s">
        <v>588</v>
      </c>
      <c r="D361" s="127" t="s">
        <v>167</v>
      </c>
      <c r="E361" s="128" t="s">
        <v>589</v>
      </c>
      <c r="F361" s="129" t="s">
        <v>590</v>
      </c>
      <c r="G361" s="130" t="s">
        <v>314</v>
      </c>
      <c r="H361" s="131">
        <v>0.2</v>
      </c>
      <c r="I361" s="132"/>
      <c r="J361" s="133">
        <f>ROUND(I361*H361,1)</f>
        <v>0</v>
      </c>
      <c r="K361" s="129" t="s">
        <v>171</v>
      </c>
      <c r="L361" s="33"/>
      <c r="M361" s="134" t="s">
        <v>19</v>
      </c>
      <c r="N361" s="135" t="s">
        <v>43</v>
      </c>
      <c r="P361" s="136">
        <f>O361*H361</f>
        <v>0</v>
      </c>
      <c r="Q361" s="136">
        <v>0</v>
      </c>
      <c r="R361" s="136">
        <f>Q361*H361</f>
        <v>0</v>
      </c>
      <c r="S361" s="136">
        <v>0</v>
      </c>
      <c r="T361" s="136">
        <f>S361*H361</f>
        <v>0</v>
      </c>
      <c r="U361" s="137" t="s">
        <v>19</v>
      </c>
      <c r="AR361" s="138" t="s">
        <v>172</v>
      </c>
      <c r="AT361" s="138" t="s">
        <v>167</v>
      </c>
      <c r="AU361" s="138" t="s">
        <v>173</v>
      </c>
      <c r="AY361" s="18" t="s">
        <v>164</v>
      </c>
      <c r="BE361" s="139">
        <f>IF(N361="základní",J361,0)</f>
        <v>0</v>
      </c>
      <c r="BF361" s="139">
        <f>IF(N361="snížená",J361,0)</f>
        <v>0</v>
      </c>
      <c r="BG361" s="139">
        <f>IF(N361="zákl. přenesená",J361,0)</f>
        <v>0</v>
      </c>
      <c r="BH361" s="139">
        <f>IF(N361="sníž. přenesená",J361,0)</f>
        <v>0</v>
      </c>
      <c r="BI361" s="139">
        <f>IF(N361="nulová",J361,0)</f>
        <v>0</v>
      </c>
      <c r="BJ361" s="18" t="s">
        <v>80</v>
      </c>
      <c r="BK361" s="139">
        <f>ROUND(I361*H361,1)</f>
        <v>0</v>
      </c>
      <c r="BL361" s="18" t="s">
        <v>172</v>
      </c>
      <c r="BM361" s="138" t="s">
        <v>591</v>
      </c>
    </row>
    <row r="362" spans="2:65" s="1" customFormat="1" ht="11.25">
      <c r="B362" s="33"/>
      <c r="D362" s="140" t="s">
        <v>175</v>
      </c>
      <c r="F362" s="141" t="s">
        <v>592</v>
      </c>
      <c r="I362" s="142"/>
      <c r="L362" s="33"/>
      <c r="M362" s="143"/>
      <c r="U362" s="54"/>
      <c r="AT362" s="18" t="s">
        <v>175</v>
      </c>
      <c r="AU362" s="18" t="s">
        <v>173</v>
      </c>
    </row>
    <row r="363" spans="2:65" s="1" customFormat="1" ht="16.5" customHeight="1">
      <c r="B363" s="33"/>
      <c r="C363" s="127" t="s">
        <v>593</v>
      </c>
      <c r="D363" s="127" t="s">
        <v>167</v>
      </c>
      <c r="E363" s="128" t="s">
        <v>594</v>
      </c>
      <c r="F363" s="129" t="s">
        <v>595</v>
      </c>
      <c r="G363" s="130" t="s">
        <v>170</v>
      </c>
      <c r="H363" s="131">
        <v>0.78</v>
      </c>
      <c r="I363" s="132"/>
      <c r="J363" s="133">
        <f>ROUND(I363*H363,1)</f>
        <v>0</v>
      </c>
      <c r="K363" s="129" t="s">
        <v>171</v>
      </c>
      <c r="L363" s="33"/>
      <c r="M363" s="134" t="s">
        <v>19</v>
      </c>
      <c r="N363" s="135" t="s">
        <v>43</v>
      </c>
      <c r="P363" s="136">
        <f>O363*H363</f>
        <v>0</v>
      </c>
      <c r="Q363" s="136">
        <v>0</v>
      </c>
      <c r="R363" s="136">
        <f>Q363*H363</f>
        <v>0</v>
      </c>
      <c r="S363" s="136">
        <v>1.2999999999999999E-4</v>
      </c>
      <c r="T363" s="136">
        <f>S363*H363</f>
        <v>1.014E-4</v>
      </c>
      <c r="U363" s="137" t="s">
        <v>19</v>
      </c>
      <c r="AR363" s="138" t="s">
        <v>172</v>
      </c>
      <c r="AT363" s="138" t="s">
        <v>167</v>
      </c>
      <c r="AU363" s="138" t="s">
        <v>173</v>
      </c>
      <c r="AY363" s="18" t="s">
        <v>164</v>
      </c>
      <c r="BE363" s="139">
        <f>IF(N363="základní",J363,0)</f>
        <v>0</v>
      </c>
      <c r="BF363" s="139">
        <f>IF(N363="snížená",J363,0)</f>
        <v>0</v>
      </c>
      <c r="BG363" s="139">
        <f>IF(N363="zákl. přenesená",J363,0)</f>
        <v>0</v>
      </c>
      <c r="BH363" s="139">
        <f>IF(N363="sníž. přenesená",J363,0)</f>
        <v>0</v>
      </c>
      <c r="BI363" s="139">
        <f>IF(N363="nulová",J363,0)</f>
        <v>0</v>
      </c>
      <c r="BJ363" s="18" t="s">
        <v>80</v>
      </c>
      <c r="BK363" s="139">
        <f>ROUND(I363*H363,1)</f>
        <v>0</v>
      </c>
      <c r="BL363" s="18" t="s">
        <v>172</v>
      </c>
      <c r="BM363" s="138" t="s">
        <v>596</v>
      </c>
    </row>
    <row r="364" spans="2:65" s="1" customFormat="1" ht="11.25">
      <c r="B364" s="33"/>
      <c r="D364" s="140" t="s">
        <v>175</v>
      </c>
      <c r="F364" s="141" t="s">
        <v>597</v>
      </c>
      <c r="I364" s="142"/>
      <c r="L364" s="33"/>
      <c r="M364" s="143"/>
      <c r="U364" s="54"/>
      <c r="AT364" s="18" t="s">
        <v>175</v>
      </c>
      <c r="AU364" s="18" t="s">
        <v>173</v>
      </c>
    </row>
    <row r="365" spans="2:65" s="12" customFormat="1" ht="11.25">
      <c r="B365" s="144"/>
      <c r="D365" s="145" t="s">
        <v>177</v>
      </c>
      <c r="E365" s="146" t="s">
        <v>19</v>
      </c>
      <c r="F365" s="147" t="s">
        <v>587</v>
      </c>
      <c r="H365" s="148">
        <v>0.78</v>
      </c>
      <c r="I365" s="149"/>
      <c r="L365" s="144"/>
      <c r="M365" s="150"/>
      <c r="U365" s="151"/>
      <c r="AT365" s="146" t="s">
        <v>177</v>
      </c>
      <c r="AU365" s="146" t="s">
        <v>173</v>
      </c>
      <c r="AV365" s="12" t="s">
        <v>82</v>
      </c>
      <c r="AW365" s="12" t="s">
        <v>33</v>
      </c>
      <c r="AX365" s="12" t="s">
        <v>80</v>
      </c>
      <c r="AY365" s="146" t="s">
        <v>164</v>
      </c>
    </row>
    <row r="366" spans="2:65" s="1" customFormat="1" ht="21.75" customHeight="1">
      <c r="B366" s="33"/>
      <c r="C366" s="127" t="s">
        <v>598</v>
      </c>
      <c r="D366" s="127" t="s">
        <v>167</v>
      </c>
      <c r="E366" s="128" t="s">
        <v>599</v>
      </c>
      <c r="F366" s="129" t="s">
        <v>600</v>
      </c>
      <c r="G366" s="130" t="s">
        <v>170</v>
      </c>
      <c r="H366" s="131">
        <v>9.1199999999999992</v>
      </c>
      <c r="I366" s="132"/>
      <c r="J366" s="133">
        <f>ROUND(I366*H366,1)</f>
        <v>0</v>
      </c>
      <c r="K366" s="129" t="s">
        <v>171</v>
      </c>
      <c r="L366" s="33"/>
      <c r="M366" s="134" t="s">
        <v>19</v>
      </c>
      <c r="N366" s="135" t="s">
        <v>43</v>
      </c>
      <c r="P366" s="136">
        <f>O366*H366</f>
        <v>0</v>
      </c>
      <c r="Q366" s="136">
        <v>0</v>
      </c>
      <c r="R366" s="136">
        <f>Q366*H366</f>
        <v>0</v>
      </c>
      <c r="S366" s="136">
        <v>1.4300000000000001E-3</v>
      </c>
      <c r="T366" s="136">
        <f>S366*H366</f>
        <v>1.3041599999999999E-2</v>
      </c>
      <c r="U366" s="137" t="s">
        <v>19</v>
      </c>
      <c r="AR366" s="138" t="s">
        <v>172</v>
      </c>
      <c r="AT366" s="138" t="s">
        <v>167</v>
      </c>
      <c r="AU366" s="138" t="s">
        <v>173</v>
      </c>
      <c r="AY366" s="18" t="s">
        <v>164</v>
      </c>
      <c r="BE366" s="139">
        <f>IF(N366="základní",J366,0)</f>
        <v>0</v>
      </c>
      <c r="BF366" s="139">
        <f>IF(N366="snížená",J366,0)</f>
        <v>0</v>
      </c>
      <c r="BG366" s="139">
        <f>IF(N366="zákl. přenesená",J366,0)</f>
        <v>0</v>
      </c>
      <c r="BH366" s="139">
        <f>IF(N366="sníž. přenesená",J366,0)</f>
        <v>0</v>
      </c>
      <c r="BI366" s="139">
        <f>IF(N366="nulová",J366,0)</f>
        <v>0</v>
      </c>
      <c r="BJ366" s="18" t="s">
        <v>80</v>
      </c>
      <c r="BK366" s="139">
        <f>ROUND(I366*H366,1)</f>
        <v>0</v>
      </c>
      <c r="BL366" s="18" t="s">
        <v>172</v>
      </c>
      <c r="BM366" s="138" t="s">
        <v>601</v>
      </c>
    </row>
    <row r="367" spans="2:65" s="1" customFormat="1" ht="11.25">
      <c r="B367" s="33"/>
      <c r="D367" s="140" t="s">
        <v>175</v>
      </c>
      <c r="F367" s="141" t="s">
        <v>602</v>
      </c>
      <c r="I367" s="142"/>
      <c r="L367" s="33"/>
      <c r="M367" s="143"/>
      <c r="U367" s="54"/>
      <c r="AT367" s="18" t="s">
        <v>175</v>
      </c>
      <c r="AU367" s="18" t="s">
        <v>173</v>
      </c>
    </row>
    <row r="368" spans="2:65" s="12" customFormat="1" ht="11.25">
      <c r="B368" s="144"/>
      <c r="D368" s="145" t="s">
        <v>177</v>
      </c>
      <c r="E368" s="146" t="s">
        <v>19</v>
      </c>
      <c r="F368" s="147" t="s">
        <v>603</v>
      </c>
      <c r="H368" s="148">
        <v>9.1199999999999992</v>
      </c>
      <c r="I368" s="149"/>
      <c r="L368" s="144"/>
      <c r="M368" s="150"/>
      <c r="U368" s="151"/>
      <c r="AT368" s="146" t="s">
        <v>177</v>
      </c>
      <c r="AU368" s="146" t="s">
        <v>173</v>
      </c>
      <c r="AV368" s="12" t="s">
        <v>82</v>
      </c>
      <c r="AW368" s="12" t="s">
        <v>33</v>
      </c>
      <c r="AX368" s="12" t="s">
        <v>80</v>
      </c>
      <c r="AY368" s="146" t="s">
        <v>164</v>
      </c>
    </row>
    <row r="369" spans="2:65" s="11" customFormat="1" ht="22.9" customHeight="1">
      <c r="B369" s="115"/>
      <c r="D369" s="116" t="s">
        <v>71</v>
      </c>
      <c r="E369" s="125" t="s">
        <v>604</v>
      </c>
      <c r="F369" s="125" t="s">
        <v>605</v>
      </c>
      <c r="I369" s="118"/>
      <c r="J369" s="126">
        <f>BK369</f>
        <v>0</v>
      </c>
      <c r="L369" s="115"/>
      <c r="M369" s="120"/>
      <c r="P369" s="121">
        <f>SUM(P370:P376)</f>
        <v>0</v>
      </c>
      <c r="R369" s="121">
        <f>SUM(R370:R376)</f>
        <v>0</v>
      </c>
      <c r="T369" s="121">
        <f>SUM(T370:T376)</f>
        <v>0</v>
      </c>
      <c r="U369" s="122"/>
      <c r="AR369" s="116" t="s">
        <v>80</v>
      </c>
      <c r="AT369" s="123" t="s">
        <v>71</v>
      </c>
      <c r="AU369" s="123" t="s">
        <v>80</v>
      </c>
      <c r="AY369" s="116" t="s">
        <v>164</v>
      </c>
      <c r="BK369" s="124">
        <f>SUM(BK370:BK376)</f>
        <v>0</v>
      </c>
    </row>
    <row r="370" spans="2:65" s="1" customFormat="1" ht="16.5" customHeight="1">
      <c r="B370" s="33"/>
      <c r="C370" s="127" t="s">
        <v>606</v>
      </c>
      <c r="D370" s="127" t="s">
        <v>167</v>
      </c>
      <c r="E370" s="128" t="s">
        <v>607</v>
      </c>
      <c r="F370" s="129" t="s">
        <v>608</v>
      </c>
      <c r="G370" s="130" t="s">
        <v>609</v>
      </c>
      <c r="H370" s="131">
        <v>1</v>
      </c>
      <c r="I370" s="132"/>
      <c r="J370" s="133">
        <f>ROUND(I370*H370,1)</f>
        <v>0</v>
      </c>
      <c r="K370" s="129" t="s">
        <v>19</v>
      </c>
      <c r="L370" s="33"/>
      <c r="M370" s="134" t="s">
        <v>19</v>
      </c>
      <c r="N370" s="135" t="s">
        <v>43</v>
      </c>
      <c r="P370" s="136">
        <f>O370*H370</f>
        <v>0</v>
      </c>
      <c r="Q370" s="136">
        <v>0</v>
      </c>
      <c r="R370" s="136">
        <f>Q370*H370</f>
        <v>0</v>
      </c>
      <c r="S370" s="136">
        <v>0</v>
      </c>
      <c r="T370" s="136">
        <f>S370*H370</f>
        <v>0</v>
      </c>
      <c r="U370" s="137" t="s">
        <v>19</v>
      </c>
      <c r="AR370" s="138" t="s">
        <v>172</v>
      </c>
      <c r="AT370" s="138" t="s">
        <v>167</v>
      </c>
      <c r="AU370" s="138" t="s">
        <v>82</v>
      </c>
      <c r="AY370" s="18" t="s">
        <v>164</v>
      </c>
      <c r="BE370" s="139">
        <f>IF(N370="základní",J370,0)</f>
        <v>0</v>
      </c>
      <c r="BF370" s="139">
        <f>IF(N370="snížená",J370,0)</f>
        <v>0</v>
      </c>
      <c r="BG370" s="139">
        <f>IF(N370="zákl. přenesená",J370,0)</f>
        <v>0</v>
      </c>
      <c r="BH370" s="139">
        <f>IF(N370="sníž. přenesená",J370,0)</f>
        <v>0</v>
      </c>
      <c r="BI370" s="139">
        <f>IF(N370="nulová",J370,0)</f>
        <v>0</v>
      </c>
      <c r="BJ370" s="18" t="s">
        <v>80</v>
      </c>
      <c r="BK370" s="139">
        <f>ROUND(I370*H370,1)</f>
        <v>0</v>
      </c>
      <c r="BL370" s="18" t="s">
        <v>172</v>
      </c>
      <c r="BM370" s="138" t="s">
        <v>610</v>
      </c>
    </row>
    <row r="371" spans="2:65" s="1" customFormat="1" ht="24.2" customHeight="1">
      <c r="B371" s="33"/>
      <c r="C371" s="127" t="s">
        <v>611</v>
      </c>
      <c r="D371" s="127" t="s">
        <v>167</v>
      </c>
      <c r="E371" s="128" t="s">
        <v>612</v>
      </c>
      <c r="F371" s="129" t="s">
        <v>613</v>
      </c>
      <c r="G371" s="130" t="s">
        <v>200</v>
      </c>
      <c r="H371" s="131">
        <v>2.1000000000000001E-2</v>
      </c>
      <c r="I371" s="132"/>
      <c r="J371" s="133">
        <f>ROUND(I371*H371,1)</f>
        <v>0</v>
      </c>
      <c r="K371" s="129" t="s">
        <v>171</v>
      </c>
      <c r="L371" s="33"/>
      <c r="M371" s="134" t="s">
        <v>19</v>
      </c>
      <c r="N371" s="135" t="s">
        <v>43</v>
      </c>
      <c r="P371" s="136">
        <f>O371*H371</f>
        <v>0</v>
      </c>
      <c r="Q371" s="136">
        <v>0</v>
      </c>
      <c r="R371" s="136">
        <f>Q371*H371</f>
        <v>0</v>
      </c>
      <c r="S371" s="136">
        <v>0</v>
      </c>
      <c r="T371" s="136">
        <f>S371*H371</f>
        <v>0</v>
      </c>
      <c r="U371" s="137" t="s">
        <v>19</v>
      </c>
      <c r="AR371" s="138" t="s">
        <v>172</v>
      </c>
      <c r="AT371" s="138" t="s">
        <v>167</v>
      </c>
      <c r="AU371" s="138" t="s">
        <v>82</v>
      </c>
      <c r="AY371" s="18" t="s">
        <v>164</v>
      </c>
      <c r="BE371" s="139">
        <f>IF(N371="základní",J371,0)</f>
        <v>0</v>
      </c>
      <c r="BF371" s="139">
        <f>IF(N371="snížená",J371,0)</f>
        <v>0</v>
      </c>
      <c r="BG371" s="139">
        <f>IF(N371="zákl. přenesená",J371,0)</f>
        <v>0</v>
      </c>
      <c r="BH371" s="139">
        <f>IF(N371="sníž. přenesená",J371,0)</f>
        <v>0</v>
      </c>
      <c r="BI371" s="139">
        <f>IF(N371="nulová",J371,0)</f>
        <v>0</v>
      </c>
      <c r="BJ371" s="18" t="s">
        <v>80</v>
      </c>
      <c r="BK371" s="139">
        <f>ROUND(I371*H371,1)</f>
        <v>0</v>
      </c>
      <c r="BL371" s="18" t="s">
        <v>172</v>
      </c>
      <c r="BM371" s="138" t="s">
        <v>614</v>
      </c>
    </row>
    <row r="372" spans="2:65" s="1" customFormat="1" ht="11.25">
      <c r="B372" s="33"/>
      <c r="D372" s="140" t="s">
        <v>175</v>
      </c>
      <c r="F372" s="141" t="s">
        <v>615</v>
      </c>
      <c r="I372" s="142"/>
      <c r="L372" s="33"/>
      <c r="M372" s="143"/>
      <c r="U372" s="54"/>
      <c r="AT372" s="18" t="s">
        <v>175</v>
      </c>
      <c r="AU372" s="18" t="s">
        <v>82</v>
      </c>
    </row>
    <row r="373" spans="2:65" s="1" customFormat="1" ht="24.2" customHeight="1">
      <c r="B373" s="33"/>
      <c r="C373" s="127" t="s">
        <v>616</v>
      </c>
      <c r="D373" s="127" t="s">
        <v>167</v>
      </c>
      <c r="E373" s="128" t="s">
        <v>617</v>
      </c>
      <c r="F373" s="129" t="s">
        <v>618</v>
      </c>
      <c r="G373" s="130" t="s">
        <v>200</v>
      </c>
      <c r="H373" s="131">
        <v>8.0000000000000002E-3</v>
      </c>
      <c r="I373" s="132"/>
      <c r="J373" s="133">
        <f>ROUND(I373*H373,1)</f>
        <v>0</v>
      </c>
      <c r="K373" s="129" t="s">
        <v>171</v>
      </c>
      <c r="L373" s="33"/>
      <c r="M373" s="134" t="s">
        <v>19</v>
      </c>
      <c r="N373" s="135" t="s">
        <v>43</v>
      </c>
      <c r="P373" s="136">
        <f>O373*H373</f>
        <v>0</v>
      </c>
      <c r="Q373" s="136">
        <v>0</v>
      </c>
      <c r="R373" s="136">
        <f>Q373*H373</f>
        <v>0</v>
      </c>
      <c r="S373" s="136">
        <v>0</v>
      </c>
      <c r="T373" s="136">
        <f>S373*H373</f>
        <v>0</v>
      </c>
      <c r="U373" s="137" t="s">
        <v>19</v>
      </c>
      <c r="AR373" s="138" t="s">
        <v>172</v>
      </c>
      <c r="AT373" s="138" t="s">
        <v>167</v>
      </c>
      <c r="AU373" s="138" t="s">
        <v>82</v>
      </c>
      <c r="AY373" s="18" t="s">
        <v>164</v>
      </c>
      <c r="BE373" s="139">
        <f>IF(N373="základní",J373,0)</f>
        <v>0</v>
      </c>
      <c r="BF373" s="139">
        <f>IF(N373="snížená",J373,0)</f>
        <v>0</v>
      </c>
      <c r="BG373" s="139">
        <f>IF(N373="zákl. přenesená",J373,0)</f>
        <v>0</v>
      </c>
      <c r="BH373" s="139">
        <f>IF(N373="sníž. přenesená",J373,0)</f>
        <v>0</v>
      </c>
      <c r="BI373" s="139">
        <f>IF(N373="nulová",J373,0)</f>
        <v>0</v>
      </c>
      <c r="BJ373" s="18" t="s">
        <v>80</v>
      </c>
      <c r="BK373" s="139">
        <f>ROUND(I373*H373,1)</f>
        <v>0</v>
      </c>
      <c r="BL373" s="18" t="s">
        <v>172</v>
      </c>
      <c r="BM373" s="138" t="s">
        <v>619</v>
      </c>
    </row>
    <row r="374" spans="2:65" s="1" customFormat="1" ht="11.25">
      <c r="B374" s="33"/>
      <c r="D374" s="140" t="s">
        <v>175</v>
      </c>
      <c r="F374" s="141" t="s">
        <v>620</v>
      </c>
      <c r="I374" s="142"/>
      <c r="L374" s="33"/>
      <c r="M374" s="143"/>
      <c r="U374" s="54"/>
      <c r="AT374" s="18" t="s">
        <v>175</v>
      </c>
      <c r="AU374" s="18" t="s">
        <v>82</v>
      </c>
    </row>
    <row r="375" spans="2:65" s="1" customFormat="1" ht="24.2" customHeight="1">
      <c r="B375" s="33"/>
      <c r="C375" s="127" t="s">
        <v>621</v>
      </c>
      <c r="D375" s="127" t="s">
        <v>167</v>
      </c>
      <c r="E375" s="128" t="s">
        <v>622</v>
      </c>
      <c r="F375" s="129" t="s">
        <v>623</v>
      </c>
      <c r="G375" s="130" t="s">
        <v>200</v>
      </c>
      <c r="H375" s="131">
        <v>1.4E-2</v>
      </c>
      <c r="I375" s="132"/>
      <c r="J375" s="133">
        <f>ROUND(I375*H375,1)</f>
        <v>0</v>
      </c>
      <c r="K375" s="129" t="s">
        <v>171</v>
      </c>
      <c r="L375" s="33"/>
      <c r="M375" s="134" t="s">
        <v>19</v>
      </c>
      <c r="N375" s="135" t="s">
        <v>43</v>
      </c>
      <c r="P375" s="136">
        <f>O375*H375</f>
        <v>0</v>
      </c>
      <c r="Q375" s="136">
        <v>0</v>
      </c>
      <c r="R375" s="136">
        <f>Q375*H375</f>
        <v>0</v>
      </c>
      <c r="S375" s="136">
        <v>0</v>
      </c>
      <c r="T375" s="136">
        <f>S375*H375</f>
        <v>0</v>
      </c>
      <c r="U375" s="137" t="s">
        <v>19</v>
      </c>
      <c r="AR375" s="138" t="s">
        <v>172</v>
      </c>
      <c r="AT375" s="138" t="s">
        <v>167</v>
      </c>
      <c r="AU375" s="138" t="s">
        <v>82</v>
      </c>
      <c r="AY375" s="18" t="s">
        <v>164</v>
      </c>
      <c r="BE375" s="139">
        <f>IF(N375="základní",J375,0)</f>
        <v>0</v>
      </c>
      <c r="BF375" s="139">
        <f>IF(N375="snížená",J375,0)</f>
        <v>0</v>
      </c>
      <c r="BG375" s="139">
        <f>IF(N375="zákl. přenesená",J375,0)</f>
        <v>0</v>
      </c>
      <c r="BH375" s="139">
        <f>IF(N375="sníž. přenesená",J375,0)</f>
        <v>0</v>
      </c>
      <c r="BI375" s="139">
        <f>IF(N375="nulová",J375,0)</f>
        <v>0</v>
      </c>
      <c r="BJ375" s="18" t="s">
        <v>80</v>
      </c>
      <c r="BK375" s="139">
        <f>ROUND(I375*H375,1)</f>
        <v>0</v>
      </c>
      <c r="BL375" s="18" t="s">
        <v>172</v>
      </c>
      <c r="BM375" s="138" t="s">
        <v>624</v>
      </c>
    </row>
    <row r="376" spans="2:65" s="1" customFormat="1" ht="11.25">
      <c r="B376" s="33"/>
      <c r="D376" s="140" t="s">
        <v>175</v>
      </c>
      <c r="F376" s="141" t="s">
        <v>625</v>
      </c>
      <c r="I376" s="142"/>
      <c r="L376" s="33"/>
      <c r="M376" s="143"/>
      <c r="U376" s="54"/>
      <c r="AT376" s="18" t="s">
        <v>175</v>
      </c>
      <c r="AU376" s="18" t="s">
        <v>82</v>
      </c>
    </row>
    <row r="377" spans="2:65" s="11" customFormat="1" ht="22.9" customHeight="1">
      <c r="B377" s="115"/>
      <c r="D377" s="116" t="s">
        <v>71</v>
      </c>
      <c r="E377" s="125" t="s">
        <v>626</v>
      </c>
      <c r="F377" s="125" t="s">
        <v>627</v>
      </c>
      <c r="I377" s="118"/>
      <c r="J377" s="126">
        <f>BK377</f>
        <v>0</v>
      </c>
      <c r="L377" s="115"/>
      <c r="M377" s="120"/>
      <c r="P377" s="121">
        <f>SUM(P378:P379)</f>
        <v>0</v>
      </c>
      <c r="R377" s="121">
        <f>SUM(R378:R379)</f>
        <v>0</v>
      </c>
      <c r="T377" s="121">
        <f>SUM(T378:T379)</f>
        <v>0</v>
      </c>
      <c r="U377" s="122"/>
      <c r="AR377" s="116" t="s">
        <v>80</v>
      </c>
      <c r="AT377" s="123" t="s">
        <v>71</v>
      </c>
      <c r="AU377" s="123" t="s">
        <v>80</v>
      </c>
      <c r="AY377" s="116" t="s">
        <v>164</v>
      </c>
      <c r="BK377" s="124">
        <f>SUM(BK378:BK379)</f>
        <v>0</v>
      </c>
    </row>
    <row r="378" spans="2:65" s="1" customFormat="1" ht="33" customHeight="1">
      <c r="B378" s="33"/>
      <c r="C378" s="127" t="s">
        <v>628</v>
      </c>
      <c r="D378" s="127" t="s">
        <v>167</v>
      </c>
      <c r="E378" s="128" t="s">
        <v>629</v>
      </c>
      <c r="F378" s="129" t="s">
        <v>630</v>
      </c>
      <c r="G378" s="130" t="s">
        <v>200</v>
      </c>
      <c r="H378" s="131">
        <v>41.505000000000003</v>
      </c>
      <c r="I378" s="132"/>
      <c r="J378" s="133">
        <f>ROUND(I378*H378,1)</f>
        <v>0</v>
      </c>
      <c r="K378" s="129" t="s">
        <v>171</v>
      </c>
      <c r="L378" s="33"/>
      <c r="M378" s="134" t="s">
        <v>19</v>
      </c>
      <c r="N378" s="135" t="s">
        <v>43</v>
      </c>
      <c r="P378" s="136">
        <f>O378*H378</f>
        <v>0</v>
      </c>
      <c r="Q378" s="136">
        <v>0</v>
      </c>
      <c r="R378" s="136">
        <f>Q378*H378</f>
        <v>0</v>
      </c>
      <c r="S378" s="136">
        <v>0</v>
      </c>
      <c r="T378" s="136">
        <f>S378*H378</f>
        <v>0</v>
      </c>
      <c r="U378" s="137" t="s">
        <v>19</v>
      </c>
      <c r="AR378" s="138" t="s">
        <v>172</v>
      </c>
      <c r="AT378" s="138" t="s">
        <v>167</v>
      </c>
      <c r="AU378" s="138" t="s">
        <v>82</v>
      </c>
      <c r="AY378" s="18" t="s">
        <v>164</v>
      </c>
      <c r="BE378" s="139">
        <f>IF(N378="základní",J378,0)</f>
        <v>0</v>
      </c>
      <c r="BF378" s="139">
        <f>IF(N378="snížená",J378,0)</f>
        <v>0</v>
      </c>
      <c r="BG378" s="139">
        <f>IF(N378="zákl. přenesená",J378,0)</f>
        <v>0</v>
      </c>
      <c r="BH378" s="139">
        <f>IF(N378="sníž. přenesená",J378,0)</f>
        <v>0</v>
      </c>
      <c r="BI378" s="139">
        <f>IF(N378="nulová",J378,0)</f>
        <v>0</v>
      </c>
      <c r="BJ378" s="18" t="s">
        <v>80</v>
      </c>
      <c r="BK378" s="139">
        <f>ROUND(I378*H378,1)</f>
        <v>0</v>
      </c>
      <c r="BL378" s="18" t="s">
        <v>172</v>
      </c>
      <c r="BM378" s="138" t="s">
        <v>631</v>
      </c>
    </row>
    <row r="379" spans="2:65" s="1" customFormat="1" ht="11.25">
      <c r="B379" s="33"/>
      <c r="D379" s="140" t="s">
        <v>175</v>
      </c>
      <c r="F379" s="141" t="s">
        <v>632</v>
      </c>
      <c r="I379" s="142"/>
      <c r="L379" s="33"/>
      <c r="M379" s="143"/>
      <c r="U379" s="54"/>
      <c r="AT379" s="18" t="s">
        <v>175</v>
      </c>
      <c r="AU379" s="18" t="s">
        <v>82</v>
      </c>
    </row>
    <row r="380" spans="2:65" s="11" customFormat="1" ht="25.9" customHeight="1">
      <c r="B380" s="115"/>
      <c r="D380" s="116" t="s">
        <v>71</v>
      </c>
      <c r="E380" s="117" t="s">
        <v>633</v>
      </c>
      <c r="F380" s="117" t="s">
        <v>634</v>
      </c>
      <c r="I380" s="118"/>
      <c r="J380" s="119">
        <f>BK380</f>
        <v>0</v>
      </c>
      <c r="L380" s="115"/>
      <c r="M380" s="120"/>
      <c r="P380" s="121">
        <f>P381+P394+P407+P436+P471+P489+P506+P526+P549+P556+P587+P619</f>
        <v>0</v>
      </c>
      <c r="R380" s="121">
        <f>R381+R394+R407+R436+R471+R489+R506+R526+R549+R556+R587+R619</f>
        <v>1.81566903</v>
      </c>
      <c r="T380" s="121">
        <f>T381+T394+T407+T436+T471+T489+T506+T526+T549+T556+T587+T619</f>
        <v>3.6480000000000003E-4</v>
      </c>
      <c r="U380" s="122"/>
      <c r="AR380" s="116" t="s">
        <v>82</v>
      </c>
      <c r="AT380" s="123" t="s">
        <v>71</v>
      </c>
      <c r="AU380" s="123" t="s">
        <v>72</v>
      </c>
      <c r="AY380" s="116" t="s">
        <v>164</v>
      </c>
      <c r="BK380" s="124">
        <f>BK381+BK394+BK407+BK436+BK471+BK489+BK506+BK526+BK549+BK556+BK587+BK619</f>
        <v>0</v>
      </c>
    </row>
    <row r="381" spans="2:65" s="11" customFormat="1" ht="22.9" customHeight="1">
      <c r="B381" s="115"/>
      <c r="D381" s="116" t="s">
        <v>71</v>
      </c>
      <c r="E381" s="125" t="s">
        <v>635</v>
      </c>
      <c r="F381" s="125" t="s">
        <v>636</v>
      </c>
      <c r="I381" s="118"/>
      <c r="J381" s="126">
        <f>BK381</f>
        <v>0</v>
      </c>
      <c r="L381" s="115"/>
      <c r="M381" s="120"/>
      <c r="P381" s="121">
        <f>SUM(P382:P393)</f>
        <v>0</v>
      </c>
      <c r="R381" s="121">
        <f>SUM(R382:R393)</f>
        <v>0.10574140000000001</v>
      </c>
      <c r="T381" s="121">
        <f>SUM(T382:T393)</f>
        <v>0</v>
      </c>
      <c r="U381" s="122"/>
      <c r="AR381" s="116" t="s">
        <v>82</v>
      </c>
      <c r="AT381" s="123" t="s">
        <v>71</v>
      </c>
      <c r="AU381" s="123" t="s">
        <v>80</v>
      </c>
      <c r="AY381" s="116" t="s">
        <v>164</v>
      </c>
      <c r="BK381" s="124">
        <f>SUM(BK382:BK393)</f>
        <v>0</v>
      </c>
    </row>
    <row r="382" spans="2:65" s="1" customFormat="1" ht="21.75" customHeight="1">
      <c r="B382" s="33"/>
      <c r="C382" s="127" t="s">
        <v>637</v>
      </c>
      <c r="D382" s="127" t="s">
        <v>167</v>
      </c>
      <c r="E382" s="128" t="s">
        <v>638</v>
      </c>
      <c r="F382" s="129" t="s">
        <v>639</v>
      </c>
      <c r="G382" s="130" t="s">
        <v>170</v>
      </c>
      <c r="H382" s="131">
        <v>15.05</v>
      </c>
      <c r="I382" s="132"/>
      <c r="J382" s="133">
        <f>ROUND(I382*H382,1)</f>
        <v>0</v>
      </c>
      <c r="K382" s="129" t="s">
        <v>171</v>
      </c>
      <c r="L382" s="33"/>
      <c r="M382" s="134" t="s">
        <v>19</v>
      </c>
      <c r="N382" s="135" t="s">
        <v>43</v>
      </c>
      <c r="P382" s="136">
        <f>O382*H382</f>
        <v>0</v>
      </c>
      <c r="Q382" s="136">
        <v>0</v>
      </c>
      <c r="R382" s="136">
        <f>Q382*H382</f>
        <v>0</v>
      </c>
      <c r="S382" s="136">
        <v>0</v>
      </c>
      <c r="T382" s="136">
        <f>S382*H382</f>
        <v>0</v>
      </c>
      <c r="U382" s="137" t="s">
        <v>19</v>
      </c>
      <c r="AR382" s="138" t="s">
        <v>187</v>
      </c>
      <c r="AT382" s="138" t="s">
        <v>167</v>
      </c>
      <c r="AU382" s="138" t="s">
        <v>82</v>
      </c>
      <c r="AY382" s="18" t="s">
        <v>164</v>
      </c>
      <c r="BE382" s="139">
        <f>IF(N382="základní",J382,0)</f>
        <v>0</v>
      </c>
      <c r="BF382" s="139">
        <f>IF(N382="snížená",J382,0)</f>
        <v>0</v>
      </c>
      <c r="BG382" s="139">
        <f>IF(N382="zákl. přenesená",J382,0)</f>
        <v>0</v>
      </c>
      <c r="BH382" s="139">
        <f>IF(N382="sníž. přenesená",J382,0)</f>
        <v>0</v>
      </c>
      <c r="BI382" s="139">
        <f>IF(N382="nulová",J382,0)</f>
        <v>0</v>
      </c>
      <c r="BJ382" s="18" t="s">
        <v>80</v>
      </c>
      <c r="BK382" s="139">
        <f>ROUND(I382*H382,1)</f>
        <v>0</v>
      </c>
      <c r="BL382" s="18" t="s">
        <v>187</v>
      </c>
      <c r="BM382" s="138" t="s">
        <v>640</v>
      </c>
    </row>
    <row r="383" spans="2:65" s="1" customFormat="1" ht="11.25">
      <c r="B383" s="33"/>
      <c r="D383" s="140" t="s">
        <v>175</v>
      </c>
      <c r="F383" s="141" t="s">
        <v>641</v>
      </c>
      <c r="I383" s="142"/>
      <c r="L383" s="33"/>
      <c r="M383" s="143"/>
      <c r="U383" s="54"/>
      <c r="AT383" s="18" t="s">
        <v>175</v>
      </c>
      <c r="AU383" s="18" t="s">
        <v>82</v>
      </c>
    </row>
    <row r="384" spans="2:65" s="12" customFormat="1" ht="11.25">
      <c r="B384" s="144"/>
      <c r="D384" s="145" t="s">
        <v>177</v>
      </c>
      <c r="E384" s="146" t="s">
        <v>19</v>
      </c>
      <c r="F384" s="147" t="s">
        <v>642</v>
      </c>
      <c r="H384" s="148">
        <v>15.05</v>
      </c>
      <c r="I384" s="149"/>
      <c r="L384" s="144"/>
      <c r="M384" s="150"/>
      <c r="U384" s="151"/>
      <c r="AT384" s="146" t="s">
        <v>177</v>
      </c>
      <c r="AU384" s="146" t="s">
        <v>82</v>
      </c>
      <c r="AV384" s="12" t="s">
        <v>82</v>
      </c>
      <c r="AW384" s="12" t="s">
        <v>33</v>
      </c>
      <c r="AX384" s="12" t="s">
        <v>80</v>
      </c>
      <c r="AY384" s="146" t="s">
        <v>164</v>
      </c>
    </row>
    <row r="385" spans="2:65" s="1" customFormat="1" ht="16.5" customHeight="1">
      <c r="B385" s="33"/>
      <c r="C385" s="152" t="s">
        <v>643</v>
      </c>
      <c r="D385" s="152" t="s">
        <v>225</v>
      </c>
      <c r="E385" s="153" t="s">
        <v>644</v>
      </c>
      <c r="F385" s="154" t="s">
        <v>645</v>
      </c>
      <c r="G385" s="155" t="s">
        <v>200</v>
      </c>
      <c r="H385" s="156">
        <v>5.0000000000000001E-3</v>
      </c>
      <c r="I385" s="157"/>
      <c r="J385" s="158">
        <f>ROUND(I385*H385,1)</f>
        <v>0</v>
      </c>
      <c r="K385" s="154" t="s">
        <v>171</v>
      </c>
      <c r="L385" s="159"/>
      <c r="M385" s="160" t="s">
        <v>19</v>
      </c>
      <c r="N385" s="161" t="s">
        <v>43</v>
      </c>
      <c r="P385" s="136">
        <f>O385*H385</f>
        <v>0</v>
      </c>
      <c r="Q385" s="136">
        <v>1</v>
      </c>
      <c r="R385" s="136">
        <f>Q385*H385</f>
        <v>5.0000000000000001E-3</v>
      </c>
      <c r="S385" s="136">
        <v>0</v>
      </c>
      <c r="T385" s="136">
        <f>S385*H385</f>
        <v>0</v>
      </c>
      <c r="U385" s="137" t="s">
        <v>19</v>
      </c>
      <c r="AR385" s="138" t="s">
        <v>364</v>
      </c>
      <c r="AT385" s="138" t="s">
        <v>225</v>
      </c>
      <c r="AU385" s="138" t="s">
        <v>82</v>
      </c>
      <c r="AY385" s="18" t="s">
        <v>164</v>
      </c>
      <c r="BE385" s="139">
        <f>IF(N385="základní",J385,0)</f>
        <v>0</v>
      </c>
      <c r="BF385" s="139">
        <f>IF(N385="snížená",J385,0)</f>
        <v>0</v>
      </c>
      <c r="BG385" s="139">
        <f>IF(N385="zákl. přenesená",J385,0)</f>
        <v>0</v>
      </c>
      <c r="BH385" s="139">
        <f>IF(N385="sníž. přenesená",J385,0)</f>
        <v>0</v>
      </c>
      <c r="BI385" s="139">
        <f>IF(N385="nulová",J385,0)</f>
        <v>0</v>
      </c>
      <c r="BJ385" s="18" t="s">
        <v>80</v>
      </c>
      <c r="BK385" s="139">
        <f>ROUND(I385*H385,1)</f>
        <v>0</v>
      </c>
      <c r="BL385" s="18" t="s">
        <v>187</v>
      </c>
      <c r="BM385" s="138" t="s">
        <v>646</v>
      </c>
    </row>
    <row r="386" spans="2:65" s="12" customFormat="1" ht="11.25">
      <c r="B386" s="144"/>
      <c r="D386" s="145" t="s">
        <v>177</v>
      </c>
      <c r="E386" s="146" t="s">
        <v>19</v>
      </c>
      <c r="F386" s="147" t="s">
        <v>647</v>
      </c>
      <c r="H386" s="148">
        <v>5.0000000000000001E-3</v>
      </c>
      <c r="I386" s="149"/>
      <c r="L386" s="144"/>
      <c r="M386" s="150"/>
      <c r="U386" s="151"/>
      <c r="AT386" s="146" t="s">
        <v>177</v>
      </c>
      <c r="AU386" s="146" t="s">
        <v>82</v>
      </c>
      <c r="AV386" s="12" t="s">
        <v>82</v>
      </c>
      <c r="AW386" s="12" t="s">
        <v>33</v>
      </c>
      <c r="AX386" s="12" t="s">
        <v>80</v>
      </c>
      <c r="AY386" s="146" t="s">
        <v>164</v>
      </c>
    </row>
    <row r="387" spans="2:65" s="1" customFormat="1" ht="16.5" customHeight="1">
      <c r="B387" s="33"/>
      <c r="C387" s="127" t="s">
        <v>648</v>
      </c>
      <c r="D387" s="127" t="s">
        <v>167</v>
      </c>
      <c r="E387" s="128" t="s">
        <v>649</v>
      </c>
      <c r="F387" s="129" t="s">
        <v>650</v>
      </c>
      <c r="G387" s="130" t="s">
        <v>170</v>
      </c>
      <c r="H387" s="131">
        <v>15.05</v>
      </c>
      <c r="I387" s="132"/>
      <c r="J387" s="133">
        <f>ROUND(I387*H387,1)</f>
        <v>0</v>
      </c>
      <c r="K387" s="129" t="s">
        <v>171</v>
      </c>
      <c r="L387" s="33"/>
      <c r="M387" s="134" t="s">
        <v>19</v>
      </c>
      <c r="N387" s="135" t="s">
        <v>43</v>
      </c>
      <c r="P387" s="136">
        <f>O387*H387</f>
        <v>0</v>
      </c>
      <c r="Q387" s="136">
        <v>4.0000000000000002E-4</v>
      </c>
      <c r="R387" s="136">
        <f>Q387*H387</f>
        <v>6.0200000000000002E-3</v>
      </c>
      <c r="S387" s="136">
        <v>0</v>
      </c>
      <c r="T387" s="136">
        <f>S387*H387</f>
        <v>0</v>
      </c>
      <c r="U387" s="137" t="s">
        <v>19</v>
      </c>
      <c r="AR387" s="138" t="s">
        <v>187</v>
      </c>
      <c r="AT387" s="138" t="s">
        <v>167</v>
      </c>
      <c r="AU387" s="138" t="s">
        <v>82</v>
      </c>
      <c r="AY387" s="18" t="s">
        <v>164</v>
      </c>
      <c r="BE387" s="139">
        <f>IF(N387="základní",J387,0)</f>
        <v>0</v>
      </c>
      <c r="BF387" s="139">
        <f>IF(N387="snížená",J387,0)</f>
        <v>0</v>
      </c>
      <c r="BG387" s="139">
        <f>IF(N387="zákl. přenesená",J387,0)</f>
        <v>0</v>
      </c>
      <c r="BH387" s="139">
        <f>IF(N387="sníž. přenesená",J387,0)</f>
        <v>0</v>
      </c>
      <c r="BI387" s="139">
        <f>IF(N387="nulová",J387,0)</f>
        <v>0</v>
      </c>
      <c r="BJ387" s="18" t="s">
        <v>80</v>
      </c>
      <c r="BK387" s="139">
        <f>ROUND(I387*H387,1)</f>
        <v>0</v>
      </c>
      <c r="BL387" s="18" t="s">
        <v>187</v>
      </c>
      <c r="BM387" s="138" t="s">
        <v>651</v>
      </c>
    </row>
    <row r="388" spans="2:65" s="1" customFormat="1" ht="11.25">
      <c r="B388" s="33"/>
      <c r="D388" s="140" t="s">
        <v>175</v>
      </c>
      <c r="F388" s="141" t="s">
        <v>652</v>
      </c>
      <c r="I388" s="142"/>
      <c r="L388" s="33"/>
      <c r="M388" s="143"/>
      <c r="U388" s="54"/>
      <c r="AT388" s="18" t="s">
        <v>175</v>
      </c>
      <c r="AU388" s="18" t="s">
        <v>82</v>
      </c>
    </row>
    <row r="389" spans="2:65" s="12" customFormat="1" ht="11.25">
      <c r="B389" s="144"/>
      <c r="D389" s="145" t="s">
        <v>177</v>
      </c>
      <c r="E389" s="146" t="s">
        <v>19</v>
      </c>
      <c r="F389" s="147" t="s">
        <v>642</v>
      </c>
      <c r="H389" s="148">
        <v>15.05</v>
      </c>
      <c r="I389" s="149"/>
      <c r="L389" s="144"/>
      <c r="M389" s="150"/>
      <c r="U389" s="151"/>
      <c r="AT389" s="146" t="s">
        <v>177</v>
      </c>
      <c r="AU389" s="146" t="s">
        <v>82</v>
      </c>
      <c r="AV389" s="12" t="s">
        <v>82</v>
      </c>
      <c r="AW389" s="12" t="s">
        <v>33</v>
      </c>
      <c r="AX389" s="12" t="s">
        <v>80</v>
      </c>
      <c r="AY389" s="146" t="s">
        <v>164</v>
      </c>
    </row>
    <row r="390" spans="2:65" s="1" customFormat="1" ht="24.2" customHeight="1">
      <c r="B390" s="33"/>
      <c r="C390" s="152" t="s">
        <v>653</v>
      </c>
      <c r="D390" s="152" t="s">
        <v>225</v>
      </c>
      <c r="E390" s="153" t="s">
        <v>654</v>
      </c>
      <c r="F390" s="154" t="s">
        <v>655</v>
      </c>
      <c r="G390" s="155" t="s">
        <v>170</v>
      </c>
      <c r="H390" s="156">
        <v>17.541</v>
      </c>
      <c r="I390" s="157"/>
      <c r="J390" s="158">
        <f>ROUND(I390*H390,1)</f>
        <v>0</v>
      </c>
      <c r="K390" s="154" t="s">
        <v>171</v>
      </c>
      <c r="L390" s="159"/>
      <c r="M390" s="160" t="s">
        <v>19</v>
      </c>
      <c r="N390" s="161" t="s">
        <v>43</v>
      </c>
      <c r="P390" s="136">
        <f>O390*H390</f>
        <v>0</v>
      </c>
      <c r="Q390" s="136">
        <v>5.4000000000000003E-3</v>
      </c>
      <c r="R390" s="136">
        <f>Q390*H390</f>
        <v>9.4721400000000011E-2</v>
      </c>
      <c r="S390" s="136">
        <v>0</v>
      </c>
      <c r="T390" s="136">
        <f>S390*H390</f>
        <v>0</v>
      </c>
      <c r="U390" s="137" t="s">
        <v>19</v>
      </c>
      <c r="AR390" s="138" t="s">
        <v>364</v>
      </c>
      <c r="AT390" s="138" t="s">
        <v>225</v>
      </c>
      <c r="AU390" s="138" t="s">
        <v>82</v>
      </c>
      <c r="AY390" s="18" t="s">
        <v>164</v>
      </c>
      <c r="BE390" s="139">
        <f>IF(N390="základní",J390,0)</f>
        <v>0</v>
      </c>
      <c r="BF390" s="139">
        <f>IF(N390="snížená",J390,0)</f>
        <v>0</v>
      </c>
      <c r="BG390" s="139">
        <f>IF(N390="zákl. přenesená",J390,0)</f>
        <v>0</v>
      </c>
      <c r="BH390" s="139">
        <f>IF(N390="sníž. přenesená",J390,0)</f>
        <v>0</v>
      </c>
      <c r="BI390" s="139">
        <f>IF(N390="nulová",J390,0)</f>
        <v>0</v>
      </c>
      <c r="BJ390" s="18" t="s">
        <v>80</v>
      </c>
      <c r="BK390" s="139">
        <f>ROUND(I390*H390,1)</f>
        <v>0</v>
      </c>
      <c r="BL390" s="18" t="s">
        <v>187</v>
      </c>
      <c r="BM390" s="138" t="s">
        <v>656</v>
      </c>
    </row>
    <row r="391" spans="2:65" s="12" customFormat="1" ht="11.25">
      <c r="B391" s="144"/>
      <c r="D391" s="145" t="s">
        <v>177</v>
      </c>
      <c r="E391" s="146" t="s">
        <v>19</v>
      </c>
      <c r="F391" s="147" t="s">
        <v>657</v>
      </c>
      <c r="H391" s="148">
        <v>17.541</v>
      </c>
      <c r="I391" s="149"/>
      <c r="L391" s="144"/>
      <c r="M391" s="150"/>
      <c r="U391" s="151"/>
      <c r="AT391" s="146" t="s">
        <v>177</v>
      </c>
      <c r="AU391" s="146" t="s">
        <v>82</v>
      </c>
      <c r="AV391" s="12" t="s">
        <v>82</v>
      </c>
      <c r="AW391" s="12" t="s">
        <v>33</v>
      </c>
      <c r="AX391" s="12" t="s">
        <v>80</v>
      </c>
      <c r="AY391" s="146" t="s">
        <v>164</v>
      </c>
    </row>
    <row r="392" spans="2:65" s="1" customFormat="1" ht="33" customHeight="1">
      <c r="B392" s="33"/>
      <c r="C392" s="127" t="s">
        <v>658</v>
      </c>
      <c r="D392" s="127" t="s">
        <v>167</v>
      </c>
      <c r="E392" s="128" t="s">
        <v>659</v>
      </c>
      <c r="F392" s="129" t="s">
        <v>660</v>
      </c>
      <c r="G392" s="130" t="s">
        <v>200</v>
      </c>
      <c r="H392" s="131">
        <v>0.106</v>
      </c>
      <c r="I392" s="132"/>
      <c r="J392" s="133">
        <f>ROUND(I392*H392,1)</f>
        <v>0</v>
      </c>
      <c r="K392" s="129" t="s">
        <v>171</v>
      </c>
      <c r="L392" s="33"/>
      <c r="M392" s="134" t="s">
        <v>19</v>
      </c>
      <c r="N392" s="135" t="s">
        <v>43</v>
      </c>
      <c r="P392" s="136">
        <f>O392*H392</f>
        <v>0</v>
      </c>
      <c r="Q392" s="136">
        <v>0</v>
      </c>
      <c r="R392" s="136">
        <f>Q392*H392</f>
        <v>0</v>
      </c>
      <c r="S392" s="136">
        <v>0</v>
      </c>
      <c r="T392" s="136">
        <f>S392*H392</f>
        <v>0</v>
      </c>
      <c r="U392" s="137" t="s">
        <v>19</v>
      </c>
      <c r="AR392" s="138" t="s">
        <v>187</v>
      </c>
      <c r="AT392" s="138" t="s">
        <v>167</v>
      </c>
      <c r="AU392" s="138" t="s">
        <v>82</v>
      </c>
      <c r="AY392" s="18" t="s">
        <v>164</v>
      </c>
      <c r="BE392" s="139">
        <f>IF(N392="základní",J392,0)</f>
        <v>0</v>
      </c>
      <c r="BF392" s="139">
        <f>IF(N392="snížená",J392,0)</f>
        <v>0</v>
      </c>
      <c r="BG392" s="139">
        <f>IF(N392="zákl. přenesená",J392,0)</f>
        <v>0</v>
      </c>
      <c r="BH392" s="139">
        <f>IF(N392="sníž. přenesená",J392,0)</f>
        <v>0</v>
      </c>
      <c r="BI392" s="139">
        <f>IF(N392="nulová",J392,0)</f>
        <v>0</v>
      </c>
      <c r="BJ392" s="18" t="s">
        <v>80</v>
      </c>
      <c r="BK392" s="139">
        <f>ROUND(I392*H392,1)</f>
        <v>0</v>
      </c>
      <c r="BL392" s="18" t="s">
        <v>187</v>
      </c>
      <c r="BM392" s="138" t="s">
        <v>661</v>
      </c>
    </row>
    <row r="393" spans="2:65" s="1" customFormat="1" ht="11.25">
      <c r="B393" s="33"/>
      <c r="D393" s="140" t="s">
        <v>175</v>
      </c>
      <c r="F393" s="141" t="s">
        <v>662</v>
      </c>
      <c r="I393" s="142"/>
      <c r="L393" s="33"/>
      <c r="M393" s="143"/>
      <c r="U393" s="54"/>
      <c r="AT393" s="18" t="s">
        <v>175</v>
      </c>
      <c r="AU393" s="18" t="s">
        <v>82</v>
      </c>
    </row>
    <row r="394" spans="2:65" s="11" customFormat="1" ht="22.9" customHeight="1">
      <c r="B394" s="115"/>
      <c r="D394" s="116" t="s">
        <v>71</v>
      </c>
      <c r="E394" s="125" t="s">
        <v>663</v>
      </c>
      <c r="F394" s="125" t="s">
        <v>664</v>
      </c>
      <c r="I394" s="118"/>
      <c r="J394" s="126">
        <f>BK394</f>
        <v>0</v>
      </c>
      <c r="L394" s="115"/>
      <c r="M394" s="120"/>
      <c r="P394" s="121">
        <f>SUM(P395:P406)</f>
        <v>0</v>
      </c>
      <c r="R394" s="121">
        <f>SUM(R395:R406)</f>
        <v>0.18970600000000001</v>
      </c>
      <c r="T394" s="121">
        <f>SUM(T395:T406)</f>
        <v>0</v>
      </c>
      <c r="U394" s="122"/>
      <c r="AR394" s="116" t="s">
        <v>82</v>
      </c>
      <c r="AT394" s="123" t="s">
        <v>71</v>
      </c>
      <c r="AU394" s="123" t="s">
        <v>80</v>
      </c>
      <c r="AY394" s="116" t="s">
        <v>164</v>
      </c>
      <c r="BK394" s="124">
        <f>SUM(BK395:BK406)</f>
        <v>0</v>
      </c>
    </row>
    <row r="395" spans="2:65" s="1" customFormat="1" ht="24.2" customHeight="1">
      <c r="B395" s="33"/>
      <c r="C395" s="127" t="s">
        <v>665</v>
      </c>
      <c r="D395" s="127" t="s">
        <v>167</v>
      </c>
      <c r="E395" s="128" t="s">
        <v>666</v>
      </c>
      <c r="F395" s="129" t="s">
        <v>667</v>
      </c>
      <c r="G395" s="130" t="s">
        <v>170</v>
      </c>
      <c r="H395" s="131">
        <v>12.16</v>
      </c>
      <c r="I395" s="132"/>
      <c r="J395" s="133">
        <f>ROUND(I395*H395,1)</f>
        <v>0</v>
      </c>
      <c r="K395" s="129" t="s">
        <v>171</v>
      </c>
      <c r="L395" s="33"/>
      <c r="M395" s="134" t="s">
        <v>19</v>
      </c>
      <c r="N395" s="135" t="s">
        <v>43</v>
      </c>
      <c r="P395" s="136">
        <f>O395*H395</f>
        <v>0</v>
      </c>
      <c r="Q395" s="136">
        <v>0</v>
      </c>
      <c r="R395" s="136">
        <f>Q395*H395</f>
        <v>0</v>
      </c>
      <c r="S395" s="136">
        <v>0</v>
      </c>
      <c r="T395" s="136">
        <f>S395*H395</f>
        <v>0</v>
      </c>
      <c r="U395" s="137" t="s">
        <v>19</v>
      </c>
      <c r="AR395" s="138" t="s">
        <v>187</v>
      </c>
      <c r="AT395" s="138" t="s">
        <v>167</v>
      </c>
      <c r="AU395" s="138" t="s">
        <v>82</v>
      </c>
      <c r="AY395" s="18" t="s">
        <v>164</v>
      </c>
      <c r="BE395" s="139">
        <f>IF(N395="základní",J395,0)</f>
        <v>0</v>
      </c>
      <c r="BF395" s="139">
        <f>IF(N395="snížená",J395,0)</f>
        <v>0</v>
      </c>
      <c r="BG395" s="139">
        <f>IF(N395="zákl. přenesená",J395,0)</f>
        <v>0</v>
      </c>
      <c r="BH395" s="139">
        <f>IF(N395="sníž. přenesená",J395,0)</f>
        <v>0</v>
      </c>
      <c r="BI395" s="139">
        <f>IF(N395="nulová",J395,0)</f>
        <v>0</v>
      </c>
      <c r="BJ395" s="18" t="s">
        <v>80</v>
      </c>
      <c r="BK395" s="139">
        <f>ROUND(I395*H395,1)</f>
        <v>0</v>
      </c>
      <c r="BL395" s="18" t="s">
        <v>187</v>
      </c>
      <c r="BM395" s="138" t="s">
        <v>668</v>
      </c>
    </row>
    <row r="396" spans="2:65" s="1" customFormat="1" ht="11.25">
      <c r="B396" s="33"/>
      <c r="D396" s="140" t="s">
        <v>175</v>
      </c>
      <c r="F396" s="141" t="s">
        <v>669</v>
      </c>
      <c r="I396" s="142"/>
      <c r="L396" s="33"/>
      <c r="M396" s="143"/>
      <c r="U396" s="54"/>
      <c r="AT396" s="18" t="s">
        <v>175</v>
      </c>
      <c r="AU396" s="18" t="s">
        <v>82</v>
      </c>
    </row>
    <row r="397" spans="2:65" s="12" customFormat="1" ht="11.25">
      <c r="B397" s="144"/>
      <c r="D397" s="145" t="s">
        <v>177</v>
      </c>
      <c r="E397" s="146" t="s">
        <v>19</v>
      </c>
      <c r="F397" s="147" t="s">
        <v>545</v>
      </c>
      <c r="H397" s="148">
        <v>12.16</v>
      </c>
      <c r="I397" s="149"/>
      <c r="L397" s="144"/>
      <c r="M397" s="150"/>
      <c r="U397" s="151"/>
      <c r="AT397" s="146" t="s">
        <v>177</v>
      </c>
      <c r="AU397" s="146" t="s">
        <v>82</v>
      </c>
      <c r="AV397" s="12" t="s">
        <v>82</v>
      </c>
      <c r="AW397" s="12" t="s">
        <v>33</v>
      </c>
      <c r="AX397" s="12" t="s">
        <v>80</v>
      </c>
      <c r="AY397" s="146" t="s">
        <v>164</v>
      </c>
    </row>
    <row r="398" spans="2:65" s="1" customFormat="1" ht="16.5" customHeight="1">
      <c r="B398" s="33"/>
      <c r="C398" s="152" t="s">
        <v>670</v>
      </c>
      <c r="D398" s="152" t="s">
        <v>225</v>
      </c>
      <c r="E398" s="153" t="s">
        <v>671</v>
      </c>
      <c r="F398" s="154" t="s">
        <v>672</v>
      </c>
      <c r="G398" s="155" t="s">
        <v>170</v>
      </c>
      <c r="H398" s="156">
        <v>12.768000000000001</v>
      </c>
      <c r="I398" s="157"/>
      <c r="J398" s="158">
        <f>ROUND(I398*H398,1)</f>
        <v>0</v>
      </c>
      <c r="K398" s="154" t="s">
        <v>171</v>
      </c>
      <c r="L398" s="159"/>
      <c r="M398" s="160" t="s">
        <v>19</v>
      </c>
      <c r="N398" s="161" t="s">
        <v>43</v>
      </c>
      <c r="P398" s="136">
        <f>O398*H398</f>
        <v>0</v>
      </c>
      <c r="Q398" s="136">
        <v>2E-3</v>
      </c>
      <c r="R398" s="136">
        <f>Q398*H398</f>
        <v>2.5536000000000003E-2</v>
      </c>
      <c r="S398" s="136">
        <v>0</v>
      </c>
      <c r="T398" s="136">
        <f>S398*H398</f>
        <v>0</v>
      </c>
      <c r="U398" s="137" t="s">
        <v>19</v>
      </c>
      <c r="AR398" s="138" t="s">
        <v>364</v>
      </c>
      <c r="AT398" s="138" t="s">
        <v>225</v>
      </c>
      <c r="AU398" s="138" t="s">
        <v>82</v>
      </c>
      <c r="AY398" s="18" t="s">
        <v>164</v>
      </c>
      <c r="BE398" s="139">
        <f>IF(N398="základní",J398,0)</f>
        <v>0</v>
      </c>
      <c r="BF398" s="139">
        <f>IF(N398="snížená",J398,0)</f>
        <v>0</v>
      </c>
      <c r="BG398" s="139">
        <f>IF(N398="zákl. přenesená",J398,0)</f>
        <v>0</v>
      </c>
      <c r="BH398" s="139">
        <f>IF(N398="sníž. přenesená",J398,0)</f>
        <v>0</v>
      </c>
      <c r="BI398" s="139">
        <f>IF(N398="nulová",J398,0)</f>
        <v>0</v>
      </c>
      <c r="BJ398" s="18" t="s">
        <v>80</v>
      </c>
      <c r="BK398" s="139">
        <f>ROUND(I398*H398,1)</f>
        <v>0</v>
      </c>
      <c r="BL398" s="18" t="s">
        <v>187</v>
      </c>
      <c r="BM398" s="138" t="s">
        <v>673</v>
      </c>
    </row>
    <row r="399" spans="2:65" s="12" customFormat="1" ht="11.25">
      <c r="B399" s="144"/>
      <c r="D399" s="145" t="s">
        <v>177</v>
      </c>
      <c r="E399" s="146" t="s">
        <v>19</v>
      </c>
      <c r="F399" s="147" t="s">
        <v>674</v>
      </c>
      <c r="H399" s="148">
        <v>12.768000000000001</v>
      </c>
      <c r="I399" s="149"/>
      <c r="L399" s="144"/>
      <c r="M399" s="150"/>
      <c r="U399" s="151"/>
      <c r="AT399" s="146" t="s">
        <v>177</v>
      </c>
      <c r="AU399" s="146" t="s">
        <v>82</v>
      </c>
      <c r="AV399" s="12" t="s">
        <v>82</v>
      </c>
      <c r="AW399" s="12" t="s">
        <v>33</v>
      </c>
      <c r="AX399" s="12" t="s">
        <v>80</v>
      </c>
      <c r="AY399" s="146" t="s">
        <v>164</v>
      </c>
    </row>
    <row r="400" spans="2:65" s="1" customFormat="1" ht="24.2" customHeight="1">
      <c r="B400" s="33"/>
      <c r="C400" s="127" t="s">
        <v>675</v>
      </c>
      <c r="D400" s="127" t="s">
        <v>167</v>
      </c>
      <c r="E400" s="128" t="s">
        <v>676</v>
      </c>
      <c r="F400" s="129" t="s">
        <v>677</v>
      </c>
      <c r="G400" s="130" t="s">
        <v>170</v>
      </c>
      <c r="H400" s="131">
        <v>16.094999999999999</v>
      </c>
      <c r="I400" s="132"/>
      <c r="J400" s="133">
        <f>ROUND(I400*H400,1)</f>
        <v>0</v>
      </c>
      <c r="K400" s="129" t="s">
        <v>171</v>
      </c>
      <c r="L400" s="33"/>
      <c r="M400" s="134" t="s">
        <v>19</v>
      </c>
      <c r="N400" s="135" t="s">
        <v>43</v>
      </c>
      <c r="P400" s="136">
        <f>O400*H400</f>
        <v>0</v>
      </c>
      <c r="Q400" s="136">
        <v>0</v>
      </c>
      <c r="R400" s="136">
        <f>Q400*H400</f>
        <v>0</v>
      </c>
      <c r="S400" s="136">
        <v>0</v>
      </c>
      <c r="T400" s="136">
        <f>S400*H400</f>
        <v>0</v>
      </c>
      <c r="U400" s="137" t="s">
        <v>19</v>
      </c>
      <c r="AR400" s="138" t="s">
        <v>187</v>
      </c>
      <c r="AT400" s="138" t="s">
        <v>167</v>
      </c>
      <c r="AU400" s="138" t="s">
        <v>82</v>
      </c>
      <c r="AY400" s="18" t="s">
        <v>164</v>
      </c>
      <c r="BE400" s="139">
        <f>IF(N400="základní",J400,0)</f>
        <v>0</v>
      </c>
      <c r="BF400" s="139">
        <f>IF(N400="snížená",J400,0)</f>
        <v>0</v>
      </c>
      <c r="BG400" s="139">
        <f>IF(N400="zákl. přenesená",J400,0)</f>
        <v>0</v>
      </c>
      <c r="BH400" s="139">
        <f>IF(N400="sníž. přenesená",J400,0)</f>
        <v>0</v>
      </c>
      <c r="BI400" s="139">
        <f>IF(N400="nulová",J400,0)</f>
        <v>0</v>
      </c>
      <c r="BJ400" s="18" t="s">
        <v>80</v>
      </c>
      <c r="BK400" s="139">
        <f>ROUND(I400*H400,1)</f>
        <v>0</v>
      </c>
      <c r="BL400" s="18" t="s">
        <v>187</v>
      </c>
      <c r="BM400" s="138" t="s">
        <v>678</v>
      </c>
    </row>
    <row r="401" spans="2:65" s="1" customFormat="1" ht="11.25">
      <c r="B401" s="33"/>
      <c r="D401" s="140" t="s">
        <v>175</v>
      </c>
      <c r="F401" s="141" t="s">
        <v>679</v>
      </c>
      <c r="I401" s="142"/>
      <c r="L401" s="33"/>
      <c r="M401" s="143"/>
      <c r="U401" s="54"/>
      <c r="AT401" s="18" t="s">
        <v>175</v>
      </c>
      <c r="AU401" s="18" t="s">
        <v>82</v>
      </c>
    </row>
    <row r="402" spans="2:65" s="12" customFormat="1" ht="11.25">
      <c r="B402" s="144"/>
      <c r="D402" s="145" t="s">
        <v>177</v>
      </c>
      <c r="E402" s="146" t="s">
        <v>19</v>
      </c>
      <c r="F402" s="147" t="s">
        <v>680</v>
      </c>
      <c r="H402" s="148">
        <v>16.094999999999999</v>
      </c>
      <c r="I402" s="149"/>
      <c r="L402" s="144"/>
      <c r="M402" s="150"/>
      <c r="U402" s="151"/>
      <c r="AT402" s="146" t="s">
        <v>177</v>
      </c>
      <c r="AU402" s="146" t="s">
        <v>82</v>
      </c>
      <c r="AV402" s="12" t="s">
        <v>82</v>
      </c>
      <c r="AW402" s="12" t="s">
        <v>33</v>
      </c>
      <c r="AX402" s="12" t="s">
        <v>80</v>
      </c>
      <c r="AY402" s="146" t="s">
        <v>164</v>
      </c>
    </row>
    <row r="403" spans="2:65" s="1" customFormat="1" ht="16.5" customHeight="1">
      <c r="B403" s="33"/>
      <c r="C403" s="152" t="s">
        <v>681</v>
      </c>
      <c r="D403" s="152" t="s">
        <v>225</v>
      </c>
      <c r="E403" s="153" t="s">
        <v>682</v>
      </c>
      <c r="F403" s="154" t="s">
        <v>683</v>
      </c>
      <c r="G403" s="155" t="s">
        <v>170</v>
      </c>
      <c r="H403" s="156">
        <v>16.417000000000002</v>
      </c>
      <c r="I403" s="157"/>
      <c r="J403" s="158">
        <f>ROUND(I403*H403,1)</f>
        <v>0</v>
      </c>
      <c r="K403" s="154" t="s">
        <v>171</v>
      </c>
      <c r="L403" s="159"/>
      <c r="M403" s="160" t="s">
        <v>19</v>
      </c>
      <c r="N403" s="161" t="s">
        <v>43</v>
      </c>
      <c r="P403" s="136">
        <f>O403*H403</f>
        <v>0</v>
      </c>
      <c r="Q403" s="136">
        <v>0.01</v>
      </c>
      <c r="R403" s="136">
        <f>Q403*H403</f>
        <v>0.16417000000000001</v>
      </c>
      <c r="S403" s="136">
        <v>0</v>
      </c>
      <c r="T403" s="136">
        <f>S403*H403</f>
        <v>0</v>
      </c>
      <c r="U403" s="137" t="s">
        <v>19</v>
      </c>
      <c r="AR403" s="138" t="s">
        <v>364</v>
      </c>
      <c r="AT403" s="138" t="s">
        <v>225</v>
      </c>
      <c r="AU403" s="138" t="s">
        <v>82</v>
      </c>
      <c r="AY403" s="18" t="s">
        <v>164</v>
      </c>
      <c r="BE403" s="139">
        <f>IF(N403="základní",J403,0)</f>
        <v>0</v>
      </c>
      <c r="BF403" s="139">
        <f>IF(N403="snížená",J403,0)</f>
        <v>0</v>
      </c>
      <c r="BG403" s="139">
        <f>IF(N403="zákl. přenesená",J403,0)</f>
        <v>0</v>
      </c>
      <c r="BH403" s="139">
        <f>IF(N403="sníž. přenesená",J403,0)</f>
        <v>0</v>
      </c>
      <c r="BI403" s="139">
        <f>IF(N403="nulová",J403,0)</f>
        <v>0</v>
      </c>
      <c r="BJ403" s="18" t="s">
        <v>80</v>
      </c>
      <c r="BK403" s="139">
        <f>ROUND(I403*H403,1)</f>
        <v>0</v>
      </c>
      <c r="BL403" s="18" t="s">
        <v>187</v>
      </c>
      <c r="BM403" s="138" t="s">
        <v>684</v>
      </c>
    </row>
    <row r="404" spans="2:65" s="12" customFormat="1" ht="11.25">
      <c r="B404" s="144"/>
      <c r="D404" s="145" t="s">
        <v>177</v>
      </c>
      <c r="E404" s="146" t="s">
        <v>19</v>
      </c>
      <c r="F404" s="147" t="s">
        <v>685</v>
      </c>
      <c r="H404" s="148">
        <v>16.417000000000002</v>
      </c>
      <c r="I404" s="149"/>
      <c r="L404" s="144"/>
      <c r="M404" s="150"/>
      <c r="U404" s="151"/>
      <c r="AT404" s="146" t="s">
        <v>177</v>
      </c>
      <c r="AU404" s="146" t="s">
        <v>82</v>
      </c>
      <c r="AV404" s="12" t="s">
        <v>82</v>
      </c>
      <c r="AW404" s="12" t="s">
        <v>33</v>
      </c>
      <c r="AX404" s="12" t="s">
        <v>80</v>
      </c>
      <c r="AY404" s="146" t="s">
        <v>164</v>
      </c>
    </row>
    <row r="405" spans="2:65" s="1" customFormat="1" ht="24.2" customHeight="1">
      <c r="B405" s="33"/>
      <c r="C405" s="127" t="s">
        <v>686</v>
      </c>
      <c r="D405" s="127" t="s">
        <v>167</v>
      </c>
      <c r="E405" s="128" t="s">
        <v>687</v>
      </c>
      <c r="F405" s="129" t="s">
        <v>688</v>
      </c>
      <c r="G405" s="130" t="s">
        <v>200</v>
      </c>
      <c r="H405" s="131">
        <v>0.19</v>
      </c>
      <c r="I405" s="132"/>
      <c r="J405" s="133">
        <f>ROUND(I405*H405,1)</f>
        <v>0</v>
      </c>
      <c r="K405" s="129" t="s">
        <v>171</v>
      </c>
      <c r="L405" s="33"/>
      <c r="M405" s="134" t="s">
        <v>19</v>
      </c>
      <c r="N405" s="135" t="s">
        <v>43</v>
      </c>
      <c r="P405" s="136">
        <f>O405*H405</f>
        <v>0</v>
      </c>
      <c r="Q405" s="136">
        <v>0</v>
      </c>
      <c r="R405" s="136">
        <f>Q405*H405</f>
        <v>0</v>
      </c>
      <c r="S405" s="136">
        <v>0</v>
      </c>
      <c r="T405" s="136">
        <f>S405*H405</f>
        <v>0</v>
      </c>
      <c r="U405" s="137" t="s">
        <v>19</v>
      </c>
      <c r="AR405" s="138" t="s">
        <v>187</v>
      </c>
      <c r="AT405" s="138" t="s">
        <v>167</v>
      </c>
      <c r="AU405" s="138" t="s">
        <v>82</v>
      </c>
      <c r="AY405" s="18" t="s">
        <v>164</v>
      </c>
      <c r="BE405" s="139">
        <f>IF(N405="základní",J405,0)</f>
        <v>0</v>
      </c>
      <c r="BF405" s="139">
        <f>IF(N405="snížená",J405,0)</f>
        <v>0</v>
      </c>
      <c r="BG405" s="139">
        <f>IF(N405="zákl. přenesená",J405,0)</f>
        <v>0</v>
      </c>
      <c r="BH405" s="139">
        <f>IF(N405="sníž. přenesená",J405,0)</f>
        <v>0</v>
      </c>
      <c r="BI405" s="139">
        <f>IF(N405="nulová",J405,0)</f>
        <v>0</v>
      </c>
      <c r="BJ405" s="18" t="s">
        <v>80</v>
      </c>
      <c r="BK405" s="139">
        <f>ROUND(I405*H405,1)</f>
        <v>0</v>
      </c>
      <c r="BL405" s="18" t="s">
        <v>187</v>
      </c>
      <c r="BM405" s="138" t="s">
        <v>689</v>
      </c>
    </row>
    <row r="406" spans="2:65" s="1" customFormat="1" ht="11.25">
      <c r="B406" s="33"/>
      <c r="D406" s="140" t="s">
        <v>175</v>
      </c>
      <c r="F406" s="141" t="s">
        <v>690</v>
      </c>
      <c r="I406" s="142"/>
      <c r="L406" s="33"/>
      <c r="M406" s="143"/>
      <c r="U406" s="54"/>
      <c r="AT406" s="18" t="s">
        <v>175</v>
      </c>
      <c r="AU406" s="18" t="s">
        <v>82</v>
      </c>
    </row>
    <row r="407" spans="2:65" s="11" customFormat="1" ht="22.9" customHeight="1">
      <c r="B407" s="115"/>
      <c r="D407" s="116" t="s">
        <v>71</v>
      </c>
      <c r="E407" s="125" t="s">
        <v>691</v>
      </c>
      <c r="F407" s="125" t="s">
        <v>692</v>
      </c>
      <c r="I407" s="118"/>
      <c r="J407" s="126">
        <f>BK407</f>
        <v>0</v>
      </c>
      <c r="L407" s="115"/>
      <c r="M407" s="120"/>
      <c r="P407" s="121">
        <f>SUM(P408:P435)</f>
        <v>0</v>
      </c>
      <c r="R407" s="121">
        <f>SUM(R408:R435)</f>
        <v>3.9708E-2</v>
      </c>
      <c r="T407" s="121">
        <f>SUM(T408:T435)</f>
        <v>0</v>
      </c>
      <c r="U407" s="122"/>
      <c r="AR407" s="116" t="s">
        <v>82</v>
      </c>
      <c r="AT407" s="123" t="s">
        <v>71</v>
      </c>
      <c r="AU407" s="123" t="s">
        <v>80</v>
      </c>
      <c r="AY407" s="116" t="s">
        <v>164</v>
      </c>
      <c r="BK407" s="124">
        <f>SUM(BK408:BK435)</f>
        <v>0</v>
      </c>
    </row>
    <row r="408" spans="2:65" s="1" customFormat="1" ht="16.5" customHeight="1">
      <c r="B408" s="33"/>
      <c r="C408" s="127" t="s">
        <v>693</v>
      </c>
      <c r="D408" s="127" t="s">
        <v>167</v>
      </c>
      <c r="E408" s="128" t="s">
        <v>694</v>
      </c>
      <c r="F408" s="129" t="s">
        <v>695</v>
      </c>
      <c r="G408" s="130" t="s">
        <v>314</v>
      </c>
      <c r="H408" s="131">
        <v>8</v>
      </c>
      <c r="I408" s="132"/>
      <c r="J408" s="133">
        <f>ROUND(I408*H408,1)</f>
        <v>0</v>
      </c>
      <c r="K408" s="129" t="s">
        <v>171</v>
      </c>
      <c r="L408" s="33"/>
      <c r="M408" s="134" t="s">
        <v>19</v>
      </c>
      <c r="N408" s="135" t="s">
        <v>43</v>
      </c>
      <c r="P408" s="136">
        <f>O408*H408</f>
        <v>0</v>
      </c>
      <c r="Q408" s="136">
        <v>4.4999999999999999E-4</v>
      </c>
      <c r="R408" s="136">
        <f>Q408*H408</f>
        <v>3.5999999999999999E-3</v>
      </c>
      <c r="S408" s="136">
        <v>0</v>
      </c>
      <c r="T408" s="136">
        <f>S408*H408</f>
        <v>0</v>
      </c>
      <c r="U408" s="137" t="s">
        <v>19</v>
      </c>
      <c r="AR408" s="138" t="s">
        <v>187</v>
      </c>
      <c r="AT408" s="138" t="s">
        <v>167</v>
      </c>
      <c r="AU408" s="138" t="s">
        <v>82</v>
      </c>
      <c r="AY408" s="18" t="s">
        <v>164</v>
      </c>
      <c r="BE408" s="139">
        <f>IF(N408="základní",J408,0)</f>
        <v>0</v>
      </c>
      <c r="BF408" s="139">
        <f>IF(N408="snížená",J408,0)</f>
        <v>0</v>
      </c>
      <c r="BG408" s="139">
        <f>IF(N408="zákl. přenesená",J408,0)</f>
        <v>0</v>
      </c>
      <c r="BH408" s="139">
        <f>IF(N408="sníž. přenesená",J408,0)</f>
        <v>0</v>
      </c>
      <c r="BI408" s="139">
        <f>IF(N408="nulová",J408,0)</f>
        <v>0</v>
      </c>
      <c r="BJ408" s="18" t="s">
        <v>80</v>
      </c>
      <c r="BK408" s="139">
        <f>ROUND(I408*H408,1)</f>
        <v>0</v>
      </c>
      <c r="BL408" s="18" t="s">
        <v>187</v>
      </c>
      <c r="BM408" s="138" t="s">
        <v>696</v>
      </c>
    </row>
    <row r="409" spans="2:65" s="1" customFormat="1" ht="11.25">
      <c r="B409" s="33"/>
      <c r="D409" s="140" t="s">
        <v>175</v>
      </c>
      <c r="F409" s="141" t="s">
        <v>697</v>
      </c>
      <c r="I409" s="142"/>
      <c r="L409" s="33"/>
      <c r="M409" s="143"/>
      <c r="U409" s="54"/>
      <c r="AT409" s="18" t="s">
        <v>175</v>
      </c>
      <c r="AU409" s="18" t="s">
        <v>82</v>
      </c>
    </row>
    <row r="410" spans="2:65" s="12" customFormat="1" ht="11.25">
      <c r="B410" s="144"/>
      <c r="D410" s="145" t="s">
        <v>177</v>
      </c>
      <c r="E410" s="146" t="s">
        <v>19</v>
      </c>
      <c r="F410" s="147" t="s">
        <v>698</v>
      </c>
      <c r="H410" s="148">
        <v>8</v>
      </c>
      <c r="I410" s="149"/>
      <c r="L410" s="144"/>
      <c r="M410" s="150"/>
      <c r="U410" s="151"/>
      <c r="AT410" s="146" t="s">
        <v>177</v>
      </c>
      <c r="AU410" s="146" t="s">
        <v>82</v>
      </c>
      <c r="AV410" s="12" t="s">
        <v>82</v>
      </c>
      <c r="AW410" s="12" t="s">
        <v>33</v>
      </c>
      <c r="AX410" s="12" t="s">
        <v>80</v>
      </c>
      <c r="AY410" s="146" t="s">
        <v>164</v>
      </c>
    </row>
    <row r="411" spans="2:65" s="1" customFormat="1" ht="16.5" customHeight="1">
      <c r="B411" s="33"/>
      <c r="C411" s="127" t="s">
        <v>699</v>
      </c>
      <c r="D411" s="127" t="s">
        <v>167</v>
      </c>
      <c r="E411" s="128" t="s">
        <v>700</v>
      </c>
      <c r="F411" s="129" t="s">
        <v>701</v>
      </c>
      <c r="G411" s="130" t="s">
        <v>314</v>
      </c>
      <c r="H411" s="131">
        <v>8</v>
      </c>
      <c r="I411" s="132"/>
      <c r="J411" s="133">
        <f>ROUND(I411*H411,1)</f>
        <v>0</v>
      </c>
      <c r="K411" s="129" t="s">
        <v>171</v>
      </c>
      <c r="L411" s="33"/>
      <c r="M411" s="134" t="s">
        <v>19</v>
      </c>
      <c r="N411" s="135" t="s">
        <v>43</v>
      </c>
      <c r="P411" s="136">
        <f>O411*H411</f>
        <v>0</v>
      </c>
      <c r="Q411" s="136">
        <v>0</v>
      </c>
      <c r="R411" s="136">
        <f>Q411*H411</f>
        <v>0</v>
      </c>
      <c r="S411" s="136">
        <v>0</v>
      </c>
      <c r="T411" s="136">
        <f>S411*H411</f>
        <v>0</v>
      </c>
      <c r="U411" s="137" t="s">
        <v>19</v>
      </c>
      <c r="AR411" s="138" t="s">
        <v>187</v>
      </c>
      <c r="AT411" s="138" t="s">
        <v>167</v>
      </c>
      <c r="AU411" s="138" t="s">
        <v>82</v>
      </c>
      <c r="AY411" s="18" t="s">
        <v>164</v>
      </c>
      <c r="BE411" s="139">
        <f>IF(N411="základní",J411,0)</f>
        <v>0</v>
      </c>
      <c r="BF411" s="139">
        <f>IF(N411="snížená",J411,0)</f>
        <v>0</v>
      </c>
      <c r="BG411" s="139">
        <f>IF(N411="zákl. přenesená",J411,0)</f>
        <v>0</v>
      </c>
      <c r="BH411" s="139">
        <f>IF(N411="sníž. přenesená",J411,0)</f>
        <v>0</v>
      </c>
      <c r="BI411" s="139">
        <f>IF(N411="nulová",J411,0)</f>
        <v>0</v>
      </c>
      <c r="BJ411" s="18" t="s">
        <v>80</v>
      </c>
      <c r="BK411" s="139">
        <f>ROUND(I411*H411,1)</f>
        <v>0</v>
      </c>
      <c r="BL411" s="18" t="s">
        <v>187</v>
      </c>
      <c r="BM411" s="138" t="s">
        <v>702</v>
      </c>
    </row>
    <row r="412" spans="2:65" s="1" customFormat="1" ht="11.25">
      <c r="B412" s="33"/>
      <c r="D412" s="140" t="s">
        <v>175</v>
      </c>
      <c r="F412" s="141" t="s">
        <v>703</v>
      </c>
      <c r="I412" s="142"/>
      <c r="L412" s="33"/>
      <c r="M412" s="143"/>
      <c r="U412" s="54"/>
      <c r="AT412" s="18" t="s">
        <v>175</v>
      </c>
      <c r="AU412" s="18" t="s">
        <v>82</v>
      </c>
    </row>
    <row r="413" spans="2:65" s="1" customFormat="1" ht="33" customHeight="1">
      <c r="B413" s="33"/>
      <c r="C413" s="127" t="s">
        <v>704</v>
      </c>
      <c r="D413" s="127" t="s">
        <v>167</v>
      </c>
      <c r="E413" s="128" t="s">
        <v>705</v>
      </c>
      <c r="F413" s="129" t="s">
        <v>706</v>
      </c>
      <c r="G413" s="130" t="s">
        <v>314</v>
      </c>
      <c r="H413" s="131">
        <v>0.8</v>
      </c>
      <c r="I413" s="132"/>
      <c r="J413" s="133">
        <f>ROUND(I413*H413,1)</f>
        <v>0</v>
      </c>
      <c r="K413" s="129" t="s">
        <v>171</v>
      </c>
      <c r="L413" s="33"/>
      <c r="M413" s="134" t="s">
        <v>19</v>
      </c>
      <c r="N413" s="135" t="s">
        <v>43</v>
      </c>
      <c r="P413" s="136">
        <f>O413*H413</f>
        <v>0</v>
      </c>
      <c r="Q413" s="136">
        <v>1.6000000000000001E-4</v>
      </c>
      <c r="R413" s="136">
        <f>Q413*H413</f>
        <v>1.2800000000000002E-4</v>
      </c>
      <c r="S413" s="136">
        <v>0</v>
      </c>
      <c r="T413" s="136">
        <f>S413*H413</f>
        <v>0</v>
      </c>
      <c r="U413" s="137" t="s">
        <v>19</v>
      </c>
      <c r="AR413" s="138" t="s">
        <v>187</v>
      </c>
      <c r="AT413" s="138" t="s">
        <v>167</v>
      </c>
      <c r="AU413" s="138" t="s">
        <v>82</v>
      </c>
      <c r="AY413" s="18" t="s">
        <v>164</v>
      </c>
      <c r="BE413" s="139">
        <f>IF(N413="základní",J413,0)</f>
        <v>0</v>
      </c>
      <c r="BF413" s="139">
        <f>IF(N413="snížená",J413,0)</f>
        <v>0</v>
      </c>
      <c r="BG413" s="139">
        <f>IF(N413="zákl. přenesená",J413,0)</f>
        <v>0</v>
      </c>
      <c r="BH413" s="139">
        <f>IF(N413="sníž. přenesená",J413,0)</f>
        <v>0</v>
      </c>
      <c r="BI413" s="139">
        <f>IF(N413="nulová",J413,0)</f>
        <v>0</v>
      </c>
      <c r="BJ413" s="18" t="s">
        <v>80</v>
      </c>
      <c r="BK413" s="139">
        <f>ROUND(I413*H413,1)</f>
        <v>0</v>
      </c>
      <c r="BL413" s="18" t="s">
        <v>187</v>
      </c>
      <c r="BM413" s="138" t="s">
        <v>707</v>
      </c>
    </row>
    <row r="414" spans="2:65" s="1" customFormat="1" ht="11.25">
      <c r="B414" s="33"/>
      <c r="D414" s="140" t="s">
        <v>175</v>
      </c>
      <c r="F414" s="141" t="s">
        <v>708</v>
      </c>
      <c r="I414" s="142"/>
      <c r="L414" s="33"/>
      <c r="M414" s="143"/>
      <c r="U414" s="54"/>
      <c r="AT414" s="18" t="s">
        <v>175</v>
      </c>
      <c r="AU414" s="18" t="s">
        <v>82</v>
      </c>
    </row>
    <row r="415" spans="2:65" s="12" customFormat="1" ht="11.25">
      <c r="B415" s="144"/>
      <c r="D415" s="145" t="s">
        <v>177</v>
      </c>
      <c r="E415" s="146" t="s">
        <v>19</v>
      </c>
      <c r="F415" s="147" t="s">
        <v>709</v>
      </c>
      <c r="H415" s="148">
        <v>0.8</v>
      </c>
      <c r="I415" s="149"/>
      <c r="L415" s="144"/>
      <c r="M415" s="150"/>
      <c r="U415" s="151"/>
      <c r="AT415" s="146" t="s">
        <v>177</v>
      </c>
      <c r="AU415" s="146" t="s">
        <v>82</v>
      </c>
      <c r="AV415" s="12" t="s">
        <v>82</v>
      </c>
      <c r="AW415" s="12" t="s">
        <v>33</v>
      </c>
      <c r="AX415" s="12" t="s">
        <v>80</v>
      </c>
      <c r="AY415" s="146" t="s">
        <v>164</v>
      </c>
    </row>
    <row r="416" spans="2:65" s="1" customFormat="1" ht="16.5" customHeight="1">
      <c r="B416" s="33"/>
      <c r="C416" s="127" t="s">
        <v>710</v>
      </c>
      <c r="D416" s="127" t="s">
        <v>167</v>
      </c>
      <c r="E416" s="128" t="s">
        <v>711</v>
      </c>
      <c r="F416" s="129" t="s">
        <v>712</v>
      </c>
      <c r="G416" s="130" t="s">
        <v>335</v>
      </c>
      <c r="H416" s="131">
        <v>2</v>
      </c>
      <c r="I416" s="132"/>
      <c r="J416" s="133">
        <f>ROUND(I416*H416,1)</f>
        <v>0</v>
      </c>
      <c r="K416" s="129" t="s">
        <v>171</v>
      </c>
      <c r="L416" s="33"/>
      <c r="M416" s="134" t="s">
        <v>19</v>
      </c>
      <c r="N416" s="135" t="s">
        <v>43</v>
      </c>
      <c r="P416" s="136">
        <f>O416*H416</f>
        <v>0</v>
      </c>
      <c r="Q416" s="136">
        <v>1.0000000000000001E-5</v>
      </c>
      <c r="R416" s="136">
        <f>Q416*H416</f>
        <v>2.0000000000000002E-5</v>
      </c>
      <c r="S416" s="136">
        <v>0</v>
      </c>
      <c r="T416" s="136">
        <f>S416*H416</f>
        <v>0</v>
      </c>
      <c r="U416" s="137" t="s">
        <v>19</v>
      </c>
      <c r="AR416" s="138" t="s">
        <v>187</v>
      </c>
      <c r="AT416" s="138" t="s">
        <v>167</v>
      </c>
      <c r="AU416" s="138" t="s">
        <v>82</v>
      </c>
      <c r="AY416" s="18" t="s">
        <v>164</v>
      </c>
      <c r="BE416" s="139">
        <f>IF(N416="základní",J416,0)</f>
        <v>0</v>
      </c>
      <c r="BF416" s="139">
        <f>IF(N416="snížená",J416,0)</f>
        <v>0</v>
      </c>
      <c r="BG416" s="139">
        <f>IF(N416="zákl. přenesená",J416,0)</f>
        <v>0</v>
      </c>
      <c r="BH416" s="139">
        <f>IF(N416="sníž. přenesená",J416,0)</f>
        <v>0</v>
      </c>
      <c r="BI416" s="139">
        <f>IF(N416="nulová",J416,0)</f>
        <v>0</v>
      </c>
      <c r="BJ416" s="18" t="s">
        <v>80</v>
      </c>
      <c r="BK416" s="139">
        <f>ROUND(I416*H416,1)</f>
        <v>0</v>
      </c>
      <c r="BL416" s="18" t="s">
        <v>187</v>
      </c>
      <c r="BM416" s="138" t="s">
        <v>713</v>
      </c>
    </row>
    <row r="417" spans="2:65" s="1" customFormat="1" ht="11.25">
      <c r="B417" s="33"/>
      <c r="D417" s="140" t="s">
        <v>175</v>
      </c>
      <c r="F417" s="141" t="s">
        <v>714</v>
      </c>
      <c r="I417" s="142"/>
      <c r="L417" s="33"/>
      <c r="M417" s="143"/>
      <c r="U417" s="54"/>
      <c r="AT417" s="18" t="s">
        <v>175</v>
      </c>
      <c r="AU417" s="18" t="s">
        <v>82</v>
      </c>
    </row>
    <row r="418" spans="2:65" s="1" customFormat="1" ht="21.75" customHeight="1">
      <c r="B418" s="33"/>
      <c r="C418" s="127" t="s">
        <v>715</v>
      </c>
      <c r="D418" s="127" t="s">
        <v>167</v>
      </c>
      <c r="E418" s="128" t="s">
        <v>716</v>
      </c>
      <c r="F418" s="129" t="s">
        <v>717</v>
      </c>
      <c r="G418" s="130" t="s">
        <v>335</v>
      </c>
      <c r="H418" s="131">
        <v>2</v>
      </c>
      <c r="I418" s="132"/>
      <c r="J418" s="133">
        <f>ROUND(I418*H418,1)</f>
        <v>0</v>
      </c>
      <c r="K418" s="129" t="s">
        <v>171</v>
      </c>
      <c r="L418" s="33"/>
      <c r="M418" s="134" t="s">
        <v>19</v>
      </c>
      <c r="N418" s="135" t="s">
        <v>43</v>
      </c>
      <c r="P418" s="136">
        <f>O418*H418</f>
        <v>0</v>
      </c>
      <c r="Q418" s="136">
        <v>3.0000000000000001E-5</v>
      </c>
      <c r="R418" s="136">
        <f>Q418*H418</f>
        <v>6.0000000000000002E-5</v>
      </c>
      <c r="S418" s="136">
        <v>0</v>
      </c>
      <c r="T418" s="136">
        <f>S418*H418</f>
        <v>0</v>
      </c>
      <c r="U418" s="137" t="s">
        <v>19</v>
      </c>
      <c r="AR418" s="138" t="s">
        <v>187</v>
      </c>
      <c r="AT418" s="138" t="s">
        <v>167</v>
      </c>
      <c r="AU418" s="138" t="s">
        <v>82</v>
      </c>
      <c r="AY418" s="18" t="s">
        <v>164</v>
      </c>
      <c r="BE418" s="139">
        <f>IF(N418="základní",J418,0)</f>
        <v>0</v>
      </c>
      <c r="BF418" s="139">
        <f>IF(N418="snížená",J418,0)</f>
        <v>0</v>
      </c>
      <c r="BG418" s="139">
        <f>IF(N418="zákl. přenesená",J418,0)</f>
        <v>0</v>
      </c>
      <c r="BH418" s="139">
        <f>IF(N418="sníž. přenesená",J418,0)</f>
        <v>0</v>
      </c>
      <c r="BI418" s="139">
        <f>IF(N418="nulová",J418,0)</f>
        <v>0</v>
      </c>
      <c r="BJ418" s="18" t="s">
        <v>80</v>
      </c>
      <c r="BK418" s="139">
        <f>ROUND(I418*H418,1)</f>
        <v>0</v>
      </c>
      <c r="BL418" s="18" t="s">
        <v>187</v>
      </c>
      <c r="BM418" s="138" t="s">
        <v>718</v>
      </c>
    </row>
    <row r="419" spans="2:65" s="1" customFormat="1" ht="11.25">
      <c r="B419" s="33"/>
      <c r="D419" s="140" t="s">
        <v>175</v>
      </c>
      <c r="F419" s="141" t="s">
        <v>719</v>
      </c>
      <c r="I419" s="142"/>
      <c r="L419" s="33"/>
      <c r="M419" s="143"/>
      <c r="U419" s="54"/>
      <c r="AT419" s="18" t="s">
        <v>175</v>
      </c>
      <c r="AU419" s="18" t="s">
        <v>82</v>
      </c>
    </row>
    <row r="420" spans="2:65" s="1" customFormat="1" ht="21.75" customHeight="1">
      <c r="B420" s="33"/>
      <c r="C420" s="127" t="s">
        <v>720</v>
      </c>
      <c r="D420" s="127" t="s">
        <v>167</v>
      </c>
      <c r="E420" s="128" t="s">
        <v>721</v>
      </c>
      <c r="F420" s="129" t="s">
        <v>722</v>
      </c>
      <c r="G420" s="130" t="s">
        <v>335</v>
      </c>
      <c r="H420" s="131">
        <v>1</v>
      </c>
      <c r="I420" s="132"/>
      <c r="J420" s="133">
        <f>ROUND(I420*H420,1)</f>
        <v>0</v>
      </c>
      <c r="K420" s="129" t="s">
        <v>171</v>
      </c>
      <c r="L420" s="33"/>
      <c r="M420" s="134" t="s">
        <v>19</v>
      </c>
      <c r="N420" s="135" t="s">
        <v>43</v>
      </c>
      <c r="P420" s="136">
        <f>O420*H420</f>
        <v>0</v>
      </c>
      <c r="Q420" s="136">
        <v>6.9999999999999999E-4</v>
      </c>
      <c r="R420" s="136">
        <f>Q420*H420</f>
        <v>6.9999999999999999E-4</v>
      </c>
      <c r="S420" s="136">
        <v>0</v>
      </c>
      <c r="T420" s="136">
        <f>S420*H420</f>
        <v>0</v>
      </c>
      <c r="U420" s="137" t="s">
        <v>19</v>
      </c>
      <c r="AR420" s="138" t="s">
        <v>187</v>
      </c>
      <c r="AT420" s="138" t="s">
        <v>167</v>
      </c>
      <c r="AU420" s="138" t="s">
        <v>82</v>
      </c>
      <c r="AY420" s="18" t="s">
        <v>164</v>
      </c>
      <c r="BE420" s="139">
        <f>IF(N420="základní",J420,0)</f>
        <v>0</v>
      </c>
      <c r="BF420" s="139">
        <f>IF(N420="snížená",J420,0)</f>
        <v>0</v>
      </c>
      <c r="BG420" s="139">
        <f>IF(N420="zákl. přenesená",J420,0)</f>
        <v>0</v>
      </c>
      <c r="BH420" s="139">
        <f>IF(N420="sníž. přenesená",J420,0)</f>
        <v>0</v>
      </c>
      <c r="BI420" s="139">
        <f>IF(N420="nulová",J420,0)</f>
        <v>0</v>
      </c>
      <c r="BJ420" s="18" t="s">
        <v>80</v>
      </c>
      <c r="BK420" s="139">
        <f>ROUND(I420*H420,1)</f>
        <v>0</v>
      </c>
      <c r="BL420" s="18" t="s">
        <v>187</v>
      </c>
      <c r="BM420" s="138" t="s">
        <v>723</v>
      </c>
    </row>
    <row r="421" spans="2:65" s="1" customFormat="1" ht="11.25">
      <c r="B421" s="33"/>
      <c r="D421" s="140" t="s">
        <v>175</v>
      </c>
      <c r="F421" s="141" t="s">
        <v>724</v>
      </c>
      <c r="I421" s="142"/>
      <c r="L421" s="33"/>
      <c r="M421" s="143"/>
      <c r="U421" s="54"/>
      <c r="AT421" s="18" t="s">
        <v>175</v>
      </c>
      <c r="AU421" s="18" t="s">
        <v>82</v>
      </c>
    </row>
    <row r="422" spans="2:65" s="1" customFormat="1" ht="21.75" customHeight="1">
      <c r="B422" s="33"/>
      <c r="C422" s="127" t="s">
        <v>482</v>
      </c>
      <c r="D422" s="127" t="s">
        <v>167</v>
      </c>
      <c r="E422" s="128" t="s">
        <v>725</v>
      </c>
      <c r="F422" s="129" t="s">
        <v>726</v>
      </c>
      <c r="G422" s="130" t="s">
        <v>335</v>
      </c>
      <c r="H422" s="131">
        <v>1</v>
      </c>
      <c r="I422" s="132"/>
      <c r="J422" s="133">
        <f>ROUND(I422*H422,1)</f>
        <v>0</v>
      </c>
      <c r="K422" s="129" t="s">
        <v>171</v>
      </c>
      <c r="L422" s="33"/>
      <c r="M422" s="134" t="s">
        <v>19</v>
      </c>
      <c r="N422" s="135" t="s">
        <v>43</v>
      </c>
      <c r="P422" s="136">
        <f>O422*H422</f>
        <v>0</v>
      </c>
      <c r="Q422" s="136">
        <v>2.5999999999999998E-4</v>
      </c>
      <c r="R422" s="136">
        <f>Q422*H422</f>
        <v>2.5999999999999998E-4</v>
      </c>
      <c r="S422" s="136">
        <v>0</v>
      </c>
      <c r="T422" s="136">
        <f>S422*H422</f>
        <v>0</v>
      </c>
      <c r="U422" s="137" t="s">
        <v>19</v>
      </c>
      <c r="AR422" s="138" t="s">
        <v>187</v>
      </c>
      <c r="AT422" s="138" t="s">
        <v>167</v>
      </c>
      <c r="AU422" s="138" t="s">
        <v>82</v>
      </c>
      <c r="AY422" s="18" t="s">
        <v>164</v>
      </c>
      <c r="BE422" s="139">
        <f>IF(N422="základní",J422,0)</f>
        <v>0</v>
      </c>
      <c r="BF422" s="139">
        <f>IF(N422="snížená",J422,0)</f>
        <v>0</v>
      </c>
      <c r="BG422" s="139">
        <f>IF(N422="zákl. přenesená",J422,0)</f>
        <v>0</v>
      </c>
      <c r="BH422" s="139">
        <f>IF(N422="sníž. přenesená",J422,0)</f>
        <v>0</v>
      </c>
      <c r="BI422" s="139">
        <f>IF(N422="nulová",J422,0)</f>
        <v>0</v>
      </c>
      <c r="BJ422" s="18" t="s">
        <v>80</v>
      </c>
      <c r="BK422" s="139">
        <f>ROUND(I422*H422,1)</f>
        <v>0</v>
      </c>
      <c r="BL422" s="18" t="s">
        <v>187</v>
      </c>
      <c r="BM422" s="138" t="s">
        <v>727</v>
      </c>
    </row>
    <row r="423" spans="2:65" s="1" customFormat="1" ht="11.25">
      <c r="B423" s="33"/>
      <c r="D423" s="140" t="s">
        <v>175</v>
      </c>
      <c r="F423" s="141" t="s">
        <v>728</v>
      </c>
      <c r="I423" s="142"/>
      <c r="L423" s="33"/>
      <c r="M423" s="143"/>
      <c r="U423" s="54"/>
      <c r="AT423" s="18" t="s">
        <v>175</v>
      </c>
      <c r="AU423" s="18" t="s">
        <v>82</v>
      </c>
    </row>
    <row r="424" spans="2:65" s="1" customFormat="1" ht="24.2" customHeight="1">
      <c r="B424" s="33"/>
      <c r="C424" s="127" t="s">
        <v>729</v>
      </c>
      <c r="D424" s="127" t="s">
        <v>167</v>
      </c>
      <c r="E424" s="128" t="s">
        <v>730</v>
      </c>
      <c r="F424" s="129" t="s">
        <v>731</v>
      </c>
      <c r="G424" s="130" t="s">
        <v>335</v>
      </c>
      <c r="H424" s="131">
        <v>1</v>
      </c>
      <c r="I424" s="132"/>
      <c r="J424" s="133">
        <f>ROUND(I424*H424,1)</f>
        <v>0</v>
      </c>
      <c r="K424" s="129" t="s">
        <v>171</v>
      </c>
      <c r="L424" s="33"/>
      <c r="M424" s="134" t="s">
        <v>19</v>
      </c>
      <c r="N424" s="135" t="s">
        <v>43</v>
      </c>
      <c r="P424" s="136">
        <f>O424*H424</f>
        <v>0</v>
      </c>
      <c r="Q424" s="136">
        <v>1.3999999999999999E-4</v>
      </c>
      <c r="R424" s="136">
        <f>Q424*H424</f>
        <v>1.3999999999999999E-4</v>
      </c>
      <c r="S424" s="136">
        <v>0</v>
      </c>
      <c r="T424" s="136">
        <f>S424*H424</f>
        <v>0</v>
      </c>
      <c r="U424" s="137" t="s">
        <v>19</v>
      </c>
      <c r="AR424" s="138" t="s">
        <v>187</v>
      </c>
      <c r="AT424" s="138" t="s">
        <v>167</v>
      </c>
      <c r="AU424" s="138" t="s">
        <v>82</v>
      </c>
      <c r="AY424" s="18" t="s">
        <v>164</v>
      </c>
      <c r="BE424" s="139">
        <f>IF(N424="základní",J424,0)</f>
        <v>0</v>
      </c>
      <c r="BF424" s="139">
        <f>IF(N424="snížená",J424,0)</f>
        <v>0</v>
      </c>
      <c r="BG424" s="139">
        <f>IF(N424="zákl. přenesená",J424,0)</f>
        <v>0</v>
      </c>
      <c r="BH424" s="139">
        <f>IF(N424="sníž. přenesená",J424,0)</f>
        <v>0</v>
      </c>
      <c r="BI424" s="139">
        <f>IF(N424="nulová",J424,0)</f>
        <v>0</v>
      </c>
      <c r="BJ424" s="18" t="s">
        <v>80</v>
      </c>
      <c r="BK424" s="139">
        <f>ROUND(I424*H424,1)</f>
        <v>0</v>
      </c>
      <c r="BL424" s="18" t="s">
        <v>187</v>
      </c>
      <c r="BM424" s="138" t="s">
        <v>732</v>
      </c>
    </row>
    <row r="425" spans="2:65" s="1" customFormat="1" ht="11.25">
      <c r="B425" s="33"/>
      <c r="D425" s="140" t="s">
        <v>175</v>
      </c>
      <c r="F425" s="141" t="s">
        <v>733</v>
      </c>
      <c r="I425" s="142"/>
      <c r="L425" s="33"/>
      <c r="M425" s="143"/>
      <c r="U425" s="54"/>
      <c r="AT425" s="18" t="s">
        <v>175</v>
      </c>
      <c r="AU425" s="18" t="s">
        <v>82</v>
      </c>
    </row>
    <row r="426" spans="2:65" s="1" customFormat="1" ht="24.2" customHeight="1">
      <c r="B426" s="33"/>
      <c r="C426" s="127" t="s">
        <v>734</v>
      </c>
      <c r="D426" s="127" t="s">
        <v>167</v>
      </c>
      <c r="E426" s="128" t="s">
        <v>735</v>
      </c>
      <c r="F426" s="129" t="s">
        <v>736</v>
      </c>
      <c r="G426" s="130" t="s">
        <v>335</v>
      </c>
      <c r="H426" s="131">
        <v>1</v>
      </c>
      <c r="I426" s="132"/>
      <c r="J426" s="133">
        <f>ROUND(I426*H426,1)</f>
        <v>0</v>
      </c>
      <c r="K426" s="129" t="s">
        <v>171</v>
      </c>
      <c r="L426" s="33"/>
      <c r="M426" s="134" t="s">
        <v>19</v>
      </c>
      <c r="N426" s="135" t="s">
        <v>43</v>
      </c>
      <c r="P426" s="136">
        <f>O426*H426</f>
        <v>0</v>
      </c>
      <c r="Q426" s="136">
        <v>3.4799999999999998E-2</v>
      </c>
      <c r="R426" s="136">
        <f>Q426*H426</f>
        <v>3.4799999999999998E-2</v>
      </c>
      <c r="S426" s="136">
        <v>0</v>
      </c>
      <c r="T426" s="136">
        <f>S426*H426</f>
        <v>0</v>
      </c>
      <c r="U426" s="137" t="s">
        <v>19</v>
      </c>
      <c r="AR426" s="138" t="s">
        <v>187</v>
      </c>
      <c r="AT426" s="138" t="s">
        <v>167</v>
      </c>
      <c r="AU426" s="138" t="s">
        <v>82</v>
      </c>
      <c r="AY426" s="18" t="s">
        <v>164</v>
      </c>
      <c r="BE426" s="139">
        <f>IF(N426="základní",J426,0)</f>
        <v>0</v>
      </c>
      <c r="BF426" s="139">
        <f>IF(N426="snížená",J426,0)</f>
        <v>0</v>
      </c>
      <c r="BG426" s="139">
        <f>IF(N426="zákl. přenesená",J426,0)</f>
        <v>0</v>
      </c>
      <c r="BH426" s="139">
        <f>IF(N426="sníž. přenesená",J426,0)</f>
        <v>0</v>
      </c>
      <c r="BI426" s="139">
        <f>IF(N426="nulová",J426,0)</f>
        <v>0</v>
      </c>
      <c r="BJ426" s="18" t="s">
        <v>80</v>
      </c>
      <c r="BK426" s="139">
        <f>ROUND(I426*H426,1)</f>
        <v>0</v>
      </c>
      <c r="BL426" s="18" t="s">
        <v>187</v>
      </c>
      <c r="BM426" s="138" t="s">
        <v>737</v>
      </c>
    </row>
    <row r="427" spans="2:65" s="1" customFormat="1" ht="11.25">
      <c r="B427" s="33"/>
      <c r="D427" s="140" t="s">
        <v>175</v>
      </c>
      <c r="F427" s="141" t="s">
        <v>738</v>
      </c>
      <c r="I427" s="142"/>
      <c r="L427" s="33"/>
      <c r="M427" s="143"/>
      <c r="U427" s="54"/>
      <c r="AT427" s="18" t="s">
        <v>175</v>
      </c>
      <c r="AU427" s="18" t="s">
        <v>82</v>
      </c>
    </row>
    <row r="428" spans="2:65" s="1" customFormat="1" ht="24.2" customHeight="1">
      <c r="B428" s="33"/>
      <c r="C428" s="127" t="s">
        <v>739</v>
      </c>
      <c r="D428" s="127" t="s">
        <v>167</v>
      </c>
      <c r="E428" s="128" t="s">
        <v>740</v>
      </c>
      <c r="F428" s="129" t="s">
        <v>741</v>
      </c>
      <c r="G428" s="130" t="s">
        <v>200</v>
      </c>
      <c r="H428" s="131">
        <v>0.04</v>
      </c>
      <c r="I428" s="132"/>
      <c r="J428" s="133">
        <f>ROUND(I428*H428,1)</f>
        <v>0</v>
      </c>
      <c r="K428" s="129" t="s">
        <v>171</v>
      </c>
      <c r="L428" s="33"/>
      <c r="M428" s="134" t="s">
        <v>19</v>
      </c>
      <c r="N428" s="135" t="s">
        <v>43</v>
      </c>
      <c r="P428" s="136">
        <f>O428*H428</f>
        <v>0</v>
      </c>
      <c r="Q428" s="136">
        <v>0</v>
      </c>
      <c r="R428" s="136">
        <f>Q428*H428</f>
        <v>0</v>
      </c>
      <c r="S428" s="136">
        <v>0</v>
      </c>
      <c r="T428" s="136">
        <f>S428*H428</f>
        <v>0</v>
      </c>
      <c r="U428" s="137" t="s">
        <v>19</v>
      </c>
      <c r="AR428" s="138" t="s">
        <v>187</v>
      </c>
      <c r="AT428" s="138" t="s">
        <v>167</v>
      </c>
      <c r="AU428" s="138" t="s">
        <v>82</v>
      </c>
      <c r="AY428" s="18" t="s">
        <v>164</v>
      </c>
      <c r="BE428" s="139">
        <f>IF(N428="základní",J428,0)</f>
        <v>0</v>
      </c>
      <c r="BF428" s="139">
        <f>IF(N428="snížená",J428,0)</f>
        <v>0</v>
      </c>
      <c r="BG428" s="139">
        <f>IF(N428="zákl. přenesená",J428,0)</f>
        <v>0</v>
      </c>
      <c r="BH428" s="139">
        <f>IF(N428="sníž. přenesená",J428,0)</f>
        <v>0</v>
      </c>
      <c r="BI428" s="139">
        <f>IF(N428="nulová",J428,0)</f>
        <v>0</v>
      </c>
      <c r="BJ428" s="18" t="s">
        <v>80</v>
      </c>
      <c r="BK428" s="139">
        <f>ROUND(I428*H428,1)</f>
        <v>0</v>
      </c>
      <c r="BL428" s="18" t="s">
        <v>187</v>
      </c>
      <c r="BM428" s="138" t="s">
        <v>742</v>
      </c>
    </row>
    <row r="429" spans="2:65" s="1" customFormat="1" ht="11.25">
      <c r="B429" s="33"/>
      <c r="D429" s="140" t="s">
        <v>175</v>
      </c>
      <c r="F429" s="141" t="s">
        <v>743</v>
      </c>
      <c r="I429" s="142"/>
      <c r="L429" s="33"/>
      <c r="M429" s="143"/>
      <c r="U429" s="54"/>
      <c r="AT429" s="18" t="s">
        <v>175</v>
      </c>
      <c r="AU429" s="18" t="s">
        <v>82</v>
      </c>
    </row>
    <row r="430" spans="2:65" s="1" customFormat="1" ht="16.5" customHeight="1">
      <c r="B430" s="33"/>
      <c r="C430" s="127" t="s">
        <v>744</v>
      </c>
      <c r="D430" s="127" t="s">
        <v>167</v>
      </c>
      <c r="E430" s="128" t="s">
        <v>745</v>
      </c>
      <c r="F430" s="129" t="s">
        <v>746</v>
      </c>
      <c r="G430" s="130" t="s">
        <v>747</v>
      </c>
      <c r="H430" s="176"/>
      <c r="I430" s="132"/>
      <c r="J430" s="133">
        <f>ROUND(I430*H430,1)</f>
        <v>0</v>
      </c>
      <c r="K430" s="129" t="s">
        <v>19</v>
      </c>
      <c r="L430" s="33"/>
      <c r="M430" s="134" t="s">
        <v>19</v>
      </c>
      <c r="N430" s="135" t="s">
        <v>43</v>
      </c>
      <c r="P430" s="136">
        <f>O430*H430</f>
        <v>0</v>
      </c>
      <c r="Q430" s="136">
        <v>0</v>
      </c>
      <c r="R430" s="136">
        <f>Q430*H430</f>
        <v>0</v>
      </c>
      <c r="S430" s="136">
        <v>0</v>
      </c>
      <c r="T430" s="136">
        <f>S430*H430</f>
        <v>0</v>
      </c>
      <c r="U430" s="137" t="s">
        <v>19</v>
      </c>
      <c r="AR430" s="138" t="s">
        <v>187</v>
      </c>
      <c r="AT430" s="138" t="s">
        <v>167</v>
      </c>
      <c r="AU430" s="138" t="s">
        <v>82</v>
      </c>
      <c r="AY430" s="18" t="s">
        <v>164</v>
      </c>
      <c r="BE430" s="139">
        <f>IF(N430="základní",J430,0)</f>
        <v>0</v>
      </c>
      <c r="BF430" s="139">
        <f>IF(N430="snížená",J430,0)</f>
        <v>0</v>
      </c>
      <c r="BG430" s="139">
        <f>IF(N430="zákl. přenesená",J430,0)</f>
        <v>0</v>
      </c>
      <c r="BH430" s="139">
        <f>IF(N430="sníž. přenesená",J430,0)</f>
        <v>0</v>
      </c>
      <c r="BI430" s="139">
        <f>IF(N430="nulová",J430,0)</f>
        <v>0</v>
      </c>
      <c r="BJ430" s="18" t="s">
        <v>80</v>
      </c>
      <c r="BK430" s="139">
        <f>ROUND(I430*H430,1)</f>
        <v>0</v>
      </c>
      <c r="BL430" s="18" t="s">
        <v>187</v>
      </c>
      <c r="BM430" s="138" t="s">
        <v>748</v>
      </c>
    </row>
    <row r="431" spans="2:65" s="1" customFormat="1" ht="16.5" customHeight="1">
      <c r="B431" s="33"/>
      <c r="C431" s="127" t="s">
        <v>749</v>
      </c>
      <c r="D431" s="127" t="s">
        <v>167</v>
      </c>
      <c r="E431" s="128" t="s">
        <v>750</v>
      </c>
      <c r="F431" s="129" t="s">
        <v>751</v>
      </c>
      <c r="G431" s="130" t="s">
        <v>752</v>
      </c>
      <c r="H431" s="131">
        <v>4</v>
      </c>
      <c r="I431" s="132"/>
      <c r="J431" s="133">
        <f>ROUND(I431*H431,1)</f>
        <v>0</v>
      </c>
      <c r="K431" s="129" t="s">
        <v>171</v>
      </c>
      <c r="L431" s="33"/>
      <c r="M431" s="134" t="s">
        <v>19</v>
      </c>
      <c r="N431" s="135" t="s">
        <v>43</v>
      </c>
      <c r="P431" s="136">
        <f>O431*H431</f>
        <v>0</v>
      </c>
      <c r="Q431" s="136">
        <v>0</v>
      </c>
      <c r="R431" s="136">
        <f>Q431*H431</f>
        <v>0</v>
      </c>
      <c r="S431" s="136">
        <v>0</v>
      </c>
      <c r="T431" s="136">
        <f>S431*H431</f>
        <v>0</v>
      </c>
      <c r="U431" s="137" t="s">
        <v>19</v>
      </c>
      <c r="AR431" s="138" t="s">
        <v>753</v>
      </c>
      <c r="AT431" s="138" t="s">
        <v>167</v>
      </c>
      <c r="AU431" s="138" t="s">
        <v>82</v>
      </c>
      <c r="AY431" s="18" t="s">
        <v>164</v>
      </c>
      <c r="BE431" s="139">
        <f>IF(N431="základní",J431,0)</f>
        <v>0</v>
      </c>
      <c r="BF431" s="139">
        <f>IF(N431="snížená",J431,0)</f>
        <v>0</v>
      </c>
      <c r="BG431" s="139">
        <f>IF(N431="zákl. přenesená",J431,0)</f>
        <v>0</v>
      </c>
      <c r="BH431" s="139">
        <f>IF(N431="sníž. přenesená",J431,0)</f>
        <v>0</v>
      </c>
      <c r="BI431" s="139">
        <f>IF(N431="nulová",J431,0)</f>
        <v>0</v>
      </c>
      <c r="BJ431" s="18" t="s">
        <v>80</v>
      </c>
      <c r="BK431" s="139">
        <f>ROUND(I431*H431,1)</f>
        <v>0</v>
      </c>
      <c r="BL431" s="18" t="s">
        <v>753</v>
      </c>
      <c r="BM431" s="138" t="s">
        <v>754</v>
      </c>
    </row>
    <row r="432" spans="2:65" s="1" customFormat="1" ht="11.25">
      <c r="B432" s="33"/>
      <c r="D432" s="140" t="s">
        <v>175</v>
      </c>
      <c r="F432" s="141" t="s">
        <v>755</v>
      </c>
      <c r="I432" s="142"/>
      <c r="L432" s="33"/>
      <c r="M432" s="143"/>
      <c r="U432" s="54"/>
      <c r="AT432" s="18" t="s">
        <v>175</v>
      </c>
      <c r="AU432" s="18" t="s">
        <v>82</v>
      </c>
    </row>
    <row r="433" spans="2:65" s="12" customFormat="1" ht="11.25">
      <c r="B433" s="144"/>
      <c r="D433" s="145" t="s">
        <v>177</v>
      </c>
      <c r="E433" s="146" t="s">
        <v>19</v>
      </c>
      <c r="F433" s="147" t="s">
        <v>756</v>
      </c>
      <c r="H433" s="148">
        <v>2</v>
      </c>
      <c r="I433" s="149"/>
      <c r="L433" s="144"/>
      <c r="M433" s="150"/>
      <c r="U433" s="151"/>
      <c r="AT433" s="146" t="s">
        <v>177</v>
      </c>
      <c r="AU433" s="146" t="s">
        <v>82</v>
      </c>
      <c r="AV433" s="12" t="s">
        <v>82</v>
      </c>
      <c r="AW433" s="12" t="s">
        <v>33</v>
      </c>
      <c r="AX433" s="12" t="s">
        <v>72</v>
      </c>
      <c r="AY433" s="146" t="s">
        <v>164</v>
      </c>
    </row>
    <row r="434" spans="2:65" s="12" customFormat="1" ht="11.25">
      <c r="B434" s="144"/>
      <c r="D434" s="145" t="s">
        <v>177</v>
      </c>
      <c r="E434" s="146" t="s">
        <v>19</v>
      </c>
      <c r="F434" s="147" t="s">
        <v>757</v>
      </c>
      <c r="H434" s="148">
        <v>2</v>
      </c>
      <c r="I434" s="149"/>
      <c r="L434" s="144"/>
      <c r="M434" s="150"/>
      <c r="U434" s="151"/>
      <c r="AT434" s="146" t="s">
        <v>177</v>
      </c>
      <c r="AU434" s="146" t="s">
        <v>82</v>
      </c>
      <c r="AV434" s="12" t="s">
        <v>82</v>
      </c>
      <c r="AW434" s="12" t="s">
        <v>33</v>
      </c>
      <c r="AX434" s="12" t="s">
        <v>72</v>
      </c>
      <c r="AY434" s="146" t="s">
        <v>164</v>
      </c>
    </row>
    <row r="435" spans="2:65" s="13" customFormat="1" ht="11.25">
      <c r="B435" s="162"/>
      <c r="D435" s="145" t="s">
        <v>177</v>
      </c>
      <c r="E435" s="163" t="s">
        <v>19</v>
      </c>
      <c r="F435" s="164" t="s">
        <v>241</v>
      </c>
      <c r="H435" s="165">
        <v>4</v>
      </c>
      <c r="I435" s="166"/>
      <c r="L435" s="162"/>
      <c r="M435" s="167"/>
      <c r="U435" s="168"/>
      <c r="AT435" s="163" t="s">
        <v>177</v>
      </c>
      <c r="AU435" s="163" t="s">
        <v>82</v>
      </c>
      <c r="AV435" s="13" t="s">
        <v>172</v>
      </c>
      <c r="AW435" s="13" t="s">
        <v>33</v>
      </c>
      <c r="AX435" s="13" t="s">
        <v>80</v>
      </c>
      <c r="AY435" s="163" t="s">
        <v>164</v>
      </c>
    </row>
    <row r="436" spans="2:65" s="11" customFormat="1" ht="22.9" customHeight="1">
      <c r="B436" s="115"/>
      <c r="D436" s="116" t="s">
        <v>71</v>
      </c>
      <c r="E436" s="125" t="s">
        <v>758</v>
      </c>
      <c r="F436" s="125" t="s">
        <v>759</v>
      </c>
      <c r="I436" s="118"/>
      <c r="J436" s="126">
        <f>BK436</f>
        <v>0</v>
      </c>
      <c r="L436" s="115"/>
      <c r="M436" s="120"/>
      <c r="P436" s="121">
        <f>SUM(P437:P470)</f>
        <v>0</v>
      </c>
      <c r="R436" s="121">
        <f>SUM(R437:R470)</f>
        <v>0.49402978999999997</v>
      </c>
      <c r="T436" s="121">
        <f>SUM(T437:T470)</f>
        <v>0</v>
      </c>
      <c r="U436" s="122"/>
      <c r="AR436" s="116" t="s">
        <v>82</v>
      </c>
      <c r="AT436" s="123" t="s">
        <v>71</v>
      </c>
      <c r="AU436" s="123" t="s">
        <v>80</v>
      </c>
      <c r="AY436" s="116" t="s">
        <v>164</v>
      </c>
      <c r="BK436" s="124">
        <f>SUM(BK437:BK470)</f>
        <v>0</v>
      </c>
    </row>
    <row r="437" spans="2:65" s="1" customFormat="1" ht="37.9" customHeight="1">
      <c r="B437" s="33"/>
      <c r="C437" s="127" t="s">
        <v>760</v>
      </c>
      <c r="D437" s="127" t="s">
        <v>167</v>
      </c>
      <c r="E437" s="128" t="s">
        <v>761</v>
      </c>
      <c r="F437" s="129" t="s">
        <v>762</v>
      </c>
      <c r="G437" s="130" t="s">
        <v>314</v>
      </c>
      <c r="H437" s="131">
        <v>4.3499999999999996</v>
      </c>
      <c r="I437" s="132"/>
      <c r="J437" s="133">
        <f>ROUND(I437*H437,1)</f>
        <v>0</v>
      </c>
      <c r="K437" s="129" t="s">
        <v>171</v>
      </c>
      <c r="L437" s="33"/>
      <c r="M437" s="134" t="s">
        <v>19</v>
      </c>
      <c r="N437" s="135" t="s">
        <v>43</v>
      </c>
      <c r="P437" s="136">
        <f>O437*H437</f>
        <v>0</v>
      </c>
      <c r="Q437" s="136">
        <v>0</v>
      </c>
      <c r="R437" s="136">
        <f>Q437*H437</f>
        <v>0</v>
      </c>
      <c r="S437" s="136">
        <v>0</v>
      </c>
      <c r="T437" s="136">
        <f>S437*H437</f>
        <v>0</v>
      </c>
      <c r="U437" s="137" t="s">
        <v>19</v>
      </c>
      <c r="AR437" s="138" t="s">
        <v>187</v>
      </c>
      <c r="AT437" s="138" t="s">
        <v>167</v>
      </c>
      <c r="AU437" s="138" t="s">
        <v>82</v>
      </c>
      <c r="AY437" s="18" t="s">
        <v>164</v>
      </c>
      <c r="BE437" s="139">
        <f>IF(N437="základní",J437,0)</f>
        <v>0</v>
      </c>
      <c r="BF437" s="139">
        <f>IF(N437="snížená",J437,0)</f>
        <v>0</v>
      </c>
      <c r="BG437" s="139">
        <f>IF(N437="zákl. přenesená",J437,0)</f>
        <v>0</v>
      </c>
      <c r="BH437" s="139">
        <f>IF(N437="sníž. přenesená",J437,0)</f>
        <v>0</v>
      </c>
      <c r="BI437" s="139">
        <f>IF(N437="nulová",J437,0)</f>
        <v>0</v>
      </c>
      <c r="BJ437" s="18" t="s">
        <v>80</v>
      </c>
      <c r="BK437" s="139">
        <f>ROUND(I437*H437,1)</f>
        <v>0</v>
      </c>
      <c r="BL437" s="18" t="s">
        <v>187</v>
      </c>
      <c r="BM437" s="138" t="s">
        <v>763</v>
      </c>
    </row>
    <row r="438" spans="2:65" s="1" customFormat="1" ht="11.25">
      <c r="B438" s="33"/>
      <c r="D438" s="140" t="s">
        <v>175</v>
      </c>
      <c r="F438" s="141" t="s">
        <v>764</v>
      </c>
      <c r="I438" s="142"/>
      <c r="L438" s="33"/>
      <c r="M438" s="143"/>
      <c r="U438" s="54"/>
      <c r="AT438" s="18" t="s">
        <v>175</v>
      </c>
      <c r="AU438" s="18" t="s">
        <v>82</v>
      </c>
    </row>
    <row r="439" spans="2:65" s="12" customFormat="1" ht="11.25">
      <c r="B439" s="144"/>
      <c r="D439" s="145" t="s">
        <v>177</v>
      </c>
      <c r="E439" s="146" t="s">
        <v>19</v>
      </c>
      <c r="F439" s="147" t="s">
        <v>765</v>
      </c>
      <c r="H439" s="148">
        <v>4.3499999999999996</v>
      </c>
      <c r="I439" s="149"/>
      <c r="L439" s="144"/>
      <c r="M439" s="150"/>
      <c r="U439" s="151"/>
      <c r="AT439" s="146" t="s">
        <v>177</v>
      </c>
      <c r="AU439" s="146" t="s">
        <v>82</v>
      </c>
      <c r="AV439" s="12" t="s">
        <v>82</v>
      </c>
      <c r="AW439" s="12" t="s">
        <v>33</v>
      </c>
      <c r="AX439" s="12" t="s">
        <v>80</v>
      </c>
      <c r="AY439" s="146" t="s">
        <v>164</v>
      </c>
    </row>
    <row r="440" spans="2:65" s="1" customFormat="1" ht="24.2" customHeight="1">
      <c r="B440" s="33"/>
      <c r="C440" s="127" t="s">
        <v>766</v>
      </c>
      <c r="D440" s="127" t="s">
        <v>167</v>
      </c>
      <c r="E440" s="128" t="s">
        <v>767</v>
      </c>
      <c r="F440" s="129" t="s">
        <v>768</v>
      </c>
      <c r="G440" s="130" t="s">
        <v>183</v>
      </c>
      <c r="H440" s="131">
        <v>6.0999999999999999E-2</v>
      </c>
      <c r="I440" s="132"/>
      <c r="J440" s="133">
        <f>ROUND(I440*H440,1)</f>
        <v>0</v>
      </c>
      <c r="K440" s="129" t="s">
        <v>171</v>
      </c>
      <c r="L440" s="33"/>
      <c r="M440" s="134" t="s">
        <v>19</v>
      </c>
      <c r="N440" s="135" t="s">
        <v>43</v>
      </c>
      <c r="P440" s="136">
        <f>O440*H440</f>
        <v>0</v>
      </c>
      <c r="Q440" s="136">
        <v>2.2839999999999999E-2</v>
      </c>
      <c r="R440" s="136">
        <f>Q440*H440</f>
        <v>1.39324E-3</v>
      </c>
      <c r="S440" s="136">
        <v>0</v>
      </c>
      <c r="T440" s="136">
        <f>S440*H440</f>
        <v>0</v>
      </c>
      <c r="U440" s="137" t="s">
        <v>19</v>
      </c>
      <c r="AR440" s="138" t="s">
        <v>187</v>
      </c>
      <c r="AT440" s="138" t="s">
        <v>167</v>
      </c>
      <c r="AU440" s="138" t="s">
        <v>82</v>
      </c>
      <c r="AY440" s="18" t="s">
        <v>164</v>
      </c>
      <c r="BE440" s="139">
        <f>IF(N440="základní",J440,0)</f>
        <v>0</v>
      </c>
      <c r="BF440" s="139">
        <f>IF(N440="snížená",J440,0)</f>
        <v>0</v>
      </c>
      <c r="BG440" s="139">
        <f>IF(N440="zákl. přenesená",J440,0)</f>
        <v>0</v>
      </c>
      <c r="BH440" s="139">
        <f>IF(N440="sníž. přenesená",J440,0)</f>
        <v>0</v>
      </c>
      <c r="BI440" s="139">
        <f>IF(N440="nulová",J440,0)</f>
        <v>0</v>
      </c>
      <c r="BJ440" s="18" t="s">
        <v>80</v>
      </c>
      <c r="BK440" s="139">
        <f>ROUND(I440*H440,1)</f>
        <v>0</v>
      </c>
      <c r="BL440" s="18" t="s">
        <v>187</v>
      </c>
      <c r="BM440" s="138" t="s">
        <v>769</v>
      </c>
    </row>
    <row r="441" spans="2:65" s="1" customFormat="1" ht="11.25">
      <c r="B441" s="33"/>
      <c r="D441" s="140" t="s">
        <v>175</v>
      </c>
      <c r="F441" s="141" t="s">
        <v>770</v>
      </c>
      <c r="I441" s="142"/>
      <c r="L441" s="33"/>
      <c r="M441" s="143"/>
      <c r="U441" s="54"/>
      <c r="AT441" s="18" t="s">
        <v>175</v>
      </c>
      <c r="AU441" s="18" t="s">
        <v>82</v>
      </c>
    </row>
    <row r="442" spans="2:65" s="12" customFormat="1" ht="11.25">
      <c r="B442" s="144"/>
      <c r="D442" s="145" t="s">
        <v>177</v>
      </c>
      <c r="E442" s="146" t="s">
        <v>19</v>
      </c>
      <c r="F442" s="147" t="s">
        <v>771</v>
      </c>
      <c r="H442" s="148">
        <v>6.0999999999999999E-2</v>
      </c>
      <c r="I442" s="149"/>
      <c r="L442" s="144"/>
      <c r="M442" s="150"/>
      <c r="U442" s="151"/>
      <c r="AT442" s="146" t="s">
        <v>177</v>
      </c>
      <c r="AU442" s="146" t="s">
        <v>82</v>
      </c>
      <c r="AV442" s="12" t="s">
        <v>82</v>
      </c>
      <c r="AW442" s="12" t="s">
        <v>33</v>
      </c>
      <c r="AX442" s="12" t="s">
        <v>80</v>
      </c>
      <c r="AY442" s="146" t="s">
        <v>164</v>
      </c>
    </row>
    <row r="443" spans="2:65" s="1" customFormat="1" ht="16.5" customHeight="1">
      <c r="B443" s="33"/>
      <c r="C443" s="152" t="s">
        <v>772</v>
      </c>
      <c r="D443" s="152" t="s">
        <v>225</v>
      </c>
      <c r="E443" s="153" t="s">
        <v>773</v>
      </c>
      <c r="F443" s="154" t="s">
        <v>774</v>
      </c>
      <c r="G443" s="155" t="s">
        <v>183</v>
      </c>
      <c r="H443" s="156">
        <v>6.7000000000000004E-2</v>
      </c>
      <c r="I443" s="157"/>
      <c r="J443" s="158">
        <f>ROUND(I443*H443,1)</f>
        <v>0</v>
      </c>
      <c r="K443" s="154" t="s">
        <v>171</v>
      </c>
      <c r="L443" s="159"/>
      <c r="M443" s="160" t="s">
        <v>19</v>
      </c>
      <c r="N443" s="161" t="s">
        <v>43</v>
      </c>
      <c r="P443" s="136">
        <f>O443*H443</f>
        <v>0</v>
      </c>
      <c r="Q443" s="136">
        <v>0.55000000000000004</v>
      </c>
      <c r="R443" s="136">
        <f>Q443*H443</f>
        <v>3.6850000000000008E-2</v>
      </c>
      <c r="S443" s="136">
        <v>0</v>
      </c>
      <c r="T443" s="136">
        <f>S443*H443</f>
        <v>0</v>
      </c>
      <c r="U443" s="137" t="s">
        <v>19</v>
      </c>
      <c r="AR443" s="138" t="s">
        <v>364</v>
      </c>
      <c r="AT443" s="138" t="s">
        <v>225</v>
      </c>
      <c r="AU443" s="138" t="s">
        <v>82</v>
      </c>
      <c r="AY443" s="18" t="s">
        <v>164</v>
      </c>
      <c r="BE443" s="139">
        <f>IF(N443="základní",J443,0)</f>
        <v>0</v>
      </c>
      <c r="BF443" s="139">
        <f>IF(N443="snížená",J443,0)</f>
        <v>0</v>
      </c>
      <c r="BG443" s="139">
        <f>IF(N443="zákl. přenesená",J443,0)</f>
        <v>0</v>
      </c>
      <c r="BH443" s="139">
        <f>IF(N443="sníž. přenesená",J443,0)</f>
        <v>0</v>
      </c>
      <c r="BI443" s="139">
        <f>IF(N443="nulová",J443,0)</f>
        <v>0</v>
      </c>
      <c r="BJ443" s="18" t="s">
        <v>80</v>
      </c>
      <c r="BK443" s="139">
        <f>ROUND(I443*H443,1)</f>
        <v>0</v>
      </c>
      <c r="BL443" s="18" t="s">
        <v>187</v>
      </c>
      <c r="BM443" s="138" t="s">
        <v>775</v>
      </c>
    </row>
    <row r="444" spans="2:65" s="12" customFormat="1" ht="11.25">
      <c r="B444" s="144"/>
      <c r="D444" s="145" t="s">
        <v>177</v>
      </c>
      <c r="E444" s="146" t="s">
        <v>19</v>
      </c>
      <c r="F444" s="147" t="s">
        <v>776</v>
      </c>
      <c r="H444" s="148">
        <v>6.7000000000000004E-2</v>
      </c>
      <c r="I444" s="149"/>
      <c r="L444" s="144"/>
      <c r="M444" s="150"/>
      <c r="U444" s="151"/>
      <c r="AT444" s="146" t="s">
        <v>177</v>
      </c>
      <c r="AU444" s="146" t="s">
        <v>82</v>
      </c>
      <c r="AV444" s="12" t="s">
        <v>82</v>
      </c>
      <c r="AW444" s="12" t="s">
        <v>33</v>
      </c>
      <c r="AX444" s="12" t="s">
        <v>80</v>
      </c>
      <c r="AY444" s="146" t="s">
        <v>164</v>
      </c>
    </row>
    <row r="445" spans="2:65" s="1" customFormat="1" ht="24.2" customHeight="1">
      <c r="B445" s="33"/>
      <c r="C445" s="127" t="s">
        <v>777</v>
      </c>
      <c r="D445" s="127" t="s">
        <v>167</v>
      </c>
      <c r="E445" s="128" t="s">
        <v>778</v>
      </c>
      <c r="F445" s="129" t="s">
        <v>779</v>
      </c>
      <c r="G445" s="130" t="s">
        <v>335</v>
      </c>
      <c r="H445" s="131">
        <v>5</v>
      </c>
      <c r="I445" s="132"/>
      <c r="J445" s="133">
        <f>ROUND(I445*H445,1)</f>
        <v>0</v>
      </c>
      <c r="K445" s="129" t="s">
        <v>171</v>
      </c>
      <c r="L445" s="33"/>
      <c r="M445" s="134" t="s">
        <v>19</v>
      </c>
      <c r="N445" s="135" t="s">
        <v>43</v>
      </c>
      <c r="P445" s="136">
        <f>O445*H445</f>
        <v>0</v>
      </c>
      <c r="Q445" s="136">
        <v>2.0000000000000002E-5</v>
      </c>
      <c r="R445" s="136">
        <f>Q445*H445</f>
        <v>1E-4</v>
      </c>
      <c r="S445" s="136">
        <v>0</v>
      </c>
      <c r="T445" s="136">
        <f>S445*H445</f>
        <v>0</v>
      </c>
      <c r="U445" s="137" t="s">
        <v>19</v>
      </c>
      <c r="AR445" s="138" t="s">
        <v>187</v>
      </c>
      <c r="AT445" s="138" t="s">
        <v>167</v>
      </c>
      <c r="AU445" s="138" t="s">
        <v>82</v>
      </c>
      <c r="AY445" s="18" t="s">
        <v>164</v>
      </c>
      <c r="BE445" s="139">
        <f>IF(N445="základní",J445,0)</f>
        <v>0</v>
      </c>
      <c r="BF445" s="139">
        <f>IF(N445="snížená",J445,0)</f>
        <v>0</v>
      </c>
      <c r="BG445" s="139">
        <f>IF(N445="zákl. přenesená",J445,0)</f>
        <v>0</v>
      </c>
      <c r="BH445" s="139">
        <f>IF(N445="sníž. přenesená",J445,0)</f>
        <v>0</v>
      </c>
      <c r="BI445" s="139">
        <f>IF(N445="nulová",J445,0)</f>
        <v>0</v>
      </c>
      <c r="BJ445" s="18" t="s">
        <v>80</v>
      </c>
      <c r="BK445" s="139">
        <f>ROUND(I445*H445,1)</f>
        <v>0</v>
      </c>
      <c r="BL445" s="18" t="s">
        <v>187</v>
      </c>
      <c r="BM445" s="138" t="s">
        <v>780</v>
      </c>
    </row>
    <row r="446" spans="2:65" s="1" customFormat="1" ht="11.25">
      <c r="B446" s="33"/>
      <c r="D446" s="140" t="s">
        <v>175</v>
      </c>
      <c r="F446" s="141" t="s">
        <v>781</v>
      </c>
      <c r="I446" s="142"/>
      <c r="L446" s="33"/>
      <c r="M446" s="143"/>
      <c r="U446" s="54"/>
      <c r="AT446" s="18" t="s">
        <v>175</v>
      </c>
      <c r="AU446" s="18" t="s">
        <v>82</v>
      </c>
    </row>
    <row r="447" spans="2:65" s="1" customFormat="1" ht="21.75" customHeight="1">
      <c r="B447" s="33"/>
      <c r="C447" s="127" t="s">
        <v>782</v>
      </c>
      <c r="D447" s="127" t="s">
        <v>167</v>
      </c>
      <c r="E447" s="128" t="s">
        <v>783</v>
      </c>
      <c r="F447" s="129" t="s">
        <v>784</v>
      </c>
      <c r="G447" s="130" t="s">
        <v>335</v>
      </c>
      <c r="H447" s="131">
        <v>5</v>
      </c>
      <c r="I447" s="132"/>
      <c r="J447" s="133">
        <f>ROUND(I447*H447,1)</f>
        <v>0</v>
      </c>
      <c r="K447" s="129" t="s">
        <v>171</v>
      </c>
      <c r="L447" s="33"/>
      <c r="M447" s="134" t="s">
        <v>19</v>
      </c>
      <c r="N447" s="135" t="s">
        <v>43</v>
      </c>
      <c r="P447" s="136">
        <f>O447*H447</f>
        <v>0</v>
      </c>
      <c r="Q447" s="136">
        <v>4.2000000000000002E-4</v>
      </c>
      <c r="R447" s="136">
        <f>Q447*H447</f>
        <v>2.1000000000000003E-3</v>
      </c>
      <c r="S447" s="136">
        <v>0</v>
      </c>
      <c r="T447" s="136">
        <f>S447*H447</f>
        <v>0</v>
      </c>
      <c r="U447" s="137" t="s">
        <v>19</v>
      </c>
      <c r="AR447" s="138" t="s">
        <v>187</v>
      </c>
      <c r="AT447" s="138" t="s">
        <v>167</v>
      </c>
      <c r="AU447" s="138" t="s">
        <v>82</v>
      </c>
      <c r="AY447" s="18" t="s">
        <v>164</v>
      </c>
      <c r="BE447" s="139">
        <f>IF(N447="základní",J447,0)</f>
        <v>0</v>
      </c>
      <c r="BF447" s="139">
        <f>IF(N447="snížená",J447,0)</f>
        <v>0</v>
      </c>
      <c r="BG447" s="139">
        <f>IF(N447="zákl. přenesená",J447,0)</f>
        <v>0</v>
      </c>
      <c r="BH447" s="139">
        <f>IF(N447="sníž. přenesená",J447,0)</f>
        <v>0</v>
      </c>
      <c r="BI447" s="139">
        <f>IF(N447="nulová",J447,0)</f>
        <v>0</v>
      </c>
      <c r="BJ447" s="18" t="s">
        <v>80</v>
      </c>
      <c r="BK447" s="139">
        <f>ROUND(I447*H447,1)</f>
        <v>0</v>
      </c>
      <c r="BL447" s="18" t="s">
        <v>187</v>
      </c>
      <c r="BM447" s="138" t="s">
        <v>785</v>
      </c>
    </row>
    <row r="448" spans="2:65" s="1" customFormat="1" ht="11.25">
      <c r="B448" s="33"/>
      <c r="D448" s="140" t="s">
        <v>175</v>
      </c>
      <c r="F448" s="141" t="s">
        <v>786</v>
      </c>
      <c r="I448" s="142"/>
      <c r="L448" s="33"/>
      <c r="M448" s="143"/>
      <c r="U448" s="54"/>
      <c r="AT448" s="18" t="s">
        <v>175</v>
      </c>
      <c r="AU448" s="18" t="s">
        <v>82</v>
      </c>
    </row>
    <row r="449" spans="2:65" s="1" customFormat="1" ht="16.5" customHeight="1">
      <c r="B449" s="33"/>
      <c r="C449" s="127" t="s">
        <v>787</v>
      </c>
      <c r="D449" s="127" t="s">
        <v>167</v>
      </c>
      <c r="E449" s="128" t="s">
        <v>788</v>
      </c>
      <c r="F449" s="129" t="s">
        <v>789</v>
      </c>
      <c r="G449" s="130" t="s">
        <v>314</v>
      </c>
      <c r="H449" s="131">
        <v>18.5</v>
      </c>
      <c r="I449" s="132"/>
      <c r="J449" s="133">
        <f>ROUND(I449*H449,1)</f>
        <v>0</v>
      </c>
      <c r="K449" s="129" t="s">
        <v>171</v>
      </c>
      <c r="L449" s="33"/>
      <c r="M449" s="134" t="s">
        <v>19</v>
      </c>
      <c r="N449" s="135" t="s">
        <v>43</v>
      </c>
      <c r="P449" s="136">
        <f>O449*H449</f>
        <v>0</v>
      </c>
      <c r="Q449" s="136">
        <v>0</v>
      </c>
      <c r="R449" s="136">
        <f>Q449*H449</f>
        <v>0</v>
      </c>
      <c r="S449" s="136">
        <v>0</v>
      </c>
      <c r="T449" s="136">
        <f>S449*H449</f>
        <v>0</v>
      </c>
      <c r="U449" s="137" t="s">
        <v>19</v>
      </c>
      <c r="AR449" s="138" t="s">
        <v>187</v>
      </c>
      <c r="AT449" s="138" t="s">
        <v>167</v>
      </c>
      <c r="AU449" s="138" t="s">
        <v>82</v>
      </c>
      <c r="AY449" s="18" t="s">
        <v>164</v>
      </c>
      <c r="BE449" s="139">
        <f>IF(N449="základní",J449,0)</f>
        <v>0</v>
      </c>
      <c r="BF449" s="139">
        <f>IF(N449="snížená",J449,0)</f>
        <v>0</v>
      </c>
      <c r="BG449" s="139">
        <f>IF(N449="zákl. přenesená",J449,0)</f>
        <v>0</v>
      </c>
      <c r="BH449" s="139">
        <f>IF(N449="sníž. přenesená",J449,0)</f>
        <v>0</v>
      </c>
      <c r="BI449" s="139">
        <f>IF(N449="nulová",J449,0)</f>
        <v>0</v>
      </c>
      <c r="BJ449" s="18" t="s">
        <v>80</v>
      </c>
      <c r="BK449" s="139">
        <f>ROUND(I449*H449,1)</f>
        <v>0</v>
      </c>
      <c r="BL449" s="18" t="s">
        <v>187</v>
      </c>
      <c r="BM449" s="138" t="s">
        <v>790</v>
      </c>
    </row>
    <row r="450" spans="2:65" s="1" customFormat="1" ht="11.25">
      <c r="B450" s="33"/>
      <c r="D450" s="140" t="s">
        <v>175</v>
      </c>
      <c r="F450" s="141" t="s">
        <v>791</v>
      </c>
      <c r="I450" s="142"/>
      <c r="L450" s="33"/>
      <c r="M450" s="143"/>
      <c r="U450" s="54"/>
      <c r="AT450" s="18" t="s">
        <v>175</v>
      </c>
      <c r="AU450" s="18" t="s">
        <v>82</v>
      </c>
    </row>
    <row r="451" spans="2:65" s="12" customFormat="1" ht="11.25">
      <c r="B451" s="144"/>
      <c r="D451" s="145" t="s">
        <v>177</v>
      </c>
      <c r="E451" s="146" t="s">
        <v>19</v>
      </c>
      <c r="F451" s="147" t="s">
        <v>792</v>
      </c>
      <c r="H451" s="148">
        <v>18.5</v>
      </c>
      <c r="I451" s="149"/>
      <c r="L451" s="144"/>
      <c r="M451" s="150"/>
      <c r="U451" s="151"/>
      <c r="AT451" s="146" t="s">
        <v>177</v>
      </c>
      <c r="AU451" s="146" t="s">
        <v>82</v>
      </c>
      <c r="AV451" s="12" t="s">
        <v>82</v>
      </c>
      <c r="AW451" s="12" t="s">
        <v>33</v>
      </c>
      <c r="AX451" s="12" t="s">
        <v>80</v>
      </c>
      <c r="AY451" s="146" t="s">
        <v>164</v>
      </c>
    </row>
    <row r="452" spans="2:65" s="1" customFormat="1" ht="16.5" customHeight="1">
      <c r="B452" s="33"/>
      <c r="C452" s="152" t="s">
        <v>793</v>
      </c>
      <c r="D452" s="152" t="s">
        <v>225</v>
      </c>
      <c r="E452" s="153" t="s">
        <v>794</v>
      </c>
      <c r="F452" s="154" t="s">
        <v>795</v>
      </c>
      <c r="G452" s="155" t="s">
        <v>314</v>
      </c>
      <c r="H452" s="156">
        <v>18.87</v>
      </c>
      <c r="I452" s="157"/>
      <c r="J452" s="158">
        <f>ROUND(I452*H452,1)</f>
        <v>0</v>
      </c>
      <c r="K452" s="154" t="s">
        <v>171</v>
      </c>
      <c r="L452" s="159"/>
      <c r="M452" s="160" t="s">
        <v>19</v>
      </c>
      <c r="N452" s="161" t="s">
        <v>43</v>
      </c>
      <c r="P452" s="136">
        <f>O452*H452</f>
        <v>0</v>
      </c>
      <c r="Q452" s="136">
        <v>0.01</v>
      </c>
      <c r="R452" s="136">
        <f>Q452*H452</f>
        <v>0.18870000000000001</v>
      </c>
      <c r="S452" s="136">
        <v>0</v>
      </c>
      <c r="T452" s="136">
        <f>S452*H452</f>
        <v>0</v>
      </c>
      <c r="U452" s="137" t="s">
        <v>19</v>
      </c>
      <c r="AR452" s="138" t="s">
        <v>364</v>
      </c>
      <c r="AT452" s="138" t="s">
        <v>225</v>
      </c>
      <c r="AU452" s="138" t="s">
        <v>82</v>
      </c>
      <c r="AY452" s="18" t="s">
        <v>164</v>
      </c>
      <c r="BE452" s="139">
        <f>IF(N452="základní",J452,0)</f>
        <v>0</v>
      </c>
      <c r="BF452" s="139">
        <f>IF(N452="snížená",J452,0)</f>
        <v>0</v>
      </c>
      <c r="BG452" s="139">
        <f>IF(N452="zákl. přenesená",J452,0)</f>
        <v>0</v>
      </c>
      <c r="BH452" s="139">
        <f>IF(N452="sníž. přenesená",J452,0)</f>
        <v>0</v>
      </c>
      <c r="BI452" s="139">
        <f>IF(N452="nulová",J452,0)</f>
        <v>0</v>
      </c>
      <c r="BJ452" s="18" t="s">
        <v>80</v>
      </c>
      <c r="BK452" s="139">
        <f>ROUND(I452*H452,1)</f>
        <v>0</v>
      </c>
      <c r="BL452" s="18" t="s">
        <v>187</v>
      </c>
      <c r="BM452" s="138" t="s">
        <v>796</v>
      </c>
    </row>
    <row r="453" spans="2:65" s="12" customFormat="1" ht="11.25">
      <c r="B453" s="144"/>
      <c r="D453" s="145" t="s">
        <v>177</v>
      </c>
      <c r="E453" s="146" t="s">
        <v>19</v>
      </c>
      <c r="F453" s="147" t="s">
        <v>797</v>
      </c>
      <c r="H453" s="148">
        <v>18.87</v>
      </c>
      <c r="I453" s="149"/>
      <c r="L453" s="144"/>
      <c r="M453" s="150"/>
      <c r="U453" s="151"/>
      <c r="AT453" s="146" t="s">
        <v>177</v>
      </c>
      <c r="AU453" s="146" t="s">
        <v>82</v>
      </c>
      <c r="AV453" s="12" t="s">
        <v>82</v>
      </c>
      <c r="AW453" s="12" t="s">
        <v>33</v>
      </c>
      <c r="AX453" s="12" t="s">
        <v>80</v>
      </c>
      <c r="AY453" s="146" t="s">
        <v>164</v>
      </c>
    </row>
    <row r="454" spans="2:65" s="1" customFormat="1" ht="24.2" customHeight="1">
      <c r="B454" s="33"/>
      <c r="C454" s="127" t="s">
        <v>798</v>
      </c>
      <c r="D454" s="127" t="s">
        <v>167</v>
      </c>
      <c r="E454" s="128" t="s">
        <v>799</v>
      </c>
      <c r="F454" s="129" t="s">
        <v>800</v>
      </c>
      <c r="G454" s="130" t="s">
        <v>170</v>
      </c>
      <c r="H454" s="131">
        <v>16.965</v>
      </c>
      <c r="I454" s="132"/>
      <c r="J454" s="133">
        <f>ROUND(I454*H454,1)</f>
        <v>0</v>
      </c>
      <c r="K454" s="129" t="s">
        <v>171</v>
      </c>
      <c r="L454" s="33"/>
      <c r="M454" s="134" t="s">
        <v>19</v>
      </c>
      <c r="N454" s="135" t="s">
        <v>43</v>
      </c>
      <c r="P454" s="136">
        <f>O454*H454</f>
        <v>0</v>
      </c>
      <c r="Q454" s="136">
        <v>1.423E-2</v>
      </c>
      <c r="R454" s="136">
        <f>Q454*H454</f>
        <v>0.24141194999999999</v>
      </c>
      <c r="S454" s="136">
        <v>0</v>
      </c>
      <c r="T454" s="136">
        <f>S454*H454</f>
        <v>0</v>
      </c>
      <c r="U454" s="137" t="s">
        <v>19</v>
      </c>
      <c r="AR454" s="138" t="s">
        <v>187</v>
      </c>
      <c r="AT454" s="138" t="s">
        <v>167</v>
      </c>
      <c r="AU454" s="138" t="s">
        <v>82</v>
      </c>
      <c r="AY454" s="18" t="s">
        <v>164</v>
      </c>
      <c r="BE454" s="139">
        <f>IF(N454="základní",J454,0)</f>
        <v>0</v>
      </c>
      <c r="BF454" s="139">
        <f>IF(N454="snížená",J454,0)</f>
        <v>0</v>
      </c>
      <c r="BG454" s="139">
        <f>IF(N454="zákl. přenesená",J454,0)</f>
        <v>0</v>
      </c>
      <c r="BH454" s="139">
        <f>IF(N454="sníž. přenesená",J454,0)</f>
        <v>0</v>
      </c>
      <c r="BI454" s="139">
        <f>IF(N454="nulová",J454,0)</f>
        <v>0</v>
      </c>
      <c r="BJ454" s="18" t="s">
        <v>80</v>
      </c>
      <c r="BK454" s="139">
        <f>ROUND(I454*H454,1)</f>
        <v>0</v>
      </c>
      <c r="BL454" s="18" t="s">
        <v>187</v>
      </c>
      <c r="BM454" s="138" t="s">
        <v>801</v>
      </c>
    </row>
    <row r="455" spans="2:65" s="1" customFormat="1" ht="11.25">
      <c r="B455" s="33"/>
      <c r="D455" s="140" t="s">
        <v>175</v>
      </c>
      <c r="F455" s="141" t="s">
        <v>802</v>
      </c>
      <c r="I455" s="142"/>
      <c r="L455" s="33"/>
      <c r="M455" s="143"/>
      <c r="U455" s="54"/>
      <c r="AT455" s="18" t="s">
        <v>175</v>
      </c>
      <c r="AU455" s="18" t="s">
        <v>82</v>
      </c>
    </row>
    <row r="456" spans="2:65" s="12" customFormat="1" ht="11.25">
      <c r="B456" s="144"/>
      <c r="D456" s="145" t="s">
        <v>177</v>
      </c>
      <c r="E456" s="146" t="s">
        <v>19</v>
      </c>
      <c r="F456" s="147" t="s">
        <v>803</v>
      </c>
      <c r="H456" s="148">
        <v>16.965</v>
      </c>
      <c r="I456" s="149"/>
      <c r="L456" s="144"/>
      <c r="M456" s="150"/>
      <c r="U456" s="151"/>
      <c r="AT456" s="146" t="s">
        <v>177</v>
      </c>
      <c r="AU456" s="146" t="s">
        <v>82</v>
      </c>
      <c r="AV456" s="12" t="s">
        <v>82</v>
      </c>
      <c r="AW456" s="12" t="s">
        <v>33</v>
      </c>
      <c r="AX456" s="12" t="s">
        <v>80</v>
      </c>
      <c r="AY456" s="146" t="s">
        <v>164</v>
      </c>
    </row>
    <row r="457" spans="2:65" s="1" customFormat="1" ht="24.2" customHeight="1">
      <c r="B457" s="33"/>
      <c r="C457" s="127" t="s">
        <v>804</v>
      </c>
      <c r="D457" s="127" t="s">
        <v>167</v>
      </c>
      <c r="E457" s="128" t="s">
        <v>805</v>
      </c>
      <c r="F457" s="129" t="s">
        <v>806</v>
      </c>
      <c r="G457" s="130" t="s">
        <v>314</v>
      </c>
      <c r="H457" s="131">
        <v>4.7</v>
      </c>
      <c r="I457" s="132"/>
      <c r="J457" s="133">
        <f>ROUND(I457*H457,1)</f>
        <v>0</v>
      </c>
      <c r="K457" s="129" t="s">
        <v>171</v>
      </c>
      <c r="L457" s="33"/>
      <c r="M457" s="134" t="s">
        <v>19</v>
      </c>
      <c r="N457" s="135" t="s">
        <v>43</v>
      </c>
      <c r="P457" s="136">
        <f>O457*H457</f>
        <v>0</v>
      </c>
      <c r="Q457" s="136">
        <v>0</v>
      </c>
      <c r="R457" s="136">
        <f>Q457*H457</f>
        <v>0</v>
      </c>
      <c r="S457" s="136">
        <v>0</v>
      </c>
      <c r="T457" s="136">
        <f>S457*H457</f>
        <v>0</v>
      </c>
      <c r="U457" s="137" t="s">
        <v>19</v>
      </c>
      <c r="AR457" s="138" t="s">
        <v>187</v>
      </c>
      <c r="AT457" s="138" t="s">
        <v>167</v>
      </c>
      <c r="AU457" s="138" t="s">
        <v>82</v>
      </c>
      <c r="AY457" s="18" t="s">
        <v>164</v>
      </c>
      <c r="BE457" s="139">
        <f>IF(N457="základní",J457,0)</f>
        <v>0</v>
      </c>
      <c r="BF457" s="139">
        <f>IF(N457="snížená",J457,0)</f>
        <v>0</v>
      </c>
      <c r="BG457" s="139">
        <f>IF(N457="zákl. přenesená",J457,0)</f>
        <v>0</v>
      </c>
      <c r="BH457" s="139">
        <f>IF(N457="sníž. přenesená",J457,0)</f>
        <v>0</v>
      </c>
      <c r="BI457" s="139">
        <f>IF(N457="nulová",J457,0)</f>
        <v>0</v>
      </c>
      <c r="BJ457" s="18" t="s">
        <v>80</v>
      </c>
      <c r="BK457" s="139">
        <f>ROUND(I457*H457,1)</f>
        <v>0</v>
      </c>
      <c r="BL457" s="18" t="s">
        <v>187</v>
      </c>
      <c r="BM457" s="138" t="s">
        <v>807</v>
      </c>
    </row>
    <row r="458" spans="2:65" s="1" customFormat="1" ht="11.25">
      <c r="B458" s="33"/>
      <c r="D458" s="140" t="s">
        <v>175</v>
      </c>
      <c r="F458" s="141" t="s">
        <v>808</v>
      </c>
      <c r="I458" s="142"/>
      <c r="L458" s="33"/>
      <c r="M458" s="143"/>
      <c r="U458" s="54"/>
      <c r="AT458" s="18" t="s">
        <v>175</v>
      </c>
      <c r="AU458" s="18" t="s">
        <v>82</v>
      </c>
    </row>
    <row r="459" spans="2:65" s="12" customFormat="1" ht="11.25">
      <c r="B459" s="144"/>
      <c r="D459" s="145" t="s">
        <v>177</v>
      </c>
      <c r="E459" s="146" t="s">
        <v>19</v>
      </c>
      <c r="F459" s="147" t="s">
        <v>809</v>
      </c>
      <c r="H459" s="148">
        <v>4.7</v>
      </c>
      <c r="I459" s="149"/>
      <c r="L459" s="144"/>
      <c r="M459" s="150"/>
      <c r="U459" s="151"/>
      <c r="AT459" s="146" t="s">
        <v>177</v>
      </c>
      <c r="AU459" s="146" t="s">
        <v>82</v>
      </c>
      <c r="AV459" s="12" t="s">
        <v>82</v>
      </c>
      <c r="AW459" s="12" t="s">
        <v>33</v>
      </c>
      <c r="AX459" s="12" t="s">
        <v>80</v>
      </c>
      <c r="AY459" s="146" t="s">
        <v>164</v>
      </c>
    </row>
    <row r="460" spans="2:65" s="1" customFormat="1" ht="16.5" customHeight="1">
      <c r="B460" s="33"/>
      <c r="C460" s="127" t="s">
        <v>810</v>
      </c>
      <c r="D460" s="127" t="s">
        <v>167</v>
      </c>
      <c r="E460" s="128" t="s">
        <v>811</v>
      </c>
      <c r="F460" s="129" t="s">
        <v>812</v>
      </c>
      <c r="G460" s="130" t="s">
        <v>183</v>
      </c>
      <c r="H460" s="131">
        <v>4.5999999999999999E-2</v>
      </c>
      <c r="I460" s="132"/>
      <c r="J460" s="133">
        <f>ROUND(I460*H460,1)</f>
        <v>0</v>
      </c>
      <c r="K460" s="129" t="s">
        <v>171</v>
      </c>
      <c r="L460" s="33"/>
      <c r="M460" s="134" t="s">
        <v>19</v>
      </c>
      <c r="N460" s="135" t="s">
        <v>43</v>
      </c>
      <c r="P460" s="136">
        <f>O460*H460</f>
        <v>0</v>
      </c>
      <c r="Q460" s="136">
        <v>2.7200000000000002E-3</v>
      </c>
      <c r="R460" s="136">
        <f>Q460*H460</f>
        <v>1.2511999999999999E-4</v>
      </c>
      <c r="S460" s="136">
        <v>0</v>
      </c>
      <c r="T460" s="136">
        <f>S460*H460</f>
        <v>0</v>
      </c>
      <c r="U460" s="137" t="s">
        <v>19</v>
      </c>
      <c r="AR460" s="138" t="s">
        <v>187</v>
      </c>
      <c r="AT460" s="138" t="s">
        <v>167</v>
      </c>
      <c r="AU460" s="138" t="s">
        <v>82</v>
      </c>
      <c r="AY460" s="18" t="s">
        <v>164</v>
      </c>
      <c r="BE460" s="139">
        <f>IF(N460="základní",J460,0)</f>
        <v>0</v>
      </c>
      <c r="BF460" s="139">
        <f>IF(N460="snížená",J460,0)</f>
        <v>0</v>
      </c>
      <c r="BG460" s="139">
        <f>IF(N460="zákl. přenesená",J460,0)</f>
        <v>0</v>
      </c>
      <c r="BH460" s="139">
        <f>IF(N460="sníž. přenesená",J460,0)</f>
        <v>0</v>
      </c>
      <c r="BI460" s="139">
        <f>IF(N460="nulová",J460,0)</f>
        <v>0</v>
      </c>
      <c r="BJ460" s="18" t="s">
        <v>80</v>
      </c>
      <c r="BK460" s="139">
        <f>ROUND(I460*H460,1)</f>
        <v>0</v>
      </c>
      <c r="BL460" s="18" t="s">
        <v>187</v>
      </c>
      <c r="BM460" s="138" t="s">
        <v>813</v>
      </c>
    </row>
    <row r="461" spans="2:65" s="1" customFormat="1" ht="11.25">
      <c r="B461" s="33"/>
      <c r="D461" s="140" t="s">
        <v>175</v>
      </c>
      <c r="F461" s="141" t="s">
        <v>814</v>
      </c>
      <c r="I461" s="142"/>
      <c r="L461" s="33"/>
      <c r="M461" s="143"/>
      <c r="U461" s="54"/>
      <c r="AT461" s="18" t="s">
        <v>175</v>
      </c>
      <c r="AU461" s="18" t="s">
        <v>82</v>
      </c>
    </row>
    <row r="462" spans="2:65" s="12" customFormat="1" ht="11.25">
      <c r="B462" s="144"/>
      <c r="D462" s="145" t="s">
        <v>177</v>
      </c>
      <c r="E462" s="146" t="s">
        <v>19</v>
      </c>
      <c r="F462" s="147" t="s">
        <v>815</v>
      </c>
      <c r="H462" s="148">
        <v>2E-3</v>
      </c>
      <c r="I462" s="149"/>
      <c r="L462" s="144"/>
      <c r="M462" s="150"/>
      <c r="U462" s="151"/>
      <c r="AT462" s="146" t="s">
        <v>177</v>
      </c>
      <c r="AU462" s="146" t="s">
        <v>82</v>
      </c>
      <c r="AV462" s="12" t="s">
        <v>82</v>
      </c>
      <c r="AW462" s="12" t="s">
        <v>33</v>
      </c>
      <c r="AX462" s="12" t="s">
        <v>72</v>
      </c>
      <c r="AY462" s="146" t="s">
        <v>164</v>
      </c>
    </row>
    <row r="463" spans="2:65" s="12" customFormat="1" ht="11.25">
      <c r="B463" s="144"/>
      <c r="D463" s="145" t="s">
        <v>177</v>
      </c>
      <c r="E463" s="146" t="s">
        <v>19</v>
      </c>
      <c r="F463" s="147" t="s">
        <v>816</v>
      </c>
      <c r="H463" s="148">
        <v>4.3999999999999997E-2</v>
      </c>
      <c r="I463" s="149"/>
      <c r="L463" s="144"/>
      <c r="M463" s="150"/>
      <c r="U463" s="151"/>
      <c r="AT463" s="146" t="s">
        <v>177</v>
      </c>
      <c r="AU463" s="146" t="s">
        <v>82</v>
      </c>
      <c r="AV463" s="12" t="s">
        <v>82</v>
      </c>
      <c r="AW463" s="12" t="s">
        <v>33</v>
      </c>
      <c r="AX463" s="12" t="s">
        <v>72</v>
      </c>
      <c r="AY463" s="146" t="s">
        <v>164</v>
      </c>
    </row>
    <row r="464" spans="2:65" s="13" customFormat="1" ht="11.25">
      <c r="B464" s="162"/>
      <c r="D464" s="145" t="s">
        <v>177</v>
      </c>
      <c r="E464" s="163" t="s">
        <v>19</v>
      </c>
      <c r="F464" s="164" t="s">
        <v>241</v>
      </c>
      <c r="H464" s="165">
        <v>4.5999999999999999E-2</v>
      </c>
      <c r="I464" s="166"/>
      <c r="L464" s="162"/>
      <c r="M464" s="167"/>
      <c r="U464" s="168"/>
      <c r="AT464" s="163" t="s">
        <v>177</v>
      </c>
      <c r="AU464" s="163" t="s">
        <v>82</v>
      </c>
      <c r="AV464" s="13" t="s">
        <v>172</v>
      </c>
      <c r="AW464" s="13" t="s">
        <v>33</v>
      </c>
      <c r="AX464" s="13" t="s">
        <v>80</v>
      </c>
      <c r="AY464" s="163" t="s">
        <v>164</v>
      </c>
    </row>
    <row r="465" spans="2:65" s="1" customFormat="1" ht="16.5" customHeight="1">
      <c r="B465" s="33"/>
      <c r="C465" s="152" t="s">
        <v>817</v>
      </c>
      <c r="D465" s="152" t="s">
        <v>225</v>
      </c>
      <c r="E465" s="153" t="s">
        <v>818</v>
      </c>
      <c r="F465" s="154" t="s">
        <v>819</v>
      </c>
      <c r="G465" s="155" t="s">
        <v>170</v>
      </c>
      <c r="H465" s="156">
        <v>2.508</v>
      </c>
      <c r="I465" s="157"/>
      <c r="J465" s="158">
        <f>ROUND(I465*H465,1)</f>
        <v>0</v>
      </c>
      <c r="K465" s="154" t="s">
        <v>171</v>
      </c>
      <c r="L465" s="159"/>
      <c r="M465" s="160" t="s">
        <v>19</v>
      </c>
      <c r="N465" s="161" t="s">
        <v>43</v>
      </c>
      <c r="P465" s="136">
        <f>O465*H465</f>
        <v>0</v>
      </c>
      <c r="Q465" s="136">
        <v>9.3100000000000006E-3</v>
      </c>
      <c r="R465" s="136">
        <f>Q465*H465</f>
        <v>2.3349480000000002E-2</v>
      </c>
      <c r="S465" s="136">
        <v>0</v>
      </c>
      <c r="T465" s="136">
        <f>S465*H465</f>
        <v>0</v>
      </c>
      <c r="U465" s="137" t="s">
        <v>19</v>
      </c>
      <c r="AR465" s="138" t="s">
        <v>364</v>
      </c>
      <c r="AT465" s="138" t="s">
        <v>225</v>
      </c>
      <c r="AU465" s="138" t="s">
        <v>82</v>
      </c>
      <c r="AY465" s="18" t="s">
        <v>164</v>
      </c>
      <c r="BE465" s="139">
        <f>IF(N465="základní",J465,0)</f>
        <v>0</v>
      </c>
      <c r="BF465" s="139">
        <f>IF(N465="snížená",J465,0)</f>
        <v>0</v>
      </c>
      <c r="BG465" s="139">
        <f>IF(N465="zákl. přenesená",J465,0)</f>
        <v>0</v>
      </c>
      <c r="BH465" s="139">
        <f>IF(N465="sníž. přenesená",J465,0)</f>
        <v>0</v>
      </c>
      <c r="BI465" s="139">
        <f>IF(N465="nulová",J465,0)</f>
        <v>0</v>
      </c>
      <c r="BJ465" s="18" t="s">
        <v>80</v>
      </c>
      <c r="BK465" s="139">
        <f>ROUND(I465*H465,1)</f>
        <v>0</v>
      </c>
      <c r="BL465" s="18" t="s">
        <v>187</v>
      </c>
      <c r="BM465" s="138" t="s">
        <v>820</v>
      </c>
    </row>
    <row r="466" spans="2:65" s="12" customFormat="1" ht="11.25">
      <c r="B466" s="144"/>
      <c r="D466" s="145" t="s">
        <v>177</v>
      </c>
      <c r="E466" s="146" t="s">
        <v>19</v>
      </c>
      <c r="F466" s="147" t="s">
        <v>821</v>
      </c>
      <c r="H466" s="148">
        <v>0.115</v>
      </c>
      <c r="I466" s="149"/>
      <c r="L466" s="144"/>
      <c r="M466" s="150"/>
      <c r="U466" s="151"/>
      <c r="AT466" s="146" t="s">
        <v>177</v>
      </c>
      <c r="AU466" s="146" t="s">
        <v>82</v>
      </c>
      <c r="AV466" s="12" t="s">
        <v>82</v>
      </c>
      <c r="AW466" s="12" t="s">
        <v>33</v>
      </c>
      <c r="AX466" s="12" t="s">
        <v>72</v>
      </c>
      <c r="AY466" s="146" t="s">
        <v>164</v>
      </c>
    </row>
    <row r="467" spans="2:65" s="12" customFormat="1" ht="11.25">
      <c r="B467" s="144"/>
      <c r="D467" s="145" t="s">
        <v>177</v>
      </c>
      <c r="E467" s="146" t="s">
        <v>19</v>
      </c>
      <c r="F467" s="147" t="s">
        <v>822</v>
      </c>
      <c r="H467" s="148">
        <v>2.3929999999999998</v>
      </c>
      <c r="I467" s="149"/>
      <c r="L467" s="144"/>
      <c r="M467" s="150"/>
      <c r="U467" s="151"/>
      <c r="AT467" s="146" t="s">
        <v>177</v>
      </c>
      <c r="AU467" s="146" t="s">
        <v>82</v>
      </c>
      <c r="AV467" s="12" t="s">
        <v>82</v>
      </c>
      <c r="AW467" s="12" t="s">
        <v>33</v>
      </c>
      <c r="AX467" s="12" t="s">
        <v>72</v>
      </c>
      <c r="AY467" s="146" t="s">
        <v>164</v>
      </c>
    </row>
    <row r="468" spans="2:65" s="13" customFormat="1" ht="11.25">
      <c r="B468" s="162"/>
      <c r="D468" s="145" t="s">
        <v>177</v>
      </c>
      <c r="E468" s="163" t="s">
        <v>19</v>
      </c>
      <c r="F468" s="164" t="s">
        <v>241</v>
      </c>
      <c r="H468" s="165">
        <v>2.508</v>
      </c>
      <c r="I468" s="166"/>
      <c r="L468" s="162"/>
      <c r="M468" s="167"/>
      <c r="U468" s="168"/>
      <c r="AT468" s="163" t="s">
        <v>177</v>
      </c>
      <c r="AU468" s="163" t="s">
        <v>82</v>
      </c>
      <c r="AV468" s="13" t="s">
        <v>172</v>
      </c>
      <c r="AW468" s="13" t="s">
        <v>33</v>
      </c>
      <c r="AX468" s="13" t="s">
        <v>80</v>
      </c>
      <c r="AY468" s="163" t="s">
        <v>164</v>
      </c>
    </row>
    <row r="469" spans="2:65" s="1" customFormat="1" ht="24.2" customHeight="1">
      <c r="B469" s="33"/>
      <c r="C469" s="127" t="s">
        <v>823</v>
      </c>
      <c r="D469" s="127" t="s">
        <v>167</v>
      </c>
      <c r="E469" s="128" t="s">
        <v>824</v>
      </c>
      <c r="F469" s="129" t="s">
        <v>825</v>
      </c>
      <c r="G469" s="130" t="s">
        <v>200</v>
      </c>
      <c r="H469" s="131">
        <v>0.49399999999999999</v>
      </c>
      <c r="I469" s="132"/>
      <c r="J469" s="133">
        <f>ROUND(I469*H469,1)</f>
        <v>0</v>
      </c>
      <c r="K469" s="129" t="s">
        <v>171</v>
      </c>
      <c r="L469" s="33"/>
      <c r="M469" s="134" t="s">
        <v>19</v>
      </c>
      <c r="N469" s="135" t="s">
        <v>43</v>
      </c>
      <c r="P469" s="136">
        <f>O469*H469</f>
        <v>0</v>
      </c>
      <c r="Q469" s="136">
        <v>0</v>
      </c>
      <c r="R469" s="136">
        <f>Q469*H469</f>
        <v>0</v>
      </c>
      <c r="S469" s="136">
        <v>0</v>
      </c>
      <c r="T469" s="136">
        <f>S469*H469</f>
        <v>0</v>
      </c>
      <c r="U469" s="137" t="s">
        <v>19</v>
      </c>
      <c r="AR469" s="138" t="s">
        <v>187</v>
      </c>
      <c r="AT469" s="138" t="s">
        <v>167</v>
      </c>
      <c r="AU469" s="138" t="s">
        <v>82</v>
      </c>
      <c r="AY469" s="18" t="s">
        <v>164</v>
      </c>
      <c r="BE469" s="139">
        <f>IF(N469="základní",J469,0)</f>
        <v>0</v>
      </c>
      <c r="BF469" s="139">
        <f>IF(N469="snížená",J469,0)</f>
        <v>0</v>
      </c>
      <c r="BG469" s="139">
        <f>IF(N469="zákl. přenesená",J469,0)</f>
        <v>0</v>
      </c>
      <c r="BH469" s="139">
        <f>IF(N469="sníž. přenesená",J469,0)</f>
        <v>0</v>
      </c>
      <c r="BI469" s="139">
        <f>IF(N469="nulová",J469,0)</f>
        <v>0</v>
      </c>
      <c r="BJ469" s="18" t="s">
        <v>80</v>
      </c>
      <c r="BK469" s="139">
        <f>ROUND(I469*H469,1)</f>
        <v>0</v>
      </c>
      <c r="BL469" s="18" t="s">
        <v>187</v>
      </c>
      <c r="BM469" s="138" t="s">
        <v>826</v>
      </c>
    </row>
    <row r="470" spans="2:65" s="1" customFormat="1" ht="11.25">
      <c r="B470" s="33"/>
      <c r="D470" s="140" t="s">
        <v>175</v>
      </c>
      <c r="F470" s="141" t="s">
        <v>827</v>
      </c>
      <c r="I470" s="142"/>
      <c r="L470" s="33"/>
      <c r="M470" s="143"/>
      <c r="U470" s="54"/>
      <c r="AT470" s="18" t="s">
        <v>175</v>
      </c>
      <c r="AU470" s="18" t="s">
        <v>82</v>
      </c>
    </row>
    <row r="471" spans="2:65" s="11" customFormat="1" ht="22.9" customHeight="1">
      <c r="B471" s="115"/>
      <c r="D471" s="116" t="s">
        <v>71</v>
      </c>
      <c r="E471" s="125" t="s">
        <v>828</v>
      </c>
      <c r="F471" s="125" t="s">
        <v>829</v>
      </c>
      <c r="I471" s="118"/>
      <c r="J471" s="126">
        <f>BK471</f>
        <v>0</v>
      </c>
      <c r="L471" s="115"/>
      <c r="M471" s="120"/>
      <c r="P471" s="121">
        <f>SUM(P472:P488)</f>
        <v>0</v>
      </c>
      <c r="R471" s="121">
        <f>SUM(R472:R488)</f>
        <v>0.16848008</v>
      </c>
      <c r="T471" s="121">
        <f>SUM(T472:T488)</f>
        <v>0</v>
      </c>
      <c r="U471" s="122"/>
      <c r="AR471" s="116" t="s">
        <v>82</v>
      </c>
      <c r="AT471" s="123" t="s">
        <v>71</v>
      </c>
      <c r="AU471" s="123" t="s">
        <v>80</v>
      </c>
      <c r="AY471" s="116" t="s">
        <v>164</v>
      </c>
      <c r="BK471" s="124">
        <f>SUM(BK472:BK488)</f>
        <v>0</v>
      </c>
    </row>
    <row r="472" spans="2:65" s="1" customFormat="1" ht="24.2" customHeight="1">
      <c r="B472" s="33"/>
      <c r="C472" s="127" t="s">
        <v>830</v>
      </c>
      <c r="D472" s="127" t="s">
        <v>167</v>
      </c>
      <c r="E472" s="128" t="s">
        <v>831</v>
      </c>
      <c r="F472" s="129" t="s">
        <v>832</v>
      </c>
      <c r="G472" s="130" t="s">
        <v>170</v>
      </c>
      <c r="H472" s="131">
        <v>12.16</v>
      </c>
      <c r="I472" s="132"/>
      <c r="J472" s="133">
        <f>ROUND(I472*H472,1)</f>
        <v>0</v>
      </c>
      <c r="K472" s="129" t="s">
        <v>171</v>
      </c>
      <c r="L472" s="33"/>
      <c r="M472" s="134" t="s">
        <v>19</v>
      </c>
      <c r="N472" s="135" t="s">
        <v>43</v>
      </c>
      <c r="P472" s="136">
        <f>O472*H472</f>
        <v>0</v>
      </c>
      <c r="Q472" s="136">
        <v>1.217E-2</v>
      </c>
      <c r="R472" s="136">
        <f>Q472*H472</f>
        <v>0.14798720000000001</v>
      </c>
      <c r="S472" s="136">
        <v>0</v>
      </c>
      <c r="T472" s="136">
        <f>S472*H472</f>
        <v>0</v>
      </c>
      <c r="U472" s="137" t="s">
        <v>19</v>
      </c>
      <c r="AR472" s="138" t="s">
        <v>187</v>
      </c>
      <c r="AT472" s="138" t="s">
        <v>167</v>
      </c>
      <c r="AU472" s="138" t="s">
        <v>82</v>
      </c>
      <c r="AY472" s="18" t="s">
        <v>164</v>
      </c>
      <c r="BE472" s="139">
        <f>IF(N472="základní",J472,0)</f>
        <v>0</v>
      </c>
      <c r="BF472" s="139">
        <f>IF(N472="snížená",J472,0)</f>
        <v>0</v>
      </c>
      <c r="BG472" s="139">
        <f>IF(N472="zákl. přenesená",J472,0)</f>
        <v>0</v>
      </c>
      <c r="BH472" s="139">
        <f>IF(N472="sníž. přenesená",J472,0)</f>
        <v>0</v>
      </c>
      <c r="BI472" s="139">
        <f>IF(N472="nulová",J472,0)</f>
        <v>0</v>
      </c>
      <c r="BJ472" s="18" t="s">
        <v>80</v>
      </c>
      <c r="BK472" s="139">
        <f>ROUND(I472*H472,1)</f>
        <v>0</v>
      </c>
      <c r="BL472" s="18" t="s">
        <v>187</v>
      </c>
      <c r="BM472" s="138" t="s">
        <v>833</v>
      </c>
    </row>
    <row r="473" spans="2:65" s="1" customFormat="1" ht="11.25">
      <c r="B473" s="33"/>
      <c r="D473" s="140" t="s">
        <v>175</v>
      </c>
      <c r="F473" s="141" t="s">
        <v>834</v>
      </c>
      <c r="I473" s="142"/>
      <c r="L473" s="33"/>
      <c r="M473" s="143"/>
      <c r="U473" s="54"/>
      <c r="AT473" s="18" t="s">
        <v>175</v>
      </c>
      <c r="AU473" s="18" t="s">
        <v>82</v>
      </c>
    </row>
    <row r="474" spans="2:65" s="12" customFormat="1" ht="11.25">
      <c r="B474" s="144"/>
      <c r="D474" s="145" t="s">
        <v>177</v>
      </c>
      <c r="E474" s="146" t="s">
        <v>19</v>
      </c>
      <c r="F474" s="147" t="s">
        <v>835</v>
      </c>
      <c r="H474" s="148">
        <v>12.16</v>
      </c>
      <c r="I474" s="149"/>
      <c r="L474" s="144"/>
      <c r="M474" s="150"/>
      <c r="U474" s="151"/>
      <c r="AT474" s="146" t="s">
        <v>177</v>
      </c>
      <c r="AU474" s="146" t="s">
        <v>82</v>
      </c>
      <c r="AV474" s="12" t="s">
        <v>82</v>
      </c>
      <c r="AW474" s="12" t="s">
        <v>33</v>
      </c>
      <c r="AX474" s="12" t="s">
        <v>80</v>
      </c>
      <c r="AY474" s="146" t="s">
        <v>164</v>
      </c>
    </row>
    <row r="475" spans="2:65" s="1" customFormat="1" ht="24.2" customHeight="1">
      <c r="B475" s="33"/>
      <c r="C475" s="127" t="s">
        <v>836</v>
      </c>
      <c r="D475" s="127" t="s">
        <v>167</v>
      </c>
      <c r="E475" s="128" t="s">
        <v>837</v>
      </c>
      <c r="F475" s="129" t="s">
        <v>838</v>
      </c>
      <c r="G475" s="130" t="s">
        <v>170</v>
      </c>
      <c r="H475" s="131">
        <v>12.16</v>
      </c>
      <c r="I475" s="132"/>
      <c r="J475" s="133">
        <f>ROUND(I475*H475,1)</f>
        <v>0</v>
      </c>
      <c r="K475" s="129" t="s">
        <v>171</v>
      </c>
      <c r="L475" s="33"/>
      <c r="M475" s="134" t="s">
        <v>19</v>
      </c>
      <c r="N475" s="135" t="s">
        <v>43</v>
      </c>
      <c r="P475" s="136">
        <f>O475*H475</f>
        <v>0</v>
      </c>
      <c r="Q475" s="136">
        <v>1E-4</v>
      </c>
      <c r="R475" s="136">
        <f>Q475*H475</f>
        <v>1.2160000000000001E-3</v>
      </c>
      <c r="S475" s="136">
        <v>0</v>
      </c>
      <c r="T475" s="136">
        <f>S475*H475</f>
        <v>0</v>
      </c>
      <c r="U475" s="137" t="s">
        <v>19</v>
      </c>
      <c r="AR475" s="138" t="s">
        <v>187</v>
      </c>
      <c r="AT475" s="138" t="s">
        <v>167</v>
      </c>
      <c r="AU475" s="138" t="s">
        <v>82</v>
      </c>
      <c r="AY475" s="18" t="s">
        <v>164</v>
      </c>
      <c r="BE475" s="139">
        <f>IF(N475="základní",J475,0)</f>
        <v>0</v>
      </c>
      <c r="BF475" s="139">
        <f>IF(N475="snížená",J475,0)</f>
        <v>0</v>
      </c>
      <c r="BG475" s="139">
        <f>IF(N475="zákl. přenesená",J475,0)</f>
        <v>0</v>
      </c>
      <c r="BH475" s="139">
        <f>IF(N475="sníž. přenesená",J475,0)</f>
        <v>0</v>
      </c>
      <c r="BI475" s="139">
        <f>IF(N475="nulová",J475,0)</f>
        <v>0</v>
      </c>
      <c r="BJ475" s="18" t="s">
        <v>80</v>
      </c>
      <c r="BK475" s="139">
        <f>ROUND(I475*H475,1)</f>
        <v>0</v>
      </c>
      <c r="BL475" s="18" t="s">
        <v>187</v>
      </c>
      <c r="BM475" s="138" t="s">
        <v>839</v>
      </c>
    </row>
    <row r="476" spans="2:65" s="1" customFormat="1" ht="11.25">
      <c r="B476" s="33"/>
      <c r="D476" s="140" t="s">
        <v>175</v>
      </c>
      <c r="F476" s="141" t="s">
        <v>840</v>
      </c>
      <c r="I476" s="142"/>
      <c r="L476" s="33"/>
      <c r="M476" s="143"/>
      <c r="U476" s="54"/>
      <c r="AT476" s="18" t="s">
        <v>175</v>
      </c>
      <c r="AU476" s="18" t="s">
        <v>82</v>
      </c>
    </row>
    <row r="477" spans="2:65" s="1" customFormat="1" ht="24.2" customHeight="1">
      <c r="B477" s="33"/>
      <c r="C477" s="127" t="s">
        <v>841</v>
      </c>
      <c r="D477" s="127" t="s">
        <v>167</v>
      </c>
      <c r="E477" s="128" t="s">
        <v>842</v>
      </c>
      <c r="F477" s="129" t="s">
        <v>843</v>
      </c>
      <c r="G477" s="130" t="s">
        <v>170</v>
      </c>
      <c r="H477" s="131">
        <v>12.16</v>
      </c>
      <c r="I477" s="132"/>
      <c r="J477" s="133">
        <f>ROUND(I477*H477,1)</f>
        <v>0</v>
      </c>
      <c r="K477" s="129" t="s">
        <v>171</v>
      </c>
      <c r="L477" s="33"/>
      <c r="M477" s="134" t="s">
        <v>19</v>
      </c>
      <c r="N477" s="135" t="s">
        <v>43</v>
      </c>
      <c r="P477" s="136">
        <f>O477*H477</f>
        <v>0</v>
      </c>
      <c r="Q477" s="136">
        <v>0</v>
      </c>
      <c r="R477" s="136">
        <f>Q477*H477</f>
        <v>0</v>
      </c>
      <c r="S477" s="136">
        <v>0</v>
      </c>
      <c r="T477" s="136">
        <f>S477*H477</f>
        <v>0</v>
      </c>
      <c r="U477" s="137" t="s">
        <v>19</v>
      </c>
      <c r="AR477" s="138" t="s">
        <v>187</v>
      </c>
      <c r="AT477" s="138" t="s">
        <v>167</v>
      </c>
      <c r="AU477" s="138" t="s">
        <v>82</v>
      </c>
      <c r="AY477" s="18" t="s">
        <v>164</v>
      </c>
      <c r="BE477" s="139">
        <f>IF(N477="základní",J477,0)</f>
        <v>0</v>
      </c>
      <c r="BF477" s="139">
        <f>IF(N477="snížená",J477,0)</f>
        <v>0</v>
      </c>
      <c r="BG477" s="139">
        <f>IF(N477="zákl. přenesená",J477,0)</f>
        <v>0</v>
      </c>
      <c r="BH477" s="139">
        <f>IF(N477="sníž. přenesená",J477,0)</f>
        <v>0</v>
      </c>
      <c r="BI477" s="139">
        <f>IF(N477="nulová",J477,0)</f>
        <v>0</v>
      </c>
      <c r="BJ477" s="18" t="s">
        <v>80</v>
      </c>
      <c r="BK477" s="139">
        <f>ROUND(I477*H477,1)</f>
        <v>0</v>
      </c>
      <c r="BL477" s="18" t="s">
        <v>187</v>
      </c>
      <c r="BM477" s="138" t="s">
        <v>844</v>
      </c>
    </row>
    <row r="478" spans="2:65" s="1" customFormat="1" ht="11.25">
      <c r="B478" s="33"/>
      <c r="D478" s="140" t="s">
        <v>175</v>
      </c>
      <c r="F478" s="141" t="s">
        <v>845</v>
      </c>
      <c r="I478" s="142"/>
      <c r="L478" s="33"/>
      <c r="M478" s="143"/>
      <c r="U478" s="54"/>
      <c r="AT478" s="18" t="s">
        <v>175</v>
      </c>
      <c r="AU478" s="18" t="s">
        <v>82</v>
      </c>
    </row>
    <row r="479" spans="2:65" s="12" customFormat="1" ht="11.25">
      <c r="B479" s="144"/>
      <c r="D479" s="145" t="s">
        <v>177</v>
      </c>
      <c r="E479" s="146" t="s">
        <v>19</v>
      </c>
      <c r="F479" s="147" t="s">
        <v>545</v>
      </c>
      <c r="H479" s="148">
        <v>12.16</v>
      </c>
      <c r="I479" s="149"/>
      <c r="L479" s="144"/>
      <c r="M479" s="150"/>
      <c r="U479" s="151"/>
      <c r="AT479" s="146" t="s">
        <v>177</v>
      </c>
      <c r="AU479" s="146" t="s">
        <v>82</v>
      </c>
      <c r="AV479" s="12" t="s">
        <v>82</v>
      </c>
      <c r="AW479" s="12" t="s">
        <v>33</v>
      </c>
      <c r="AX479" s="12" t="s">
        <v>80</v>
      </c>
      <c r="AY479" s="146" t="s">
        <v>164</v>
      </c>
    </row>
    <row r="480" spans="2:65" s="1" customFormat="1" ht="16.5" customHeight="1">
      <c r="B480" s="33"/>
      <c r="C480" s="152" t="s">
        <v>846</v>
      </c>
      <c r="D480" s="152" t="s">
        <v>225</v>
      </c>
      <c r="E480" s="153" t="s">
        <v>847</v>
      </c>
      <c r="F480" s="154" t="s">
        <v>848</v>
      </c>
      <c r="G480" s="155" t="s">
        <v>170</v>
      </c>
      <c r="H480" s="156">
        <v>13.662000000000001</v>
      </c>
      <c r="I480" s="157"/>
      <c r="J480" s="158">
        <f>ROUND(I480*H480,1)</f>
        <v>0</v>
      </c>
      <c r="K480" s="154" t="s">
        <v>171</v>
      </c>
      <c r="L480" s="159"/>
      <c r="M480" s="160" t="s">
        <v>19</v>
      </c>
      <c r="N480" s="161" t="s">
        <v>43</v>
      </c>
      <c r="P480" s="136">
        <f>O480*H480</f>
        <v>0</v>
      </c>
      <c r="Q480" s="136">
        <v>1.3999999999999999E-4</v>
      </c>
      <c r="R480" s="136">
        <f>Q480*H480</f>
        <v>1.9126799999999999E-3</v>
      </c>
      <c r="S480" s="136">
        <v>0</v>
      </c>
      <c r="T480" s="136">
        <f>S480*H480</f>
        <v>0</v>
      </c>
      <c r="U480" s="137" t="s">
        <v>19</v>
      </c>
      <c r="AR480" s="138" t="s">
        <v>364</v>
      </c>
      <c r="AT480" s="138" t="s">
        <v>225</v>
      </c>
      <c r="AU480" s="138" t="s">
        <v>82</v>
      </c>
      <c r="AY480" s="18" t="s">
        <v>164</v>
      </c>
      <c r="BE480" s="139">
        <f>IF(N480="základní",J480,0)</f>
        <v>0</v>
      </c>
      <c r="BF480" s="139">
        <f>IF(N480="snížená",J480,0)</f>
        <v>0</v>
      </c>
      <c r="BG480" s="139">
        <f>IF(N480="zákl. přenesená",J480,0)</f>
        <v>0</v>
      </c>
      <c r="BH480" s="139">
        <f>IF(N480="sníž. přenesená",J480,0)</f>
        <v>0</v>
      </c>
      <c r="BI480" s="139">
        <f>IF(N480="nulová",J480,0)</f>
        <v>0</v>
      </c>
      <c r="BJ480" s="18" t="s">
        <v>80</v>
      </c>
      <c r="BK480" s="139">
        <f>ROUND(I480*H480,1)</f>
        <v>0</v>
      </c>
      <c r="BL480" s="18" t="s">
        <v>187</v>
      </c>
      <c r="BM480" s="138" t="s">
        <v>849</v>
      </c>
    </row>
    <row r="481" spans="2:65" s="12" customFormat="1" ht="11.25">
      <c r="B481" s="144"/>
      <c r="D481" s="145" t="s">
        <v>177</v>
      </c>
      <c r="E481" s="146" t="s">
        <v>19</v>
      </c>
      <c r="F481" s="147" t="s">
        <v>850</v>
      </c>
      <c r="H481" s="148">
        <v>13.662000000000001</v>
      </c>
      <c r="I481" s="149"/>
      <c r="L481" s="144"/>
      <c r="M481" s="150"/>
      <c r="U481" s="151"/>
      <c r="AT481" s="146" t="s">
        <v>177</v>
      </c>
      <c r="AU481" s="146" t="s">
        <v>82</v>
      </c>
      <c r="AV481" s="12" t="s">
        <v>82</v>
      </c>
      <c r="AW481" s="12" t="s">
        <v>33</v>
      </c>
      <c r="AX481" s="12" t="s">
        <v>80</v>
      </c>
      <c r="AY481" s="146" t="s">
        <v>164</v>
      </c>
    </row>
    <row r="482" spans="2:65" s="1" customFormat="1" ht="24.2" customHeight="1">
      <c r="B482" s="33"/>
      <c r="C482" s="127" t="s">
        <v>851</v>
      </c>
      <c r="D482" s="127" t="s">
        <v>167</v>
      </c>
      <c r="E482" s="128" t="s">
        <v>852</v>
      </c>
      <c r="F482" s="129" t="s">
        <v>853</v>
      </c>
      <c r="G482" s="130" t="s">
        <v>170</v>
      </c>
      <c r="H482" s="131">
        <v>12.16</v>
      </c>
      <c r="I482" s="132"/>
      <c r="J482" s="133">
        <f>ROUND(I482*H482,1)</f>
        <v>0</v>
      </c>
      <c r="K482" s="129" t="s">
        <v>171</v>
      </c>
      <c r="L482" s="33"/>
      <c r="M482" s="134" t="s">
        <v>19</v>
      </c>
      <c r="N482" s="135" t="s">
        <v>43</v>
      </c>
      <c r="P482" s="136">
        <f>O482*H482</f>
        <v>0</v>
      </c>
      <c r="Q482" s="136">
        <v>0</v>
      </c>
      <c r="R482" s="136">
        <f>Q482*H482</f>
        <v>0</v>
      </c>
      <c r="S482" s="136">
        <v>0</v>
      </c>
      <c r="T482" s="136">
        <f>S482*H482</f>
        <v>0</v>
      </c>
      <c r="U482" s="137" t="s">
        <v>19</v>
      </c>
      <c r="AR482" s="138" t="s">
        <v>187</v>
      </c>
      <c r="AT482" s="138" t="s">
        <v>167</v>
      </c>
      <c r="AU482" s="138" t="s">
        <v>82</v>
      </c>
      <c r="AY482" s="18" t="s">
        <v>164</v>
      </c>
      <c r="BE482" s="139">
        <f>IF(N482="základní",J482,0)</f>
        <v>0</v>
      </c>
      <c r="BF482" s="139">
        <f>IF(N482="snížená",J482,0)</f>
        <v>0</v>
      </c>
      <c r="BG482" s="139">
        <f>IF(N482="zákl. přenesená",J482,0)</f>
        <v>0</v>
      </c>
      <c r="BH482" s="139">
        <f>IF(N482="sníž. přenesená",J482,0)</f>
        <v>0</v>
      </c>
      <c r="BI482" s="139">
        <f>IF(N482="nulová",J482,0)</f>
        <v>0</v>
      </c>
      <c r="BJ482" s="18" t="s">
        <v>80</v>
      </c>
      <c r="BK482" s="139">
        <f>ROUND(I482*H482,1)</f>
        <v>0</v>
      </c>
      <c r="BL482" s="18" t="s">
        <v>187</v>
      </c>
      <c r="BM482" s="138" t="s">
        <v>854</v>
      </c>
    </row>
    <row r="483" spans="2:65" s="1" customFormat="1" ht="11.25">
      <c r="B483" s="33"/>
      <c r="D483" s="140" t="s">
        <v>175</v>
      </c>
      <c r="F483" s="141" t="s">
        <v>855</v>
      </c>
      <c r="I483" s="142"/>
      <c r="L483" s="33"/>
      <c r="M483" s="143"/>
      <c r="U483" s="54"/>
      <c r="AT483" s="18" t="s">
        <v>175</v>
      </c>
      <c r="AU483" s="18" t="s">
        <v>82</v>
      </c>
    </row>
    <row r="484" spans="2:65" s="12" customFormat="1" ht="11.25">
      <c r="B484" s="144"/>
      <c r="D484" s="145" t="s">
        <v>177</v>
      </c>
      <c r="E484" s="146" t="s">
        <v>19</v>
      </c>
      <c r="F484" s="147" t="s">
        <v>545</v>
      </c>
      <c r="H484" s="148">
        <v>12.16</v>
      </c>
      <c r="I484" s="149"/>
      <c r="L484" s="144"/>
      <c r="M484" s="150"/>
      <c r="U484" s="151"/>
      <c r="AT484" s="146" t="s">
        <v>177</v>
      </c>
      <c r="AU484" s="146" t="s">
        <v>82</v>
      </c>
      <c r="AV484" s="12" t="s">
        <v>82</v>
      </c>
      <c r="AW484" s="12" t="s">
        <v>33</v>
      </c>
      <c r="AX484" s="12" t="s">
        <v>80</v>
      </c>
      <c r="AY484" s="146" t="s">
        <v>164</v>
      </c>
    </row>
    <row r="485" spans="2:65" s="1" customFormat="1" ht="16.5" customHeight="1">
      <c r="B485" s="33"/>
      <c r="C485" s="152" t="s">
        <v>856</v>
      </c>
      <c r="D485" s="152" t="s">
        <v>225</v>
      </c>
      <c r="E485" s="153" t="s">
        <v>857</v>
      </c>
      <c r="F485" s="154" t="s">
        <v>858</v>
      </c>
      <c r="G485" s="155" t="s">
        <v>170</v>
      </c>
      <c r="H485" s="156">
        <v>12.403</v>
      </c>
      <c r="I485" s="157"/>
      <c r="J485" s="158">
        <f>ROUND(I485*H485,1)</f>
        <v>0</v>
      </c>
      <c r="K485" s="154" t="s">
        <v>171</v>
      </c>
      <c r="L485" s="159"/>
      <c r="M485" s="160" t="s">
        <v>19</v>
      </c>
      <c r="N485" s="161" t="s">
        <v>43</v>
      </c>
      <c r="P485" s="136">
        <f>O485*H485</f>
        <v>0</v>
      </c>
      <c r="Q485" s="136">
        <v>1.4E-3</v>
      </c>
      <c r="R485" s="136">
        <f>Q485*H485</f>
        <v>1.73642E-2</v>
      </c>
      <c r="S485" s="136">
        <v>0</v>
      </c>
      <c r="T485" s="136">
        <f>S485*H485</f>
        <v>0</v>
      </c>
      <c r="U485" s="137" t="s">
        <v>19</v>
      </c>
      <c r="AR485" s="138" t="s">
        <v>364</v>
      </c>
      <c r="AT485" s="138" t="s">
        <v>225</v>
      </c>
      <c r="AU485" s="138" t="s">
        <v>82</v>
      </c>
      <c r="AY485" s="18" t="s">
        <v>164</v>
      </c>
      <c r="BE485" s="139">
        <f>IF(N485="základní",J485,0)</f>
        <v>0</v>
      </c>
      <c r="BF485" s="139">
        <f>IF(N485="snížená",J485,0)</f>
        <v>0</v>
      </c>
      <c r="BG485" s="139">
        <f>IF(N485="zákl. přenesená",J485,0)</f>
        <v>0</v>
      </c>
      <c r="BH485" s="139">
        <f>IF(N485="sníž. přenesená",J485,0)</f>
        <v>0</v>
      </c>
      <c r="BI485" s="139">
        <f>IF(N485="nulová",J485,0)</f>
        <v>0</v>
      </c>
      <c r="BJ485" s="18" t="s">
        <v>80</v>
      </c>
      <c r="BK485" s="139">
        <f>ROUND(I485*H485,1)</f>
        <v>0</v>
      </c>
      <c r="BL485" s="18" t="s">
        <v>187</v>
      </c>
      <c r="BM485" s="138" t="s">
        <v>859</v>
      </c>
    </row>
    <row r="486" spans="2:65" s="12" customFormat="1" ht="11.25">
      <c r="B486" s="144"/>
      <c r="D486" s="145" t="s">
        <v>177</v>
      </c>
      <c r="E486" s="146" t="s">
        <v>19</v>
      </c>
      <c r="F486" s="147" t="s">
        <v>860</v>
      </c>
      <c r="H486" s="148">
        <v>12.403</v>
      </c>
      <c r="I486" s="149"/>
      <c r="L486" s="144"/>
      <c r="M486" s="150"/>
      <c r="U486" s="151"/>
      <c r="AT486" s="146" t="s">
        <v>177</v>
      </c>
      <c r="AU486" s="146" t="s">
        <v>82</v>
      </c>
      <c r="AV486" s="12" t="s">
        <v>82</v>
      </c>
      <c r="AW486" s="12" t="s">
        <v>33</v>
      </c>
      <c r="AX486" s="12" t="s">
        <v>80</v>
      </c>
      <c r="AY486" s="146" t="s">
        <v>164</v>
      </c>
    </row>
    <row r="487" spans="2:65" s="1" customFormat="1" ht="37.9" customHeight="1">
      <c r="B487" s="33"/>
      <c r="C487" s="127" t="s">
        <v>861</v>
      </c>
      <c r="D487" s="127" t="s">
        <v>167</v>
      </c>
      <c r="E487" s="128" t="s">
        <v>862</v>
      </c>
      <c r="F487" s="129" t="s">
        <v>863</v>
      </c>
      <c r="G487" s="130" t="s">
        <v>200</v>
      </c>
      <c r="H487" s="131">
        <v>0.16800000000000001</v>
      </c>
      <c r="I487" s="132"/>
      <c r="J487" s="133">
        <f>ROUND(I487*H487,1)</f>
        <v>0</v>
      </c>
      <c r="K487" s="129" t="s">
        <v>171</v>
      </c>
      <c r="L487" s="33"/>
      <c r="M487" s="134" t="s">
        <v>19</v>
      </c>
      <c r="N487" s="135" t="s">
        <v>43</v>
      </c>
      <c r="P487" s="136">
        <f>O487*H487</f>
        <v>0</v>
      </c>
      <c r="Q487" s="136">
        <v>0</v>
      </c>
      <c r="R487" s="136">
        <f>Q487*H487</f>
        <v>0</v>
      </c>
      <c r="S487" s="136">
        <v>0</v>
      </c>
      <c r="T487" s="136">
        <f>S487*H487</f>
        <v>0</v>
      </c>
      <c r="U487" s="137" t="s">
        <v>19</v>
      </c>
      <c r="AR487" s="138" t="s">
        <v>187</v>
      </c>
      <c r="AT487" s="138" t="s">
        <v>167</v>
      </c>
      <c r="AU487" s="138" t="s">
        <v>82</v>
      </c>
      <c r="AY487" s="18" t="s">
        <v>164</v>
      </c>
      <c r="BE487" s="139">
        <f>IF(N487="základní",J487,0)</f>
        <v>0</v>
      </c>
      <c r="BF487" s="139">
        <f>IF(N487="snížená",J487,0)</f>
        <v>0</v>
      </c>
      <c r="BG487" s="139">
        <f>IF(N487="zákl. přenesená",J487,0)</f>
        <v>0</v>
      </c>
      <c r="BH487" s="139">
        <f>IF(N487="sníž. přenesená",J487,0)</f>
        <v>0</v>
      </c>
      <c r="BI487" s="139">
        <f>IF(N487="nulová",J487,0)</f>
        <v>0</v>
      </c>
      <c r="BJ487" s="18" t="s">
        <v>80</v>
      </c>
      <c r="BK487" s="139">
        <f>ROUND(I487*H487,1)</f>
        <v>0</v>
      </c>
      <c r="BL487" s="18" t="s">
        <v>187</v>
      </c>
      <c r="BM487" s="138" t="s">
        <v>864</v>
      </c>
    </row>
    <row r="488" spans="2:65" s="1" customFormat="1" ht="11.25">
      <c r="B488" s="33"/>
      <c r="D488" s="140" t="s">
        <v>175</v>
      </c>
      <c r="F488" s="141" t="s">
        <v>865</v>
      </c>
      <c r="I488" s="142"/>
      <c r="L488" s="33"/>
      <c r="M488" s="143"/>
      <c r="U488" s="54"/>
      <c r="AT488" s="18" t="s">
        <v>175</v>
      </c>
      <c r="AU488" s="18" t="s">
        <v>82</v>
      </c>
    </row>
    <row r="489" spans="2:65" s="11" customFormat="1" ht="22.9" customHeight="1">
      <c r="B489" s="115"/>
      <c r="D489" s="116" t="s">
        <v>71</v>
      </c>
      <c r="E489" s="125" t="s">
        <v>866</v>
      </c>
      <c r="F489" s="125" t="s">
        <v>867</v>
      </c>
      <c r="I489" s="118"/>
      <c r="J489" s="126">
        <f>BK489</f>
        <v>0</v>
      </c>
      <c r="L489" s="115"/>
      <c r="M489" s="120"/>
      <c r="P489" s="121">
        <f>SUM(P490:P505)</f>
        <v>0</v>
      </c>
      <c r="R489" s="121">
        <f>SUM(R490:R505)</f>
        <v>4.1483000000000006E-2</v>
      </c>
      <c r="T489" s="121">
        <f>SUM(T490:T505)</f>
        <v>0</v>
      </c>
      <c r="U489" s="122"/>
      <c r="AR489" s="116" t="s">
        <v>82</v>
      </c>
      <c r="AT489" s="123" t="s">
        <v>71</v>
      </c>
      <c r="AU489" s="123" t="s">
        <v>80</v>
      </c>
      <c r="AY489" s="116" t="s">
        <v>164</v>
      </c>
      <c r="BK489" s="124">
        <f>SUM(BK490:BK505)</f>
        <v>0</v>
      </c>
    </row>
    <row r="490" spans="2:65" s="1" customFormat="1" ht="21.75" customHeight="1">
      <c r="B490" s="33"/>
      <c r="C490" s="127" t="s">
        <v>868</v>
      </c>
      <c r="D490" s="127" t="s">
        <v>167</v>
      </c>
      <c r="E490" s="128" t="s">
        <v>869</v>
      </c>
      <c r="F490" s="129" t="s">
        <v>870</v>
      </c>
      <c r="G490" s="130" t="s">
        <v>314</v>
      </c>
      <c r="H490" s="131">
        <v>3.9</v>
      </c>
      <c r="I490" s="132"/>
      <c r="J490" s="133">
        <f>ROUND(I490*H490,1)</f>
        <v>0</v>
      </c>
      <c r="K490" s="129" t="s">
        <v>171</v>
      </c>
      <c r="L490" s="33"/>
      <c r="M490" s="134" t="s">
        <v>19</v>
      </c>
      <c r="N490" s="135" t="s">
        <v>43</v>
      </c>
      <c r="P490" s="136">
        <f>O490*H490</f>
        <v>0</v>
      </c>
      <c r="Q490" s="136">
        <v>1.48E-3</v>
      </c>
      <c r="R490" s="136">
        <f>Q490*H490</f>
        <v>5.7719999999999994E-3</v>
      </c>
      <c r="S490" s="136">
        <v>0</v>
      </c>
      <c r="T490" s="136">
        <f>S490*H490</f>
        <v>0</v>
      </c>
      <c r="U490" s="137" t="s">
        <v>19</v>
      </c>
      <c r="AR490" s="138" t="s">
        <v>187</v>
      </c>
      <c r="AT490" s="138" t="s">
        <v>167</v>
      </c>
      <c r="AU490" s="138" t="s">
        <v>82</v>
      </c>
      <c r="AY490" s="18" t="s">
        <v>164</v>
      </c>
      <c r="BE490" s="139">
        <f>IF(N490="základní",J490,0)</f>
        <v>0</v>
      </c>
      <c r="BF490" s="139">
        <f>IF(N490="snížená",J490,0)</f>
        <v>0</v>
      </c>
      <c r="BG490" s="139">
        <f>IF(N490="zákl. přenesená",J490,0)</f>
        <v>0</v>
      </c>
      <c r="BH490" s="139">
        <f>IF(N490="sníž. přenesená",J490,0)</f>
        <v>0</v>
      </c>
      <c r="BI490" s="139">
        <f>IF(N490="nulová",J490,0)</f>
        <v>0</v>
      </c>
      <c r="BJ490" s="18" t="s">
        <v>80</v>
      </c>
      <c r="BK490" s="139">
        <f>ROUND(I490*H490,1)</f>
        <v>0</v>
      </c>
      <c r="BL490" s="18" t="s">
        <v>187</v>
      </c>
      <c r="BM490" s="138" t="s">
        <v>871</v>
      </c>
    </row>
    <row r="491" spans="2:65" s="1" customFormat="1" ht="11.25">
      <c r="B491" s="33"/>
      <c r="D491" s="140" t="s">
        <v>175</v>
      </c>
      <c r="F491" s="141" t="s">
        <v>872</v>
      </c>
      <c r="I491" s="142"/>
      <c r="L491" s="33"/>
      <c r="M491" s="143"/>
      <c r="U491" s="54"/>
      <c r="AT491" s="18" t="s">
        <v>175</v>
      </c>
      <c r="AU491" s="18" t="s">
        <v>82</v>
      </c>
    </row>
    <row r="492" spans="2:65" s="1" customFormat="1" ht="24.2" customHeight="1">
      <c r="B492" s="33"/>
      <c r="C492" s="127" t="s">
        <v>873</v>
      </c>
      <c r="D492" s="127" t="s">
        <v>167</v>
      </c>
      <c r="E492" s="128" t="s">
        <v>874</v>
      </c>
      <c r="F492" s="129" t="s">
        <v>875</v>
      </c>
      <c r="G492" s="130" t="s">
        <v>314</v>
      </c>
      <c r="H492" s="131">
        <v>7.35</v>
      </c>
      <c r="I492" s="132"/>
      <c r="J492" s="133">
        <f>ROUND(I492*H492,1)</f>
        <v>0</v>
      </c>
      <c r="K492" s="129" t="s">
        <v>171</v>
      </c>
      <c r="L492" s="33"/>
      <c r="M492" s="134" t="s">
        <v>19</v>
      </c>
      <c r="N492" s="135" t="s">
        <v>43</v>
      </c>
      <c r="P492" s="136">
        <f>O492*H492</f>
        <v>0</v>
      </c>
      <c r="Q492" s="136">
        <v>1.98E-3</v>
      </c>
      <c r="R492" s="136">
        <f>Q492*H492</f>
        <v>1.4553E-2</v>
      </c>
      <c r="S492" s="136">
        <v>0</v>
      </c>
      <c r="T492" s="136">
        <f>S492*H492</f>
        <v>0</v>
      </c>
      <c r="U492" s="137" t="s">
        <v>19</v>
      </c>
      <c r="AR492" s="138" t="s">
        <v>187</v>
      </c>
      <c r="AT492" s="138" t="s">
        <v>167</v>
      </c>
      <c r="AU492" s="138" t="s">
        <v>82</v>
      </c>
      <c r="AY492" s="18" t="s">
        <v>164</v>
      </c>
      <c r="BE492" s="139">
        <f>IF(N492="základní",J492,0)</f>
        <v>0</v>
      </c>
      <c r="BF492" s="139">
        <f>IF(N492="snížená",J492,0)</f>
        <v>0</v>
      </c>
      <c r="BG492" s="139">
        <f>IF(N492="zákl. přenesená",J492,0)</f>
        <v>0</v>
      </c>
      <c r="BH492" s="139">
        <f>IF(N492="sníž. přenesená",J492,0)</f>
        <v>0</v>
      </c>
      <c r="BI492" s="139">
        <f>IF(N492="nulová",J492,0)</f>
        <v>0</v>
      </c>
      <c r="BJ492" s="18" t="s">
        <v>80</v>
      </c>
      <c r="BK492" s="139">
        <f>ROUND(I492*H492,1)</f>
        <v>0</v>
      </c>
      <c r="BL492" s="18" t="s">
        <v>187</v>
      </c>
      <c r="BM492" s="138" t="s">
        <v>876</v>
      </c>
    </row>
    <row r="493" spans="2:65" s="1" customFormat="1" ht="11.25">
      <c r="B493" s="33"/>
      <c r="D493" s="140" t="s">
        <v>175</v>
      </c>
      <c r="F493" s="141" t="s">
        <v>877</v>
      </c>
      <c r="I493" s="142"/>
      <c r="L493" s="33"/>
      <c r="M493" s="143"/>
      <c r="U493" s="54"/>
      <c r="AT493" s="18" t="s">
        <v>175</v>
      </c>
      <c r="AU493" s="18" t="s">
        <v>82</v>
      </c>
    </row>
    <row r="494" spans="2:65" s="1" customFormat="1" ht="24.2" customHeight="1">
      <c r="B494" s="33"/>
      <c r="C494" s="127" t="s">
        <v>878</v>
      </c>
      <c r="D494" s="127" t="s">
        <v>167</v>
      </c>
      <c r="E494" s="128" t="s">
        <v>879</v>
      </c>
      <c r="F494" s="129" t="s">
        <v>880</v>
      </c>
      <c r="G494" s="130" t="s">
        <v>314</v>
      </c>
      <c r="H494" s="131">
        <v>1.2</v>
      </c>
      <c r="I494" s="132"/>
      <c r="J494" s="133">
        <f>ROUND(I494*H494,1)</f>
        <v>0</v>
      </c>
      <c r="K494" s="129" t="s">
        <v>171</v>
      </c>
      <c r="L494" s="33"/>
      <c r="M494" s="134" t="s">
        <v>19</v>
      </c>
      <c r="N494" s="135" t="s">
        <v>43</v>
      </c>
      <c r="P494" s="136">
        <f>O494*H494</f>
        <v>0</v>
      </c>
      <c r="Q494" s="136">
        <v>9.7999999999999997E-4</v>
      </c>
      <c r="R494" s="136">
        <f>Q494*H494</f>
        <v>1.176E-3</v>
      </c>
      <c r="S494" s="136">
        <v>0</v>
      </c>
      <c r="T494" s="136">
        <f>S494*H494</f>
        <v>0</v>
      </c>
      <c r="U494" s="137" t="s">
        <v>19</v>
      </c>
      <c r="AR494" s="138" t="s">
        <v>187</v>
      </c>
      <c r="AT494" s="138" t="s">
        <v>167</v>
      </c>
      <c r="AU494" s="138" t="s">
        <v>82</v>
      </c>
      <c r="AY494" s="18" t="s">
        <v>164</v>
      </c>
      <c r="BE494" s="139">
        <f>IF(N494="základní",J494,0)</f>
        <v>0</v>
      </c>
      <c r="BF494" s="139">
        <f>IF(N494="snížená",J494,0)</f>
        <v>0</v>
      </c>
      <c r="BG494" s="139">
        <f>IF(N494="zákl. přenesená",J494,0)</f>
        <v>0</v>
      </c>
      <c r="BH494" s="139">
        <f>IF(N494="sníž. přenesená",J494,0)</f>
        <v>0</v>
      </c>
      <c r="BI494" s="139">
        <f>IF(N494="nulová",J494,0)</f>
        <v>0</v>
      </c>
      <c r="BJ494" s="18" t="s">
        <v>80</v>
      </c>
      <c r="BK494" s="139">
        <f>ROUND(I494*H494,1)</f>
        <v>0</v>
      </c>
      <c r="BL494" s="18" t="s">
        <v>187</v>
      </c>
      <c r="BM494" s="138" t="s">
        <v>881</v>
      </c>
    </row>
    <row r="495" spans="2:65" s="1" customFormat="1" ht="11.25">
      <c r="B495" s="33"/>
      <c r="D495" s="140" t="s">
        <v>175</v>
      </c>
      <c r="F495" s="141" t="s">
        <v>882</v>
      </c>
      <c r="I495" s="142"/>
      <c r="L495" s="33"/>
      <c r="M495" s="143"/>
      <c r="U495" s="54"/>
      <c r="AT495" s="18" t="s">
        <v>175</v>
      </c>
      <c r="AU495" s="18" t="s">
        <v>82</v>
      </c>
    </row>
    <row r="496" spans="2:65" s="1" customFormat="1" ht="16.5" customHeight="1">
      <c r="B496" s="33"/>
      <c r="C496" s="127" t="s">
        <v>883</v>
      </c>
      <c r="D496" s="127" t="s">
        <v>167</v>
      </c>
      <c r="E496" s="128" t="s">
        <v>884</v>
      </c>
      <c r="F496" s="129" t="s">
        <v>885</v>
      </c>
      <c r="G496" s="130" t="s">
        <v>314</v>
      </c>
      <c r="H496" s="131">
        <v>3.7</v>
      </c>
      <c r="I496" s="132"/>
      <c r="J496" s="133">
        <f>ROUND(I496*H496,1)</f>
        <v>0</v>
      </c>
      <c r="K496" s="129" t="s">
        <v>171</v>
      </c>
      <c r="L496" s="33"/>
      <c r="M496" s="134" t="s">
        <v>19</v>
      </c>
      <c r="N496" s="135" t="s">
        <v>43</v>
      </c>
      <c r="P496" s="136">
        <f>O496*H496</f>
        <v>0</v>
      </c>
      <c r="Q496" s="136">
        <v>2.8600000000000001E-3</v>
      </c>
      <c r="R496" s="136">
        <f>Q496*H496</f>
        <v>1.0582000000000001E-2</v>
      </c>
      <c r="S496" s="136">
        <v>0</v>
      </c>
      <c r="T496" s="136">
        <f>S496*H496</f>
        <v>0</v>
      </c>
      <c r="U496" s="137" t="s">
        <v>19</v>
      </c>
      <c r="AR496" s="138" t="s">
        <v>187</v>
      </c>
      <c r="AT496" s="138" t="s">
        <v>167</v>
      </c>
      <c r="AU496" s="138" t="s">
        <v>82</v>
      </c>
      <c r="AY496" s="18" t="s">
        <v>164</v>
      </c>
      <c r="BE496" s="139">
        <f>IF(N496="základní",J496,0)</f>
        <v>0</v>
      </c>
      <c r="BF496" s="139">
        <f>IF(N496="snížená",J496,0)</f>
        <v>0</v>
      </c>
      <c r="BG496" s="139">
        <f>IF(N496="zákl. přenesená",J496,0)</f>
        <v>0</v>
      </c>
      <c r="BH496" s="139">
        <f>IF(N496="sníž. přenesená",J496,0)</f>
        <v>0</v>
      </c>
      <c r="BI496" s="139">
        <f>IF(N496="nulová",J496,0)</f>
        <v>0</v>
      </c>
      <c r="BJ496" s="18" t="s">
        <v>80</v>
      </c>
      <c r="BK496" s="139">
        <f>ROUND(I496*H496,1)</f>
        <v>0</v>
      </c>
      <c r="BL496" s="18" t="s">
        <v>187</v>
      </c>
      <c r="BM496" s="138" t="s">
        <v>886</v>
      </c>
    </row>
    <row r="497" spans="2:65" s="1" customFormat="1" ht="11.25">
      <c r="B497" s="33"/>
      <c r="D497" s="140" t="s">
        <v>175</v>
      </c>
      <c r="F497" s="141" t="s">
        <v>887</v>
      </c>
      <c r="I497" s="142"/>
      <c r="L497" s="33"/>
      <c r="M497" s="143"/>
      <c r="U497" s="54"/>
      <c r="AT497" s="18" t="s">
        <v>175</v>
      </c>
      <c r="AU497" s="18" t="s">
        <v>82</v>
      </c>
    </row>
    <row r="498" spans="2:65" s="1" customFormat="1" ht="24.2" customHeight="1">
      <c r="B498" s="33"/>
      <c r="C498" s="127" t="s">
        <v>888</v>
      </c>
      <c r="D498" s="127" t="s">
        <v>167</v>
      </c>
      <c r="E498" s="128" t="s">
        <v>889</v>
      </c>
      <c r="F498" s="129" t="s">
        <v>890</v>
      </c>
      <c r="G498" s="130" t="s">
        <v>335</v>
      </c>
      <c r="H498" s="131">
        <v>1</v>
      </c>
      <c r="I498" s="132"/>
      <c r="J498" s="133">
        <f>ROUND(I498*H498,1)</f>
        <v>0</v>
      </c>
      <c r="K498" s="129" t="s">
        <v>171</v>
      </c>
      <c r="L498" s="33"/>
      <c r="M498" s="134" t="s">
        <v>19</v>
      </c>
      <c r="N498" s="135" t="s">
        <v>43</v>
      </c>
      <c r="P498" s="136">
        <f>O498*H498</f>
        <v>0</v>
      </c>
      <c r="Q498" s="136">
        <v>4.8000000000000001E-4</v>
      </c>
      <c r="R498" s="136">
        <f>Q498*H498</f>
        <v>4.8000000000000001E-4</v>
      </c>
      <c r="S498" s="136">
        <v>0</v>
      </c>
      <c r="T498" s="136">
        <f>S498*H498</f>
        <v>0</v>
      </c>
      <c r="U498" s="137" t="s">
        <v>19</v>
      </c>
      <c r="AR498" s="138" t="s">
        <v>187</v>
      </c>
      <c r="AT498" s="138" t="s">
        <v>167</v>
      </c>
      <c r="AU498" s="138" t="s">
        <v>82</v>
      </c>
      <c r="AY498" s="18" t="s">
        <v>164</v>
      </c>
      <c r="BE498" s="139">
        <f>IF(N498="základní",J498,0)</f>
        <v>0</v>
      </c>
      <c r="BF498" s="139">
        <f>IF(N498="snížená",J498,0)</f>
        <v>0</v>
      </c>
      <c r="BG498" s="139">
        <f>IF(N498="zákl. přenesená",J498,0)</f>
        <v>0</v>
      </c>
      <c r="BH498" s="139">
        <f>IF(N498="sníž. přenesená",J498,0)</f>
        <v>0</v>
      </c>
      <c r="BI498" s="139">
        <f>IF(N498="nulová",J498,0)</f>
        <v>0</v>
      </c>
      <c r="BJ498" s="18" t="s">
        <v>80</v>
      </c>
      <c r="BK498" s="139">
        <f>ROUND(I498*H498,1)</f>
        <v>0</v>
      </c>
      <c r="BL498" s="18" t="s">
        <v>187</v>
      </c>
      <c r="BM498" s="138" t="s">
        <v>891</v>
      </c>
    </row>
    <row r="499" spans="2:65" s="1" customFormat="1" ht="11.25">
      <c r="B499" s="33"/>
      <c r="D499" s="140" t="s">
        <v>175</v>
      </c>
      <c r="F499" s="141" t="s">
        <v>892</v>
      </c>
      <c r="I499" s="142"/>
      <c r="L499" s="33"/>
      <c r="M499" s="143"/>
      <c r="U499" s="54"/>
      <c r="AT499" s="18" t="s">
        <v>175</v>
      </c>
      <c r="AU499" s="18" t="s">
        <v>82</v>
      </c>
    </row>
    <row r="500" spans="2:65" s="1" customFormat="1" ht="21.75" customHeight="1">
      <c r="B500" s="33"/>
      <c r="C500" s="127" t="s">
        <v>893</v>
      </c>
      <c r="D500" s="127" t="s">
        <v>167</v>
      </c>
      <c r="E500" s="128" t="s">
        <v>894</v>
      </c>
      <c r="F500" s="129" t="s">
        <v>895</v>
      </c>
      <c r="G500" s="130" t="s">
        <v>314</v>
      </c>
      <c r="H500" s="131">
        <v>4</v>
      </c>
      <c r="I500" s="132"/>
      <c r="J500" s="133">
        <f>ROUND(I500*H500,1)</f>
        <v>0</v>
      </c>
      <c r="K500" s="129" t="s">
        <v>171</v>
      </c>
      <c r="L500" s="33"/>
      <c r="M500" s="134" t="s">
        <v>19</v>
      </c>
      <c r="N500" s="135" t="s">
        <v>43</v>
      </c>
      <c r="P500" s="136">
        <f>O500*H500</f>
        <v>0</v>
      </c>
      <c r="Q500" s="136">
        <v>2.2300000000000002E-3</v>
      </c>
      <c r="R500" s="136">
        <f>Q500*H500</f>
        <v>8.9200000000000008E-3</v>
      </c>
      <c r="S500" s="136">
        <v>0</v>
      </c>
      <c r="T500" s="136">
        <f>S500*H500</f>
        <v>0</v>
      </c>
      <c r="U500" s="137" t="s">
        <v>19</v>
      </c>
      <c r="AR500" s="138" t="s">
        <v>187</v>
      </c>
      <c r="AT500" s="138" t="s">
        <v>167</v>
      </c>
      <c r="AU500" s="138" t="s">
        <v>82</v>
      </c>
      <c r="AY500" s="18" t="s">
        <v>164</v>
      </c>
      <c r="BE500" s="139">
        <f>IF(N500="základní",J500,0)</f>
        <v>0</v>
      </c>
      <c r="BF500" s="139">
        <f>IF(N500="snížená",J500,0)</f>
        <v>0</v>
      </c>
      <c r="BG500" s="139">
        <f>IF(N500="zákl. přenesená",J500,0)</f>
        <v>0</v>
      </c>
      <c r="BH500" s="139">
        <f>IF(N500="sníž. přenesená",J500,0)</f>
        <v>0</v>
      </c>
      <c r="BI500" s="139">
        <f>IF(N500="nulová",J500,0)</f>
        <v>0</v>
      </c>
      <c r="BJ500" s="18" t="s">
        <v>80</v>
      </c>
      <c r="BK500" s="139">
        <f>ROUND(I500*H500,1)</f>
        <v>0</v>
      </c>
      <c r="BL500" s="18" t="s">
        <v>187</v>
      </c>
      <c r="BM500" s="138" t="s">
        <v>896</v>
      </c>
    </row>
    <row r="501" spans="2:65" s="1" customFormat="1" ht="11.25">
      <c r="B501" s="33"/>
      <c r="D501" s="140" t="s">
        <v>175</v>
      </c>
      <c r="F501" s="141" t="s">
        <v>897</v>
      </c>
      <c r="I501" s="142"/>
      <c r="L501" s="33"/>
      <c r="M501" s="143"/>
      <c r="U501" s="54"/>
      <c r="AT501" s="18" t="s">
        <v>175</v>
      </c>
      <c r="AU501" s="18" t="s">
        <v>82</v>
      </c>
    </row>
    <row r="502" spans="2:65" s="1" customFormat="1" ht="16.5" customHeight="1">
      <c r="B502" s="33"/>
      <c r="C502" s="127" t="s">
        <v>898</v>
      </c>
      <c r="D502" s="127" t="s">
        <v>167</v>
      </c>
      <c r="E502" s="128" t="s">
        <v>899</v>
      </c>
      <c r="F502" s="129" t="s">
        <v>900</v>
      </c>
      <c r="G502" s="130" t="s">
        <v>335</v>
      </c>
      <c r="H502" s="131">
        <v>1</v>
      </c>
      <c r="I502" s="132"/>
      <c r="J502" s="133">
        <f>ROUND(I502*H502,1)</f>
        <v>0</v>
      </c>
      <c r="K502" s="129" t="s">
        <v>171</v>
      </c>
      <c r="L502" s="33"/>
      <c r="M502" s="134" t="s">
        <v>19</v>
      </c>
      <c r="N502" s="135" t="s">
        <v>43</v>
      </c>
      <c r="P502" s="136">
        <f>O502*H502</f>
        <v>0</v>
      </c>
      <c r="Q502" s="136">
        <v>0</v>
      </c>
      <c r="R502" s="136">
        <f>Q502*H502</f>
        <v>0</v>
      </c>
      <c r="S502" s="136">
        <v>0</v>
      </c>
      <c r="T502" s="136">
        <f>S502*H502</f>
        <v>0</v>
      </c>
      <c r="U502" s="137" t="s">
        <v>19</v>
      </c>
      <c r="AR502" s="138" t="s">
        <v>187</v>
      </c>
      <c r="AT502" s="138" t="s">
        <v>167</v>
      </c>
      <c r="AU502" s="138" t="s">
        <v>82</v>
      </c>
      <c r="AY502" s="18" t="s">
        <v>164</v>
      </c>
      <c r="BE502" s="139">
        <f>IF(N502="základní",J502,0)</f>
        <v>0</v>
      </c>
      <c r="BF502" s="139">
        <f>IF(N502="snížená",J502,0)</f>
        <v>0</v>
      </c>
      <c r="BG502" s="139">
        <f>IF(N502="zákl. přenesená",J502,0)</f>
        <v>0</v>
      </c>
      <c r="BH502" s="139">
        <f>IF(N502="sníž. přenesená",J502,0)</f>
        <v>0</v>
      </c>
      <c r="BI502" s="139">
        <f>IF(N502="nulová",J502,0)</f>
        <v>0</v>
      </c>
      <c r="BJ502" s="18" t="s">
        <v>80</v>
      </c>
      <c r="BK502" s="139">
        <f>ROUND(I502*H502,1)</f>
        <v>0</v>
      </c>
      <c r="BL502" s="18" t="s">
        <v>187</v>
      </c>
      <c r="BM502" s="138" t="s">
        <v>901</v>
      </c>
    </row>
    <row r="503" spans="2:65" s="1" customFormat="1" ht="11.25">
      <c r="B503" s="33"/>
      <c r="D503" s="140" t="s">
        <v>175</v>
      </c>
      <c r="F503" s="141" t="s">
        <v>902</v>
      </c>
      <c r="I503" s="142"/>
      <c r="L503" s="33"/>
      <c r="M503" s="143"/>
      <c r="U503" s="54"/>
      <c r="AT503" s="18" t="s">
        <v>175</v>
      </c>
      <c r="AU503" s="18" t="s">
        <v>82</v>
      </c>
    </row>
    <row r="504" spans="2:65" s="1" customFormat="1" ht="33" customHeight="1">
      <c r="B504" s="33"/>
      <c r="C504" s="127" t="s">
        <v>903</v>
      </c>
      <c r="D504" s="127" t="s">
        <v>167</v>
      </c>
      <c r="E504" s="128" t="s">
        <v>904</v>
      </c>
      <c r="F504" s="129" t="s">
        <v>905</v>
      </c>
      <c r="G504" s="130" t="s">
        <v>200</v>
      </c>
      <c r="H504" s="131">
        <v>4.1000000000000002E-2</v>
      </c>
      <c r="I504" s="132"/>
      <c r="J504" s="133">
        <f>ROUND(I504*H504,1)</f>
        <v>0</v>
      </c>
      <c r="K504" s="129" t="s">
        <v>171</v>
      </c>
      <c r="L504" s="33"/>
      <c r="M504" s="134" t="s">
        <v>19</v>
      </c>
      <c r="N504" s="135" t="s">
        <v>43</v>
      </c>
      <c r="P504" s="136">
        <f>O504*H504</f>
        <v>0</v>
      </c>
      <c r="Q504" s="136">
        <v>0</v>
      </c>
      <c r="R504" s="136">
        <f>Q504*H504</f>
        <v>0</v>
      </c>
      <c r="S504" s="136">
        <v>0</v>
      </c>
      <c r="T504" s="136">
        <f>S504*H504</f>
        <v>0</v>
      </c>
      <c r="U504" s="137" t="s">
        <v>19</v>
      </c>
      <c r="AR504" s="138" t="s">
        <v>187</v>
      </c>
      <c r="AT504" s="138" t="s">
        <v>167</v>
      </c>
      <c r="AU504" s="138" t="s">
        <v>82</v>
      </c>
      <c r="AY504" s="18" t="s">
        <v>164</v>
      </c>
      <c r="BE504" s="139">
        <f>IF(N504="základní",J504,0)</f>
        <v>0</v>
      </c>
      <c r="BF504" s="139">
        <f>IF(N504="snížená",J504,0)</f>
        <v>0</v>
      </c>
      <c r="BG504" s="139">
        <f>IF(N504="zákl. přenesená",J504,0)</f>
        <v>0</v>
      </c>
      <c r="BH504" s="139">
        <f>IF(N504="sníž. přenesená",J504,0)</f>
        <v>0</v>
      </c>
      <c r="BI504" s="139">
        <f>IF(N504="nulová",J504,0)</f>
        <v>0</v>
      </c>
      <c r="BJ504" s="18" t="s">
        <v>80</v>
      </c>
      <c r="BK504" s="139">
        <f>ROUND(I504*H504,1)</f>
        <v>0</v>
      </c>
      <c r="BL504" s="18" t="s">
        <v>187</v>
      </c>
      <c r="BM504" s="138" t="s">
        <v>906</v>
      </c>
    </row>
    <row r="505" spans="2:65" s="1" customFormat="1" ht="11.25">
      <c r="B505" s="33"/>
      <c r="D505" s="140" t="s">
        <v>175</v>
      </c>
      <c r="F505" s="141" t="s">
        <v>907</v>
      </c>
      <c r="I505" s="142"/>
      <c r="L505" s="33"/>
      <c r="M505" s="143"/>
      <c r="U505" s="54"/>
      <c r="AT505" s="18" t="s">
        <v>175</v>
      </c>
      <c r="AU505" s="18" t="s">
        <v>82</v>
      </c>
    </row>
    <row r="506" spans="2:65" s="11" customFormat="1" ht="22.9" customHeight="1">
      <c r="B506" s="115"/>
      <c r="D506" s="116" t="s">
        <v>71</v>
      </c>
      <c r="E506" s="125" t="s">
        <v>908</v>
      </c>
      <c r="F506" s="125" t="s">
        <v>909</v>
      </c>
      <c r="I506" s="118"/>
      <c r="J506" s="126">
        <f>BK506</f>
        <v>0</v>
      </c>
      <c r="L506" s="115"/>
      <c r="M506" s="120"/>
      <c r="P506" s="121">
        <f>SUM(P507:P525)</f>
        <v>0</v>
      </c>
      <c r="R506" s="121">
        <f>SUM(R507:R525)</f>
        <v>0.19089294000000001</v>
      </c>
      <c r="T506" s="121">
        <f>SUM(T507:T525)</f>
        <v>0</v>
      </c>
      <c r="U506" s="122"/>
      <c r="AR506" s="116" t="s">
        <v>82</v>
      </c>
      <c r="AT506" s="123" t="s">
        <v>71</v>
      </c>
      <c r="AU506" s="123" t="s">
        <v>80</v>
      </c>
      <c r="AY506" s="116" t="s">
        <v>164</v>
      </c>
      <c r="BK506" s="124">
        <f>SUM(BK507:BK525)</f>
        <v>0</v>
      </c>
    </row>
    <row r="507" spans="2:65" s="1" customFormat="1" ht="16.5" customHeight="1">
      <c r="B507" s="33"/>
      <c r="C507" s="127" t="s">
        <v>910</v>
      </c>
      <c r="D507" s="127" t="s">
        <v>167</v>
      </c>
      <c r="E507" s="128" t="s">
        <v>911</v>
      </c>
      <c r="F507" s="129" t="s">
        <v>912</v>
      </c>
      <c r="G507" s="130" t="s">
        <v>170</v>
      </c>
      <c r="H507" s="131">
        <v>16.965</v>
      </c>
      <c r="I507" s="132"/>
      <c r="J507" s="133">
        <f>ROUND(I507*H507,1)</f>
        <v>0</v>
      </c>
      <c r="K507" s="129" t="s">
        <v>171</v>
      </c>
      <c r="L507" s="33"/>
      <c r="M507" s="134" t="s">
        <v>19</v>
      </c>
      <c r="N507" s="135" t="s">
        <v>43</v>
      </c>
      <c r="P507" s="136">
        <f>O507*H507</f>
        <v>0</v>
      </c>
      <c r="Q507" s="136">
        <v>0</v>
      </c>
      <c r="R507" s="136">
        <f>Q507*H507</f>
        <v>0</v>
      </c>
      <c r="S507" s="136">
        <v>0</v>
      </c>
      <c r="T507" s="136">
        <f>S507*H507</f>
        <v>0</v>
      </c>
      <c r="U507" s="137" t="s">
        <v>19</v>
      </c>
      <c r="AR507" s="138" t="s">
        <v>187</v>
      </c>
      <c r="AT507" s="138" t="s">
        <v>167</v>
      </c>
      <c r="AU507" s="138" t="s">
        <v>82</v>
      </c>
      <c r="AY507" s="18" t="s">
        <v>164</v>
      </c>
      <c r="BE507" s="139">
        <f>IF(N507="základní",J507,0)</f>
        <v>0</v>
      </c>
      <c r="BF507" s="139">
        <f>IF(N507="snížená",J507,0)</f>
        <v>0</v>
      </c>
      <c r="BG507" s="139">
        <f>IF(N507="zákl. přenesená",J507,0)</f>
        <v>0</v>
      </c>
      <c r="BH507" s="139">
        <f>IF(N507="sníž. přenesená",J507,0)</f>
        <v>0</v>
      </c>
      <c r="BI507" s="139">
        <f>IF(N507="nulová",J507,0)</f>
        <v>0</v>
      </c>
      <c r="BJ507" s="18" t="s">
        <v>80</v>
      </c>
      <c r="BK507" s="139">
        <f>ROUND(I507*H507,1)</f>
        <v>0</v>
      </c>
      <c r="BL507" s="18" t="s">
        <v>187</v>
      </c>
      <c r="BM507" s="138" t="s">
        <v>913</v>
      </c>
    </row>
    <row r="508" spans="2:65" s="1" customFormat="1" ht="11.25">
      <c r="B508" s="33"/>
      <c r="D508" s="140" t="s">
        <v>175</v>
      </c>
      <c r="F508" s="141" t="s">
        <v>914</v>
      </c>
      <c r="I508" s="142"/>
      <c r="L508" s="33"/>
      <c r="M508" s="143"/>
      <c r="U508" s="54"/>
      <c r="AT508" s="18" t="s">
        <v>175</v>
      </c>
      <c r="AU508" s="18" t="s">
        <v>82</v>
      </c>
    </row>
    <row r="509" spans="2:65" s="12" customFormat="1" ht="11.25">
      <c r="B509" s="144"/>
      <c r="D509" s="145" t="s">
        <v>177</v>
      </c>
      <c r="E509" s="146" t="s">
        <v>19</v>
      </c>
      <c r="F509" s="147" t="s">
        <v>803</v>
      </c>
      <c r="H509" s="148">
        <v>16.965</v>
      </c>
      <c r="I509" s="149"/>
      <c r="L509" s="144"/>
      <c r="M509" s="150"/>
      <c r="U509" s="151"/>
      <c r="AT509" s="146" t="s">
        <v>177</v>
      </c>
      <c r="AU509" s="146" t="s">
        <v>82</v>
      </c>
      <c r="AV509" s="12" t="s">
        <v>82</v>
      </c>
      <c r="AW509" s="12" t="s">
        <v>33</v>
      </c>
      <c r="AX509" s="12" t="s">
        <v>80</v>
      </c>
      <c r="AY509" s="146" t="s">
        <v>164</v>
      </c>
    </row>
    <row r="510" spans="2:65" s="1" customFormat="1" ht="16.5" customHeight="1">
      <c r="B510" s="33"/>
      <c r="C510" s="152" t="s">
        <v>915</v>
      </c>
      <c r="D510" s="152" t="s">
        <v>225</v>
      </c>
      <c r="E510" s="153" t="s">
        <v>916</v>
      </c>
      <c r="F510" s="154" t="s">
        <v>917</v>
      </c>
      <c r="G510" s="155" t="s">
        <v>170</v>
      </c>
      <c r="H510" s="156">
        <v>18.661999999999999</v>
      </c>
      <c r="I510" s="157"/>
      <c r="J510" s="158">
        <f>ROUND(I510*H510,1)</f>
        <v>0</v>
      </c>
      <c r="K510" s="154" t="s">
        <v>171</v>
      </c>
      <c r="L510" s="159"/>
      <c r="M510" s="160" t="s">
        <v>19</v>
      </c>
      <c r="N510" s="161" t="s">
        <v>43</v>
      </c>
      <c r="P510" s="136">
        <f>O510*H510</f>
        <v>0</v>
      </c>
      <c r="Q510" s="136">
        <v>9.5999999999999992E-3</v>
      </c>
      <c r="R510" s="136">
        <f>Q510*H510</f>
        <v>0.17915519999999999</v>
      </c>
      <c r="S510" s="136">
        <v>0</v>
      </c>
      <c r="T510" s="136">
        <f>S510*H510</f>
        <v>0</v>
      </c>
      <c r="U510" s="137" t="s">
        <v>19</v>
      </c>
      <c r="AR510" s="138" t="s">
        <v>364</v>
      </c>
      <c r="AT510" s="138" t="s">
        <v>225</v>
      </c>
      <c r="AU510" s="138" t="s">
        <v>82</v>
      </c>
      <c r="AY510" s="18" t="s">
        <v>164</v>
      </c>
      <c r="BE510" s="139">
        <f>IF(N510="základní",J510,0)</f>
        <v>0</v>
      </c>
      <c r="BF510" s="139">
        <f>IF(N510="snížená",J510,0)</f>
        <v>0</v>
      </c>
      <c r="BG510" s="139">
        <f>IF(N510="zákl. přenesená",J510,0)</f>
        <v>0</v>
      </c>
      <c r="BH510" s="139">
        <f>IF(N510="sníž. přenesená",J510,0)</f>
        <v>0</v>
      </c>
      <c r="BI510" s="139">
        <f>IF(N510="nulová",J510,0)</f>
        <v>0</v>
      </c>
      <c r="BJ510" s="18" t="s">
        <v>80</v>
      </c>
      <c r="BK510" s="139">
        <f>ROUND(I510*H510,1)</f>
        <v>0</v>
      </c>
      <c r="BL510" s="18" t="s">
        <v>187</v>
      </c>
      <c r="BM510" s="138" t="s">
        <v>918</v>
      </c>
    </row>
    <row r="511" spans="2:65" s="12" customFormat="1" ht="11.25">
      <c r="B511" s="144"/>
      <c r="D511" s="145" t="s">
        <v>177</v>
      </c>
      <c r="E511" s="146" t="s">
        <v>19</v>
      </c>
      <c r="F511" s="147" t="s">
        <v>919</v>
      </c>
      <c r="H511" s="148">
        <v>18.661999999999999</v>
      </c>
      <c r="I511" s="149"/>
      <c r="L511" s="144"/>
      <c r="M511" s="150"/>
      <c r="U511" s="151"/>
      <c r="AT511" s="146" t="s">
        <v>177</v>
      </c>
      <c r="AU511" s="146" t="s">
        <v>82</v>
      </c>
      <c r="AV511" s="12" t="s">
        <v>82</v>
      </c>
      <c r="AW511" s="12" t="s">
        <v>33</v>
      </c>
      <c r="AX511" s="12" t="s">
        <v>80</v>
      </c>
      <c r="AY511" s="146" t="s">
        <v>164</v>
      </c>
    </row>
    <row r="512" spans="2:65" s="1" customFormat="1" ht="16.5" customHeight="1">
      <c r="B512" s="33"/>
      <c r="C512" s="127" t="s">
        <v>920</v>
      </c>
      <c r="D512" s="127" t="s">
        <v>167</v>
      </c>
      <c r="E512" s="128" t="s">
        <v>921</v>
      </c>
      <c r="F512" s="129" t="s">
        <v>922</v>
      </c>
      <c r="G512" s="130" t="s">
        <v>314</v>
      </c>
      <c r="H512" s="131">
        <v>4.3499999999999996</v>
      </c>
      <c r="I512" s="132"/>
      <c r="J512" s="133">
        <f>ROUND(I512*H512,1)</f>
        <v>0</v>
      </c>
      <c r="K512" s="129" t="s">
        <v>171</v>
      </c>
      <c r="L512" s="33"/>
      <c r="M512" s="134" t="s">
        <v>19</v>
      </c>
      <c r="N512" s="135" t="s">
        <v>43</v>
      </c>
      <c r="P512" s="136">
        <f>O512*H512</f>
        <v>0</v>
      </c>
      <c r="Q512" s="136">
        <v>0</v>
      </c>
      <c r="R512" s="136">
        <f>Q512*H512</f>
        <v>0</v>
      </c>
      <c r="S512" s="136">
        <v>0</v>
      </c>
      <c r="T512" s="136">
        <f>S512*H512</f>
        <v>0</v>
      </c>
      <c r="U512" s="137" t="s">
        <v>19</v>
      </c>
      <c r="AR512" s="138" t="s">
        <v>187</v>
      </c>
      <c r="AT512" s="138" t="s">
        <v>167</v>
      </c>
      <c r="AU512" s="138" t="s">
        <v>82</v>
      </c>
      <c r="AY512" s="18" t="s">
        <v>164</v>
      </c>
      <c r="BE512" s="139">
        <f>IF(N512="základní",J512,0)</f>
        <v>0</v>
      </c>
      <c r="BF512" s="139">
        <f>IF(N512="snížená",J512,0)</f>
        <v>0</v>
      </c>
      <c r="BG512" s="139">
        <f>IF(N512="zákl. přenesená",J512,0)</f>
        <v>0</v>
      </c>
      <c r="BH512" s="139">
        <f>IF(N512="sníž. přenesená",J512,0)</f>
        <v>0</v>
      </c>
      <c r="BI512" s="139">
        <f>IF(N512="nulová",J512,0)</f>
        <v>0</v>
      </c>
      <c r="BJ512" s="18" t="s">
        <v>80</v>
      </c>
      <c r="BK512" s="139">
        <f>ROUND(I512*H512,1)</f>
        <v>0</v>
      </c>
      <c r="BL512" s="18" t="s">
        <v>187</v>
      </c>
      <c r="BM512" s="138" t="s">
        <v>923</v>
      </c>
    </row>
    <row r="513" spans="2:65" s="1" customFormat="1" ht="11.25">
      <c r="B513" s="33"/>
      <c r="D513" s="140" t="s">
        <v>175</v>
      </c>
      <c r="F513" s="141" t="s">
        <v>924</v>
      </c>
      <c r="I513" s="142"/>
      <c r="L513" s="33"/>
      <c r="M513" s="143"/>
      <c r="U513" s="54"/>
      <c r="AT513" s="18" t="s">
        <v>175</v>
      </c>
      <c r="AU513" s="18" t="s">
        <v>82</v>
      </c>
    </row>
    <row r="514" spans="2:65" s="12" customFormat="1" ht="11.25">
      <c r="B514" s="144"/>
      <c r="D514" s="145" t="s">
        <v>177</v>
      </c>
      <c r="E514" s="146" t="s">
        <v>19</v>
      </c>
      <c r="F514" s="147" t="s">
        <v>925</v>
      </c>
      <c r="H514" s="148">
        <v>4.3499999999999996</v>
      </c>
      <c r="I514" s="149"/>
      <c r="L514" s="144"/>
      <c r="M514" s="150"/>
      <c r="U514" s="151"/>
      <c r="AT514" s="146" t="s">
        <v>177</v>
      </c>
      <c r="AU514" s="146" t="s">
        <v>82</v>
      </c>
      <c r="AV514" s="12" t="s">
        <v>82</v>
      </c>
      <c r="AW514" s="12" t="s">
        <v>33</v>
      </c>
      <c r="AX514" s="12" t="s">
        <v>80</v>
      </c>
      <c r="AY514" s="146" t="s">
        <v>164</v>
      </c>
    </row>
    <row r="515" spans="2:65" s="1" customFormat="1" ht="16.5" customHeight="1">
      <c r="B515" s="33"/>
      <c r="C515" s="127" t="s">
        <v>926</v>
      </c>
      <c r="D515" s="127" t="s">
        <v>167</v>
      </c>
      <c r="E515" s="128" t="s">
        <v>927</v>
      </c>
      <c r="F515" s="129" t="s">
        <v>928</v>
      </c>
      <c r="G515" s="130" t="s">
        <v>314</v>
      </c>
      <c r="H515" s="131">
        <v>4.3499999999999996</v>
      </c>
      <c r="I515" s="132"/>
      <c r="J515" s="133">
        <f>ROUND(I515*H515,1)</f>
        <v>0</v>
      </c>
      <c r="K515" s="129" t="s">
        <v>171</v>
      </c>
      <c r="L515" s="33"/>
      <c r="M515" s="134" t="s">
        <v>19</v>
      </c>
      <c r="N515" s="135" t="s">
        <v>43</v>
      </c>
      <c r="P515" s="136">
        <f>O515*H515</f>
        <v>0</v>
      </c>
      <c r="Q515" s="136">
        <v>0</v>
      </c>
      <c r="R515" s="136">
        <f>Q515*H515</f>
        <v>0</v>
      </c>
      <c r="S515" s="136">
        <v>0</v>
      </c>
      <c r="T515" s="136">
        <f>S515*H515</f>
        <v>0</v>
      </c>
      <c r="U515" s="137" t="s">
        <v>19</v>
      </c>
      <c r="AR515" s="138" t="s">
        <v>187</v>
      </c>
      <c r="AT515" s="138" t="s">
        <v>167</v>
      </c>
      <c r="AU515" s="138" t="s">
        <v>82</v>
      </c>
      <c r="AY515" s="18" t="s">
        <v>164</v>
      </c>
      <c r="BE515" s="139">
        <f>IF(N515="základní",J515,0)</f>
        <v>0</v>
      </c>
      <c r="BF515" s="139">
        <f>IF(N515="snížená",J515,0)</f>
        <v>0</v>
      </c>
      <c r="BG515" s="139">
        <f>IF(N515="zákl. přenesená",J515,0)</f>
        <v>0</v>
      </c>
      <c r="BH515" s="139">
        <f>IF(N515="sníž. přenesená",J515,0)</f>
        <v>0</v>
      </c>
      <c r="BI515" s="139">
        <f>IF(N515="nulová",J515,0)</f>
        <v>0</v>
      </c>
      <c r="BJ515" s="18" t="s">
        <v>80</v>
      </c>
      <c r="BK515" s="139">
        <f>ROUND(I515*H515,1)</f>
        <v>0</v>
      </c>
      <c r="BL515" s="18" t="s">
        <v>187</v>
      </c>
      <c r="BM515" s="138" t="s">
        <v>929</v>
      </c>
    </row>
    <row r="516" spans="2:65" s="1" customFormat="1" ht="11.25">
      <c r="B516" s="33"/>
      <c r="D516" s="140" t="s">
        <v>175</v>
      </c>
      <c r="F516" s="141" t="s">
        <v>930</v>
      </c>
      <c r="I516" s="142"/>
      <c r="L516" s="33"/>
      <c r="M516" s="143"/>
      <c r="U516" s="54"/>
      <c r="AT516" s="18" t="s">
        <v>175</v>
      </c>
      <c r="AU516" s="18" t="s">
        <v>82</v>
      </c>
    </row>
    <row r="517" spans="2:65" s="1" customFormat="1" ht="16.5" customHeight="1">
      <c r="B517" s="33"/>
      <c r="C517" s="152" t="s">
        <v>931</v>
      </c>
      <c r="D517" s="152" t="s">
        <v>225</v>
      </c>
      <c r="E517" s="153" t="s">
        <v>932</v>
      </c>
      <c r="F517" s="154" t="s">
        <v>933</v>
      </c>
      <c r="G517" s="155" t="s">
        <v>314</v>
      </c>
      <c r="H517" s="156">
        <v>4.7850000000000001</v>
      </c>
      <c r="I517" s="157"/>
      <c r="J517" s="158">
        <f>ROUND(I517*H517,1)</f>
        <v>0</v>
      </c>
      <c r="K517" s="154" t="s">
        <v>171</v>
      </c>
      <c r="L517" s="159"/>
      <c r="M517" s="160" t="s">
        <v>19</v>
      </c>
      <c r="N517" s="161" t="s">
        <v>43</v>
      </c>
      <c r="P517" s="136">
        <f>O517*H517</f>
        <v>0</v>
      </c>
      <c r="Q517" s="136">
        <v>1.4E-3</v>
      </c>
      <c r="R517" s="136">
        <f>Q517*H517</f>
        <v>6.6990000000000001E-3</v>
      </c>
      <c r="S517" s="136">
        <v>0</v>
      </c>
      <c r="T517" s="136">
        <f>S517*H517</f>
        <v>0</v>
      </c>
      <c r="U517" s="137" t="s">
        <v>19</v>
      </c>
      <c r="AR517" s="138" t="s">
        <v>364</v>
      </c>
      <c r="AT517" s="138" t="s">
        <v>225</v>
      </c>
      <c r="AU517" s="138" t="s">
        <v>82</v>
      </c>
      <c r="AY517" s="18" t="s">
        <v>164</v>
      </c>
      <c r="BE517" s="139">
        <f>IF(N517="základní",J517,0)</f>
        <v>0</v>
      </c>
      <c r="BF517" s="139">
        <f>IF(N517="snížená",J517,0)</f>
        <v>0</v>
      </c>
      <c r="BG517" s="139">
        <f>IF(N517="zákl. přenesená",J517,0)</f>
        <v>0</v>
      </c>
      <c r="BH517" s="139">
        <f>IF(N517="sníž. přenesená",J517,0)</f>
        <v>0</v>
      </c>
      <c r="BI517" s="139">
        <f>IF(N517="nulová",J517,0)</f>
        <v>0</v>
      </c>
      <c r="BJ517" s="18" t="s">
        <v>80</v>
      </c>
      <c r="BK517" s="139">
        <f>ROUND(I517*H517,1)</f>
        <v>0</v>
      </c>
      <c r="BL517" s="18" t="s">
        <v>187</v>
      </c>
      <c r="BM517" s="138" t="s">
        <v>934</v>
      </c>
    </row>
    <row r="518" spans="2:65" s="12" customFormat="1" ht="11.25">
      <c r="B518" s="144"/>
      <c r="D518" s="145" t="s">
        <v>177</v>
      </c>
      <c r="E518" s="146" t="s">
        <v>19</v>
      </c>
      <c r="F518" s="147" t="s">
        <v>935</v>
      </c>
      <c r="H518" s="148">
        <v>4.7850000000000001</v>
      </c>
      <c r="I518" s="149"/>
      <c r="L518" s="144"/>
      <c r="M518" s="150"/>
      <c r="U518" s="151"/>
      <c r="AT518" s="146" t="s">
        <v>177</v>
      </c>
      <c r="AU518" s="146" t="s">
        <v>82</v>
      </c>
      <c r="AV518" s="12" t="s">
        <v>82</v>
      </c>
      <c r="AW518" s="12" t="s">
        <v>33</v>
      </c>
      <c r="AX518" s="12" t="s">
        <v>80</v>
      </c>
      <c r="AY518" s="146" t="s">
        <v>164</v>
      </c>
    </row>
    <row r="519" spans="2:65" s="1" customFormat="1" ht="16.5" customHeight="1">
      <c r="B519" s="33"/>
      <c r="C519" s="127" t="s">
        <v>936</v>
      </c>
      <c r="D519" s="127" t="s">
        <v>167</v>
      </c>
      <c r="E519" s="128" t="s">
        <v>937</v>
      </c>
      <c r="F519" s="129" t="s">
        <v>938</v>
      </c>
      <c r="G519" s="130" t="s">
        <v>170</v>
      </c>
      <c r="H519" s="131">
        <v>16.965</v>
      </c>
      <c r="I519" s="132"/>
      <c r="J519" s="133">
        <f>ROUND(I519*H519,1)</f>
        <v>0</v>
      </c>
      <c r="K519" s="129" t="s">
        <v>171</v>
      </c>
      <c r="L519" s="33"/>
      <c r="M519" s="134" t="s">
        <v>19</v>
      </c>
      <c r="N519" s="135" t="s">
        <v>43</v>
      </c>
      <c r="P519" s="136">
        <f>O519*H519</f>
        <v>0</v>
      </c>
      <c r="Q519" s="136">
        <v>0</v>
      </c>
      <c r="R519" s="136">
        <f>Q519*H519</f>
        <v>0</v>
      </c>
      <c r="S519" s="136">
        <v>0</v>
      </c>
      <c r="T519" s="136">
        <f>S519*H519</f>
        <v>0</v>
      </c>
      <c r="U519" s="137" t="s">
        <v>19</v>
      </c>
      <c r="AR519" s="138" t="s">
        <v>187</v>
      </c>
      <c r="AT519" s="138" t="s">
        <v>167</v>
      </c>
      <c r="AU519" s="138" t="s">
        <v>82</v>
      </c>
      <c r="AY519" s="18" t="s">
        <v>164</v>
      </c>
      <c r="BE519" s="139">
        <f>IF(N519="základní",J519,0)</f>
        <v>0</v>
      </c>
      <c r="BF519" s="139">
        <f>IF(N519="snížená",J519,0)</f>
        <v>0</v>
      </c>
      <c r="BG519" s="139">
        <f>IF(N519="zákl. přenesená",J519,0)</f>
        <v>0</v>
      </c>
      <c r="BH519" s="139">
        <f>IF(N519="sníž. přenesená",J519,0)</f>
        <v>0</v>
      </c>
      <c r="BI519" s="139">
        <f>IF(N519="nulová",J519,0)</f>
        <v>0</v>
      </c>
      <c r="BJ519" s="18" t="s">
        <v>80</v>
      </c>
      <c r="BK519" s="139">
        <f>ROUND(I519*H519,1)</f>
        <v>0</v>
      </c>
      <c r="BL519" s="18" t="s">
        <v>187</v>
      </c>
      <c r="BM519" s="138" t="s">
        <v>939</v>
      </c>
    </row>
    <row r="520" spans="2:65" s="1" customFormat="1" ht="11.25">
      <c r="B520" s="33"/>
      <c r="D520" s="140" t="s">
        <v>175</v>
      </c>
      <c r="F520" s="141" t="s">
        <v>940</v>
      </c>
      <c r="I520" s="142"/>
      <c r="L520" s="33"/>
      <c r="M520" s="143"/>
      <c r="U520" s="54"/>
      <c r="AT520" s="18" t="s">
        <v>175</v>
      </c>
      <c r="AU520" s="18" t="s">
        <v>82</v>
      </c>
    </row>
    <row r="521" spans="2:65" s="12" customFormat="1" ht="11.25">
      <c r="B521" s="144"/>
      <c r="D521" s="145" t="s">
        <v>177</v>
      </c>
      <c r="E521" s="146" t="s">
        <v>19</v>
      </c>
      <c r="F521" s="147" t="s">
        <v>803</v>
      </c>
      <c r="H521" s="148">
        <v>16.965</v>
      </c>
      <c r="I521" s="149"/>
      <c r="L521" s="144"/>
      <c r="M521" s="150"/>
      <c r="U521" s="151"/>
      <c r="AT521" s="146" t="s">
        <v>177</v>
      </c>
      <c r="AU521" s="146" t="s">
        <v>82</v>
      </c>
      <c r="AV521" s="12" t="s">
        <v>82</v>
      </c>
      <c r="AW521" s="12" t="s">
        <v>33</v>
      </c>
      <c r="AX521" s="12" t="s">
        <v>80</v>
      </c>
      <c r="AY521" s="146" t="s">
        <v>164</v>
      </c>
    </row>
    <row r="522" spans="2:65" s="1" customFormat="1" ht="16.5" customHeight="1">
      <c r="B522" s="33"/>
      <c r="C522" s="152" t="s">
        <v>941</v>
      </c>
      <c r="D522" s="152" t="s">
        <v>225</v>
      </c>
      <c r="E522" s="153" t="s">
        <v>942</v>
      </c>
      <c r="F522" s="154" t="s">
        <v>943</v>
      </c>
      <c r="G522" s="155" t="s">
        <v>170</v>
      </c>
      <c r="H522" s="156">
        <v>18.661999999999999</v>
      </c>
      <c r="I522" s="157"/>
      <c r="J522" s="158">
        <f>ROUND(I522*H522,1)</f>
        <v>0</v>
      </c>
      <c r="K522" s="154" t="s">
        <v>171</v>
      </c>
      <c r="L522" s="159"/>
      <c r="M522" s="160" t="s">
        <v>19</v>
      </c>
      <c r="N522" s="161" t="s">
        <v>43</v>
      </c>
      <c r="P522" s="136">
        <f>O522*H522</f>
        <v>0</v>
      </c>
      <c r="Q522" s="136">
        <v>2.7E-4</v>
      </c>
      <c r="R522" s="136">
        <f>Q522*H522</f>
        <v>5.0387399999999999E-3</v>
      </c>
      <c r="S522" s="136">
        <v>0</v>
      </c>
      <c r="T522" s="136">
        <f>S522*H522</f>
        <v>0</v>
      </c>
      <c r="U522" s="137" t="s">
        <v>19</v>
      </c>
      <c r="AR522" s="138" t="s">
        <v>364</v>
      </c>
      <c r="AT522" s="138" t="s">
        <v>225</v>
      </c>
      <c r="AU522" s="138" t="s">
        <v>82</v>
      </c>
      <c r="AY522" s="18" t="s">
        <v>164</v>
      </c>
      <c r="BE522" s="139">
        <f>IF(N522="základní",J522,0)</f>
        <v>0</v>
      </c>
      <c r="BF522" s="139">
        <f>IF(N522="snížená",J522,0)</f>
        <v>0</v>
      </c>
      <c r="BG522" s="139">
        <f>IF(N522="zákl. přenesená",J522,0)</f>
        <v>0</v>
      </c>
      <c r="BH522" s="139">
        <f>IF(N522="sníž. přenesená",J522,0)</f>
        <v>0</v>
      </c>
      <c r="BI522" s="139">
        <f>IF(N522="nulová",J522,0)</f>
        <v>0</v>
      </c>
      <c r="BJ522" s="18" t="s">
        <v>80</v>
      </c>
      <c r="BK522" s="139">
        <f>ROUND(I522*H522,1)</f>
        <v>0</v>
      </c>
      <c r="BL522" s="18" t="s">
        <v>187</v>
      </c>
      <c r="BM522" s="138" t="s">
        <v>944</v>
      </c>
    </row>
    <row r="523" spans="2:65" s="12" customFormat="1" ht="11.25">
      <c r="B523" s="144"/>
      <c r="D523" s="145" t="s">
        <v>177</v>
      </c>
      <c r="E523" s="146" t="s">
        <v>19</v>
      </c>
      <c r="F523" s="147" t="s">
        <v>919</v>
      </c>
      <c r="H523" s="148">
        <v>18.661999999999999</v>
      </c>
      <c r="I523" s="149"/>
      <c r="L523" s="144"/>
      <c r="M523" s="150"/>
      <c r="U523" s="151"/>
      <c r="AT523" s="146" t="s">
        <v>177</v>
      </c>
      <c r="AU523" s="146" t="s">
        <v>82</v>
      </c>
      <c r="AV523" s="12" t="s">
        <v>82</v>
      </c>
      <c r="AW523" s="12" t="s">
        <v>33</v>
      </c>
      <c r="AX523" s="12" t="s">
        <v>80</v>
      </c>
      <c r="AY523" s="146" t="s">
        <v>164</v>
      </c>
    </row>
    <row r="524" spans="2:65" s="1" customFormat="1" ht="24.2" customHeight="1">
      <c r="B524" s="33"/>
      <c r="C524" s="127" t="s">
        <v>945</v>
      </c>
      <c r="D524" s="127" t="s">
        <v>167</v>
      </c>
      <c r="E524" s="128" t="s">
        <v>946</v>
      </c>
      <c r="F524" s="129" t="s">
        <v>947</v>
      </c>
      <c r="G524" s="130" t="s">
        <v>200</v>
      </c>
      <c r="H524" s="131">
        <v>0.191</v>
      </c>
      <c r="I524" s="132"/>
      <c r="J524" s="133">
        <f>ROUND(I524*H524,1)</f>
        <v>0</v>
      </c>
      <c r="K524" s="129" t="s">
        <v>171</v>
      </c>
      <c r="L524" s="33"/>
      <c r="M524" s="134" t="s">
        <v>19</v>
      </c>
      <c r="N524" s="135" t="s">
        <v>43</v>
      </c>
      <c r="P524" s="136">
        <f>O524*H524</f>
        <v>0</v>
      </c>
      <c r="Q524" s="136">
        <v>0</v>
      </c>
      <c r="R524" s="136">
        <f>Q524*H524</f>
        <v>0</v>
      </c>
      <c r="S524" s="136">
        <v>0</v>
      </c>
      <c r="T524" s="136">
        <f>S524*H524</f>
        <v>0</v>
      </c>
      <c r="U524" s="137" t="s">
        <v>19</v>
      </c>
      <c r="AR524" s="138" t="s">
        <v>187</v>
      </c>
      <c r="AT524" s="138" t="s">
        <v>167</v>
      </c>
      <c r="AU524" s="138" t="s">
        <v>82</v>
      </c>
      <c r="AY524" s="18" t="s">
        <v>164</v>
      </c>
      <c r="BE524" s="139">
        <f>IF(N524="základní",J524,0)</f>
        <v>0</v>
      </c>
      <c r="BF524" s="139">
        <f>IF(N524="snížená",J524,0)</f>
        <v>0</v>
      </c>
      <c r="BG524" s="139">
        <f>IF(N524="zákl. přenesená",J524,0)</f>
        <v>0</v>
      </c>
      <c r="BH524" s="139">
        <f>IF(N524="sníž. přenesená",J524,0)</f>
        <v>0</v>
      </c>
      <c r="BI524" s="139">
        <f>IF(N524="nulová",J524,0)</f>
        <v>0</v>
      </c>
      <c r="BJ524" s="18" t="s">
        <v>80</v>
      </c>
      <c r="BK524" s="139">
        <f>ROUND(I524*H524,1)</f>
        <v>0</v>
      </c>
      <c r="BL524" s="18" t="s">
        <v>187</v>
      </c>
      <c r="BM524" s="138" t="s">
        <v>948</v>
      </c>
    </row>
    <row r="525" spans="2:65" s="1" customFormat="1" ht="11.25">
      <c r="B525" s="33"/>
      <c r="D525" s="140" t="s">
        <v>175</v>
      </c>
      <c r="F525" s="141" t="s">
        <v>949</v>
      </c>
      <c r="I525" s="142"/>
      <c r="L525" s="33"/>
      <c r="M525" s="143"/>
      <c r="U525" s="54"/>
      <c r="AT525" s="18" t="s">
        <v>175</v>
      </c>
      <c r="AU525" s="18" t="s">
        <v>82</v>
      </c>
    </row>
    <row r="526" spans="2:65" s="11" customFormat="1" ht="22.9" customHeight="1">
      <c r="B526" s="115"/>
      <c r="D526" s="116" t="s">
        <v>71</v>
      </c>
      <c r="E526" s="125" t="s">
        <v>950</v>
      </c>
      <c r="F526" s="125" t="s">
        <v>951</v>
      </c>
      <c r="I526" s="118"/>
      <c r="J526" s="126">
        <f>BK526</f>
        <v>0</v>
      </c>
      <c r="L526" s="115"/>
      <c r="M526" s="120"/>
      <c r="P526" s="121">
        <f>SUM(P527:P548)</f>
        <v>0</v>
      </c>
      <c r="R526" s="121">
        <f>SUM(R527:R548)</f>
        <v>6.7534399999999981E-2</v>
      </c>
      <c r="T526" s="121">
        <f>SUM(T527:T548)</f>
        <v>0</v>
      </c>
      <c r="U526" s="122"/>
      <c r="AR526" s="116" t="s">
        <v>82</v>
      </c>
      <c r="AT526" s="123" t="s">
        <v>71</v>
      </c>
      <c r="AU526" s="123" t="s">
        <v>80</v>
      </c>
      <c r="AY526" s="116" t="s">
        <v>164</v>
      </c>
      <c r="BK526" s="124">
        <f>SUM(BK527:BK548)</f>
        <v>0</v>
      </c>
    </row>
    <row r="527" spans="2:65" s="1" customFormat="1" ht="21.75" customHeight="1">
      <c r="B527" s="33"/>
      <c r="C527" s="127" t="s">
        <v>952</v>
      </c>
      <c r="D527" s="127" t="s">
        <v>167</v>
      </c>
      <c r="E527" s="128" t="s">
        <v>953</v>
      </c>
      <c r="F527" s="129" t="s">
        <v>954</v>
      </c>
      <c r="G527" s="130" t="s">
        <v>170</v>
      </c>
      <c r="H527" s="131">
        <v>1.44</v>
      </c>
      <c r="I527" s="132"/>
      <c r="J527" s="133">
        <f>ROUND(I527*H527,1)</f>
        <v>0</v>
      </c>
      <c r="K527" s="129" t="s">
        <v>171</v>
      </c>
      <c r="L527" s="33"/>
      <c r="M527" s="134" t="s">
        <v>19</v>
      </c>
      <c r="N527" s="135" t="s">
        <v>43</v>
      </c>
      <c r="P527" s="136">
        <f>O527*H527</f>
        <v>0</v>
      </c>
      <c r="Q527" s="136">
        <v>2.5999999999999998E-4</v>
      </c>
      <c r="R527" s="136">
        <f>Q527*H527</f>
        <v>3.7439999999999994E-4</v>
      </c>
      <c r="S527" s="136">
        <v>0</v>
      </c>
      <c r="T527" s="136">
        <f>S527*H527</f>
        <v>0</v>
      </c>
      <c r="U527" s="137" t="s">
        <v>19</v>
      </c>
      <c r="AR527" s="138" t="s">
        <v>187</v>
      </c>
      <c r="AT527" s="138" t="s">
        <v>167</v>
      </c>
      <c r="AU527" s="138" t="s">
        <v>82</v>
      </c>
      <c r="AY527" s="18" t="s">
        <v>164</v>
      </c>
      <c r="BE527" s="139">
        <f>IF(N527="základní",J527,0)</f>
        <v>0</v>
      </c>
      <c r="BF527" s="139">
        <f>IF(N527="snížená",J527,0)</f>
        <v>0</v>
      </c>
      <c r="BG527" s="139">
        <f>IF(N527="zákl. přenesená",J527,0)</f>
        <v>0</v>
      </c>
      <c r="BH527" s="139">
        <f>IF(N527="sníž. přenesená",J527,0)</f>
        <v>0</v>
      </c>
      <c r="BI527" s="139">
        <f>IF(N527="nulová",J527,0)</f>
        <v>0</v>
      </c>
      <c r="BJ527" s="18" t="s">
        <v>80</v>
      </c>
      <c r="BK527" s="139">
        <f>ROUND(I527*H527,1)</f>
        <v>0</v>
      </c>
      <c r="BL527" s="18" t="s">
        <v>187</v>
      </c>
      <c r="BM527" s="138" t="s">
        <v>955</v>
      </c>
    </row>
    <row r="528" spans="2:65" s="1" customFormat="1" ht="11.25">
      <c r="B528" s="33"/>
      <c r="D528" s="140" t="s">
        <v>175</v>
      </c>
      <c r="F528" s="141" t="s">
        <v>956</v>
      </c>
      <c r="I528" s="142"/>
      <c r="L528" s="33"/>
      <c r="M528" s="143"/>
      <c r="U528" s="54"/>
      <c r="AT528" s="18" t="s">
        <v>175</v>
      </c>
      <c r="AU528" s="18" t="s">
        <v>82</v>
      </c>
    </row>
    <row r="529" spans="2:65" s="12" customFormat="1" ht="11.25">
      <c r="B529" s="144"/>
      <c r="D529" s="145" t="s">
        <v>177</v>
      </c>
      <c r="E529" s="146" t="s">
        <v>19</v>
      </c>
      <c r="F529" s="147" t="s">
        <v>433</v>
      </c>
      <c r="H529" s="148">
        <v>1.44</v>
      </c>
      <c r="I529" s="149"/>
      <c r="L529" s="144"/>
      <c r="M529" s="150"/>
      <c r="U529" s="151"/>
      <c r="AT529" s="146" t="s">
        <v>177</v>
      </c>
      <c r="AU529" s="146" t="s">
        <v>82</v>
      </c>
      <c r="AV529" s="12" t="s">
        <v>82</v>
      </c>
      <c r="AW529" s="12" t="s">
        <v>33</v>
      </c>
      <c r="AX529" s="12" t="s">
        <v>80</v>
      </c>
      <c r="AY529" s="146" t="s">
        <v>164</v>
      </c>
    </row>
    <row r="530" spans="2:65" s="1" customFormat="1" ht="21.75" customHeight="1">
      <c r="B530" s="33"/>
      <c r="C530" s="152" t="s">
        <v>957</v>
      </c>
      <c r="D530" s="152" t="s">
        <v>225</v>
      </c>
      <c r="E530" s="153" t="s">
        <v>958</v>
      </c>
      <c r="F530" s="154" t="s">
        <v>959</v>
      </c>
      <c r="G530" s="155" t="s">
        <v>335</v>
      </c>
      <c r="H530" s="156">
        <v>1</v>
      </c>
      <c r="I530" s="157"/>
      <c r="J530" s="158">
        <f>ROUND(I530*H530,1)</f>
        <v>0</v>
      </c>
      <c r="K530" s="154" t="s">
        <v>19</v>
      </c>
      <c r="L530" s="159"/>
      <c r="M530" s="160" t="s">
        <v>19</v>
      </c>
      <c r="N530" s="161" t="s">
        <v>43</v>
      </c>
      <c r="P530" s="136">
        <f>O530*H530</f>
        <v>0</v>
      </c>
      <c r="Q530" s="136">
        <v>4.3999999999999997E-2</v>
      </c>
      <c r="R530" s="136">
        <f>Q530*H530</f>
        <v>4.3999999999999997E-2</v>
      </c>
      <c r="S530" s="136">
        <v>0</v>
      </c>
      <c r="T530" s="136">
        <f>S530*H530</f>
        <v>0</v>
      </c>
      <c r="U530" s="137" t="s">
        <v>19</v>
      </c>
      <c r="AR530" s="138" t="s">
        <v>364</v>
      </c>
      <c r="AT530" s="138" t="s">
        <v>225</v>
      </c>
      <c r="AU530" s="138" t="s">
        <v>82</v>
      </c>
      <c r="AY530" s="18" t="s">
        <v>164</v>
      </c>
      <c r="BE530" s="139">
        <f>IF(N530="základní",J530,0)</f>
        <v>0</v>
      </c>
      <c r="BF530" s="139">
        <f>IF(N530="snížená",J530,0)</f>
        <v>0</v>
      </c>
      <c r="BG530" s="139">
        <f>IF(N530="zákl. přenesená",J530,0)</f>
        <v>0</v>
      </c>
      <c r="BH530" s="139">
        <f>IF(N530="sníž. přenesená",J530,0)</f>
        <v>0</v>
      </c>
      <c r="BI530" s="139">
        <f>IF(N530="nulová",J530,0)</f>
        <v>0</v>
      </c>
      <c r="BJ530" s="18" t="s">
        <v>80</v>
      </c>
      <c r="BK530" s="139">
        <f>ROUND(I530*H530,1)</f>
        <v>0</v>
      </c>
      <c r="BL530" s="18" t="s">
        <v>187</v>
      </c>
      <c r="BM530" s="138" t="s">
        <v>960</v>
      </c>
    </row>
    <row r="531" spans="2:65" s="1" customFormat="1" ht="21.75" customHeight="1">
      <c r="B531" s="33"/>
      <c r="C531" s="127" t="s">
        <v>961</v>
      </c>
      <c r="D531" s="127" t="s">
        <v>167</v>
      </c>
      <c r="E531" s="128" t="s">
        <v>962</v>
      </c>
      <c r="F531" s="129" t="s">
        <v>963</v>
      </c>
      <c r="G531" s="130" t="s">
        <v>314</v>
      </c>
      <c r="H531" s="131">
        <v>1.2</v>
      </c>
      <c r="I531" s="132"/>
      <c r="J531" s="133">
        <f>ROUND(I531*H531,1)</f>
        <v>0</v>
      </c>
      <c r="K531" s="129" t="s">
        <v>171</v>
      </c>
      <c r="L531" s="33"/>
      <c r="M531" s="134" t="s">
        <v>19</v>
      </c>
      <c r="N531" s="135" t="s">
        <v>43</v>
      </c>
      <c r="P531" s="136">
        <f>O531*H531</f>
        <v>0</v>
      </c>
      <c r="Q531" s="136">
        <v>0</v>
      </c>
      <c r="R531" s="136">
        <f>Q531*H531</f>
        <v>0</v>
      </c>
      <c r="S531" s="136">
        <v>0</v>
      </c>
      <c r="T531" s="136">
        <f>S531*H531</f>
        <v>0</v>
      </c>
      <c r="U531" s="137" t="s">
        <v>19</v>
      </c>
      <c r="AR531" s="138" t="s">
        <v>187</v>
      </c>
      <c r="AT531" s="138" t="s">
        <v>167</v>
      </c>
      <c r="AU531" s="138" t="s">
        <v>82</v>
      </c>
      <c r="AY531" s="18" t="s">
        <v>164</v>
      </c>
      <c r="BE531" s="139">
        <f>IF(N531="základní",J531,0)</f>
        <v>0</v>
      </c>
      <c r="BF531" s="139">
        <f>IF(N531="snížená",J531,0)</f>
        <v>0</v>
      </c>
      <c r="BG531" s="139">
        <f>IF(N531="zákl. přenesená",J531,0)</f>
        <v>0</v>
      </c>
      <c r="BH531" s="139">
        <f>IF(N531="sníž. přenesená",J531,0)</f>
        <v>0</v>
      </c>
      <c r="BI531" s="139">
        <f>IF(N531="nulová",J531,0)</f>
        <v>0</v>
      </c>
      <c r="BJ531" s="18" t="s">
        <v>80</v>
      </c>
      <c r="BK531" s="139">
        <f>ROUND(I531*H531,1)</f>
        <v>0</v>
      </c>
      <c r="BL531" s="18" t="s">
        <v>187</v>
      </c>
      <c r="BM531" s="138" t="s">
        <v>964</v>
      </c>
    </row>
    <row r="532" spans="2:65" s="1" customFormat="1" ht="11.25">
      <c r="B532" s="33"/>
      <c r="D532" s="140" t="s">
        <v>175</v>
      </c>
      <c r="F532" s="141" t="s">
        <v>965</v>
      </c>
      <c r="I532" s="142"/>
      <c r="L532" s="33"/>
      <c r="M532" s="143"/>
      <c r="U532" s="54"/>
      <c r="AT532" s="18" t="s">
        <v>175</v>
      </c>
      <c r="AU532" s="18" t="s">
        <v>82</v>
      </c>
    </row>
    <row r="533" spans="2:65" s="1" customFormat="1" ht="16.5" customHeight="1">
      <c r="B533" s="33"/>
      <c r="C533" s="152" t="s">
        <v>966</v>
      </c>
      <c r="D533" s="152" t="s">
        <v>225</v>
      </c>
      <c r="E533" s="153" t="s">
        <v>967</v>
      </c>
      <c r="F533" s="154" t="s">
        <v>968</v>
      </c>
      <c r="G533" s="155" t="s">
        <v>314</v>
      </c>
      <c r="H533" s="156">
        <v>1.2</v>
      </c>
      <c r="I533" s="157"/>
      <c r="J533" s="158">
        <f>ROUND(I533*H533,1)</f>
        <v>0</v>
      </c>
      <c r="K533" s="154" t="s">
        <v>171</v>
      </c>
      <c r="L533" s="159"/>
      <c r="M533" s="160" t="s">
        <v>19</v>
      </c>
      <c r="N533" s="161" t="s">
        <v>43</v>
      </c>
      <c r="P533" s="136">
        <f>O533*H533</f>
        <v>0</v>
      </c>
      <c r="Q533" s="136">
        <v>8.0000000000000004E-4</v>
      </c>
      <c r="R533" s="136">
        <f>Q533*H533</f>
        <v>9.6000000000000002E-4</v>
      </c>
      <c r="S533" s="136">
        <v>0</v>
      </c>
      <c r="T533" s="136">
        <f>S533*H533</f>
        <v>0</v>
      </c>
      <c r="U533" s="137" t="s">
        <v>19</v>
      </c>
      <c r="AR533" s="138" t="s">
        <v>364</v>
      </c>
      <c r="AT533" s="138" t="s">
        <v>225</v>
      </c>
      <c r="AU533" s="138" t="s">
        <v>82</v>
      </c>
      <c r="AY533" s="18" t="s">
        <v>164</v>
      </c>
      <c r="BE533" s="139">
        <f>IF(N533="základní",J533,0)</f>
        <v>0</v>
      </c>
      <c r="BF533" s="139">
        <f>IF(N533="snížená",J533,0)</f>
        <v>0</v>
      </c>
      <c r="BG533" s="139">
        <f>IF(N533="zákl. přenesená",J533,0)</f>
        <v>0</v>
      </c>
      <c r="BH533" s="139">
        <f>IF(N533="sníž. přenesená",J533,0)</f>
        <v>0</v>
      </c>
      <c r="BI533" s="139">
        <f>IF(N533="nulová",J533,0)</f>
        <v>0</v>
      </c>
      <c r="BJ533" s="18" t="s">
        <v>80</v>
      </c>
      <c r="BK533" s="139">
        <f>ROUND(I533*H533,1)</f>
        <v>0</v>
      </c>
      <c r="BL533" s="18" t="s">
        <v>187</v>
      </c>
      <c r="BM533" s="138" t="s">
        <v>969</v>
      </c>
    </row>
    <row r="534" spans="2:65" s="1" customFormat="1" ht="16.5" customHeight="1">
      <c r="B534" s="33"/>
      <c r="C534" s="152" t="s">
        <v>970</v>
      </c>
      <c r="D534" s="152" t="s">
        <v>225</v>
      </c>
      <c r="E534" s="153" t="s">
        <v>971</v>
      </c>
      <c r="F534" s="154" t="s">
        <v>972</v>
      </c>
      <c r="G534" s="155" t="s">
        <v>487</v>
      </c>
      <c r="H534" s="156">
        <v>1</v>
      </c>
      <c r="I534" s="157"/>
      <c r="J534" s="158">
        <f>ROUND(I534*H534,1)</f>
        <v>0</v>
      </c>
      <c r="K534" s="154" t="s">
        <v>171</v>
      </c>
      <c r="L534" s="159"/>
      <c r="M534" s="160" t="s">
        <v>19</v>
      </c>
      <c r="N534" s="161" t="s">
        <v>43</v>
      </c>
      <c r="P534" s="136">
        <f>O534*H534</f>
        <v>0</v>
      </c>
      <c r="Q534" s="136">
        <v>2.0000000000000001E-4</v>
      </c>
      <c r="R534" s="136">
        <f>Q534*H534</f>
        <v>2.0000000000000001E-4</v>
      </c>
      <c r="S534" s="136">
        <v>0</v>
      </c>
      <c r="T534" s="136">
        <f>S534*H534</f>
        <v>0</v>
      </c>
      <c r="U534" s="137" t="s">
        <v>19</v>
      </c>
      <c r="AR534" s="138" t="s">
        <v>364</v>
      </c>
      <c r="AT534" s="138" t="s">
        <v>225</v>
      </c>
      <c r="AU534" s="138" t="s">
        <v>82</v>
      </c>
      <c r="AY534" s="18" t="s">
        <v>164</v>
      </c>
      <c r="BE534" s="139">
        <f>IF(N534="základní",J534,0)</f>
        <v>0</v>
      </c>
      <c r="BF534" s="139">
        <f>IF(N534="snížená",J534,0)</f>
        <v>0</v>
      </c>
      <c r="BG534" s="139">
        <f>IF(N534="zákl. přenesená",J534,0)</f>
        <v>0</v>
      </c>
      <c r="BH534" s="139">
        <f>IF(N534="sníž. přenesená",J534,0)</f>
        <v>0</v>
      </c>
      <c r="BI534" s="139">
        <f>IF(N534="nulová",J534,0)</f>
        <v>0</v>
      </c>
      <c r="BJ534" s="18" t="s">
        <v>80</v>
      </c>
      <c r="BK534" s="139">
        <f>ROUND(I534*H534,1)</f>
        <v>0</v>
      </c>
      <c r="BL534" s="18" t="s">
        <v>187</v>
      </c>
      <c r="BM534" s="138" t="s">
        <v>973</v>
      </c>
    </row>
    <row r="535" spans="2:65" s="1" customFormat="1" ht="24.2" customHeight="1">
      <c r="B535" s="33"/>
      <c r="C535" s="127" t="s">
        <v>974</v>
      </c>
      <c r="D535" s="127" t="s">
        <v>167</v>
      </c>
      <c r="E535" s="128" t="s">
        <v>975</v>
      </c>
      <c r="F535" s="129" t="s">
        <v>976</v>
      </c>
      <c r="G535" s="130" t="s">
        <v>335</v>
      </c>
      <c r="H535" s="131">
        <v>1</v>
      </c>
      <c r="I535" s="132"/>
      <c r="J535" s="133">
        <f>ROUND(I535*H535,1)</f>
        <v>0</v>
      </c>
      <c r="K535" s="129" t="s">
        <v>171</v>
      </c>
      <c r="L535" s="33"/>
      <c r="M535" s="134" t="s">
        <v>19</v>
      </c>
      <c r="N535" s="135" t="s">
        <v>43</v>
      </c>
      <c r="P535" s="136">
        <f>O535*H535</f>
        <v>0</v>
      </c>
      <c r="Q535" s="136">
        <v>0</v>
      </c>
      <c r="R535" s="136">
        <f>Q535*H535</f>
        <v>0</v>
      </c>
      <c r="S535" s="136">
        <v>0</v>
      </c>
      <c r="T535" s="136">
        <f>S535*H535</f>
        <v>0</v>
      </c>
      <c r="U535" s="137" t="s">
        <v>19</v>
      </c>
      <c r="AR535" s="138" t="s">
        <v>187</v>
      </c>
      <c r="AT535" s="138" t="s">
        <v>167</v>
      </c>
      <c r="AU535" s="138" t="s">
        <v>82</v>
      </c>
      <c r="AY535" s="18" t="s">
        <v>164</v>
      </c>
      <c r="BE535" s="139">
        <f>IF(N535="základní",J535,0)</f>
        <v>0</v>
      </c>
      <c r="BF535" s="139">
        <f>IF(N535="snížená",J535,0)</f>
        <v>0</v>
      </c>
      <c r="BG535" s="139">
        <f>IF(N535="zákl. přenesená",J535,0)</f>
        <v>0</v>
      </c>
      <c r="BH535" s="139">
        <f>IF(N535="sníž. přenesená",J535,0)</f>
        <v>0</v>
      </c>
      <c r="BI535" s="139">
        <f>IF(N535="nulová",J535,0)</f>
        <v>0</v>
      </c>
      <c r="BJ535" s="18" t="s">
        <v>80</v>
      </c>
      <c r="BK535" s="139">
        <f>ROUND(I535*H535,1)</f>
        <v>0</v>
      </c>
      <c r="BL535" s="18" t="s">
        <v>187</v>
      </c>
      <c r="BM535" s="138" t="s">
        <v>977</v>
      </c>
    </row>
    <row r="536" spans="2:65" s="1" customFormat="1" ht="11.25">
      <c r="B536" s="33"/>
      <c r="D536" s="140" t="s">
        <v>175</v>
      </c>
      <c r="F536" s="141" t="s">
        <v>978</v>
      </c>
      <c r="I536" s="142"/>
      <c r="L536" s="33"/>
      <c r="M536" s="143"/>
      <c r="U536" s="54"/>
      <c r="AT536" s="18" t="s">
        <v>175</v>
      </c>
      <c r="AU536" s="18" t="s">
        <v>82</v>
      </c>
    </row>
    <row r="537" spans="2:65" s="1" customFormat="1" ht="16.5" customHeight="1">
      <c r="B537" s="33"/>
      <c r="C537" s="152" t="s">
        <v>979</v>
      </c>
      <c r="D537" s="152" t="s">
        <v>225</v>
      </c>
      <c r="E537" s="153" t="s">
        <v>980</v>
      </c>
      <c r="F537" s="154" t="s">
        <v>981</v>
      </c>
      <c r="G537" s="155" t="s">
        <v>335</v>
      </c>
      <c r="H537" s="156">
        <v>1</v>
      </c>
      <c r="I537" s="157"/>
      <c r="J537" s="158">
        <f>ROUND(I537*H537,1)</f>
        <v>0</v>
      </c>
      <c r="K537" s="154" t="s">
        <v>19</v>
      </c>
      <c r="L537" s="159"/>
      <c r="M537" s="160" t="s">
        <v>19</v>
      </c>
      <c r="N537" s="161" t="s">
        <v>43</v>
      </c>
      <c r="P537" s="136">
        <f>O537*H537</f>
        <v>0</v>
      </c>
      <c r="Q537" s="136">
        <v>1.95E-2</v>
      </c>
      <c r="R537" s="136">
        <f>Q537*H537</f>
        <v>1.95E-2</v>
      </c>
      <c r="S537" s="136">
        <v>0</v>
      </c>
      <c r="T537" s="136">
        <f>S537*H537</f>
        <v>0</v>
      </c>
      <c r="U537" s="137" t="s">
        <v>19</v>
      </c>
      <c r="AR537" s="138" t="s">
        <v>364</v>
      </c>
      <c r="AT537" s="138" t="s">
        <v>225</v>
      </c>
      <c r="AU537" s="138" t="s">
        <v>82</v>
      </c>
      <c r="AY537" s="18" t="s">
        <v>164</v>
      </c>
      <c r="BE537" s="139">
        <f>IF(N537="základní",J537,0)</f>
        <v>0</v>
      </c>
      <c r="BF537" s="139">
        <f>IF(N537="snížená",J537,0)</f>
        <v>0</v>
      </c>
      <c r="BG537" s="139">
        <f>IF(N537="zákl. přenesená",J537,0)</f>
        <v>0</v>
      </c>
      <c r="BH537" s="139">
        <f>IF(N537="sníž. přenesená",J537,0)</f>
        <v>0</v>
      </c>
      <c r="BI537" s="139">
        <f>IF(N537="nulová",J537,0)</f>
        <v>0</v>
      </c>
      <c r="BJ537" s="18" t="s">
        <v>80</v>
      </c>
      <c r="BK537" s="139">
        <f>ROUND(I537*H537,1)</f>
        <v>0</v>
      </c>
      <c r="BL537" s="18" t="s">
        <v>187</v>
      </c>
      <c r="BM537" s="138" t="s">
        <v>982</v>
      </c>
    </row>
    <row r="538" spans="2:65" s="1" customFormat="1" ht="16.5" customHeight="1">
      <c r="B538" s="33"/>
      <c r="C538" s="127" t="s">
        <v>983</v>
      </c>
      <c r="D538" s="127" t="s">
        <v>167</v>
      </c>
      <c r="E538" s="128" t="s">
        <v>984</v>
      </c>
      <c r="F538" s="129" t="s">
        <v>985</v>
      </c>
      <c r="G538" s="130" t="s">
        <v>335</v>
      </c>
      <c r="H538" s="131">
        <v>1</v>
      </c>
      <c r="I538" s="132"/>
      <c r="J538" s="133">
        <f>ROUND(I538*H538,1)</f>
        <v>0</v>
      </c>
      <c r="K538" s="129" t="s">
        <v>171</v>
      </c>
      <c r="L538" s="33"/>
      <c r="M538" s="134" t="s">
        <v>19</v>
      </c>
      <c r="N538" s="135" t="s">
        <v>43</v>
      </c>
      <c r="P538" s="136">
        <f>O538*H538</f>
        <v>0</v>
      </c>
      <c r="Q538" s="136">
        <v>0</v>
      </c>
      <c r="R538" s="136">
        <f>Q538*H538</f>
        <v>0</v>
      </c>
      <c r="S538" s="136">
        <v>0</v>
      </c>
      <c r="T538" s="136">
        <f>S538*H538</f>
        <v>0</v>
      </c>
      <c r="U538" s="137" t="s">
        <v>19</v>
      </c>
      <c r="AR538" s="138" t="s">
        <v>187</v>
      </c>
      <c r="AT538" s="138" t="s">
        <v>167</v>
      </c>
      <c r="AU538" s="138" t="s">
        <v>82</v>
      </c>
      <c r="AY538" s="18" t="s">
        <v>164</v>
      </c>
      <c r="BE538" s="139">
        <f>IF(N538="základní",J538,0)</f>
        <v>0</v>
      </c>
      <c r="BF538" s="139">
        <f>IF(N538="snížená",J538,0)</f>
        <v>0</v>
      </c>
      <c r="BG538" s="139">
        <f>IF(N538="zákl. přenesená",J538,0)</f>
        <v>0</v>
      </c>
      <c r="BH538" s="139">
        <f>IF(N538="sníž. přenesená",J538,0)</f>
        <v>0</v>
      </c>
      <c r="BI538" s="139">
        <f>IF(N538="nulová",J538,0)</f>
        <v>0</v>
      </c>
      <c r="BJ538" s="18" t="s">
        <v>80</v>
      </c>
      <c r="BK538" s="139">
        <f>ROUND(I538*H538,1)</f>
        <v>0</v>
      </c>
      <c r="BL538" s="18" t="s">
        <v>187</v>
      </c>
      <c r="BM538" s="138" t="s">
        <v>986</v>
      </c>
    </row>
    <row r="539" spans="2:65" s="1" customFormat="1" ht="11.25">
      <c r="B539" s="33"/>
      <c r="D539" s="140" t="s">
        <v>175</v>
      </c>
      <c r="F539" s="141" t="s">
        <v>987</v>
      </c>
      <c r="I539" s="142"/>
      <c r="L539" s="33"/>
      <c r="M539" s="143"/>
      <c r="U539" s="54"/>
      <c r="AT539" s="18" t="s">
        <v>175</v>
      </c>
      <c r="AU539" s="18" t="s">
        <v>82</v>
      </c>
    </row>
    <row r="540" spans="2:65" s="1" customFormat="1" ht="16.5" customHeight="1">
      <c r="B540" s="33"/>
      <c r="C540" s="152" t="s">
        <v>988</v>
      </c>
      <c r="D540" s="152" t="s">
        <v>225</v>
      </c>
      <c r="E540" s="153" t="s">
        <v>989</v>
      </c>
      <c r="F540" s="154" t="s">
        <v>990</v>
      </c>
      <c r="G540" s="155" t="s">
        <v>335</v>
      </c>
      <c r="H540" s="156">
        <v>1</v>
      </c>
      <c r="I540" s="157"/>
      <c r="J540" s="158">
        <f>ROUND(I540*H540,1)</f>
        <v>0</v>
      </c>
      <c r="K540" s="154" t="s">
        <v>171</v>
      </c>
      <c r="L540" s="159"/>
      <c r="M540" s="160" t="s">
        <v>19</v>
      </c>
      <c r="N540" s="161" t="s">
        <v>43</v>
      </c>
      <c r="P540" s="136">
        <f>O540*H540</f>
        <v>0</v>
      </c>
      <c r="Q540" s="136">
        <v>1.4999999999999999E-4</v>
      </c>
      <c r="R540" s="136">
        <f>Q540*H540</f>
        <v>1.4999999999999999E-4</v>
      </c>
      <c r="S540" s="136">
        <v>0</v>
      </c>
      <c r="T540" s="136">
        <f>S540*H540</f>
        <v>0</v>
      </c>
      <c r="U540" s="137" t="s">
        <v>19</v>
      </c>
      <c r="AR540" s="138" t="s">
        <v>364</v>
      </c>
      <c r="AT540" s="138" t="s">
        <v>225</v>
      </c>
      <c r="AU540" s="138" t="s">
        <v>82</v>
      </c>
      <c r="AY540" s="18" t="s">
        <v>164</v>
      </c>
      <c r="BE540" s="139">
        <f>IF(N540="základní",J540,0)</f>
        <v>0</v>
      </c>
      <c r="BF540" s="139">
        <f>IF(N540="snížená",J540,0)</f>
        <v>0</v>
      </c>
      <c r="BG540" s="139">
        <f>IF(N540="zákl. přenesená",J540,0)</f>
        <v>0</v>
      </c>
      <c r="BH540" s="139">
        <f>IF(N540="sníž. přenesená",J540,0)</f>
        <v>0</v>
      </c>
      <c r="BI540" s="139">
        <f>IF(N540="nulová",J540,0)</f>
        <v>0</v>
      </c>
      <c r="BJ540" s="18" t="s">
        <v>80</v>
      </c>
      <c r="BK540" s="139">
        <f>ROUND(I540*H540,1)</f>
        <v>0</v>
      </c>
      <c r="BL540" s="18" t="s">
        <v>187</v>
      </c>
      <c r="BM540" s="138" t="s">
        <v>991</v>
      </c>
    </row>
    <row r="541" spans="2:65" s="1" customFormat="1" ht="16.5" customHeight="1">
      <c r="B541" s="33"/>
      <c r="C541" s="127" t="s">
        <v>992</v>
      </c>
      <c r="D541" s="127" t="s">
        <v>167</v>
      </c>
      <c r="E541" s="128" t="s">
        <v>993</v>
      </c>
      <c r="F541" s="129" t="s">
        <v>994</v>
      </c>
      <c r="G541" s="130" t="s">
        <v>335</v>
      </c>
      <c r="H541" s="131">
        <v>1</v>
      </c>
      <c r="I541" s="132"/>
      <c r="J541" s="133">
        <f>ROUND(I541*H541,1)</f>
        <v>0</v>
      </c>
      <c r="K541" s="129" t="s">
        <v>171</v>
      </c>
      <c r="L541" s="33"/>
      <c r="M541" s="134" t="s">
        <v>19</v>
      </c>
      <c r="N541" s="135" t="s">
        <v>43</v>
      </c>
      <c r="P541" s="136">
        <f>O541*H541</f>
        <v>0</v>
      </c>
      <c r="Q541" s="136">
        <v>0</v>
      </c>
      <c r="R541" s="136">
        <f>Q541*H541</f>
        <v>0</v>
      </c>
      <c r="S541" s="136">
        <v>0</v>
      </c>
      <c r="T541" s="136">
        <f>S541*H541</f>
        <v>0</v>
      </c>
      <c r="U541" s="137" t="s">
        <v>19</v>
      </c>
      <c r="AR541" s="138" t="s">
        <v>187</v>
      </c>
      <c r="AT541" s="138" t="s">
        <v>167</v>
      </c>
      <c r="AU541" s="138" t="s">
        <v>82</v>
      </c>
      <c r="AY541" s="18" t="s">
        <v>164</v>
      </c>
      <c r="BE541" s="139">
        <f>IF(N541="základní",J541,0)</f>
        <v>0</v>
      </c>
      <c r="BF541" s="139">
        <f>IF(N541="snížená",J541,0)</f>
        <v>0</v>
      </c>
      <c r="BG541" s="139">
        <f>IF(N541="zákl. přenesená",J541,0)</f>
        <v>0</v>
      </c>
      <c r="BH541" s="139">
        <f>IF(N541="sníž. přenesená",J541,0)</f>
        <v>0</v>
      </c>
      <c r="BI541" s="139">
        <f>IF(N541="nulová",J541,0)</f>
        <v>0</v>
      </c>
      <c r="BJ541" s="18" t="s">
        <v>80</v>
      </c>
      <c r="BK541" s="139">
        <f>ROUND(I541*H541,1)</f>
        <v>0</v>
      </c>
      <c r="BL541" s="18" t="s">
        <v>187</v>
      </c>
      <c r="BM541" s="138" t="s">
        <v>995</v>
      </c>
    </row>
    <row r="542" spans="2:65" s="1" customFormat="1" ht="11.25">
      <c r="B542" s="33"/>
      <c r="D542" s="140" t="s">
        <v>175</v>
      </c>
      <c r="F542" s="141" t="s">
        <v>996</v>
      </c>
      <c r="I542" s="142"/>
      <c r="L542" s="33"/>
      <c r="M542" s="143"/>
      <c r="U542" s="54"/>
      <c r="AT542" s="18" t="s">
        <v>175</v>
      </c>
      <c r="AU542" s="18" t="s">
        <v>82</v>
      </c>
    </row>
    <row r="543" spans="2:65" s="1" customFormat="1" ht="16.5" customHeight="1">
      <c r="B543" s="33"/>
      <c r="C543" s="152" t="s">
        <v>997</v>
      </c>
      <c r="D543" s="152" t="s">
        <v>225</v>
      </c>
      <c r="E543" s="153" t="s">
        <v>998</v>
      </c>
      <c r="F543" s="154" t="s">
        <v>999</v>
      </c>
      <c r="G543" s="155" t="s">
        <v>335</v>
      </c>
      <c r="H543" s="156">
        <v>1</v>
      </c>
      <c r="I543" s="157"/>
      <c r="J543" s="158">
        <f>ROUND(I543*H543,1)</f>
        <v>0</v>
      </c>
      <c r="K543" s="154" t="s">
        <v>171</v>
      </c>
      <c r="L543" s="159"/>
      <c r="M543" s="160" t="s">
        <v>19</v>
      </c>
      <c r="N543" s="161" t="s">
        <v>43</v>
      </c>
      <c r="P543" s="136">
        <f>O543*H543</f>
        <v>0</v>
      </c>
      <c r="Q543" s="136">
        <v>1.4999999999999999E-4</v>
      </c>
      <c r="R543" s="136">
        <f>Q543*H543</f>
        <v>1.4999999999999999E-4</v>
      </c>
      <c r="S543" s="136">
        <v>0</v>
      </c>
      <c r="T543" s="136">
        <f>S543*H543</f>
        <v>0</v>
      </c>
      <c r="U543" s="137" t="s">
        <v>19</v>
      </c>
      <c r="AR543" s="138" t="s">
        <v>364</v>
      </c>
      <c r="AT543" s="138" t="s">
        <v>225</v>
      </c>
      <c r="AU543" s="138" t="s">
        <v>82</v>
      </c>
      <c r="AY543" s="18" t="s">
        <v>164</v>
      </c>
      <c r="BE543" s="139">
        <f>IF(N543="základní",J543,0)</f>
        <v>0</v>
      </c>
      <c r="BF543" s="139">
        <f>IF(N543="snížená",J543,0)</f>
        <v>0</v>
      </c>
      <c r="BG543" s="139">
        <f>IF(N543="zákl. přenesená",J543,0)</f>
        <v>0</v>
      </c>
      <c r="BH543" s="139">
        <f>IF(N543="sníž. přenesená",J543,0)</f>
        <v>0</v>
      </c>
      <c r="BI543" s="139">
        <f>IF(N543="nulová",J543,0)</f>
        <v>0</v>
      </c>
      <c r="BJ543" s="18" t="s">
        <v>80</v>
      </c>
      <c r="BK543" s="139">
        <f>ROUND(I543*H543,1)</f>
        <v>0</v>
      </c>
      <c r="BL543" s="18" t="s">
        <v>187</v>
      </c>
      <c r="BM543" s="138" t="s">
        <v>1000</v>
      </c>
    </row>
    <row r="544" spans="2:65" s="1" customFormat="1" ht="16.5" customHeight="1">
      <c r="B544" s="33"/>
      <c r="C544" s="127" t="s">
        <v>1001</v>
      </c>
      <c r="D544" s="127" t="s">
        <v>167</v>
      </c>
      <c r="E544" s="128" t="s">
        <v>1002</v>
      </c>
      <c r="F544" s="129" t="s">
        <v>1003</v>
      </c>
      <c r="G544" s="130" t="s">
        <v>335</v>
      </c>
      <c r="H544" s="131">
        <v>1</v>
      </c>
      <c r="I544" s="132"/>
      <c r="J544" s="133">
        <f>ROUND(I544*H544,1)</f>
        <v>0</v>
      </c>
      <c r="K544" s="129" t="s">
        <v>171</v>
      </c>
      <c r="L544" s="33"/>
      <c r="M544" s="134" t="s">
        <v>19</v>
      </c>
      <c r="N544" s="135" t="s">
        <v>43</v>
      </c>
      <c r="P544" s="136">
        <f>O544*H544</f>
        <v>0</v>
      </c>
      <c r="Q544" s="136">
        <v>0</v>
      </c>
      <c r="R544" s="136">
        <f>Q544*H544</f>
        <v>0</v>
      </c>
      <c r="S544" s="136">
        <v>0</v>
      </c>
      <c r="T544" s="136">
        <f>S544*H544</f>
        <v>0</v>
      </c>
      <c r="U544" s="137" t="s">
        <v>19</v>
      </c>
      <c r="AR544" s="138" t="s">
        <v>187</v>
      </c>
      <c r="AT544" s="138" t="s">
        <v>167</v>
      </c>
      <c r="AU544" s="138" t="s">
        <v>82</v>
      </c>
      <c r="AY544" s="18" t="s">
        <v>164</v>
      </c>
      <c r="BE544" s="139">
        <f>IF(N544="základní",J544,0)</f>
        <v>0</v>
      </c>
      <c r="BF544" s="139">
        <f>IF(N544="snížená",J544,0)</f>
        <v>0</v>
      </c>
      <c r="BG544" s="139">
        <f>IF(N544="zákl. přenesená",J544,0)</f>
        <v>0</v>
      </c>
      <c r="BH544" s="139">
        <f>IF(N544="sníž. přenesená",J544,0)</f>
        <v>0</v>
      </c>
      <c r="BI544" s="139">
        <f>IF(N544="nulová",J544,0)</f>
        <v>0</v>
      </c>
      <c r="BJ544" s="18" t="s">
        <v>80</v>
      </c>
      <c r="BK544" s="139">
        <f>ROUND(I544*H544,1)</f>
        <v>0</v>
      </c>
      <c r="BL544" s="18" t="s">
        <v>187</v>
      </c>
      <c r="BM544" s="138" t="s">
        <v>1004</v>
      </c>
    </row>
    <row r="545" spans="2:65" s="1" customFormat="1" ht="11.25">
      <c r="B545" s="33"/>
      <c r="D545" s="140" t="s">
        <v>175</v>
      </c>
      <c r="F545" s="141" t="s">
        <v>1005</v>
      </c>
      <c r="I545" s="142"/>
      <c r="L545" s="33"/>
      <c r="M545" s="143"/>
      <c r="U545" s="54"/>
      <c r="AT545" s="18" t="s">
        <v>175</v>
      </c>
      <c r="AU545" s="18" t="s">
        <v>82</v>
      </c>
    </row>
    <row r="546" spans="2:65" s="1" customFormat="1" ht="16.5" customHeight="1">
      <c r="B546" s="33"/>
      <c r="C546" s="152" t="s">
        <v>1006</v>
      </c>
      <c r="D546" s="152" t="s">
        <v>225</v>
      </c>
      <c r="E546" s="153" t="s">
        <v>1007</v>
      </c>
      <c r="F546" s="154" t="s">
        <v>1008</v>
      </c>
      <c r="G546" s="155" t="s">
        <v>335</v>
      </c>
      <c r="H546" s="156">
        <v>1</v>
      </c>
      <c r="I546" s="157"/>
      <c r="J546" s="158">
        <f>ROUND(I546*H546,1)</f>
        <v>0</v>
      </c>
      <c r="K546" s="154" t="s">
        <v>171</v>
      </c>
      <c r="L546" s="159"/>
      <c r="M546" s="160" t="s">
        <v>19</v>
      </c>
      <c r="N546" s="161" t="s">
        <v>43</v>
      </c>
      <c r="P546" s="136">
        <f>O546*H546</f>
        <v>0</v>
      </c>
      <c r="Q546" s="136">
        <v>2.2000000000000001E-3</v>
      </c>
      <c r="R546" s="136">
        <f>Q546*H546</f>
        <v>2.2000000000000001E-3</v>
      </c>
      <c r="S546" s="136">
        <v>0</v>
      </c>
      <c r="T546" s="136">
        <f>S546*H546</f>
        <v>0</v>
      </c>
      <c r="U546" s="137" t="s">
        <v>19</v>
      </c>
      <c r="AR546" s="138" t="s">
        <v>364</v>
      </c>
      <c r="AT546" s="138" t="s">
        <v>225</v>
      </c>
      <c r="AU546" s="138" t="s">
        <v>82</v>
      </c>
      <c r="AY546" s="18" t="s">
        <v>164</v>
      </c>
      <c r="BE546" s="139">
        <f>IF(N546="základní",J546,0)</f>
        <v>0</v>
      </c>
      <c r="BF546" s="139">
        <f>IF(N546="snížená",J546,0)</f>
        <v>0</v>
      </c>
      <c r="BG546" s="139">
        <f>IF(N546="zákl. přenesená",J546,0)</f>
        <v>0</v>
      </c>
      <c r="BH546" s="139">
        <f>IF(N546="sníž. přenesená",J546,0)</f>
        <v>0</v>
      </c>
      <c r="BI546" s="139">
        <f>IF(N546="nulová",J546,0)</f>
        <v>0</v>
      </c>
      <c r="BJ546" s="18" t="s">
        <v>80</v>
      </c>
      <c r="BK546" s="139">
        <f>ROUND(I546*H546,1)</f>
        <v>0</v>
      </c>
      <c r="BL546" s="18" t="s">
        <v>187</v>
      </c>
      <c r="BM546" s="138" t="s">
        <v>1009</v>
      </c>
    </row>
    <row r="547" spans="2:65" s="1" customFormat="1" ht="24.2" customHeight="1">
      <c r="B547" s="33"/>
      <c r="C547" s="127" t="s">
        <v>1010</v>
      </c>
      <c r="D547" s="127" t="s">
        <v>167</v>
      </c>
      <c r="E547" s="128" t="s">
        <v>1011</v>
      </c>
      <c r="F547" s="129" t="s">
        <v>1012</v>
      </c>
      <c r="G547" s="130" t="s">
        <v>200</v>
      </c>
      <c r="H547" s="131">
        <v>6.8000000000000005E-2</v>
      </c>
      <c r="I547" s="132"/>
      <c r="J547" s="133">
        <f>ROUND(I547*H547,1)</f>
        <v>0</v>
      </c>
      <c r="K547" s="129" t="s">
        <v>171</v>
      </c>
      <c r="L547" s="33"/>
      <c r="M547" s="134" t="s">
        <v>19</v>
      </c>
      <c r="N547" s="135" t="s">
        <v>43</v>
      </c>
      <c r="P547" s="136">
        <f>O547*H547</f>
        <v>0</v>
      </c>
      <c r="Q547" s="136">
        <v>0</v>
      </c>
      <c r="R547" s="136">
        <f>Q547*H547</f>
        <v>0</v>
      </c>
      <c r="S547" s="136">
        <v>0</v>
      </c>
      <c r="T547" s="136">
        <f>S547*H547</f>
        <v>0</v>
      </c>
      <c r="U547" s="137" t="s">
        <v>19</v>
      </c>
      <c r="AR547" s="138" t="s">
        <v>187</v>
      </c>
      <c r="AT547" s="138" t="s">
        <v>167</v>
      </c>
      <c r="AU547" s="138" t="s">
        <v>82</v>
      </c>
      <c r="AY547" s="18" t="s">
        <v>164</v>
      </c>
      <c r="BE547" s="139">
        <f>IF(N547="základní",J547,0)</f>
        <v>0</v>
      </c>
      <c r="BF547" s="139">
        <f>IF(N547="snížená",J547,0)</f>
        <v>0</v>
      </c>
      <c r="BG547" s="139">
        <f>IF(N547="zákl. přenesená",J547,0)</f>
        <v>0</v>
      </c>
      <c r="BH547" s="139">
        <f>IF(N547="sníž. přenesená",J547,0)</f>
        <v>0</v>
      </c>
      <c r="BI547" s="139">
        <f>IF(N547="nulová",J547,0)</f>
        <v>0</v>
      </c>
      <c r="BJ547" s="18" t="s">
        <v>80</v>
      </c>
      <c r="BK547" s="139">
        <f>ROUND(I547*H547,1)</f>
        <v>0</v>
      </c>
      <c r="BL547" s="18" t="s">
        <v>187</v>
      </c>
      <c r="BM547" s="138" t="s">
        <v>1013</v>
      </c>
    </row>
    <row r="548" spans="2:65" s="1" customFormat="1" ht="11.25">
      <c r="B548" s="33"/>
      <c r="D548" s="140" t="s">
        <v>175</v>
      </c>
      <c r="F548" s="141" t="s">
        <v>1014</v>
      </c>
      <c r="I548" s="142"/>
      <c r="L548" s="33"/>
      <c r="M548" s="143"/>
      <c r="U548" s="54"/>
      <c r="AT548" s="18" t="s">
        <v>175</v>
      </c>
      <c r="AU548" s="18" t="s">
        <v>82</v>
      </c>
    </row>
    <row r="549" spans="2:65" s="11" customFormat="1" ht="22.9" customHeight="1">
      <c r="B549" s="115"/>
      <c r="D549" s="116" t="s">
        <v>71</v>
      </c>
      <c r="E549" s="125" t="s">
        <v>1015</v>
      </c>
      <c r="F549" s="125" t="s">
        <v>1016</v>
      </c>
      <c r="I549" s="118"/>
      <c r="J549" s="126">
        <f>BK549</f>
        <v>0</v>
      </c>
      <c r="L549" s="115"/>
      <c r="M549" s="120"/>
      <c r="P549" s="121">
        <f>SUM(P550:P555)</f>
        <v>0</v>
      </c>
      <c r="R549" s="121">
        <f>SUM(R550:R555)</f>
        <v>1.4471999999999999E-2</v>
      </c>
      <c r="T549" s="121">
        <f>SUM(T550:T555)</f>
        <v>0</v>
      </c>
      <c r="U549" s="122"/>
      <c r="AR549" s="116" t="s">
        <v>82</v>
      </c>
      <c r="AT549" s="123" t="s">
        <v>71</v>
      </c>
      <c r="AU549" s="123" t="s">
        <v>80</v>
      </c>
      <c r="AY549" s="116" t="s">
        <v>164</v>
      </c>
      <c r="BK549" s="124">
        <f>SUM(BK550:BK555)</f>
        <v>0</v>
      </c>
    </row>
    <row r="550" spans="2:65" s="1" customFormat="1" ht="16.5" customHeight="1">
      <c r="B550" s="33"/>
      <c r="C550" s="127" t="s">
        <v>1017</v>
      </c>
      <c r="D550" s="127" t="s">
        <v>167</v>
      </c>
      <c r="E550" s="128" t="s">
        <v>1018</v>
      </c>
      <c r="F550" s="129" t="s">
        <v>1019</v>
      </c>
      <c r="G550" s="130" t="s">
        <v>170</v>
      </c>
      <c r="H550" s="131">
        <v>1.44</v>
      </c>
      <c r="I550" s="132"/>
      <c r="J550" s="133">
        <f>ROUND(I550*H550,1)</f>
        <v>0</v>
      </c>
      <c r="K550" s="129" t="s">
        <v>171</v>
      </c>
      <c r="L550" s="33"/>
      <c r="M550" s="134" t="s">
        <v>19</v>
      </c>
      <c r="N550" s="135" t="s">
        <v>43</v>
      </c>
      <c r="P550" s="136">
        <f>O550*H550</f>
        <v>0</v>
      </c>
      <c r="Q550" s="136">
        <v>5.0000000000000002E-5</v>
      </c>
      <c r="R550" s="136">
        <f>Q550*H550</f>
        <v>7.2000000000000002E-5</v>
      </c>
      <c r="S550" s="136">
        <v>0</v>
      </c>
      <c r="T550" s="136">
        <f>S550*H550</f>
        <v>0</v>
      </c>
      <c r="U550" s="137" t="s">
        <v>19</v>
      </c>
      <c r="AR550" s="138" t="s">
        <v>187</v>
      </c>
      <c r="AT550" s="138" t="s">
        <v>167</v>
      </c>
      <c r="AU550" s="138" t="s">
        <v>82</v>
      </c>
      <c r="AY550" s="18" t="s">
        <v>164</v>
      </c>
      <c r="BE550" s="139">
        <f>IF(N550="základní",J550,0)</f>
        <v>0</v>
      </c>
      <c r="BF550" s="139">
        <f>IF(N550="snížená",J550,0)</f>
        <v>0</v>
      </c>
      <c r="BG550" s="139">
        <f>IF(N550="zákl. přenesená",J550,0)</f>
        <v>0</v>
      </c>
      <c r="BH550" s="139">
        <f>IF(N550="sníž. přenesená",J550,0)</f>
        <v>0</v>
      </c>
      <c r="BI550" s="139">
        <f>IF(N550="nulová",J550,0)</f>
        <v>0</v>
      </c>
      <c r="BJ550" s="18" t="s">
        <v>80</v>
      </c>
      <c r="BK550" s="139">
        <f>ROUND(I550*H550,1)</f>
        <v>0</v>
      </c>
      <c r="BL550" s="18" t="s">
        <v>187</v>
      </c>
      <c r="BM550" s="138" t="s">
        <v>1020</v>
      </c>
    </row>
    <row r="551" spans="2:65" s="1" customFormat="1" ht="11.25">
      <c r="B551" s="33"/>
      <c r="D551" s="140" t="s">
        <v>175</v>
      </c>
      <c r="F551" s="141" t="s">
        <v>1021</v>
      </c>
      <c r="I551" s="142"/>
      <c r="L551" s="33"/>
      <c r="M551" s="143"/>
      <c r="U551" s="54"/>
      <c r="AT551" s="18" t="s">
        <v>175</v>
      </c>
      <c r="AU551" s="18" t="s">
        <v>82</v>
      </c>
    </row>
    <row r="552" spans="2:65" s="12" customFormat="1" ht="11.25">
      <c r="B552" s="144"/>
      <c r="D552" s="145" t="s">
        <v>177</v>
      </c>
      <c r="E552" s="146" t="s">
        <v>19</v>
      </c>
      <c r="F552" s="147" t="s">
        <v>433</v>
      </c>
      <c r="H552" s="148">
        <v>1.44</v>
      </c>
      <c r="I552" s="149"/>
      <c r="L552" s="144"/>
      <c r="M552" s="150"/>
      <c r="U552" s="151"/>
      <c r="AT552" s="146" t="s">
        <v>177</v>
      </c>
      <c r="AU552" s="146" t="s">
        <v>82</v>
      </c>
      <c r="AV552" s="12" t="s">
        <v>82</v>
      </c>
      <c r="AW552" s="12" t="s">
        <v>33</v>
      </c>
      <c r="AX552" s="12" t="s">
        <v>80</v>
      </c>
      <c r="AY552" s="146" t="s">
        <v>164</v>
      </c>
    </row>
    <row r="553" spans="2:65" s="1" customFormat="1" ht="16.5" customHeight="1">
      <c r="B553" s="33"/>
      <c r="C553" s="152" t="s">
        <v>1022</v>
      </c>
      <c r="D553" s="152" t="s">
        <v>225</v>
      </c>
      <c r="E553" s="153" t="s">
        <v>1023</v>
      </c>
      <c r="F553" s="154" t="s">
        <v>1024</v>
      </c>
      <c r="G553" s="155" t="s">
        <v>170</v>
      </c>
      <c r="H553" s="156">
        <v>1.44</v>
      </c>
      <c r="I553" s="157"/>
      <c r="J553" s="158">
        <f>ROUND(I553*H553,1)</f>
        <v>0</v>
      </c>
      <c r="K553" s="154" t="s">
        <v>171</v>
      </c>
      <c r="L553" s="159"/>
      <c r="M553" s="160" t="s">
        <v>19</v>
      </c>
      <c r="N553" s="161" t="s">
        <v>43</v>
      </c>
      <c r="P553" s="136">
        <f>O553*H553</f>
        <v>0</v>
      </c>
      <c r="Q553" s="136">
        <v>0.01</v>
      </c>
      <c r="R553" s="136">
        <f>Q553*H553</f>
        <v>1.44E-2</v>
      </c>
      <c r="S553" s="136">
        <v>0</v>
      </c>
      <c r="T553" s="136">
        <f>S553*H553</f>
        <v>0</v>
      </c>
      <c r="U553" s="137" t="s">
        <v>19</v>
      </c>
      <c r="AR553" s="138" t="s">
        <v>364</v>
      </c>
      <c r="AT553" s="138" t="s">
        <v>225</v>
      </c>
      <c r="AU553" s="138" t="s">
        <v>82</v>
      </c>
      <c r="AY553" s="18" t="s">
        <v>164</v>
      </c>
      <c r="BE553" s="139">
        <f>IF(N553="základní",J553,0)</f>
        <v>0</v>
      </c>
      <c r="BF553" s="139">
        <f>IF(N553="snížená",J553,0)</f>
        <v>0</v>
      </c>
      <c r="BG553" s="139">
        <f>IF(N553="zákl. přenesená",J553,0)</f>
        <v>0</v>
      </c>
      <c r="BH553" s="139">
        <f>IF(N553="sníž. přenesená",J553,0)</f>
        <v>0</v>
      </c>
      <c r="BI553" s="139">
        <f>IF(N553="nulová",J553,0)</f>
        <v>0</v>
      </c>
      <c r="BJ553" s="18" t="s">
        <v>80</v>
      </c>
      <c r="BK553" s="139">
        <f>ROUND(I553*H553,1)</f>
        <v>0</v>
      </c>
      <c r="BL553" s="18" t="s">
        <v>187</v>
      </c>
      <c r="BM553" s="138" t="s">
        <v>1025</v>
      </c>
    </row>
    <row r="554" spans="2:65" s="1" customFormat="1" ht="24.2" customHeight="1">
      <c r="B554" s="33"/>
      <c r="C554" s="127" t="s">
        <v>1026</v>
      </c>
      <c r="D554" s="127" t="s">
        <v>167</v>
      </c>
      <c r="E554" s="128" t="s">
        <v>1027</v>
      </c>
      <c r="F554" s="129" t="s">
        <v>1028</v>
      </c>
      <c r="G554" s="130" t="s">
        <v>200</v>
      </c>
      <c r="H554" s="131">
        <v>1.4E-2</v>
      </c>
      <c r="I554" s="132"/>
      <c r="J554" s="133">
        <f>ROUND(I554*H554,1)</f>
        <v>0</v>
      </c>
      <c r="K554" s="129" t="s">
        <v>171</v>
      </c>
      <c r="L554" s="33"/>
      <c r="M554" s="134" t="s">
        <v>19</v>
      </c>
      <c r="N554" s="135" t="s">
        <v>43</v>
      </c>
      <c r="P554" s="136">
        <f>O554*H554</f>
        <v>0</v>
      </c>
      <c r="Q554" s="136">
        <v>0</v>
      </c>
      <c r="R554" s="136">
        <f>Q554*H554</f>
        <v>0</v>
      </c>
      <c r="S554" s="136">
        <v>0</v>
      </c>
      <c r="T554" s="136">
        <f>S554*H554</f>
        <v>0</v>
      </c>
      <c r="U554" s="137" t="s">
        <v>19</v>
      </c>
      <c r="AR554" s="138" t="s">
        <v>187</v>
      </c>
      <c r="AT554" s="138" t="s">
        <v>167</v>
      </c>
      <c r="AU554" s="138" t="s">
        <v>82</v>
      </c>
      <c r="AY554" s="18" t="s">
        <v>164</v>
      </c>
      <c r="BE554" s="139">
        <f>IF(N554="základní",J554,0)</f>
        <v>0</v>
      </c>
      <c r="BF554" s="139">
        <f>IF(N554="snížená",J554,0)</f>
        <v>0</v>
      </c>
      <c r="BG554" s="139">
        <f>IF(N554="zákl. přenesená",J554,0)</f>
        <v>0</v>
      </c>
      <c r="BH554" s="139">
        <f>IF(N554="sníž. přenesená",J554,0)</f>
        <v>0</v>
      </c>
      <c r="BI554" s="139">
        <f>IF(N554="nulová",J554,0)</f>
        <v>0</v>
      </c>
      <c r="BJ554" s="18" t="s">
        <v>80</v>
      </c>
      <c r="BK554" s="139">
        <f>ROUND(I554*H554,1)</f>
        <v>0</v>
      </c>
      <c r="BL554" s="18" t="s">
        <v>187</v>
      </c>
      <c r="BM554" s="138" t="s">
        <v>1029</v>
      </c>
    </row>
    <row r="555" spans="2:65" s="1" customFormat="1" ht="11.25">
      <c r="B555" s="33"/>
      <c r="D555" s="140" t="s">
        <v>175</v>
      </c>
      <c r="F555" s="141" t="s">
        <v>1030</v>
      </c>
      <c r="I555" s="142"/>
      <c r="L555" s="33"/>
      <c r="M555" s="143"/>
      <c r="U555" s="54"/>
      <c r="AT555" s="18" t="s">
        <v>175</v>
      </c>
      <c r="AU555" s="18" t="s">
        <v>82</v>
      </c>
    </row>
    <row r="556" spans="2:65" s="11" customFormat="1" ht="22.9" customHeight="1">
      <c r="B556" s="115"/>
      <c r="D556" s="116" t="s">
        <v>71</v>
      </c>
      <c r="E556" s="125" t="s">
        <v>1031</v>
      </c>
      <c r="F556" s="125" t="s">
        <v>1032</v>
      </c>
      <c r="I556" s="118"/>
      <c r="J556" s="126">
        <f>BK556</f>
        <v>0</v>
      </c>
      <c r="L556" s="115"/>
      <c r="M556" s="120"/>
      <c r="P556" s="121">
        <f>SUM(P557:P586)</f>
        <v>0</v>
      </c>
      <c r="R556" s="121">
        <f>SUM(R557:R586)</f>
        <v>0.46867119999999995</v>
      </c>
      <c r="T556" s="121">
        <f>SUM(T557:T586)</f>
        <v>0</v>
      </c>
      <c r="U556" s="122"/>
      <c r="AR556" s="116" t="s">
        <v>82</v>
      </c>
      <c r="AT556" s="123" t="s">
        <v>71</v>
      </c>
      <c r="AU556" s="123" t="s">
        <v>80</v>
      </c>
      <c r="AY556" s="116" t="s">
        <v>164</v>
      </c>
      <c r="BK556" s="124">
        <f>SUM(BK557:BK586)</f>
        <v>0</v>
      </c>
    </row>
    <row r="557" spans="2:65" s="1" customFormat="1" ht="16.5" customHeight="1">
      <c r="B557" s="33"/>
      <c r="C557" s="127" t="s">
        <v>1033</v>
      </c>
      <c r="D557" s="127" t="s">
        <v>167</v>
      </c>
      <c r="E557" s="128" t="s">
        <v>1034</v>
      </c>
      <c r="F557" s="129" t="s">
        <v>1035</v>
      </c>
      <c r="G557" s="130" t="s">
        <v>170</v>
      </c>
      <c r="H557" s="131">
        <v>12.16</v>
      </c>
      <c r="I557" s="132"/>
      <c r="J557" s="133">
        <f>ROUND(I557*H557,1)</f>
        <v>0</v>
      </c>
      <c r="K557" s="129" t="s">
        <v>171</v>
      </c>
      <c r="L557" s="33"/>
      <c r="M557" s="134" t="s">
        <v>19</v>
      </c>
      <c r="N557" s="135" t="s">
        <v>43</v>
      </c>
      <c r="P557" s="136">
        <f>O557*H557</f>
        <v>0</v>
      </c>
      <c r="Q557" s="136">
        <v>0</v>
      </c>
      <c r="R557" s="136">
        <f>Q557*H557</f>
        <v>0</v>
      </c>
      <c r="S557" s="136">
        <v>0</v>
      </c>
      <c r="T557" s="136">
        <f>S557*H557</f>
        <v>0</v>
      </c>
      <c r="U557" s="137" t="s">
        <v>19</v>
      </c>
      <c r="AR557" s="138" t="s">
        <v>187</v>
      </c>
      <c r="AT557" s="138" t="s">
        <v>167</v>
      </c>
      <c r="AU557" s="138" t="s">
        <v>82</v>
      </c>
      <c r="AY557" s="18" t="s">
        <v>164</v>
      </c>
      <c r="BE557" s="139">
        <f>IF(N557="základní",J557,0)</f>
        <v>0</v>
      </c>
      <c r="BF557" s="139">
        <f>IF(N557="snížená",J557,0)</f>
        <v>0</v>
      </c>
      <c r="BG557" s="139">
        <f>IF(N557="zákl. přenesená",J557,0)</f>
        <v>0</v>
      </c>
      <c r="BH557" s="139">
        <f>IF(N557="sníž. přenesená",J557,0)</f>
        <v>0</v>
      </c>
      <c r="BI557" s="139">
        <f>IF(N557="nulová",J557,0)</f>
        <v>0</v>
      </c>
      <c r="BJ557" s="18" t="s">
        <v>80</v>
      </c>
      <c r="BK557" s="139">
        <f>ROUND(I557*H557,1)</f>
        <v>0</v>
      </c>
      <c r="BL557" s="18" t="s">
        <v>187</v>
      </c>
      <c r="BM557" s="138" t="s">
        <v>1036</v>
      </c>
    </row>
    <row r="558" spans="2:65" s="1" customFormat="1" ht="11.25">
      <c r="B558" s="33"/>
      <c r="D558" s="140" t="s">
        <v>175</v>
      </c>
      <c r="F558" s="141" t="s">
        <v>1037</v>
      </c>
      <c r="I558" s="142"/>
      <c r="L558" s="33"/>
      <c r="M558" s="143"/>
      <c r="U558" s="54"/>
      <c r="AT558" s="18" t="s">
        <v>175</v>
      </c>
      <c r="AU558" s="18" t="s">
        <v>82</v>
      </c>
    </row>
    <row r="559" spans="2:65" s="12" customFormat="1" ht="11.25">
      <c r="B559" s="144"/>
      <c r="D559" s="145" t="s">
        <v>177</v>
      </c>
      <c r="E559" s="146" t="s">
        <v>19</v>
      </c>
      <c r="F559" s="147" t="s">
        <v>545</v>
      </c>
      <c r="H559" s="148">
        <v>12.16</v>
      </c>
      <c r="I559" s="149"/>
      <c r="L559" s="144"/>
      <c r="M559" s="150"/>
      <c r="U559" s="151"/>
      <c r="AT559" s="146" t="s">
        <v>177</v>
      </c>
      <c r="AU559" s="146" t="s">
        <v>82</v>
      </c>
      <c r="AV559" s="12" t="s">
        <v>82</v>
      </c>
      <c r="AW559" s="12" t="s">
        <v>33</v>
      </c>
      <c r="AX559" s="12" t="s">
        <v>80</v>
      </c>
      <c r="AY559" s="146" t="s">
        <v>164</v>
      </c>
    </row>
    <row r="560" spans="2:65" s="1" customFormat="1" ht="16.5" customHeight="1">
      <c r="B560" s="33"/>
      <c r="C560" s="127" t="s">
        <v>1038</v>
      </c>
      <c r="D560" s="127" t="s">
        <v>167</v>
      </c>
      <c r="E560" s="128" t="s">
        <v>1039</v>
      </c>
      <c r="F560" s="129" t="s">
        <v>1040</v>
      </c>
      <c r="G560" s="130" t="s">
        <v>170</v>
      </c>
      <c r="H560" s="131">
        <v>12.16</v>
      </c>
      <c r="I560" s="132"/>
      <c r="J560" s="133">
        <f>ROUND(I560*H560,1)</f>
        <v>0</v>
      </c>
      <c r="K560" s="129" t="s">
        <v>171</v>
      </c>
      <c r="L560" s="33"/>
      <c r="M560" s="134" t="s">
        <v>19</v>
      </c>
      <c r="N560" s="135" t="s">
        <v>43</v>
      </c>
      <c r="P560" s="136">
        <f>O560*H560</f>
        <v>0</v>
      </c>
      <c r="Q560" s="136">
        <v>0</v>
      </c>
      <c r="R560" s="136">
        <f>Q560*H560</f>
        <v>0</v>
      </c>
      <c r="S560" s="136">
        <v>0</v>
      </c>
      <c r="T560" s="136">
        <f>S560*H560</f>
        <v>0</v>
      </c>
      <c r="U560" s="137" t="s">
        <v>19</v>
      </c>
      <c r="AR560" s="138" t="s">
        <v>187</v>
      </c>
      <c r="AT560" s="138" t="s">
        <v>167</v>
      </c>
      <c r="AU560" s="138" t="s">
        <v>82</v>
      </c>
      <c r="AY560" s="18" t="s">
        <v>164</v>
      </c>
      <c r="BE560" s="139">
        <f>IF(N560="základní",J560,0)</f>
        <v>0</v>
      </c>
      <c r="BF560" s="139">
        <f>IF(N560="snížená",J560,0)</f>
        <v>0</v>
      </c>
      <c r="BG560" s="139">
        <f>IF(N560="zákl. přenesená",J560,0)</f>
        <v>0</v>
      </c>
      <c r="BH560" s="139">
        <f>IF(N560="sníž. přenesená",J560,0)</f>
        <v>0</v>
      </c>
      <c r="BI560" s="139">
        <f>IF(N560="nulová",J560,0)</f>
        <v>0</v>
      </c>
      <c r="BJ560" s="18" t="s">
        <v>80</v>
      </c>
      <c r="BK560" s="139">
        <f>ROUND(I560*H560,1)</f>
        <v>0</v>
      </c>
      <c r="BL560" s="18" t="s">
        <v>187</v>
      </c>
      <c r="BM560" s="138" t="s">
        <v>1041</v>
      </c>
    </row>
    <row r="561" spans="2:65" s="1" customFormat="1" ht="11.25">
      <c r="B561" s="33"/>
      <c r="D561" s="140" t="s">
        <v>175</v>
      </c>
      <c r="F561" s="141" t="s">
        <v>1042</v>
      </c>
      <c r="I561" s="142"/>
      <c r="L561" s="33"/>
      <c r="M561" s="143"/>
      <c r="U561" s="54"/>
      <c r="AT561" s="18" t="s">
        <v>175</v>
      </c>
      <c r="AU561" s="18" t="s">
        <v>82</v>
      </c>
    </row>
    <row r="562" spans="2:65" s="1" customFormat="1" ht="16.5" customHeight="1">
      <c r="B562" s="33"/>
      <c r="C562" s="127" t="s">
        <v>1043</v>
      </c>
      <c r="D562" s="127" t="s">
        <v>167</v>
      </c>
      <c r="E562" s="128" t="s">
        <v>1044</v>
      </c>
      <c r="F562" s="129" t="s">
        <v>1045</v>
      </c>
      <c r="G562" s="130" t="s">
        <v>170</v>
      </c>
      <c r="H562" s="131">
        <v>12.16</v>
      </c>
      <c r="I562" s="132"/>
      <c r="J562" s="133">
        <f>ROUND(I562*H562,1)</f>
        <v>0</v>
      </c>
      <c r="K562" s="129" t="s">
        <v>171</v>
      </c>
      <c r="L562" s="33"/>
      <c r="M562" s="134" t="s">
        <v>19</v>
      </c>
      <c r="N562" s="135" t="s">
        <v>43</v>
      </c>
      <c r="P562" s="136">
        <f>O562*H562</f>
        <v>0</v>
      </c>
      <c r="Q562" s="136">
        <v>2.9999999999999997E-4</v>
      </c>
      <c r="R562" s="136">
        <f>Q562*H562</f>
        <v>3.6479999999999998E-3</v>
      </c>
      <c r="S562" s="136">
        <v>0</v>
      </c>
      <c r="T562" s="136">
        <f>S562*H562</f>
        <v>0</v>
      </c>
      <c r="U562" s="137" t="s">
        <v>19</v>
      </c>
      <c r="AR562" s="138" t="s">
        <v>187</v>
      </c>
      <c r="AT562" s="138" t="s">
        <v>167</v>
      </c>
      <c r="AU562" s="138" t="s">
        <v>82</v>
      </c>
      <c r="AY562" s="18" t="s">
        <v>164</v>
      </c>
      <c r="BE562" s="139">
        <f>IF(N562="základní",J562,0)</f>
        <v>0</v>
      </c>
      <c r="BF562" s="139">
        <f>IF(N562="snížená",J562,0)</f>
        <v>0</v>
      </c>
      <c r="BG562" s="139">
        <f>IF(N562="zákl. přenesená",J562,0)</f>
        <v>0</v>
      </c>
      <c r="BH562" s="139">
        <f>IF(N562="sníž. přenesená",J562,0)</f>
        <v>0</v>
      </c>
      <c r="BI562" s="139">
        <f>IF(N562="nulová",J562,0)</f>
        <v>0</v>
      </c>
      <c r="BJ562" s="18" t="s">
        <v>80</v>
      </c>
      <c r="BK562" s="139">
        <f>ROUND(I562*H562,1)</f>
        <v>0</v>
      </c>
      <c r="BL562" s="18" t="s">
        <v>187</v>
      </c>
      <c r="BM562" s="138" t="s">
        <v>1046</v>
      </c>
    </row>
    <row r="563" spans="2:65" s="1" customFormat="1" ht="11.25">
      <c r="B563" s="33"/>
      <c r="D563" s="140" t="s">
        <v>175</v>
      </c>
      <c r="F563" s="141" t="s">
        <v>1047</v>
      </c>
      <c r="I563" s="142"/>
      <c r="L563" s="33"/>
      <c r="M563" s="143"/>
      <c r="U563" s="54"/>
      <c r="AT563" s="18" t="s">
        <v>175</v>
      </c>
      <c r="AU563" s="18" t="s">
        <v>82</v>
      </c>
    </row>
    <row r="564" spans="2:65" s="1" customFormat="1" ht="21.75" customHeight="1">
      <c r="B564" s="33"/>
      <c r="C564" s="127" t="s">
        <v>1048</v>
      </c>
      <c r="D564" s="127" t="s">
        <v>167</v>
      </c>
      <c r="E564" s="128" t="s">
        <v>1049</v>
      </c>
      <c r="F564" s="129" t="s">
        <v>1050</v>
      </c>
      <c r="G564" s="130" t="s">
        <v>170</v>
      </c>
      <c r="H564" s="131">
        <v>12.16</v>
      </c>
      <c r="I564" s="132"/>
      <c r="J564" s="133">
        <f>ROUND(I564*H564,1)</f>
        <v>0</v>
      </c>
      <c r="K564" s="129" t="s">
        <v>171</v>
      </c>
      <c r="L564" s="33"/>
      <c r="M564" s="134" t="s">
        <v>19</v>
      </c>
      <c r="N564" s="135" t="s">
        <v>43</v>
      </c>
      <c r="P564" s="136">
        <f>O564*H564</f>
        <v>0</v>
      </c>
      <c r="Q564" s="136">
        <v>4.4999999999999997E-3</v>
      </c>
      <c r="R564" s="136">
        <f>Q564*H564</f>
        <v>5.4719999999999998E-2</v>
      </c>
      <c r="S564" s="136">
        <v>0</v>
      </c>
      <c r="T564" s="136">
        <f>S564*H564</f>
        <v>0</v>
      </c>
      <c r="U564" s="137" t="s">
        <v>19</v>
      </c>
      <c r="AR564" s="138" t="s">
        <v>187</v>
      </c>
      <c r="AT564" s="138" t="s">
        <v>167</v>
      </c>
      <c r="AU564" s="138" t="s">
        <v>82</v>
      </c>
      <c r="AY564" s="18" t="s">
        <v>164</v>
      </c>
      <c r="BE564" s="139">
        <f>IF(N564="základní",J564,0)</f>
        <v>0</v>
      </c>
      <c r="BF564" s="139">
        <f>IF(N564="snížená",J564,0)</f>
        <v>0</v>
      </c>
      <c r="BG564" s="139">
        <f>IF(N564="zákl. přenesená",J564,0)</f>
        <v>0</v>
      </c>
      <c r="BH564" s="139">
        <f>IF(N564="sníž. přenesená",J564,0)</f>
        <v>0</v>
      </c>
      <c r="BI564" s="139">
        <f>IF(N564="nulová",J564,0)</f>
        <v>0</v>
      </c>
      <c r="BJ564" s="18" t="s">
        <v>80</v>
      </c>
      <c r="BK564" s="139">
        <f>ROUND(I564*H564,1)</f>
        <v>0</v>
      </c>
      <c r="BL564" s="18" t="s">
        <v>187</v>
      </c>
      <c r="BM564" s="138" t="s">
        <v>1051</v>
      </c>
    </row>
    <row r="565" spans="2:65" s="1" customFormat="1" ht="11.25">
      <c r="B565" s="33"/>
      <c r="D565" s="140" t="s">
        <v>175</v>
      </c>
      <c r="F565" s="141" t="s">
        <v>1052</v>
      </c>
      <c r="I565" s="142"/>
      <c r="L565" s="33"/>
      <c r="M565" s="143"/>
      <c r="U565" s="54"/>
      <c r="AT565" s="18" t="s">
        <v>175</v>
      </c>
      <c r="AU565" s="18" t="s">
        <v>82</v>
      </c>
    </row>
    <row r="566" spans="2:65" s="1" customFormat="1" ht="24.2" customHeight="1">
      <c r="B566" s="33"/>
      <c r="C566" s="127" t="s">
        <v>1053</v>
      </c>
      <c r="D566" s="127" t="s">
        <v>167</v>
      </c>
      <c r="E566" s="128" t="s">
        <v>1054</v>
      </c>
      <c r="F566" s="129" t="s">
        <v>1055</v>
      </c>
      <c r="G566" s="130" t="s">
        <v>170</v>
      </c>
      <c r="H566" s="131">
        <v>12.16</v>
      </c>
      <c r="I566" s="132"/>
      <c r="J566" s="133">
        <f>ROUND(I566*H566,1)</f>
        <v>0</v>
      </c>
      <c r="K566" s="129" t="s">
        <v>171</v>
      </c>
      <c r="L566" s="33"/>
      <c r="M566" s="134" t="s">
        <v>19</v>
      </c>
      <c r="N566" s="135" t="s">
        <v>43</v>
      </c>
      <c r="P566" s="136">
        <f>O566*H566</f>
        <v>0</v>
      </c>
      <c r="Q566" s="136">
        <v>6.0000000000000001E-3</v>
      </c>
      <c r="R566" s="136">
        <f>Q566*H566</f>
        <v>7.2959999999999997E-2</v>
      </c>
      <c r="S566" s="136">
        <v>0</v>
      </c>
      <c r="T566" s="136">
        <f>S566*H566</f>
        <v>0</v>
      </c>
      <c r="U566" s="137" t="s">
        <v>19</v>
      </c>
      <c r="AR566" s="138" t="s">
        <v>187</v>
      </c>
      <c r="AT566" s="138" t="s">
        <v>167</v>
      </c>
      <c r="AU566" s="138" t="s">
        <v>82</v>
      </c>
      <c r="AY566" s="18" t="s">
        <v>164</v>
      </c>
      <c r="BE566" s="139">
        <f>IF(N566="základní",J566,0)</f>
        <v>0</v>
      </c>
      <c r="BF566" s="139">
        <f>IF(N566="snížená",J566,0)</f>
        <v>0</v>
      </c>
      <c r="BG566" s="139">
        <f>IF(N566="zákl. přenesená",J566,0)</f>
        <v>0</v>
      </c>
      <c r="BH566" s="139">
        <f>IF(N566="sníž. přenesená",J566,0)</f>
        <v>0</v>
      </c>
      <c r="BI566" s="139">
        <f>IF(N566="nulová",J566,0)</f>
        <v>0</v>
      </c>
      <c r="BJ566" s="18" t="s">
        <v>80</v>
      </c>
      <c r="BK566" s="139">
        <f>ROUND(I566*H566,1)</f>
        <v>0</v>
      </c>
      <c r="BL566" s="18" t="s">
        <v>187</v>
      </c>
      <c r="BM566" s="138" t="s">
        <v>1056</v>
      </c>
    </row>
    <row r="567" spans="2:65" s="1" customFormat="1" ht="11.25">
      <c r="B567" s="33"/>
      <c r="D567" s="140" t="s">
        <v>175</v>
      </c>
      <c r="F567" s="141" t="s">
        <v>1057</v>
      </c>
      <c r="I567" s="142"/>
      <c r="L567" s="33"/>
      <c r="M567" s="143"/>
      <c r="U567" s="54"/>
      <c r="AT567" s="18" t="s">
        <v>175</v>
      </c>
      <c r="AU567" s="18" t="s">
        <v>82</v>
      </c>
    </row>
    <row r="568" spans="2:65" s="12" customFormat="1" ht="11.25">
      <c r="B568" s="144"/>
      <c r="D568" s="145" t="s">
        <v>177</v>
      </c>
      <c r="E568" s="146" t="s">
        <v>19</v>
      </c>
      <c r="F568" s="147" t="s">
        <v>545</v>
      </c>
      <c r="H568" s="148">
        <v>12.16</v>
      </c>
      <c r="I568" s="149"/>
      <c r="L568" s="144"/>
      <c r="M568" s="150"/>
      <c r="U568" s="151"/>
      <c r="AT568" s="146" t="s">
        <v>177</v>
      </c>
      <c r="AU568" s="146" t="s">
        <v>82</v>
      </c>
      <c r="AV568" s="12" t="s">
        <v>82</v>
      </c>
      <c r="AW568" s="12" t="s">
        <v>33</v>
      </c>
      <c r="AX568" s="12" t="s">
        <v>80</v>
      </c>
      <c r="AY568" s="146" t="s">
        <v>164</v>
      </c>
    </row>
    <row r="569" spans="2:65" s="1" customFormat="1" ht="21.75" customHeight="1">
      <c r="B569" s="33"/>
      <c r="C569" s="152" t="s">
        <v>1058</v>
      </c>
      <c r="D569" s="152" t="s">
        <v>225</v>
      </c>
      <c r="E569" s="153" t="s">
        <v>1059</v>
      </c>
      <c r="F569" s="154" t="s">
        <v>1060</v>
      </c>
      <c r="G569" s="155" t="s">
        <v>170</v>
      </c>
      <c r="H569" s="156">
        <v>13.375999999999999</v>
      </c>
      <c r="I569" s="157"/>
      <c r="J569" s="158">
        <f>ROUND(I569*H569,1)</f>
        <v>0</v>
      </c>
      <c r="K569" s="154" t="s">
        <v>171</v>
      </c>
      <c r="L569" s="159"/>
      <c r="M569" s="160" t="s">
        <v>19</v>
      </c>
      <c r="N569" s="161" t="s">
        <v>43</v>
      </c>
      <c r="P569" s="136">
        <f>O569*H569</f>
        <v>0</v>
      </c>
      <c r="Q569" s="136">
        <v>2.1999999999999999E-2</v>
      </c>
      <c r="R569" s="136">
        <f>Q569*H569</f>
        <v>0.29427199999999998</v>
      </c>
      <c r="S569" s="136">
        <v>0</v>
      </c>
      <c r="T569" s="136">
        <f>S569*H569</f>
        <v>0</v>
      </c>
      <c r="U569" s="137" t="s">
        <v>19</v>
      </c>
      <c r="AR569" s="138" t="s">
        <v>364</v>
      </c>
      <c r="AT569" s="138" t="s">
        <v>225</v>
      </c>
      <c r="AU569" s="138" t="s">
        <v>82</v>
      </c>
      <c r="AY569" s="18" t="s">
        <v>164</v>
      </c>
      <c r="BE569" s="139">
        <f>IF(N569="základní",J569,0)</f>
        <v>0</v>
      </c>
      <c r="BF569" s="139">
        <f>IF(N569="snížená",J569,0)</f>
        <v>0</v>
      </c>
      <c r="BG569" s="139">
        <f>IF(N569="zákl. přenesená",J569,0)</f>
        <v>0</v>
      </c>
      <c r="BH569" s="139">
        <f>IF(N569="sníž. přenesená",J569,0)</f>
        <v>0</v>
      </c>
      <c r="BI569" s="139">
        <f>IF(N569="nulová",J569,0)</f>
        <v>0</v>
      </c>
      <c r="BJ569" s="18" t="s">
        <v>80</v>
      </c>
      <c r="BK569" s="139">
        <f>ROUND(I569*H569,1)</f>
        <v>0</v>
      </c>
      <c r="BL569" s="18" t="s">
        <v>187</v>
      </c>
      <c r="BM569" s="138" t="s">
        <v>1061</v>
      </c>
    </row>
    <row r="570" spans="2:65" s="12" customFormat="1" ht="11.25">
      <c r="B570" s="144"/>
      <c r="D570" s="145" t="s">
        <v>177</v>
      </c>
      <c r="E570" s="146" t="s">
        <v>19</v>
      </c>
      <c r="F570" s="147" t="s">
        <v>1062</v>
      </c>
      <c r="H570" s="148">
        <v>13.375999999999999</v>
      </c>
      <c r="I570" s="149"/>
      <c r="L570" s="144"/>
      <c r="M570" s="150"/>
      <c r="U570" s="151"/>
      <c r="AT570" s="146" t="s">
        <v>177</v>
      </c>
      <c r="AU570" s="146" t="s">
        <v>82</v>
      </c>
      <c r="AV570" s="12" t="s">
        <v>82</v>
      </c>
      <c r="AW570" s="12" t="s">
        <v>33</v>
      </c>
      <c r="AX570" s="12" t="s">
        <v>80</v>
      </c>
      <c r="AY570" s="146" t="s">
        <v>164</v>
      </c>
    </row>
    <row r="571" spans="2:65" s="1" customFormat="1" ht="24.2" customHeight="1">
      <c r="B571" s="33"/>
      <c r="C571" s="127" t="s">
        <v>1063</v>
      </c>
      <c r="D571" s="127" t="s">
        <v>167</v>
      </c>
      <c r="E571" s="128" t="s">
        <v>1064</v>
      </c>
      <c r="F571" s="129" t="s">
        <v>1065</v>
      </c>
      <c r="G571" s="130" t="s">
        <v>314</v>
      </c>
      <c r="H571" s="131">
        <v>13.28</v>
      </c>
      <c r="I571" s="132"/>
      <c r="J571" s="133">
        <f>ROUND(I571*H571,1)</f>
        <v>0</v>
      </c>
      <c r="K571" s="129" t="s">
        <v>171</v>
      </c>
      <c r="L571" s="33"/>
      <c r="M571" s="134" t="s">
        <v>19</v>
      </c>
      <c r="N571" s="135" t="s">
        <v>43</v>
      </c>
      <c r="P571" s="136">
        <f>O571*H571</f>
        <v>0</v>
      </c>
      <c r="Q571" s="136">
        <v>5.8E-4</v>
      </c>
      <c r="R571" s="136">
        <f>Q571*H571</f>
        <v>7.7023999999999999E-3</v>
      </c>
      <c r="S571" s="136">
        <v>0</v>
      </c>
      <c r="T571" s="136">
        <f>S571*H571</f>
        <v>0</v>
      </c>
      <c r="U571" s="137" t="s">
        <v>19</v>
      </c>
      <c r="AR571" s="138" t="s">
        <v>187</v>
      </c>
      <c r="AT571" s="138" t="s">
        <v>167</v>
      </c>
      <c r="AU571" s="138" t="s">
        <v>82</v>
      </c>
      <c r="AY571" s="18" t="s">
        <v>164</v>
      </c>
      <c r="BE571" s="139">
        <f>IF(N571="základní",J571,0)</f>
        <v>0</v>
      </c>
      <c r="BF571" s="139">
        <f>IF(N571="snížená",J571,0)</f>
        <v>0</v>
      </c>
      <c r="BG571" s="139">
        <f>IF(N571="zákl. přenesená",J571,0)</f>
        <v>0</v>
      </c>
      <c r="BH571" s="139">
        <f>IF(N571="sníž. přenesená",J571,0)</f>
        <v>0</v>
      </c>
      <c r="BI571" s="139">
        <f>IF(N571="nulová",J571,0)</f>
        <v>0</v>
      </c>
      <c r="BJ571" s="18" t="s">
        <v>80</v>
      </c>
      <c r="BK571" s="139">
        <f>ROUND(I571*H571,1)</f>
        <v>0</v>
      </c>
      <c r="BL571" s="18" t="s">
        <v>187</v>
      </c>
      <c r="BM571" s="138" t="s">
        <v>1066</v>
      </c>
    </row>
    <row r="572" spans="2:65" s="1" customFormat="1" ht="11.25">
      <c r="B572" s="33"/>
      <c r="D572" s="140" t="s">
        <v>175</v>
      </c>
      <c r="F572" s="141" t="s">
        <v>1067</v>
      </c>
      <c r="I572" s="142"/>
      <c r="L572" s="33"/>
      <c r="M572" s="143"/>
      <c r="U572" s="54"/>
      <c r="AT572" s="18" t="s">
        <v>175</v>
      </c>
      <c r="AU572" s="18" t="s">
        <v>82</v>
      </c>
    </row>
    <row r="573" spans="2:65" s="12" customFormat="1" ht="11.25">
      <c r="B573" s="144"/>
      <c r="D573" s="145" t="s">
        <v>177</v>
      </c>
      <c r="E573" s="146" t="s">
        <v>19</v>
      </c>
      <c r="F573" s="147" t="s">
        <v>1068</v>
      </c>
      <c r="H573" s="148">
        <v>14.08</v>
      </c>
      <c r="I573" s="149"/>
      <c r="L573" s="144"/>
      <c r="M573" s="150"/>
      <c r="U573" s="151"/>
      <c r="AT573" s="146" t="s">
        <v>177</v>
      </c>
      <c r="AU573" s="146" t="s">
        <v>82</v>
      </c>
      <c r="AV573" s="12" t="s">
        <v>82</v>
      </c>
      <c r="AW573" s="12" t="s">
        <v>33</v>
      </c>
      <c r="AX573" s="12" t="s">
        <v>72</v>
      </c>
      <c r="AY573" s="146" t="s">
        <v>164</v>
      </c>
    </row>
    <row r="574" spans="2:65" s="12" customFormat="1" ht="11.25">
      <c r="B574" s="144"/>
      <c r="D574" s="145" t="s">
        <v>177</v>
      </c>
      <c r="E574" s="146" t="s">
        <v>19</v>
      </c>
      <c r="F574" s="147" t="s">
        <v>1069</v>
      </c>
      <c r="H574" s="148">
        <v>-0.8</v>
      </c>
      <c r="I574" s="149"/>
      <c r="L574" s="144"/>
      <c r="M574" s="150"/>
      <c r="U574" s="151"/>
      <c r="AT574" s="146" t="s">
        <v>177</v>
      </c>
      <c r="AU574" s="146" t="s">
        <v>82</v>
      </c>
      <c r="AV574" s="12" t="s">
        <v>82</v>
      </c>
      <c r="AW574" s="12" t="s">
        <v>33</v>
      </c>
      <c r="AX574" s="12" t="s">
        <v>72</v>
      </c>
      <c r="AY574" s="146" t="s">
        <v>164</v>
      </c>
    </row>
    <row r="575" spans="2:65" s="13" customFormat="1" ht="11.25">
      <c r="B575" s="162"/>
      <c r="D575" s="145" t="s">
        <v>177</v>
      </c>
      <c r="E575" s="163" t="s">
        <v>19</v>
      </c>
      <c r="F575" s="164" t="s">
        <v>241</v>
      </c>
      <c r="H575" s="165">
        <v>13.28</v>
      </c>
      <c r="I575" s="166"/>
      <c r="L575" s="162"/>
      <c r="M575" s="167"/>
      <c r="U575" s="168"/>
      <c r="AT575" s="163" t="s">
        <v>177</v>
      </c>
      <c r="AU575" s="163" t="s">
        <v>82</v>
      </c>
      <c r="AV575" s="13" t="s">
        <v>172</v>
      </c>
      <c r="AW575" s="13" t="s">
        <v>33</v>
      </c>
      <c r="AX575" s="13" t="s">
        <v>80</v>
      </c>
      <c r="AY575" s="163" t="s">
        <v>164</v>
      </c>
    </row>
    <row r="576" spans="2:65" s="1" customFormat="1" ht="21.75" customHeight="1">
      <c r="B576" s="33"/>
      <c r="C576" s="152" t="s">
        <v>1070</v>
      </c>
      <c r="D576" s="152" t="s">
        <v>225</v>
      </c>
      <c r="E576" s="153" t="s">
        <v>1059</v>
      </c>
      <c r="F576" s="154" t="s">
        <v>1060</v>
      </c>
      <c r="G576" s="155" t="s">
        <v>170</v>
      </c>
      <c r="H576" s="156">
        <v>1.5940000000000001</v>
      </c>
      <c r="I576" s="157"/>
      <c r="J576" s="158">
        <f>ROUND(I576*H576,1)</f>
        <v>0</v>
      </c>
      <c r="K576" s="154" t="s">
        <v>171</v>
      </c>
      <c r="L576" s="159"/>
      <c r="M576" s="160" t="s">
        <v>19</v>
      </c>
      <c r="N576" s="161" t="s">
        <v>43</v>
      </c>
      <c r="P576" s="136">
        <f>O576*H576</f>
        <v>0</v>
      </c>
      <c r="Q576" s="136">
        <v>2.1999999999999999E-2</v>
      </c>
      <c r="R576" s="136">
        <f>Q576*H576</f>
        <v>3.5068000000000002E-2</v>
      </c>
      <c r="S576" s="136">
        <v>0</v>
      </c>
      <c r="T576" s="136">
        <f>S576*H576</f>
        <v>0</v>
      </c>
      <c r="U576" s="137" t="s">
        <v>19</v>
      </c>
      <c r="AR576" s="138" t="s">
        <v>364</v>
      </c>
      <c r="AT576" s="138" t="s">
        <v>225</v>
      </c>
      <c r="AU576" s="138" t="s">
        <v>82</v>
      </c>
      <c r="AY576" s="18" t="s">
        <v>164</v>
      </c>
      <c r="BE576" s="139">
        <f>IF(N576="základní",J576,0)</f>
        <v>0</v>
      </c>
      <c r="BF576" s="139">
        <f>IF(N576="snížená",J576,0)</f>
        <v>0</v>
      </c>
      <c r="BG576" s="139">
        <f>IF(N576="zákl. přenesená",J576,0)</f>
        <v>0</v>
      </c>
      <c r="BH576" s="139">
        <f>IF(N576="sníž. přenesená",J576,0)</f>
        <v>0</v>
      </c>
      <c r="BI576" s="139">
        <f>IF(N576="nulová",J576,0)</f>
        <v>0</v>
      </c>
      <c r="BJ576" s="18" t="s">
        <v>80</v>
      </c>
      <c r="BK576" s="139">
        <f>ROUND(I576*H576,1)</f>
        <v>0</v>
      </c>
      <c r="BL576" s="18" t="s">
        <v>187</v>
      </c>
      <c r="BM576" s="138" t="s">
        <v>1071</v>
      </c>
    </row>
    <row r="577" spans="2:65" s="12" customFormat="1" ht="11.25">
      <c r="B577" s="144"/>
      <c r="D577" s="145" t="s">
        <v>177</v>
      </c>
      <c r="E577" s="146" t="s">
        <v>19</v>
      </c>
      <c r="F577" s="147" t="s">
        <v>1072</v>
      </c>
      <c r="H577" s="148">
        <v>1.5940000000000001</v>
      </c>
      <c r="I577" s="149"/>
      <c r="L577" s="144"/>
      <c r="M577" s="150"/>
      <c r="U577" s="151"/>
      <c r="AT577" s="146" t="s">
        <v>177</v>
      </c>
      <c r="AU577" s="146" t="s">
        <v>82</v>
      </c>
      <c r="AV577" s="12" t="s">
        <v>82</v>
      </c>
      <c r="AW577" s="12" t="s">
        <v>33</v>
      </c>
      <c r="AX577" s="12" t="s">
        <v>80</v>
      </c>
      <c r="AY577" s="146" t="s">
        <v>164</v>
      </c>
    </row>
    <row r="578" spans="2:65" s="1" customFormat="1" ht="16.5" customHeight="1">
      <c r="B578" s="33"/>
      <c r="C578" s="127" t="s">
        <v>1073</v>
      </c>
      <c r="D578" s="127" t="s">
        <v>167</v>
      </c>
      <c r="E578" s="128" t="s">
        <v>1074</v>
      </c>
      <c r="F578" s="129" t="s">
        <v>1075</v>
      </c>
      <c r="G578" s="130" t="s">
        <v>314</v>
      </c>
      <c r="H578" s="131">
        <v>40</v>
      </c>
      <c r="I578" s="132"/>
      <c r="J578" s="133">
        <f>ROUND(I578*H578,1)</f>
        <v>0</v>
      </c>
      <c r="K578" s="129" t="s">
        <v>171</v>
      </c>
      <c r="L578" s="33"/>
      <c r="M578" s="134" t="s">
        <v>19</v>
      </c>
      <c r="N578" s="135" t="s">
        <v>43</v>
      </c>
      <c r="P578" s="136">
        <f>O578*H578</f>
        <v>0</v>
      </c>
      <c r="Q578" s="136">
        <v>0</v>
      </c>
      <c r="R578" s="136">
        <f>Q578*H578</f>
        <v>0</v>
      </c>
      <c r="S578" s="136">
        <v>0</v>
      </c>
      <c r="T578" s="136">
        <f>S578*H578</f>
        <v>0</v>
      </c>
      <c r="U578" s="137" t="s">
        <v>19</v>
      </c>
      <c r="AR578" s="138" t="s">
        <v>187</v>
      </c>
      <c r="AT578" s="138" t="s">
        <v>167</v>
      </c>
      <c r="AU578" s="138" t="s">
        <v>82</v>
      </c>
      <c r="AY578" s="18" t="s">
        <v>164</v>
      </c>
      <c r="BE578" s="139">
        <f>IF(N578="základní",J578,0)</f>
        <v>0</v>
      </c>
      <c r="BF578" s="139">
        <f>IF(N578="snížená",J578,0)</f>
        <v>0</v>
      </c>
      <c r="BG578" s="139">
        <f>IF(N578="zákl. přenesená",J578,0)</f>
        <v>0</v>
      </c>
      <c r="BH578" s="139">
        <f>IF(N578="sníž. přenesená",J578,0)</f>
        <v>0</v>
      </c>
      <c r="BI578" s="139">
        <f>IF(N578="nulová",J578,0)</f>
        <v>0</v>
      </c>
      <c r="BJ578" s="18" t="s">
        <v>80</v>
      </c>
      <c r="BK578" s="139">
        <f>ROUND(I578*H578,1)</f>
        <v>0</v>
      </c>
      <c r="BL578" s="18" t="s">
        <v>187</v>
      </c>
      <c r="BM578" s="138" t="s">
        <v>1076</v>
      </c>
    </row>
    <row r="579" spans="2:65" s="1" customFormat="1" ht="11.25">
      <c r="B579" s="33"/>
      <c r="D579" s="140" t="s">
        <v>175</v>
      </c>
      <c r="F579" s="141" t="s">
        <v>1077</v>
      </c>
      <c r="I579" s="142"/>
      <c r="L579" s="33"/>
      <c r="M579" s="143"/>
      <c r="U579" s="54"/>
      <c r="AT579" s="18" t="s">
        <v>175</v>
      </c>
      <c r="AU579" s="18" t="s">
        <v>82</v>
      </c>
    </row>
    <row r="580" spans="2:65" s="12" customFormat="1" ht="11.25">
      <c r="B580" s="144"/>
      <c r="D580" s="145" t="s">
        <v>177</v>
      </c>
      <c r="E580" s="146" t="s">
        <v>19</v>
      </c>
      <c r="F580" s="147" t="s">
        <v>1078</v>
      </c>
      <c r="H580" s="148">
        <v>40</v>
      </c>
      <c r="I580" s="149"/>
      <c r="L580" s="144"/>
      <c r="M580" s="150"/>
      <c r="U580" s="151"/>
      <c r="AT580" s="146" t="s">
        <v>177</v>
      </c>
      <c r="AU580" s="146" t="s">
        <v>82</v>
      </c>
      <c r="AV580" s="12" t="s">
        <v>82</v>
      </c>
      <c r="AW580" s="12" t="s">
        <v>33</v>
      </c>
      <c r="AX580" s="12" t="s">
        <v>80</v>
      </c>
      <c r="AY580" s="146" t="s">
        <v>164</v>
      </c>
    </row>
    <row r="581" spans="2:65" s="1" customFormat="1" ht="24.2" customHeight="1">
      <c r="B581" s="33"/>
      <c r="C581" s="127" t="s">
        <v>1079</v>
      </c>
      <c r="D581" s="127" t="s">
        <v>167</v>
      </c>
      <c r="E581" s="128" t="s">
        <v>1080</v>
      </c>
      <c r="F581" s="129" t="s">
        <v>1081</v>
      </c>
      <c r="G581" s="130" t="s">
        <v>314</v>
      </c>
      <c r="H581" s="131">
        <v>0.8</v>
      </c>
      <c r="I581" s="132"/>
      <c r="J581" s="133">
        <f>ROUND(I581*H581,1)</f>
        <v>0</v>
      </c>
      <c r="K581" s="129" t="s">
        <v>171</v>
      </c>
      <c r="L581" s="33"/>
      <c r="M581" s="134" t="s">
        <v>19</v>
      </c>
      <c r="N581" s="135" t="s">
        <v>43</v>
      </c>
      <c r="P581" s="136">
        <f>O581*H581</f>
        <v>0</v>
      </c>
      <c r="Q581" s="136">
        <v>2.0000000000000001E-4</v>
      </c>
      <c r="R581" s="136">
        <f>Q581*H581</f>
        <v>1.6000000000000001E-4</v>
      </c>
      <c r="S581" s="136">
        <v>0</v>
      </c>
      <c r="T581" s="136">
        <f>S581*H581</f>
        <v>0</v>
      </c>
      <c r="U581" s="137" t="s">
        <v>19</v>
      </c>
      <c r="AR581" s="138" t="s">
        <v>187</v>
      </c>
      <c r="AT581" s="138" t="s">
        <v>167</v>
      </c>
      <c r="AU581" s="138" t="s">
        <v>82</v>
      </c>
      <c r="AY581" s="18" t="s">
        <v>164</v>
      </c>
      <c r="BE581" s="139">
        <f>IF(N581="základní",J581,0)</f>
        <v>0</v>
      </c>
      <c r="BF581" s="139">
        <f>IF(N581="snížená",J581,0)</f>
        <v>0</v>
      </c>
      <c r="BG581" s="139">
        <f>IF(N581="zákl. přenesená",J581,0)</f>
        <v>0</v>
      </c>
      <c r="BH581" s="139">
        <f>IF(N581="sníž. přenesená",J581,0)</f>
        <v>0</v>
      </c>
      <c r="BI581" s="139">
        <f>IF(N581="nulová",J581,0)</f>
        <v>0</v>
      </c>
      <c r="BJ581" s="18" t="s">
        <v>80</v>
      </c>
      <c r="BK581" s="139">
        <f>ROUND(I581*H581,1)</f>
        <v>0</v>
      </c>
      <c r="BL581" s="18" t="s">
        <v>187</v>
      </c>
      <c r="BM581" s="138" t="s">
        <v>1082</v>
      </c>
    </row>
    <row r="582" spans="2:65" s="1" customFormat="1" ht="11.25">
      <c r="B582" s="33"/>
      <c r="D582" s="140" t="s">
        <v>175</v>
      </c>
      <c r="F582" s="141" t="s">
        <v>1083</v>
      </c>
      <c r="I582" s="142"/>
      <c r="L582" s="33"/>
      <c r="M582" s="143"/>
      <c r="U582" s="54"/>
      <c r="AT582" s="18" t="s">
        <v>175</v>
      </c>
      <c r="AU582" s="18" t="s">
        <v>82</v>
      </c>
    </row>
    <row r="583" spans="2:65" s="1" customFormat="1" ht="16.5" customHeight="1">
      <c r="B583" s="33"/>
      <c r="C583" s="152" t="s">
        <v>1084</v>
      </c>
      <c r="D583" s="152" t="s">
        <v>225</v>
      </c>
      <c r="E583" s="153" t="s">
        <v>1085</v>
      </c>
      <c r="F583" s="154" t="s">
        <v>1086</v>
      </c>
      <c r="G583" s="155" t="s">
        <v>314</v>
      </c>
      <c r="H583" s="156">
        <v>0.88</v>
      </c>
      <c r="I583" s="157"/>
      <c r="J583" s="158">
        <f>ROUND(I583*H583,1)</f>
        <v>0</v>
      </c>
      <c r="K583" s="154" t="s">
        <v>171</v>
      </c>
      <c r="L583" s="159"/>
      <c r="M583" s="160" t="s">
        <v>19</v>
      </c>
      <c r="N583" s="161" t="s">
        <v>43</v>
      </c>
      <c r="P583" s="136">
        <f>O583*H583</f>
        <v>0</v>
      </c>
      <c r="Q583" s="136">
        <v>1.6000000000000001E-4</v>
      </c>
      <c r="R583" s="136">
        <f>Q583*H583</f>
        <v>1.4080000000000001E-4</v>
      </c>
      <c r="S583" s="136">
        <v>0</v>
      </c>
      <c r="T583" s="136">
        <f>S583*H583</f>
        <v>0</v>
      </c>
      <c r="U583" s="137" t="s">
        <v>19</v>
      </c>
      <c r="AR583" s="138" t="s">
        <v>364</v>
      </c>
      <c r="AT583" s="138" t="s">
        <v>225</v>
      </c>
      <c r="AU583" s="138" t="s">
        <v>82</v>
      </c>
      <c r="AY583" s="18" t="s">
        <v>164</v>
      </c>
      <c r="BE583" s="139">
        <f>IF(N583="základní",J583,0)</f>
        <v>0</v>
      </c>
      <c r="BF583" s="139">
        <f>IF(N583="snížená",J583,0)</f>
        <v>0</v>
      </c>
      <c r="BG583" s="139">
        <f>IF(N583="zákl. přenesená",J583,0)</f>
        <v>0</v>
      </c>
      <c r="BH583" s="139">
        <f>IF(N583="sníž. přenesená",J583,0)</f>
        <v>0</v>
      </c>
      <c r="BI583" s="139">
        <f>IF(N583="nulová",J583,0)</f>
        <v>0</v>
      </c>
      <c r="BJ583" s="18" t="s">
        <v>80</v>
      </c>
      <c r="BK583" s="139">
        <f>ROUND(I583*H583,1)</f>
        <v>0</v>
      </c>
      <c r="BL583" s="18" t="s">
        <v>187</v>
      </c>
      <c r="BM583" s="138" t="s">
        <v>1087</v>
      </c>
    </row>
    <row r="584" spans="2:65" s="12" customFormat="1" ht="11.25">
      <c r="B584" s="144"/>
      <c r="D584" s="145" t="s">
        <v>177</v>
      </c>
      <c r="E584" s="146" t="s">
        <v>19</v>
      </c>
      <c r="F584" s="147" t="s">
        <v>1088</v>
      </c>
      <c r="H584" s="148">
        <v>0.88</v>
      </c>
      <c r="I584" s="149"/>
      <c r="L584" s="144"/>
      <c r="M584" s="150"/>
      <c r="U584" s="151"/>
      <c r="AT584" s="146" t="s">
        <v>177</v>
      </c>
      <c r="AU584" s="146" t="s">
        <v>82</v>
      </c>
      <c r="AV584" s="12" t="s">
        <v>82</v>
      </c>
      <c r="AW584" s="12" t="s">
        <v>33</v>
      </c>
      <c r="AX584" s="12" t="s">
        <v>80</v>
      </c>
      <c r="AY584" s="146" t="s">
        <v>164</v>
      </c>
    </row>
    <row r="585" spans="2:65" s="1" customFormat="1" ht="24.2" customHeight="1">
      <c r="B585" s="33"/>
      <c r="C585" s="127" t="s">
        <v>1089</v>
      </c>
      <c r="D585" s="127" t="s">
        <v>167</v>
      </c>
      <c r="E585" s="128" t="s">
        <v>1090</v>
      </c>
      <c r="F585" s="129" t="s">
        <v>1091</v>
      </c>
      <c r="G585" s="130" t="s">
        <v>200</v>
      </c>
      <c r="H585" s="131">
        <v>0.46899999999999997</v>
      </c>
      <c r="I585" s="132"/>
      <c r="J585" s="133">
        <f>ROUND(I585*H585,1)</f>
        <v>0</v>
      </c>
      <c r="K585" s="129" t="s">
        <v>171</v>
      </c>
      <c r="L585" s="33"/>
      <c r="M585" s="134" t="s">
        <v>19</v>
      </c>
      <c r="N585" s="135" t="s">
        <v>43</v>
      </c>
      <c r="P585" s="136">
        <f>O585*H585</f>
        <v>0</v>
      </c>
      <c r="Q585" s="136">
        <v>0</v>
      </c>
      <c r="R585" s="136">
        <f>Q585*H585</f>
        <v>0</v>
      </c>
      <c r="S585" s="136">
        <v>0</v>
      </c>
      <c r="T585" s="136">
        <f>S585*H585</f>
        <v>0</v>
      </c>
      <c r="U585" s="137" t="s">
        <v>19</v>
      </c>
      <c r="AR585" s="138" t="s">
        <v>187</v>
      </c>
      <c r="AT585" s="138" t="s">
        <v>167</v>
      </c>
      <c r="AU585" s="138" t="s">
        <v>82</v>
      </c>
      <c r="AY585" s="18" t="s">
        <v>164</v>
      </c>
      <c r="BE585" s="139">
        <f>IF(N585="základní",J585,0)</f>
        <v>0</v>
      </c>
      <c r="BF585" s="139">
        <f>IF(N585="snížená",J585,0)</f>
        <v>0</v>
      </c>
      <c r="BG585" s="139">
        <f>IF(N585="zákl. přenesená",J585,0)</f>
        <v>0</v>
      </c>
      <c r="BH585" s="139">
        <f>IF(N585="sníž. přenesená",J585,0)</f>
        <v>0</v>
      </c>
      <c r="BI585" s="139">
        <f>IF(N585="nulová",J585,0)</f>
        <v>0</v>
      </c>
      <c r="BJ585" s="18" t="s">
        <v>80</v>
      </c>
      <c r="BK585" s="139">
        <f>ROUND(I585*H585,1)</f>
        <v>0</v>
      </c>
      <c r="BL585" s="18" t="s">
        <v>187</v>
      </c>
      <c r="BM585" s="138" t="s">
        <v>1092</v>
      </c>
    </row>
    <row r="586" spans="2:65" s="1" customFormat="1" ht="11.25">
      <c r="B586" s="33"/>
      <c r="D586" s="140" t="s">
        <v>175</v>
      </c>
      <c r="F586" s="141" t="s">
        <v>1093</v>
      </c>
      <c r="I586" s="142"/>
      <c r="L586" s="33"/>
      <c r="M586" s="143"/>
      <c r="U586" s="54"/>
      <c r="AT586" s="18" t="s">
        <v>175</v>
      </c>
      <c r="AU586" s="18" t="s">
        <v>82</v>
      </c>
    </row>
    <row r="587" spans="2:65" s="11" customFormat="1" ht="22.9" customHeight="1">
      <c r="B587" s="115"/>
      <c r="D587" s="116" t="s">
        <v>71</v>
      </c>
      <c r="E587" s="125" t="s">
        <v>1094</v>
      </c>
      <c r="F587" s="125" t="s">
        <v>1095</v>
      </c>
      <c r="I587" s="118"/>
      <c r="J587" s="126">
        <f>BK587</f>
        <v>0</v>
      </c>
      <c r="L587" s="115"/>
      <c r="M587" s="120"/>
      <c r="P587" s="121">
        <f>SUM(P588:P618)</f>
        <v>0</v>
      </c>
      <c r="R587" s="121">
        <f>SUM(R588:R618)</f>
        <v>1.0212159999999998E-2</v>
      </c>
      <c r="T587" s="121">
        <f>SUM(T588:T618)</f>
        <v>0</v>
      </c>
      <c r="U587" s="122"/>
      <c r="AR587" s="116" t="s">
        <v>82</v>
      </c>
      <c r="AT587" s="123" t="s">
        <v>71</v>
      </c>
      <c r="AU587" s="123" t="s">
        <v>80</v>
      </c>
      <c r="AY587" s="116" t="s">
        <v>164</v>
      </c>
      <c r="BK587" s="124">
        <f>SUM(BK588:BK618)</f>
        <v>0</v>
      </c>
    </row>
    <row r="588" spans="2:65" s="1" customFormat="1" ht="24.2" customHeight="1">
      <c r="B588" s="33"/>
      <c r="C588" s="127" t="s">
        <v>1096</v>
      </c>
      <c r="D588" s="127" t="s">
        <v>167</v>
      </c>
      <c r="E588" s="128" t="s">
        <v>1097</v>
      </c>
      <c r="F588" s="129" t="s">
        <v>1098</v>
      </c>
      <c r="G588" s="130" t="s">
        <v>170</v>
      </c>
      <c r="H588" s="131">
        <v>4.5389999999999997</v>
      </c>
      <c r="I588" s="132"/>
      <c r="J588" s="133">
        <f>ROUND(I588*H588,1)</f>
        <v>0</v>
      </c>
      <c r="K588" s="129" t="s">
        <v>171</v>
      </c>
      <c r="L588" s="33"/>
      <c r="M588" s="134" t="s">
        <v>19</v>
      </c>
      <c r="N588" s="135" t="s">
        <v>43</v>
      </c>
      <c r="P588" s="136">
        <f>O588*H588</f>
        <v>0</v>
      </c>
      <c r="Q588" s="136">
        <v>8.0000000000000007E-5</v>
      </c>
      <c r="R588" s="136">
        <f>Q588*H588</f>
        <v>3.6311999999999998E-4</v>
      </c>
      <c r="S588" s="136">
        <v>0</v>
      </c>
      <c r="T588" s="136">
        <f>S588*H588</f>
        <v>0</v>
      </c>
      <c r="U588" s="137" t="s">
        <v>19</v>
      </c>
      <c r="AR588" s="138" t="s">
        <v>187</v>
      </c>
      <c r="AT588" s="138" t="s">
        <v>167</v>
      </c>
      <c r="AU588" s="138" t="s">
        <v>82</v>
      </c>
      <c r="AY588" s="18" t="s">
        <v>164</v>
      </c>
      <c r="BE588" s="139">
        <f>IF(N588="základní",J588,0)</f>
        <v>0</v>
      </c>
      <c r="BF588" s="139">
        <f>IF(N588="snížená",J588,0)</f>
        <v>0</v>
      </c>
      <c r="BG588" s="139">
        <f>IF(N588="zákl. přenesená",J588,0)</f>
        <v>0</v>
      </c>
      <c r="BH588" s="139">
        <f>IF(N588="sníž. přenesená",J588,0)</f>
        <v>0</v>
      </c>
      <c r="BI588" s="139">
        <f>IF(N588="nulová",J588,0)</f>
        <v>0</v>
      </c>
      <c r="BJ588" s="18" t="s">
        <v>80</v>
      </c>
      <c r="BK588" s="139">
        <f>ROUND(I588*H588,1)</f>
        <v>0</v>
      </c>
      <c r="BL588" s="18" t="s">
        <v>187</v>
      </c>
      <c r="BM588" s="138" t="s">
        <v>1099</v>
      </c>
    </row>
    <row r="589" spans="2:65" s="1" customFormat="1" ht="11.25">
      <c r="B589" s="33"/>
      <c r="D589" s="140" t="s">
        <v>175</v>
      </c>
      <c r="F589" s="141" t="s">
        <v>1100</v>
      </c>
      <c r="I589" s="142"/>
      <c r="L589" s="33"/>
      <c r="M589" s="143"/>
      <c r="U589" s="54"/>
      <c r="AT589" s="18" t="s">
        <v>175</v>
      </c>
      <c r="AU589" s="18" t="s">
        <v>82</v>
      </c>
    </row>
    <row r="590" spans="2:65" s="12" customFormat="1" ht="11.25">
      <c r="B590" s="144"/>
      <c r="D590" s="145" t="s">
        <v>177</v>
      </c>
      <c r="E590" s="146" t="s">
        <v>19</v>
      </c>
      <c r="F590" s="147" t="s">
        <v>1101</v>
      </c>
      <c r="H590" s="148">
        <v>1.659</v>
      </c>
      <c r="I590" s="149"/>
      <c r="L590" s="144"/>
      <c r="M590" s="150"/>
      <c r="U590" s="151"/>
      <c r="AT590" s="146" t="s">
        <v>177</v>
      </c>
      <c r="AU590" s="146" t="s">
        <v>82</v>
      </c>
      <c r="AV590" s="12" t="s">
        <v>82</v>
      </c>
      <c r="AW590" s="12" t="s">
        <v>33</v>
      </c>
      <c r="AX590" s="12" t="s">
        <v>72</v>
      </c>
      <c r="AY590" s="146" t="s">
        <v>164</v>
      </c>
    </row>
    <row r="591" spans="2:65" s="12" customFormat="1" ht="11.25">
      <c r="B591" s="144"/>
      <c r="D591" s="145" t="s">
        <v>177</v>
      </c>
      <c r="E591" s="146" t="s">
        <v>19</v>
      </c>
      <c r="F591" s="147" t="s">
        <v>1102</v>
      </c>
      <c r="H591" s="148">
        <v>2.88</v>
      </c>
      <c r="I591" s="149"/>
      <c r="L591" s="144"/>
      <c r="M591" s="150"/>
      <c r="U591" s="151"/>
      <c r="AT591" s="146" t="s">
        <v>177</v>
      </c>
      <c r="AU591" s="146" t="s">
        <v>82</v>
      </c>
      <c r="AV591" s="12" t="s">
        <v>82</v>
      </c>
      <c r="AW591" s="12" t="s">
        <v>33</v>
      </c>
      <c r="AX591" s="12" t="s">
        <v>72</v>
      </c>
      <c r="AY591" s="146" t="s">
        <v>164</v>
      </c>
    </row>
    <row r="592" spans="2:65" s="13" customFormat="1" ht="11.25">
      <c r="B592" s="162"/>
      <c r="D592" s="145" t="s">
        <v>177</v>
      </c>
      <c r="E592" s="163" t="s">
        <v>19</v>
      </c>
      <c r="F592" s="164" t="s">
        <v>241</v>
      </c>
      <c r="H592" s="165">
        <v>4.5389999999999997</v>
      </c>
      <c r="I592" s="166"/>
      <c r="L592" s="162"/>
      <c r="M592" s="167"/>
      <c r="U592" s="168"/>
      <c r="AT592" s="163" t="s">
        <v>177</v>
      </c>
      <c r="AU592" s="163" t="s">
        <v>82</v>
      </c>
      <c r="AV592" s="13" t="s">
        <v>172</v>
      </c>
      <c r="AW592" s="13" t="s">
        <v>33</v>
      </c>
      <c r="AX592" s="13" t="s">
        <v>80</v>
      </c>
      <c r="AY592" s="163" t="s">
        <v>164</v>
      </c>
    </row>
    <row r="593" spans="2:65" s="1" customFormat="1" ht="16.5" customHeight="1">
      <c r="B593" s="33"/>
      <c r="C593" s="127" t="s">
        <v>1103</v>
      </c>
      <c r="D593" s="127" t="s">
        <v>167</v>
      </c>
      <c r="E593" s="128" t="s">
        <v>1104</v>
      </c>
      <c r="F593" s="129" t="s">
        <v>1105</v>
      </c>
      <c r="G593" s="130" t="s">
        <v>170</v>
      </c>
      <c r="H593" s="131">
        <v>4.5389999999999997</v>
      </c>
      <c r="I593" s="132"/>
      <c r="J593" s="133">
        <f>ROUND(I593*H593,1)</f>
        <v>0</v>
      </c>
      <c r="K593" s="129" t="s">
        <v>171</v>
      </c>
      <c r="L593" s="33"/>
      <c r="M593" s="134" t="s">
        <v>19</v>
      </c>
      <c r="N593" s="135" t="s">
        <v>43</v>
      </c>
      <c r="P593" s="136">
        <f>O593*H593</f>
        <v>0</v>
      </c>
      <c r="Q593" s="136">
        <v>1.3999999999999999E-4</v>
      </c>
      <c r="R593" s="136">
        <f>Q593*H593</f>
        <v>6.3545999999999991E-4</v>
      </c>
      <c r="S593" s="136">
        <v>0</v>
      </c>
      <c r="T593" s="136">
        <f>S593*H593</f>
        <v>0</v>
      </c>
      <c r="U593" s="137" t="s">
        <v>19</v>
      </c>
      <c r="AR593" s="138" t="s">
        <v>187</v>
      </c>
      <c r="AT593" s="138" t="s">
        <v>167</v>
      </c>
      <c r="AU593" s="138" t="s">
        <v>82</v>
      </c>
      <c r="AY593" s="18" t="s">
        <v>164</v>
      </c>
      <c r="BE593" s="139">
        <f>IF(N593="základní",J593,0)</f>
        <v>0</v>
      </c>
      <c r="BF593" s="139">
        <f>IF(N593="snížená",J593,0)</f>
        <v>0</v>
      </c>
      <c r="BG593" s="139">
        <f>IF(N593="zákl. přenesená",J593,0)</f>
        <v>0</v>
      </c>
      <c r="BH593" s="139">
        <f>IF(N593="sníž. přenesená",J593,0)</f>
        <v>0</v>
      </c>
      <c r="BI593" s="139">
        <f>IF(N593="nulová",J593,0)</f>
        <v>0</v>
      </c>
      <c r="BJ593" s="18" t="s">
        <v>80</v>
      </c>
      <c r="BK593" s="139">
        <f>ROUND(I593*H593,1)</f>
        <v>0</v>
      </c>
      <c r="BL593" s="18" t="s">
        <v>187</v>
      </c>
      <c r="BM593" s="138" t="s">
        <v>1106</v>
      </c>
    </row>
    <row r="594" spans="2:65" s="1" customFormat="1" ht="11.25">
      <c r="B594" s="33"/>
      <c r="D594" s="140" t="s">
        <v>175</v>
      </c>
      <c r="F594" s="141" t="s">
        <v>1107</v>
      </c>
      <c r="I594" s="142"/>
      <c r="L594" s="33"/>
      <c r="M594" s="143"/>
      <c r="U594" s="54"/>
      <c r="AT594" s="18" t="s">
        <v>175</v>
      </c>
      <c r="AU594" s="18" t="s">
        <v>82</v>
      </c>
    </row>
    <row r="595" spans="2:65" s="1" customFormat="1" ht="16.5" customHeight="1">
      <c r="B595" s="33"/>
      <c r="C595" s="127" t="s">
        <v>1108</v>
      </c>
      <c r="D595" s="127" t="s">
        <v>167</v>
      </c>
      <c r="E595" s="128" t="s">
        <v>1109</v>
      </c>
      <c r="F595" s="129" t="s">
        <v>1110</v>
      </c>
      <c r="G595" s="130" t="s">
        <v>170</v>
      </c>
      <c r="H595" s="131">
        <v>4.5389999999999997</v>
      </c>
      <c r="I595" s="132"/>
      <c r="J595" s="133">
        <f>ROUND(I595*H595,1)</f>
        <v>0</v>
      </c>
      <c r="K595" s="129" t="s">
        <v>171</v>
      </c>
      <c r="L595" s="33"/>
      <c r="M595" s="134" t="s">
        <v>19</v>
      </c>
      <c r="N595" s="135" t="s">
        <v>43</v>
      </c>
      <c r="P595" s="136">
        <f>O595*H595</f>
        <v>0</v>
      </c>
      <c r="Q595" s="136">
        <v>1.2E-4</v>
      </c>
      <c r="R595" s="136">
        <f>Q595*H595</f>
        <v>5.4467999999999997E-4</v>
      </c>
      <c r="S595" s="136">
        <v>0</v>
      </c>
      <c r="T595" s="136">
        <f>S595*H595</f>
        <v>0</v>
      </c>
      <c r="U595" s="137" t="s">
        <v>19</v>
      </c>
      <c r="AR595" s="138" t="s">
        <v>187</v>
      </c>
      <c r="AT595" s="138" t="s">
        <v>167</v>
      </c>
      <c r="AU595" s="138" t="s">
        <v>82</v>
      </c>
      <c r="AY595" s="18" t="s">
        <v>164</v>
      </c>
      <c r="BE595" s="139">
        <f>IF(N595="základní",J595,0)</f>
        <v>0</v>
      </c>
      <c r="BF595" s="139">
        <f>IF(N595="snížená",J595,0)</f>
        <v>0</v>
      </c>
      <c r="BG595" s="139">
        <f>IF(N595="zákl. přenesená",J595,0)</f>
        <v>0</v>
      </c>
      <c r="BH595" s="139">
        <f>IF(N595="sníž. přenesená",J595,0)</f>
        <v>0</v>
      </c>
      <c r="BI595" s="139">
        <f>IF(N595="nulová",J595,0)</f>
        <v>0</v>
      </c>
      <c r="BJ595" s="18" t="s">
        <v>80</v>
      </c>
      <c r="BK595" s="139">
        <f>ROUND(I595*H595,1)</f>
        <v>0</v>
      </c>
      <c r="BL595" s="18" t="s">
        <v>187</v>
      </c>
      <c r="BM595" s="138" t="s">
        <v>1111</v>
      </c>
    </row>
    <row r="596" spans="2:65" s="1" customFormat="1" ht="11.25">
      <c r="B596" s="33"/>
      <c r="D596" s="140" t="s">
        <v>175</v>
      </c>
      <c r="F596" s="141" t="s">
        <v>1112</v>
      </c>
      <c r="I596" s="142"/>
      <c r="L596" s="33"/>
      <c r="M596" s="143"/>
      <c r="U596" s="54"/>
      <c r="AT596" s="18" t="s">
        <v>175</v>
      </c>
      <c r="AU596" s="18" t="s">
        <v>82</v>
      </c>
    </row>
    <row r="597" spans="2:65" s="1" customFormat="1" ht="16.5" customHeight="1">
      <c r="B597" s="33"/>
      <c r="C597" s="127" t="s">
        <v>1113</v>
      </c>
      <c r="D597" s="127" t="s">
        <v>167</v>
      </c>
      <c r="E597" s="128" t="s">
        <v>1114</v>
      </c>
      <c r="F597" s="129" t="s">
        <v>1115</v>
      </c>
      <c r="G597" s="130" t="s">
        <v>170</v>
      </c>
      <c r="H597" s="131">
        <v>4.5389999999999997</v>
      </c>
      <c r="I597" s="132"/>
      <c r="J597" s="133">
        <f>ROUND(I597*H597,1)</f>
        <v>0</v>
      </c>
      <c r="K597" s="129" t="s">
        <v>171</v>
      </c>
      <c r="L597" s="33"/>
      <c r="M597" s="134" t="s">
        <v>19</v>
      </c>
      <c r="N597" s="135" t="s">
        <v>43</v>
      </c>
      <c r="P597" s="136">
        <f>O597*H597</f>
        <v>0</v>
      </c>
      <c r="Q597" s="136">
        <v>1.2E-4</v>
      </c>
      <c r="R597" s="136">
        <f>Q597*H597</f>
        <v>5.4467999999999997E-4</v>
      </c>
      <c r="S597" s="136">
        <v>0</v>
      </c>
      <c r="T597" s="136">
        <f>S597*H597</f>
        <v>0</v>
      </c>
      <c r="U597" s="137" t="s">
        <v>19</v>
      </c>
      <c r="AR597" s="138" t="s">
        <v>187</v>
      </c>
      <c r="AT597" s="138" t="s">
        <v>167</v>
      </c>
      <c r="AU597" s="138" t="s">
        <v>82</v>
      </c>
      <c r="AY597" s="18" t="s">
        <v>164</v>
      </c>
      <c r="BE597" s="139">
        <f>IF(N597="základní",J597,0)</f>
        <v>0</v>
      </c>
      <c r="BF597" s="139">
        <f>IF(N597="snížená",J597,0)</f>
        <v>0</v>
      </c>
      <c r="BG597" s="139">
        <f>IF(N597="zákl. přenesená",J597,0)</f>
        <v>0</v>
      </c>
      <c r="BH597" s="139">
        <f>IF(N597="sníž. přenesená",J597,0)</f>
        <v>0</v>
      </c>
      <c r="BI597" s="139">
        <f>IF(N597="nulová",J597,0)</f>
        <v>0</v>
      </c>
      <c r="BJ597" s="18" t="s">
        <v>80</v>
      </c>
      <c r="BK597" s="139">
        <f>ROUND(I597*H597,1)</f>
        <v>0</v>
      </c>
      <c r="BL597" s="18" t="s">
        <v>187</v>
      </c>
      <c r="BM597" s="138" t="s">
        <v>1116</v>
      </c>
    </row>
    <row r="598" spans="2:65" s="1" customFormat="1" ht="11.25">
      <c r="B598" s="33"/>
      <c r="D598" s="140" t="s">
        <v>175</v>
      </c>
      <c r="F598" s="141" t="s">
        <v>1117</v>
      </c>
      <c r="I598" s="142"/>
      <c r="L598" s="33"/>
      <c r="M598" s="143"/>
      <c r="U598" s="54"/>
      <c r="AT598" s="18" t="s">
        <v>175</v>
      </c>
      <c r="AU598" s="18" t="s">
        <v>82</v>
      </c>
    </row>
    <row r="599" spans="2:65" s="1" customFormat="1" ht="24.2" customHeight="1">
      <c r="B599" s="33"/>
      <c r="C599" s="127" t="s">
        <v>1118</v>
      </c>
      <c r="D599" s="127" t="s">
        <v>167</v>
      </c>
      <c r="E599" s="128" t="s">
        <v>1119</v>
      </c>
      <c r="F599" s="129" t="s">
        <v>1120</v>
      </c>
      <c r="G599" s="130" t="s">
        <v>170</v>
      </c>
      <c r="H599" s="131">
        <v>41.813000000000002</v>
      </c>
      <c r="I599" s="132"/>
      <c r="J599" s="133">
        <f>ROUND(I599*H599,1)</f>
        <v>0</v>
      </c>
      <c r="K599" s="129" t="s">
        <v>171</v>
      </c>
      <c r="L599" s="33"/>
      <c r="M599" s="134" t="s">
        <v>19</v>
      </c>
      <c r="N599" s="135" t="s">
        <v>43</v>
      </c>
      <c r="P599" s="136">
        <f>O599*H599</f>
        <v>0</v>
      </c>
      <c r="Q599" s="136">
        <v>1.3999999999999999E-4</v>
      </c>
      <c r="R599" s="136">
        <f>Q599*H599</f>
        <v>5.85382E-3</v>
      </c>
      <c r="S599" s="136">
        <v>0</v>
      </c>
      <c r="T599" s="136">
        <f>S599*H599</f>
        <v>0</v>
      </c>
      <c r="U599" s="137" t="s">
        <v>19</v>
      </c>
      <c r="AR599" s="138" t="s">
        <v>187</v>
      </c>
      <c r="AT599" s="138" t="s">
        <v>167</v>
      </c>
      <c r="AU599" s="138" t="s">
        <v>82</v>
      </c>
      <c r="AY599" s="18" t="s">
        <v>164</v>
      </c>
      <c r="BE599" s="139">
        <f>IF(N599="základní",J599,0)</f>
        <v>0</v>
      </c>
      <c r="BF599" s="139">
        <f>IF(N599="snížená",J599,0)</f>
        <v>0</v>
      </c>
      <c r="BG599" s="139">
        <f>IF(N599="zákl. přenesená",J599,0)</f>
        <v>0</v>
      </c>
      <c r="BH599" s="139">
        <f>IF(N599="sníž. přenesená",J599,0)</f>
        <v>0</v>
      </c>
      <c r="BI599" s="139">
        <f>IF(N599="nulová",J599,0)</f>
        <v>0</v>
      </c>
      <c r="BJ599" s="18" t="s">
        <v>80</v>
      </c>
      <c r="BK599" s="139">
        <f>ROUND(I599*H599,1)</f>
        <v>0</v>
      </c>
      <c r="BL599" s="18" t="s">
        <v>187</v>
      </c>
      <c r="BM599" s="138" t="s">
        <v>1121</v>
      </c>
    </row>
    <row r="600" spans="2:65" s="1" customFormat="1" ht="11.25">
      <c r="B600" s="33"/>
      <c r="D600" s="140" t="s">
        <v>175</v>
      </c>
      <c r="F600" s="141" t="s">
        <v>1122</v>
      </c>
      <c r="I600" s="142"/>
      <c r="L600" s="33"/>
      <c r="M600" s="143"/>
      <c r="U600" s="54"/>
      <c r="AT600" s="18" t="s">
        <v>175</v>
      </c>
      <c r="AU600" s="18" t="s">
        <v>82</v>
      </c>
    </row>
    <row r="601" spans="2:65" s="12" customFormat="1" ht="11.25">
      <c r="B601" s="144"/>
      <c r="D601" s="145" t="s">
        <v>177</v>
      </c>
      <c r="E601" s="146" t="s">
        <v>19</v>
      </c>
      <c r="F601" s="147" t="s">
        <v>1123</v>
      </c>
      <c r="H601" s="148">
        <v>35.15</v>
      </c>
      <c r="I601" s="149"/>
      <c r="L601" s="144"/>
      <c r="M601" s="150"/>
      <c r="U601" s="151"/>
      <c r="AT601" s="146" t="s">
        <v>177</v>
      </c>
      <c r="AU601" s="146" t="s">
        <v>82</v>
      </c>
      <c r="AV601" s="12" t="s">
        <v>82</v>
      </c>
      <c r="AW601" s="12" t="s">
        <v>33</v>
      </c>
      <c r="AX601" s="12" t="s">
        <v>72</v>
      </c>
      <c r="AY601" s="146" t="s">
        <v>164</v>
      </c>
    </row>
    <row r="602" spans="2:65" s="12" customFormat="1" ht="11.25">
      <c r="B602" s="144"/>
      <c r="D602" s="145" t="s">
        <v>177</v>
      </c>
      <c r="E602" s="146" t="s">
        <v>19</v>
      </c>
      <c r="F602" s="147" t="s">
        <v>1124</v>
      </c>
      <c r="H602" s="148">
        <v>2.0880000000000001</v>
      </c>
      <c r="I602" s="149"/>
      <c r="L602" s="144"/>
      <c r="M602" s="150"/>
      <c r="U602" s="151"/>
      <c r="AT602" s="146" t="s">
        <v>177</v>
      </c>
      <c r="AU602" s="146" t="s">
        <v>82</v>
      </c>
      <c r="AV602" s="12" t="s">
        <v>82</v>
      </c>
      <c r="AW602" s="12" t="s">
        <v>33</v>
      </c>
      <c r="AX602" s="12" t="s">
        <v>72</v>
      </c>
      <c r="AY602" s="146" t="s">
        <v>164</v>
      </c>
    </row>
    <row r="603" spans="2:65" s="14" customFormat="1" ht="11.25">
      <c r="B603" s="169"/>
      <c r="D603" s="145" t="s">
        <v>177</v>
      </c>
      <c r="E603" s="170" t="s">
        <v>19</v>
      </c>
      <c r="F603" s="171" t="s">
        <v>1125</v>
      </c>
      <c r="H603" s="172">
        <v>37.238</v>
      </c>
      <c r="I603" s="173"/>
      <c r="L603" s="169"/>
      <c r="M603" s="174"/>
      <c r="U603" s="175"/>
      <c r="AT603" s="170" t="s">
        <v>177</v>
      </c>
      <c r="AU603" s="170" t="s">
        <v>82</v>
      </c>
      <c r="AV603" s="14" t="s">
        <v>173</v>
      </c>
      <c r="AW603" s="14" t="s">
        <v>33</v>
      </c>
      <c r="AX603" s="14" t="s">
        <v>72</v>
      </c>
      <c r="AY603" s="170" t="s">
        <v>164</v>
      </c>
    </row>
    <row r="604" spans="2:65" s="12" customFormat="1" ht="11.25">
      <c r="B604" s="144"/>
      <c r="D604" s="145" t="s">
        <v>177</v>
      </c>
      <c r="E604" s="146" t="s">
        <v>19</v>
      </c>
      <c r="F604" s="147" t="s">
        <v>1126</v>
      </c>
      <c r="H604" s="148">
        <v>0.22500000000000001</v>
      </c>
      <c r="I604" s="149"/>
      <c r="L604" s="144"/>
      <c r="M604" s="150"/>
      <c r="U604" s="151"/>
      <c r="AT604" s="146" t="s">
        <v>177</v>
      </c>
      <c r="AU604" s="146" t="s">
        <v>82</v>
      </c>
      <c r="AV604" s="12" t="s">
        <v>82</v>
      </c>
      <c r="AW604" s="12" t="s">
        <v>33</v>
      </c>
      <c r="AX604" s="12" t="s">
        <v>72</v>
      </c>
      <c r="AY604" s="146" t="s">
        <v>164</v>
      </c>
    </row>
    <row r="605" spans="2:65" s="12" customFormat="1" ht="11.25">
      <c r="B605" s="144"/>
      <c r="D605" s="145" t="s">
        <v>177</v>
      </c>
      <c r="E605" s="146" t="s">
        <v>19</v>
      </c>
      <c r="F605" s="147" t="s">
        <v>1127</v>
      </c>
      <c r="H605" s="148">
        <v>4.3499999999999996</v>
      </c>
      <c r="I605" s="149"/>
      <c r="L605" s="144"/>
      <c r="M605" s="150"/>
      <c r="U605" s="151"/>
      <c r="AT605" s="146" t="s">
        <v>177</v>
      </c>
      <c r="AU605" s="146" t="s">
        <v>82</v>
      </c>
      <c r="AV605" s="12" t="s">
        <v>82</v>
      </c>
      <c r="AW605" s="12" t="s">
        <v>33</v>
      </c>
      <c r="AX605" s="12" t="s">
        <v>72</v>
      </c>
      <c r="AY605" s="146" t="s">
        <v>164</v>
      </c>
    </row>
    <row r="606" spans="2:65" s="14" customFormat="1" ht="11.25">
      <c r="B606" s="169"/>
      <c r="D606" s="145" t="s">
        <v>177</v>
      </c>
      <c r="E606" s="170" t="s">
        <v>19</v>
      </c>
      <c r="F606" s="171" t="s">
        <v>1128</v>
      </c>
      <c r="H606" s="172">
        <v>4.5749999999999993</v>
      </c>
      <c r="I606" s="173"/>
      <c r="L606" s="169"/>
      <c r="M606" s="174"/>
      <c r="U606" s="175"/>
      <c r="AT606" s="170" t="s">
        <v>177</v>
      </c>
      <c r="AU606" s="170" t="s">
        <v>82</v>
      </c>
      <c r="AV606" s="14" t="s">
        <v>173</v>
      </c>
      <c r="AW606" s="14" t="s">
        <v>33</v>
      </c>
      <c r="AX606" s="14" t="s">
        <v>72</v>
      </c>
      <c r="AY606" s="170" t="s">
        <v>164</v>
      </c>
    </row>
    <row r="607" spans="2:65" s="13" customFormat="1" ht="11.25">
      <c r="B607" s="162"/>
      <c r="D607" s="145" t="s">
        <v>177</v>
      </c>
      <c r="E607" s="163" t="s">
        <v>19</v>
      </c>
      <c r="F607" s="164" t="s">
        <v>241</v>
      </c>
      <c r="H607" s="165">
        <v>41.813000000000002</v>
      </c>
      <c r="I607" s="166"/>
      <c r="L607" s="162"/>
      <c r="M607" s="167"/>
      <c r="U607" s="168"/>
      <c r="AT607" s="163" t="s">
        <v>177</v>
      </c>
      <c r="AU607" s="163" t="s">
        <v>82</v>
      </c>
      <c r="AV607" s="13" t="s">
        <v>172</v>
      </c>
      <c r="AW607" s="13" t="s">
        <v>33</v>
      </c>
      <c r="AX607" s="13" t="s">
        <v>80</v>
      </c>
      <c r="AY607" s="163" t="s">
        <v>164</v>
      </c>
    </row>
    <row r="608" spans="2:65" s="1" customFormat="1" ht="16.5" customHeight="1">
      <c r="B608" s="33"/>
      <c r="C608" s="127" t="s">
        <v>1129</v>
      </c>
      <c r="D608" s="127" t="s">
        <v>167</v>
      </c>
      <c r="E608" s="128" t="s">
        <v>1130</v>
      </c>
      <c r="F608" s="129" t="s">
        <v>1131</v>
      </c>
      <c r="G608" s="130" t="s">
        <v>170</v>
      </c>
      <c r="H608" s="131">
        <v>5.16</v>
      </c>
      <c r="I608" s="132"/>
      <c r="J608" s="133">
        <f>ROUND(I608*H608,1)</f>
        <v>0</v>
      </c>
      <c r="K608" s="129" t="s">
        <v>171</v>
      </c>
      <c r="L608" s="33"/>
      <c r="M608" s="134" t="s">
        <v>19</v>
      </c>
      <c r="N608" s="135" t="s">
        <v>43</v>
      </c>
      <c r="P608" s="136">
        <f>O608*H608</f>
        <v>0</v>
      </c>
      <c r="Q608" s="136">
        <v>2.0000000000000002E-5</v>
      </c>
      <c r="R608" s="136">
        <f>Q608*H608</f>
        <v>1.0320000000000001E-4</v>
      </c>
      <c r="S608" s="136">
        <v>0</v>
      </c>
      <c r="T608" s="136">
        <f>S608*H608</f>
        <v>0</v>
      </c>
      <c r="U608" s="137" t="s">
        <v>19</v>
      </c>
      <c r="AR608" s="138" t="s">
        <v>187</v>
      </c>
      <c r="AT608" s="138" t="s">
        <v>167</v>
      </c>
      <c r="AU608" s="138" t="s">
        <v>82</v>
      </c>
      <c r="AY608" s="18" t="s">
        <v>164</v>
      </c>
      <c r="BE608" s="139">
        <f>IF(N608="základní",J608,0)</f>
        <v>0</v>
      </c>
      <c r="BF608" s="139">
        <f>IF(N608="snížená",J608,0)</f>
        <v>0</v>
      </c>
      <c r="BG608" s="139">
        <f>IF(N608="zákl. přenesená",J608,0)</f>
        <v>0</v>
      </c>
      <c r="BH608" s="139">
        <f>IF(N608="sníž. přenesená",J608,0)</f>
        <v>0</v>
      </c>
      <c r="BI608" s="139">
        <f>IF(N608="nulová",J608,0)</f>
        <v>0</v>
      </c>
      <c r="BJ608" s="18" t="s">
        <v>80</v>
      </c>
      <c r="BK608" s="139">
        <f>ROUND(I608*H608,1)</f>
        <v>0</v>
      </c>
      <c r="BL608" s="18" t="s">
        <v>187</v>
      </c>
      <c r="BM608" s="138" t="s">
        <v>1132</v>
      </c>
    </row>
    <row r="609" spans="2:65" s="1" customFormat="1" ht="11.25">
      <c r="B609" s="33"/>
      <c r="D609" s="140" t="s">
        <v>175</v>
      </c>
      <c r="F609" s="141" t="s">
        <v>1133</v>
      </c>
      <c r="I609" s="142"/>
      <c r="L609" s="33"/>
      <c r="M609" s="143"/>
      <c r="U609" s="54"/>
      <c r="AT609" s="18" t="s">
        <v>175</v>
      </c>
      <c r="AU609" s="18" t="s">
        <v>82</v>
      </c>
    </row>
    <row r="610" spans="2:65" s="12" customFormat="1" ht="11.25">
      <c r="B610" s="144"/>
      <c r="D610" s="145" t="s">
        <v>177</v>
      </c>
      <c r="E610" s="146" t="s">
        <v>19</v>
      </c>
      <c r="F610" s="147" t="s">
        <v>1134</v>
      </c>
      <c r="H610" s="148">
        <v>0.22500000000000001</v>
      </c>
      <c r="I610" s="149"/>
      <c r="L610" s="144"/>
      <c r="M610" s="150"/>
      <c r="U610" s="151"/>
      <c r="AT610" s="146" t="s">
        <v>177</v>
      </c>
      <c r="AU610" s="146" t="s">
        <v>82</v>
      </c>
      <c r="AV610" s="12" t="s">
        <v>82</v>
      </c>
      <c r="AW610" s="12" t="s">
        <v>33</v>
      </c>
      <c r="AX610" s="12" t="s">
        <v>72</v>
      </c>
      <c r="AY610" s="146" t="s">
        <v>164</v>
      </c>
    </row>
    <row r="611" spans="2:65" s="12" customFormat="1" ht="11.25">
      <c r="B611" s="144"/>
      <c r="D611" s="145" t="s">
        <v>177</v>
      </c>
      <c r="E611" s="146" t="s">
        <v>19</v>
      </c>
      <c r="F611" s="147" t="s">
        <v>1127</v>
      </c>
      <c r="H611" s="148">
        <v>4.3499999999999996</v>
      </c>
      <c r="I611" s="149"/>
      <c r="L611" s="144"/>
      <c r="M611" s="150"/>
      <c r="U611" s="151"/>
      <c r="AT611" s="146" t="s">
        <v>177</v>
      </c>
      <c r="AU611" s="146" t="s">
        <v>82</v>
      </c>
      <c r="AV611" s="12" t="s">
        <v>82</v>
      </c>
      <c r="AW611" s="12" t="s">
        <v>33</v>
      </c>
      <c r="AX611" s="12" t="s">
        <v>72</v>
      </c>
      <c r="AY611" s="146" t="s">
        <v>164</v>
      </c>
    </row>
    <row r="612" spans="2:65" s="12" customFormat="1" ht="11.25">
      <c r="B612" s="144"/>
      <c r="D612" s="145" t="s">
        <v>177</v>
      </c>
      <c r="E612" s="146" t="s">
        <v>19</v>
      </c>
      <c r="F612" s="147" t="s">
        <v>1135</v>
      </c>
      <c r="H612" s="148">
        <v>0.58499999999999996</v>
      </c>
      <c r="I612" s="149"/>
      <c r="L612" s="144"/>
      <c r="M612" s="150"/>
      <c r="U612" s="151"/>
      <c r="AT612" s="146" t="s">
        <v>177</v>
      </c>
      <c r="AU612" s="146" t="s">
        <v>82</v>
      </c>
      <c r="AV612" s="12" t="s">
        <v>82</v>
      </c>
      <c r="AW612" s="12" t="s">
        <v>33</v>
      </c>
      <c r="AX612" s="12" t="s">
        <v>72</v>
      </c>
      <c r="AY612" s="146" t="s">
        <v>164</v>
      </c>
    </row>
    <row r="613" spans="2:65" s="14" customFormat="1" ht="11.25">
      <c r="B613" s="169"/>
      <c r="D613" s="145" t="s">
        <v>177</v>
      </c>
      <c r="E613" s="170" t="s">
        <v>19</v>
      </c>
      <c r="F613" s="171" t="s">
        <v>1136</v>
      </c>
      <c r="H613" s="172">
        <v>5.1599999999999993</v>
      </c>
      <c r="I613" s="173"/>
      <c r="L613" s="169"/>
      <c r="M613" s="174"/>
      <c r="U613" s="175"/>
      <c r="AT613" s="170" t="s">
        <v>177</v>
      </c>
      <c r="AU613" s="170" t="s">
        <v>82</v>
      </c>
      <c r="AV613" s="14" t="s">
        <v>173</v>
      </c>
      <c r="AW613" s="14" t="s">
        <v>33</v>
      </c>
      <c r="AX613" s="14" t="s">
        <v>72</v>
      </c>
      <c r="AY613" s="170" t="s">
        <v>164</v>
      </c>
    </row>
    <row r="614" spans="2:65" s="13" customFormat="1" ht="11.25">
      <c r="B614" s="162"/>
      <c r="D614" s="145" t="s">
        <v>177</v>
      </c>
      <c r="E614" s="163" t="s">
        <v>19</v>
      </c>
      <c r="F614" s="164" t="s">
        <v>241</v>
      </c>
      <c r="H614" s="165">
        <v>5.1599999999999993</v>
      </c>
      <c r="I614" s="166"/>
      <c r="L614" s="162"/>
      <c r="M614" s="167"/>
      <c r="U614" s="168"/>
      <c r="AT614" s="163" t="s">
        <v>177</v>
      </c>
      <c r="AU614" s="163" t="s">
        <v>82</v>
      </c>
      <c r="AV614" s="13" t="s">
        <v>172</v>
      </c>
      <c r="AW614" s="13" t="s">
        <v>33</v>
      </c>
      <c r="AX614" s="13" t="s">
        <v>80</v>
      </c>
      <c r="AY614" s="163" t="s">
        <v>164</v>
      </c>
    </row>
    <row r="615" spans="2:65" s="1" customFormat="1" ht="16.5" customHeight="1">
      <c r="B615" s="33"/>
      <c r="C615" s="127" t="s">
        <v>1137</v>
      </c>
      <c r="D615" s="127" t="s">
        <v>167</v>
      </c>
      <c r="E615" s="128" t="s">
        <v>1138</v>
      </c>
      <c r="F615" s="129" t="s">
        <v>1139</v>
      </c>
      <c r="G615" s="130" t="s">
        <v>170</v>
      </c>
      <c r="H615" s="131">
        <v>5.16</v>
      </c>
      <c r="I615" s="132"/>
      <c r="J615" s="133">
        <f>ROUND(I615*H615,1)</f>
        <v>0</v>
      </c>
      <c r="K615" s="129" t="s">
        <v>171</v>
      </c>
      <c r="L615" s="33"/>
      <c r="M615" s="134" t="s">
        <v>19</v>
      </c>
      <c r="N615" s="135" t="s">
        <v>43</v>
      </c>
      <c r="P615" s="136">
        <f>O615*H615</f>
        <v>0</v>
      </c>
      <c r="Q615" s="136">
        <v>1.2999999999999999E-4</v>
      </c>
      <c r="R615" s="136">
        <f>Q615*H615</f>
        <v>6.7079999999999993E-4</v>
      </c>
      <c r="S615" s="136">
        <v>0</v>
      </c>
      <c r="T615" s="136">
        <f>S615*H615</f>
        <v>0</v>
      </c>
      <c r="U615" s="137" t="s">
        <v>19</v>
      </c>
      <c r="AR615" s="138" t="s">
        <v>187</v>
      </c>
      <c r="AT615" s="138" t="s">
        <v>167</v>
      </c>
      <c r="AU615" s="138" t="s">
        <v>82</v>
      </c>
      <c r="AY615" s="18" t="s">
        <v>164</v>
      </c>
      <c r="BE615" s="139">
        <f>IF(N615="základní",J615,0)</f>
        <v>0</v>
      </c>
      <c r="BF615" s="139">
        <f>IF(N615="snížená",J615,0)</f>
        <v>0</v>
      </c>
      <c r="BG615" s="139">
        <f>IF(N615="zákl. přenesená",J615,0)</f>
        <v>0</v>
      </c>
      <c r="BH615" s="139">
        <f>IF(N615="sníž. přenesená",J615,0)</f>
        <v>0</v>
      </c>
      <c r="BI615" s="139">
        <f>IF(N615="nulová",J615,0)</f>
        <v>0</v>
      </c>
      <c r="BJ615" s="18" t="s">
        <v>80</v>
      </c>
      <c r="BK615" s="139">
        <f>ROUND(I615*H615,1)</f>
        <v>0</v>
      </c>
      <c r="BL615" s="18" t="s">
        <v>187</v>
      </c>
      <c r="BM615" s="138" t="s">
        <v>1140</v>
      </c>
    </row>
    <row r="616" spans="2:65" s="1" customFormat="1" ht="11.25">
      <c r="B616" s="33"/>
      <c r="D616" s="140" t="s">
        <v>175</v>
      </c>
      <c r="F616" s="141" t="s">
        <v>1141</v>
      </c>
      <c r="I616" s="142"/>
      <c r="L616" s="33"/>
      <c r="M616" s="143"/>
      <c r="U616" s="54"/>
      <c r="AT616" s="18" t="s">
        <v>175</v>
      </c>
      <c r="AU616" s="18" t="s">
        <v>82</v>
      </c>
    </row>
    <row r="617" spans="2:65" s="1" customFormat="1" ht="16.5" customHeight="1">
      <c r="B617" s="33"/>
      <c r="C617" s="127" t="s">
        <v>1142</v>
      </c>
      <c r="D617" s="127" t="s">
        <v>167</v>
      </c>
      <c r="E617" s="128" t="s">
        <v>1143</v>
      </c>
      <c r="F617" s="129" t="s">
        <v>1144</v>
      </c>
      <c r="G617" s="130" t="s">
        <v>170</v>
      </c>
      <c r="H617" s="131">
        <v>5.16</v>
      </c>
      <c r="I617" s="132"/>
      <c r="J617" s="133">
        <f>ROUND(I617*H617,1)</f>
        <v>0</v>
      </c>
      <c r="K617" s="129" t="s">
        <v>171</v>
      </c>
      <c r="L617" s="33"/>
      <c r="M617" s="134" t="s">
        <v>19</v>
      </c>
      <c r="N617" s="135" t="s">
        <v>43</v>
      </c>
      <c r="P617" s="136">
        <f>O617*H617</f>
        <v>0</v>
      </c>
      <c r="Q617" s="136">
        <v>2.9E-4</v>
      </c>
      <c r="R617" s="136">
        <f>Q617*H617</f>
        <v>1.4963999999999999E-3</v>
      </c>
      <c r="S617" s="136">
        <v>0</v>
      </c>
      <c r="T617" s="136">
        <f>S617*H617</f>
        <v>0</v>
      </c>
      <c r="U617" s="137" t="s">
        <v>19</v>
      </c>
      <c r="AR617" s="138" t="s">
        <v>187</v>
      </c>
      <c r="AT617" s="138" t="s">
        <v>167</v>
      </c>
      <c r="AU617" s="138" t="s">
        <v>82</v>
      </c>
      <c r="AY617" s="18" t="s">
        <v>164</v>
      </c>
      <c r="BE617" s="139">
        <f>IF(N617="základní",J617,0)</f>
        <v>0</v>
      </c>
      <c r="BF617" s="139">
        <f>IF(N617="snížená",J617,0)</f>
        <v>0</v>
      </c>
      <c r="BG617" s="139">
        <f>IF(N617="zákl. přenesená",J617,0)</f>
        <v>0</v>
      </c>
      <c r="BH617" s="139">
        <f>IF(N617="sníž. přenesená",J617,0)</f>
        <v>0</v>
      </c>
      <c r="BI617" s="139">
        <f>IF(N617="nulová",J617,0)</f>
        <v>0</v>
      </c>
      <c r="BJ617" s="18" t="s">
        <v>80</v>
      </c>
      <c r="BK617" s="139">
        <f>ROUND(I617*H617,1)</f>
        <v>0</v>
      </c>
      <c r="BL617" s="18" t="s">
        <v>187</v>
      </c>
      <c r="BM617" s="138" t="s">
        <v>1145</v>
      </c>
    </row>
    <row r="618" spans="2:65" s="1" customFormat="1" ht="11.25">
      <c r="B618" s="33"/>
      <c r="D618" s="140" t="s">
        <v>175</v>
      </c>
      <c r="F618" s="141" t="s">
        <v>1146</v>
      </c>
      <c r="I618" s="142"/>
      <c r="L618" s="33"/>
      <c r="M618" s="143"/>
      <c r="U618" s="54"/>
      <c r="AT618" s="18" t="s">
        <v>175</v>
      </c>
      <c r="AU618" s="18" t="s">
        <v>82</v>
      </c>
    </row>
    <row r="619" spans="2:65" s="11" customFormat="1" ht="22.9" customHeight="1">
      <c r="B619" s="115"/>
      <c r="D619" s="116" t="s">
        <v>71</v>
      </c>
      <c r="E619" s="125" t="s">
        <v>1147</v>
      </c>
      <c r="F619" s="125" t="s">
        <v>1148</v>
      </c>
      <c r="I619" s="118"/>
      <c r="J619" s="126">
        <f>BK619</f>
        <v>0</v>
      </c>
      <c r="L619" s="115"/>
      <c r="M619" s="120"/>
      <c r="P619" s="121">
        <f>SUM(P620:P641)</f>
        <v>0</v>
      </c>
      <c r="R619" s="121">
        <f>SUM(R620:R641)</f>
        <v>2.4738060000000003E-2</v>
      </c>
      <c r="T619" s="121">
        <f>SUM(T620:T641)</f>
        <v>3.6480000000000003E-4</v>
      </c>
      <c r="U619" s="122"/>
      <c r="AR619" s="116" t="s">
        <v>82</v>
      </c>
      <c r="AT619" s="123" t="s">
        <v>71</v>
      </c>
      <c r="AU619" s="123" t="s">
        <v>80</v>
      </c>
      <c r="AY619" s="116" t="s">
        <v>164</v>
      </c>
      <c r="BK619" s="124">
        <f>SUM(BK620:BK641)</f>
        <v>0</v>
      </c>
    </row>
    <row r="620" spans="2:65" s="1" customFormat="1" ht="16.5" customHeight="1">
      <c r="B620" s="33"/>
      <c r="C620" s="127" t="s">
        <v>1149</v>
      </c>
      <c r="D620" s="127" t="s">
        <v>167</v>
      </c>
      <c r="E620" s="128" t="s">
        <v>1150</v>
      </c>
      <c r="F620" s="129" t="s">
        <v>1151</v>
      </c>
      <c r="G620" s="130" t="s">
        <v>170</v>
      </c>
      <c r="H620" s="131">
        <v>53.978000000000002</v>
      </c>
      <c r="I620" s="132"/>
      <c r="J620" s="133">
        <f>ROUND(I620*H620,1)</f>
        <v>0</v>
      </c>
      <c r="K620" s="129" t="s">
        <v>171</v>
      </c>
      <c r="L620" s="33"/>
      <c r="M620" s="134" t="s">
        <v>19</v>
      </c>
      <c r="N620" s="135" t="s">
        <v>43</v>
      </c>
      <c r="P620" s="136">
        <f>O620*H620</f>
        <v>0</v>
      </c>
      <c r="Q620" s="136">
        <v>0</v>
      </c>
      <c r="R620" s="136">
        <f>Q620*H620</f>
        <v>0</v>
      </c>
      <c r="S620" s="136">
        <v>0</v>
      </c>
      <c r="T620" s="136">
        <f>S620*H620</f>
        <v>0</v>
      </c>
      <c r="U620" s="137" t="s">
        <v>19</v>
      </c>
      <c r="AR620" s="138" t="s">
        <v>187</v>
      </c>
      <c r="AT620" s="138" t="s">
        <v>167</v>
      </c>
      <c r="AU620" s="138" t="s">
        <v>82</v>
      </c>
      <c r="AY620" s="18" t="s">
        <v>164</v>
      </c>
      <c r="BE620" s="139">
        <f>IF(N620="základní",J620,0)</f>
        <v>0</v>
      </c>
      <c r="BF620" s="139">
        <f>IF(N620="snížená",J620,0)</f>
        <v>0</v>
      </c>
      <c r="BG620" s="139">
        <f>IF(N620="zákl. přenesená",J620,0)</f>
        <v>0</v>
      </c>
      <c r="BH620" s="139">
        <f>IF(N620="sníž. přenesená",J620,0)</f>
        <v>0</v>
      </c>
      <c r="BI620" s="139">
        <f>IF(N620="nulová",J620,0)</f>
        <v>0</v>
      </c>
      <c r="BJ620" s="18" t="s">
        <v>80</v>
      </c>
      <c r="BK620" s="139">
        <f>ROUND(I620*H620,1)</f>
        <v>0</v>
      </c>
      <c r="BL620" s="18" t="s">
        <v>187</v>
      </c>
      <c r="BM620" s="138" t="s">
        <v>1152</v>
      </c>
    </row>
    <row r="621" spans="2:65" s="1" customFormat="1" ht="11.25">
      <c r="B621" s="33"/>
      <c r="D621" s="140" t="s">
        <v>175</v>
      </c>
      <c r="F621" s="141" t="s">
        <v>1153</v>
      </c>
      <c r="I621" s="142"/>
      <c r="L621" s="33"/>
      <c r="M621" s="143"/>
      <c r="U621" s="54"/>
      <c r="AT621" s="18" t="s">
        <v>175</v>
      </c>
      <c r="AU621" s="18" t="s">
        <v>82</v>
      </c>
    </row>
    <row r="622" spans="2:65" s="12" customFormat="1" ht="11.25">
      <c r="B622" s="144"/>
      <c r="D622" s="145" t="s">
        <v>177</v>
      </c>
      <c r="E622" s="146" t="s">
        <v>19</v>
      </c>
      <c r="F622" s="147" t="s">
        <v>1154</v>
      </c>
      <c r="H622" s="148">
        <v>41.817999999999998</v>
      </c>
      <c r="I622" s="149"/>
      <c r="L622" s="144"/>
      <c r="M622" s="150"/>
      <c r="U622" s="151"/>
      <c r="AT622" s="146" t="s">
        <v>177</v>
      </c>
      <c r="AU622" s="146" t="s">
        <v>82</v>
      </c>
      <c r="AV622" s="12" t="s">
        <v>82</v>
      </c>
      <c r="AW622" s="12" t="s">
        <v>33</v>
      </c>
      <c r="AX622" s="12" t="s">
        <v>72</v>
      </c>
      <c r="AY622" s="146" t="s">
        <v>164</v>
      </c>
    </row>
    <row r="623" spans="2:65" s="12" customFormat="1" ht="11.25">
      <c r="B623" s="144"/>
      <c r="D623" s="145" t="s">
        <v>177</v>
      </c>
      <c r="E623" s="146" t="s">
        <v>19</v>
      </c>
      <c r="F623" s="147" t="s">
        <v>1155</v>
      </c>
      <c r="H623" s="148">
        <v>12.16</v>
      </c>
      <c r="I623" s="149"/>
      <c r="L623" s="144"/>
      <c r="M623" s="150"/>
      <c r="U623" s="151"/>
      <c r="AT623" s="146" t="s">
        <v>177</v>
      </c>
      <c r="AU623" s="146" t="s">
        <v>82</v>
      </c>
      <c r="AV623" s="12" t="s">
        <v>82</v>
      </c>
      <c r="AW623" s="12" t="s">
        <v>33</v>
      </c>
      <c r="AX623" s="12" t="s">
        <v>72</v>
      </c>
      <c r="AY623" s="146" t="s">
        <v>164</v>
      </c>
    </row>
    <row r="624" spans="2:65" s="13" customFormat="1" ht="11.25">
      <c r="B624" s="162"/>
      <c r="D624" s="145" t="s">
        <v>177</v>
      </c>
      <c r="E624" s="163" t="s">
        <v>19</v>
      </c>
      <c r="F624" s="164" t="s">
        <v>241</v>
      </c>
      <c r="H624" s="165">
        <v>53.977999999999994</v>
      </c>
      <c r="I624" s="166"/>
      <c r="L624" s="162"/>
      <c r="M624" s="167"/>
      <c r="U624" s="168"/>
      <c r="AT624" s="163" t="s">
        <v>177</v>
      </c>
      <c r="AU624" s="163" t="s">
        <v>82</v>
      </c>
      <c r="AV624" s="13" t="s">
        <v>172</v>
      </c>
      <c r="AW624" s="13" t="s">
        <v>33</v>
      </c>
      <c r="AX624" s="13" t="s">
        <v>80</v>
      </c>
      <c r="AY624" s="163" t="s">
        <v>164</v>
      </c>
    </row>
    <row r="625" spans="2:65" s="1" customFormat="1" ht="16.5" customHeight="1">
      <c r="B625" s="33"/>
      <c r="C625" s="127" t="s">
        <v>1156</v>
      </c>
      <c r="D625" s="127" t="s">
        <v>167</v>
      </c>
      <c r="E625" s="128" t="s">
        <v>1157</v>
      </c>
      <c r="F625" s="129" t="s">
        <v>1158</v>
      </c>
      <c r="G625" s="130" t="s">
        <v>170</v>
      </c>
      <c r="H625" s="131">
        <v>41.817999999999998</v>
      </c>
      <c r="I625" s="132"/>
      <c r="J625" s="133">
        <f>ROUND(I625*H625,1)</f>
        <v>0</v>
      </c>
      <c r="K625" s="129" t="s">
        <v>171</v>
      </c>
      <c r="L625" s="33"/>
      <c r="M625" s="134" t="s">
        <v>19</v>
      </c>
      <c r="N625" s="135" t="s">
        <v>43</v>
      </c>
      <c r="P625" s="136">
        <f>O625*H625</f>
        <v>0</v>
      </c>
      <c r="Q625" s="136">
        <v>2.0000000000000001E-4</v>
      </c>
      <c r="R625" s="136">
        <f>Q625*H625</f>
        <v>8.3636000000000005E-3</v>
      </c>
      <c r="S625" s="136">
        <v>0</v>
      </c>
      <c r="T625" s="136">
        <f>S625*H625</f>
        <v>0</v>
      </c>
      <c r="U625" s="137" t="s">
        <v>19</v>
      </c>
      <c r="AR625" s="138" t="s">
        <v>187</v>
      </c>
      <c r="AT625" s="138" t="s">
        <v>167</v>
      </c>
      <c r="AU625" s="138" t="s">
        <v>82</v>
      </c>
      <c r="AY625" s="18" t="s">
        <v>164</v>
      </c>
      <c r="BE625" s="139">
        <f>IF(N625="základní",J625,0)</f>
        <v>0</v>
      </c>
      <c r="BF625" s="139">
        <f>IF(N625="snížená",J625,0)</f>
        <v>0</v>
      </c>
      <c r="BG625" s="139">
        <f>IF(N625="zákl. přenesená",J625,0)</f>
        <v>0</v>
      </c>
      <c r="BH625" s="139">
        <f>IF(N625="sníž. přenesená",J625,0)</f>
        <v>0</v>
      </c>
      <c r="BI625" s="139">
        <f>IF(N625="nulová",J625,0)</f>
        <v>0</v>
      </c>
      <c r="BJ625" s="18" t="s">
        <v>80</v>
      </c>
      <c r="BK625" s="139">
        <f>ROUND(I625*H625,1)</f>
        <v>0</v>
      </c>
      <c r="BL625" s="18" t="s">
        <v>187</v>
      </c>
      <c r="BM625" s="138" t="s">
        <v>1159</v>
      </c>
    </row>
    <row r="626" spans="2:65" s="1" customFormat="1" ht="11.25">
      <c r="B626" s="33"/>
      <c r="D626" s="140" t="s">
        <v>175</v>
      </c>
      <c r="F626" s="141" t="s">
        <v>1160</v>
      </c>
      <c r="I626" s="142"/>
      <c r="L626" s="33"/>
      <c r="M626" s="143"/>
      <c r="U626" s="54"/>
      <c r="AT626" s="18" t="s">
        <v>175</v>
      </c>
      <c r="AU626" s="18" t="s">
        <v>82</v>
      </c>
    </row>
    <row r="627" spans="2:65" s="12" customFormat="1" ht="11.25">
      <c r="B627" s="144"/>
      <c r="D627" s="145" t="s">
        <v>177</v>
      </c>
      <c r="E627" s="146" t="s">
        <v>19</v>
      </c>
      <c r="F627" s="147" t="s">
        <v>1154</v>
      </c>
      <c r="H627" s="148">
        <v>41.817999999999998</v>
      </c>
      <c r="I627" s="149"/>
      <c r="L627" s="144"/>
      <c r="M627" s="150"/>
      <c r="U627" s="151"/>
      <c r="AT627" s="146" t="s">
        <v>177</v>
      </c>
      <c r="AU627" s="146" t="s">
        <v>82</v>
      </c>
      <c r="AV627" s="12" t="s">
        <v>82</v>
      </c>
      <c r="AW627" s="12" t="s">
        <v>33</v>
      </c>
      <c r="AX627" s="12" t="s">
        <v>80</v>
      </c>
      <c r="AY627" s="146" t="s">
        <v>164</v>
      </c>
    </row>
    <row r="628" spans="2:65" s="1" customFormat="1" ht="24.2" customHeight="1">
      <c r="B628" s="33"/>
      <c r="C628" s="127" t="s">
        <v>1161</v>
      </c>
      <c r="D628" s="127" t="s">
        <v>167</v>
      </c>
      <c r="E628" s="128" t="s">
        <v>1162</v>
      </c>
      <c r="F628" s="129" t="s">
        <v>1163</v>
      </c>
      <c r="G628" s="130" t="s">
        <v>170</v>
      </c>
      <c r="H628" s="131">
        <v>12.16</v>
      </c>
      <c r="I628" s="132"/>
      <c r="J628" s="133">
        <f>ROUND(I628*H628,1)</f>
        <v>0</v>
      </c>
      <c r="K628" s="129" t="s">
        <v>171</v>
      </c>
      <c r="L628" s="33"/>
      <c r="M628" s="134" t="s">
        <v>19</v>
      </c>
      <c r="N628" s="135" t="s">
        <v>43</v>
      </c>
      <c r="P628" s="136">
        <f>O628*H628</f>
        <v>0</v>
      </c>
      <c r="Q628" s="136">
        <v>2.7E-4</v>
      </c>
      <c r="R628" s="136">
        <f>Q628*H628</f>
        <v>3.2832E-3</v>
      </c>
      <c r="S628" s="136">
        <v>0</v>
      </c>
      <c r="T628" s="136">
        <f>S628*H628</f>
        <v>0</v>
      </c>
      <c r="U628" s="137" t="s">
        <v>19</v>
      </c>
      <c r="AR628" s="138" t="s">
        <v>187</v>
      </c>
      <c r="AT628" s="138" t="s">
        <v>167</v>
      </c>
      <c r="AU628" s="138" t="s">
        <v>82</v>
      </c>
      <c r="AY628" s="18" t="s">
        <v>164</v>
      </c>
      <c r="BE628" s="139">
        <f>IF(N628="základní",J628,0)</f>
        <v>0</v>
      </c>
      <c r="BF628" s="139">
        <f>IF(N628="snížená",J628,0)</f>
        <v>0</v>
      </c>
      <c r="BG628" s="139">
        <f>IF(N628="zákl. přenesená",J628,0)</f>
        <v>0</v>
      </c>
      <c r="BH628" s="139">
        <f>IF(N628="sníž. přenesená",J628,0)</f>
        <v>0</v>
      </c>
      <c r="BI628" s="139">
        <f>IF(N628="nulová",J628,0)</f>
        <v>0</v>
      </c>
      <c r="BJ628" s="18" t="s">
        <v>80</v>
      </c>
      <c r="BK628" s="139">
        <f>ROUND(I628*H628,1)</f>
        <v>0</v>
      </c>
      <c r="BL628" s="18" t="s">
        <v>187</v>
      </c>
      <c r="BM628" s="138" t="s">
        <v>1164</v>
      </c>
    </row>
    <row r="629" spans="2:65" s="1" customFormat="1" ht="11.25">
      <c r="B629" s="33"/>
      <c r="D629" s="140" t="s">
        <v>175</v>
      </c>
      <c r="F629" s="141" t="s">
        <v>1165</v>
      </c>
      <c r="I629" s="142"/>
      <c r="L629" s="33"/>
      <c r="M629" s="143"/>
      <c r="U629" s="54"/>
      <c r="AT629" s="18" t="s">
        <v>175</v>
      </c>
      <c r="AU629" s="18" t="s">
        <v>82</v>
      </c>
    </row>
    <row r="630" spans="2:65" s="12" customFormat="1" ht="11.25">
      <c r="B630" s="144"/>
      <c r="D630" s="145" t="s">
        <v>177</v>
      </c>
      <c r="E630" s="146" t="s">
        <v>19</v>
      </c>
      <c r="F630" s="147" t="s">
        <v>1166</v>
      </c>
      <c r="H630" s="148">
        <v>12.16</v>
      </c>
      <c r="I630" s="149"/>
      <c r="L630" s="144"/>
      <c r="M630" s="150"/>
      <c r="U630" s="151"/>
      <c r="AT630" s="146" t="s">
        <v>177</v>
      </c>
      <c r="AU630" s="146" t="s">
        <v>82</v>
      </c>
      <c r="AV630" s="12" t="s">
        <v>82</v>
      </c>
      <c r="AW630" s="12" t="s">
        <v>33</v>
      </c>
      <c r="AX630" s="12" t="s">
        <v>80</v>
      </c>
      <c r="AY630" s="146" t="s">
        <v>164</v>
      </c>
    </row>
    <row r="631" spans="2:65" s="1" customFormat="1" ht="24.2" customHeight="1">
      <c r="B631" s="33"/>
      <c r="C631" s="127" t="s">
        <v>1167</v>
      </c>
      <c r="D631" s="127" t="s">
        <v>167</v>
      </c>
      <c r="E631" s="128" t="s">
        <v>1168</v>
      </c>
      <c r="F631" s="129" t="s">
        <v>1169</v>
      </c>
      <c r="G631" s="130" t="s">
        <v>170</v>
      </c>
      <c r="H631" s="131">
        <v>41.817999999999998</v>
      </c>
      <c r="I631" s="132"/>
      <c r="J631" s="133">
        <f>ROUND(I631*H631,1)</f>
        <v>0</v>
      </c>
      <c r="K631" s="129" t="s">
        <v>171</v>
      </c>
      <c r="L631" s="33"/>
      <c r="M631" s="134" t="s">
        <v>19</v>
      </c>
      <c r="N631" s="135" t="s">
        <v>43</v>
      </c>
      <c r="P631" s="136">
        <f>O631*H631</f>
        <v>0</v>
      </c>
      <c r="Q631" s="136">
        <v>2.9E-4</v>
      </c>
      <c r="R631" s="136">
        <f>Q631*H631</f>
        <v>1.2127219999999999E-2</v>
      </c>
      <c r="S631" s="136">
        <v>0</v>
      </c>
      <c r="T631" s="136">
        <f>S631*H631</f>
        <v>0</v>
      </c>
      <c r="U631" s="137" t="s">
        <v>19</v>
      </c>
      <c r="AR631" s="138" t="s">
        <v>187</v>
      </c>
      <c r="AT631" s="138" t="s">
        <v>167</v>
      </c>
      <c r="AU631" s="138" t="s">
        <v>82</v>
      </c>
      <c r="AY631" s="18" t="s">
        <v>164</v>
      </c>
      <c r="BE631" s="139">
        <f>IF(N631="základní",J631,0)</f>
        <v>0</v>
      </c>
      <c r="BF631" s="139">
        <f>IF(N631="snížená",J631,0)</f>
        <v>0</v>
      </c>
      <c r="BG631" s="139">
        <f>IF(N631="zákl. přenesená",J631,0)</f>
        <v>0</v>
      </c>
      <c r="BH631" s="139">
        <f>IF(N631="sníž. přenesená",J631,0)</f>
        <v>0</v>
      </c>
      <c r="BI631" s="139">
        <f>IF(N631="nulová",J631,0)</f>
        <v>0</v>
      </c>
      <c r="BJ631" s="18" t="s">
        <v>80</v>
      </c>
      <c r="BK631" s="139">
        <f>ROUND(I631*H631,1)</f>
        <v>0</v>
      </c>
      <c r="BL631" s="18" t="s">
        <v>187</v>
      </c>
      <c r="BM631" s="138" t="s">
        <v>1170</v>
      </c>
    </row>
    <row r="632" spans="2:65" s="1" customFormat="1" ht="11.25">
      <c r="B632" s="33"/>
      <c r="D632" s="140" t="s">
        <v>175</v>
      </c>
      <c r="F632" s="141" t="s">
        <v>1171</v>
      </c>
      <c r="I632" s="142"/>
      <c r="L632" s="33"/>
      <c r="M632" s="143"/>
      <c r="U632" s="54"/>
      <c r="AT632" s="18" t="s">
        <v>175</v>
      </c>
      <c r="AU632" s="18" t="s">
        <v>82</v>
      </c>
    </row>
    <row r="633" spans="2:65" s="12" customFormat="1" ht="11.25">
      <c r="B633" s="144"/>
      <c r="D633" s="145" t="s">
        <v>177</v>
      </c>
      <c r="E633" s="146" t="s">
        <v>19</v>
      </c>
      <c r="F633" s="147" t="s">
        <v>1154</v>
      </c>
      <c r="H633" s="148">
        <v>41.817999999999998</v>
      </c>
      <c r="I633" s="149"/>
      <c r="L633" s="144"/>
      <c r="M633" s="150"/>
      <c r="U633" s="151"/>
      <c r="AT633" s="146" t="s">
        <v>177</v>
      </c>
      <c r="AU633" s="146" t="s">
        <v>82</v>
      </c>
      <c r="AV633" s="12" t="s">
        <v>82</v>
      </c>
      <c r="AW633" s="12" t="s">
        <v>33</v>
      </c>
      <c r="AX633" s="12" t="s">
        <v>80</v>
      </c>
      <c r="AY633" s="146" t="s">
        <v>164</v>
      </c>
    </row>
    <row r="634" spans="2:65" s="1" customFormat="1" ht="24.2" customHeight="1">
      <c r="B634" s="33"/>
      <c r="C634" s="127" t="s">
        <v>1172</v>
      </c>
      <c r="D634" s="127" t="s">
        <v>167</v>
      </c>
      <c r="E634" s="128" t="s">
        <v>1173</v>
      </c>
      <c r="F634" s="129" t="s">
        <v>1174</v>
      </c>
      <c r="G634" s="130" t="s">
        <v>170</v>
      </c>
      <c r="H634" s="131">
        <v>41.817999999999998</v>
      </c>
      <c r="I634" s="132"/>
      <c r="J634" s="133">
        <f>ROUND(I634*H634,1)</f>
        <v>0</v>
      </c>
      <c r="K634" s="129" t="s">
        <v>171</v>
      </c>
      <c r="L634" s="33"/>
      <c r="M634" s="134" t="s">
        <v>19</v>
      </c>
      <c r="N634" s="135" t="s">
        <v>43</v>
      </c>
      <c r="P634" s="136">
        <f>O634*H634</f>
        <v>0</v>
      </c>
      <c r="Q634" s="136">
        <v>2.0000000000000002E-5</v>
      </c>
      <c r="R634" s="136">
        <f>Q634*H634</f>
        <v>8.3636000000000008E-4</v>
      </c>
      <c r="S634" s="136">
        <v>0</v>
      </c>
      <c r="T634" s="136">
        <f>S634*H634</f>
        <v>0</v>
      </c>
      <c r="U634" s="137" t="s">
        <v>19</v>
      </c>
      <c r="AR634" s="138" t="s">
        <v>187</v>
      </c>
      <c r="AT634" s="138" t="s">
        <v>167</v>
      </c>
      <c r="AU634" s="138" t="s">
        <v>82</v>
      </c>
      <c r="AY634" s="18" t="s">
        <v>164</v>
      </c>
      <c r="BE634" s="139">
        <f>IF(N634="základní",J634,0)</f>
        <v>0</v>
      </c>
      <c r="BF634" s="139">
        <f>IF(N634="snížená",J634,0)</f>
        <v>0</v>
      </c>
      <c r="BG634" s="139">
        <f>IF(N634="zákl. přenesená",J634,0)</f>
        <v>0</v>
      </c>
      <c r="BH634" s="139">
        <f>IF(N634="sníž. přenesená",J634,0)</f>
        <v>0</v>
      </c>
      <c r="BI634" s="139">
        <f>IF(N634="nulová",J634,0)</f>
        <v>0</v>
      </c>
      <c r="BJ634" s="18" t="s">
        <v>80</v>
      </c>
      <c r="BK634" s="139">
        <f>ROUND(I634*H634,1)</f>
        <v>0</v>
      </c>
      <c r="BL634" s="18" t="s">
        <v>187</v>
      </c>
      <c r="BM634" s="138" t="s">
        <v>1175</v>
      </c>
    </row>
    <row r="635" spans="2:65" s="1" customFormat="1" ht="11.25">
      <c r="B635" s="33"/>
      <c r="D635" s="140" t="s">
        <v>175</v>
      </c>
      <c r="F635" s="141" t="s">
        <v>1176</v>
      </c>
      <c r="I635" s="142"/>
      <c r="L635" s="33"/>
      <c r="M635" s="143"/>
      <c r="U635" s="54"/>
      <c r="AT635" s="18" t="s">
        <v>175</v>
      </c>
      <c r="AU635" s="18" t="s">
        <v>82</v>
      </c>
    </row>
    <row r="636" spans="2:65" s="12" customFormat="1" ht="11.25">
      <c r="B636" s="144"/>
      <c r="D636" s="145" t="s">
        <v>177</v>
      </c>
      <c r="E636" s="146" t="s">
        <v>19</v>
      </c>
      <c r="F636" s="147" t="s">
        <v>1154</v>
      </c>
      <c r="H636" s="148">
        <v>41.817999999999998</v>
      </c>
      <c r="I636" s="149"/>
      <c r="L636" s="144"/>
      <c r="M636" s="150"/>
      <c r="U636" s="151"/>
      <c r="AT636" s="146" t="s">
        <v>177</v>
      </c>
      <c r="AU636" s="146" t="s">
        <v>82</v>
      </c>
      <c r="AV636" s="12" t="s">
        <v>82</v>
      </c>
      <c r="AW636" s="12" t="s">
        <v>33</v>
      </c>
      <c r="AX636" s="12" t="s">
        <v>80</v>
      </c>
      <c r="AY636" s="146" t="s">
        <v>164</v>
      </c>
    </row>
    <row r="637" spans="2:65" s="1" customFormat="1" ht="16.5" customHeight="1">
      <c r="B637" s="33"/>
      <c r="C637" s="127" t="s">
        <v>1177</v>
      </c>
      <c r="D637" s="127" t="s">
        <v>167</v>
      </c>
      <c r="E637" s="128" t="s">
        <v>1178</v>
      </c>
      <c r="F637" s="129" t="s">
        <v>1179</v>
      </c>
      <c r="G637" s="130" t="s">
        <v>170</v>
      </c>
      <c r="H637" s="131">
        <v>12.16</v>
      </c>
      <c r="I637" s="132"/>
      <c r="J637" s="133">
        <f>ROUND(I637*H637,1)</f>
        <v>0</v>
      </c>
      <c r="K637" s="129" t="s">
        <v>171</v>
      </c>
      <c r="L637" s="33"/>
      <c r="M637" s="134" t="s">
        <v>19</v>
      </c>
      <c r="N637" s="135" t="s">
        <v>43</v>
      </c>
      <c r="P637" s="136">
        <f>O637*H637</f>
        <v>0</v>
      </c>
      <c r="Q637" s="136">
        <v>0</v>
      </c>
      <c r="R637" s="136">
        <f>Q637*H637</f>
        <v>0</v>
      </c>
      <c r="S637" s="136">
        <v>3.0000000000000001E-5</v>
      </c>
      <c r="T637" s="136">
        <f>S637*H637</f>
        <v>3.6480000000000003E-4</v>
      </c>
      <c r="U637" s="137" t="s">
        <v>19</v>
      </c>
      <c r="AR637" s="138" t="s">
        <v>187</v>
      </c>
      <c r="AT637" s="138" t="s">
        <v>167</v>
      </c>
      <c r="AU637" s="138" t="s">
        <v>82</v>
      </c>
      <c r="AY637" s="18" t="s">
        <v>164</v>
      </c>
      <c r="BE637" s="139">
        <f>IF(N637="základní",J637,0)</f>
        <v>0</v>
      </c>
      <c r="BF637" s="139">
        <f>IF(N637="snížená",J637,0)</f>
        <v>0</v>
      </c>
      <c r="BG637" s="139">
        <f>IF(N637="zákl. přenesená",J637,0)</f>
        <v>0</v>
      </c>
      <c r="BH637" s="139">
        <f>IF(N637="sníž. přenesená",J637,0)</f>
        <v>0</v>
      </c>
      <c r="BI637" s="139">
        <f>IF(N637="nulová",J637,0)</f>
        <v>0</v>
      </c>
      <c r="BJ637" s="18" t="s">
        <v>80</v>
      </c>
      <c r="BK637" s="139">
        <f>ROUND(I637*H637,1)</f>
        <v>0</v>
      </c>
      <c r="BL637" s="18" t="s">
        <v>187</v>
      </c>
      <c r="BM637" s="138" t="s">
        <v>1180</v>
      </c>
    </row>
    <row r="638" spans="2:65" s="1" customFormat="1" ht="11.25">
      <c r="B638" s="33"/>
      <c r="D638" s="140" t="s">
        <v>175</v>
      </c>
      <c r="F638" s="141" t="s">
        <v>1181</v>
      </c>
      <c r="I638" s="142"/>
      <c r="L638" s="33"/>
      <c r="M638" s="143"/>
      <c r="U638" s="54"/>
      <c r="AT638" s="18" t="s">
        <v>175</v>
      </c>
      <c r="AU638" s="18" t="s">
        <v>82</v>
      </c>
    </row>
    <row r="639" spans="2:65" s="12" customFormat="1" ht="11.25">
      <c r="B639" s="144"/>
      <c r="D639" s="145" t="s">
        <v>177</v>
      </c>
      <c r="E639" s="146" t="s">
        <v>19</v>
      </c>
      <c r="F639" s="147" t="s">
        <v>545</v>
      </c>
      <c r="H639" s="148">
        <v>12.16</v>
      </c>
      <c r="I639" s="149"/>
      <c r="L639" s="144"/>
      <c r="M639" s="150"/>
      <c r="U639" s="151"/>
      <c r="AT639" s="146" t="s">
        <v>177</v>
      </c>
      <c r="AU639" s="146" t="s">
        <v>82</v>
      </c>
      <c r="AV639" s="12" t="s">
        <v>82</v>
      </c>
      <c r="AW639" s="12" t="s">
        <v>33</v>
      </c>
      <c r="AX639" s="12" t="s">
        <v>80</v>
      </c>
      <c r="AY639" s="146" t="s">
        <v>164</v>
      </c>
    </row>
    <row r="640" spans="2:65" s="1" customFormat="1" ht="16.5" customHeight="1">
      <c r="B640" s="33"/>
      <c r="C640" s="152" t="s">
        <v>1182</v>
      </c>
      <c r="D640" s="152" t="s">
        <v>225</v>
      </c>
      <c r="E640" s="153" t="s">
        <v>1183</v>
      </c>
      <c r="F640" s="154" t="s">
        <v>1184</v>
      </c>
      <c r="G640" s="155" t="s">
        <v>170</v>
      </c>
      <c r="H640" s="156">
        <v>12.768000000000001</v>
      </c>
      <c r="I640" s="157"/>
      <c r="J640" s="158">
        <f>ROUND(I640*H640,1)</f>
        <v>0</v>
      </c>
      <c r="K640" s="154" t="s">
        <v>171</v>
      </c>
      <c r="L640" s="159"/>
      <c r="M640" s="160" t="s">
        <v>19</v>
      </c>
      <c r="N640" s="161" t="s">
        <v>43</v>
      </c>
      <c r="P640" s="136">
        <f>O640*H640</f>
        <v>0</v>
      </c>
      <c r="Q640" s="136">
        <v>1.0000000000000001E-5</v>
      </c>
      <c r="R640" s="136">
        <f>Q640*H640</f>
        <v>1.2768000000000002E-4</v>
      </c>
      <c r="S640" s="136">
        <v>0</v>
      </c>
      <c r="T640" s="136">
        <f>S640*H640</f>
        <v>0</v>
      </c>
      <c r="U640" s="137" t="s">
        <v>19</v>
      </c>
      <c r="AR640" s="138" t="s">
        <v>364</v>
      </c>
      <c r="AT640" s="138" t="s">
        <v>225</v>
      </c>
      <c r="AU640" s="138" t="s">
        <v>82</v>
      </c>
      <c r="AY640" s="18" t="s">
        <v>164</v>
      </c>
      <c r="BE640" s="139">
        <f>IF(N640="základní",J640,0)</f>
        <v>0</v>
      </c>
      <c r="BF640" s="139">
        <f>IF(N640="snížená",J640,0)</f>
        <v>0</v>
      </c>
      <c r="BG640" s="139">
        <f>IF(N640="zákl. přenesená",J640,0)</f>
        <v>0</v>
      </c>
      <c r="BH640" s="139">
        <f>IF(N640="sníž. přenesená",J640,0)</f>
        <v>0</v>
      </c>
      <c r="BI640" s="139">
        <f>IF(N640="nulová",J640,0)</f>
        <v>0</v>
      </c>
      <c r="BJ640" s="18" t="s">
        <v>80</v>
      </c>
      <c r="BK640" s="139">
        <f>ROUND(I640*H640,1)</f>
        <v>0</v>
      </c>
      <c r="BL640" s="18" t="s">
        <v>187</v>
      </c>
      <c r="BM640" s="138" t="s">
        <v>1185</v>
      </c>
    </row>
    <row r="641" spans="2:65" s="12" customFormat="1" ht="11.25">
      <c r="B641" s="144"/>
      <c r="D641" s="145" t="s">
        <v>177</v>
      </c>
      <c r="E641" s="146" t="s">
        <v>19</v>
      </c>
      <c r="F641" s="147" t="s">
        <v>674</v>
      </c>
      <c r="H641" s="148">
        <v>12.768000000000001</v>
      </c>
      <c r="I641" s="149"/>
      <c r="L641" s="144"/>
      <c r="M641" s="150"/>
      <c r="U641" s="151"/>
      <c r="AT641" s="146" t="s">
        <v>177</v>
      </c>
      <c r="AU641" s="146" t="s">
        <v>82</v>
      </c>
      <c r="AV641" s="12" t="s">
        <v>82</v>
      </c>
      <c r="AW641" s="12" t="s">
        <v>33</v>
      </c>
      <c r="AX641" s="12" t="s">
        <v>80</v>
      </c>
      <c r="AY641" s="146" t="s">
        <v>164</v>
      </c>
    </row>
    <row r="642" spans="2:65" s="11" customFormat="1" ht="25.9" customHeight="1">
      <c r="B642" s="115"/>
      <c r="D642" s="116" t="s">
        <v>71</v>
      </c>
      <c r="E642" s="117" t="s">
        <v>225</v>
      </c>
      <c r="F642" s="117" t="s">
        <v>1186</v>
      </c>
      <c r="I642" s="118"/>
      <c r="J642" s="119">
        <f>BK642</f>
        <v>0</v>
      </c>
      <c r="L642" s="115"/>
      <c r="M642" s="120"/>
      <c r="P642" s="121">
        <f>P643+P652</f>
        <v>0</v>
      </c>
      <c r="R642" s="121">
        <f>R643+R652</f>
        <v>9.6500000000000006E-3</v>
      </c>
      <c r="T642" s="121">
        <f>T643+T652</f>
        <v>0</v>
      </c>
      <c r="U642" s="122"/>
      <c r="AR642" s="116" t="s">
        <v>173</v>
      </c>
      <c r="AT642" s="123" t="s">
        <v>71</v>
      </c>
      <c r="AU642" s="123" t="s">
        <v>72</v>
      </c>
      <c r="AY642" s="116" t="s">
        <v>164</v>
      </c>
      <c r="BK642" s="124">
        <f>BK643+BK652</f>
        <v>0</v>
      </c>
    </row>
    <row r="643" spans="2:65" s="11" customFormat="1" ht="22.9" customHeight="1">
      <c r="B643" s="115"/>
      <c r="D643" s="116" t="s">
        <v>71</v>
      </c>
      <c r="E643" s="125" t="s">
        <v>1187</v>
      </c>
      <c r="F643" s="125" t="s">
        <v>1188</v>
      </c>
      <c r="I643" s="118"/>
      <c r="J643" s="126">
        <f>BK643</f>
        <v>0</v>
      </c>
      <c r="L643" s="115"/>
      <c r="M643" s="120"/>
      <c r="P643" s="121">
        <f>SUM(P644:P651)</f>
        <v>0</v>
      </c>
      <c r="R643" s="121">
        <f>SUM(R644:R651)</f>
        <v>9.6500000000000006E-3</v>
      </c>
      <c r="T643" s="121">
        <f>SUM(T644:T651)</f>
        <v>0</v>
      </c>
      <c r="U643" s="122"/>
      <c r="AR643" s="116" t="s">
        <v>173</v>
      </c>
      <c r="AT643" s="123" t="s">
        <v>71</v>
      </c>
      <c r="AU643" s="123" t="s">
        <v>80</v>
      </c>
      <c r="AY643" s="116" t="s">
        <v>164</v>
      </c>
      <c r="BK643" s="124">
        <f>SUM(BK644:BK651)</f>
        <v>0</v>
      </c>
    </row>
    <row r="644" spans="2:65" s="1" customFormat="1" ht="16.5" customHeight="1">
      <c r="B644" s="33"/>
      <c r="C644" s="152" t="s">
        <v>1189</v>
      </c>
      <c r="D644" s="152" t="s">
        <v>225</v>
      </c>
      <c r="E644" s="153" t="s">
        <v>1190</v>
      </c>
      <c r="F644" s="154" t="s">
        <v>1191</v>
      </c>
      <c r="G644" s="155" t="s">
        <v>335</v>
      </c>
      <c r="H644" s="156">
        <v>1</v>
      </c>
      <c r="I644" s="157"/>
      <c r="J644" s="158">
        <f t="shared" ref="J644:J649" si="0">ROUND(I644*H644,1)</f>
        <v>0</v>
      </c>
      <c r="K644" s="154" t="s">
        <v>19</v>
      </c>
      <c r="L644" s="159"/>
      <c r="M644" s="160" t="s">
        <v>19</v>
      </c>
      <c r="N644" s="161" t="s">
        <v>43</v>
      </c>
      <c r="P644" s="136">
        <f t="shared" ref="P644:P649" si="1">O644*H644</f>
        <v>0</v>
      </c>
      <c r="Q644" s="136">
        <v>0</v>
      </c>
      <c r="R644" s="136">
        <f t="shared" ref="R644:R649" si="2">Q644*H644</f>
        <v>0</v>
      </c>
      <c r="S644" s="136">
        <v>0</v>
      </c>
      <c r="T644" s="136">
        <f t="shared" ref="T644:T649" si="3">S644*H644</f>
        <v>0</v>
      </c>
      <c r="U644" s="137" t="s">
        <v>19</v>
      </c>
      <c r="AR644" s="138" t="s">
        <v>915</v>
      </c>
      <c r="AT644" s="138" t="s">
        <v>225</v>
      </c>
      <c r="AU644" s="138" t="s">
        <v>82</v>
      </c>
      <c r="AY644" s="18" t="s">
        <v>164</v>
      </c>
      <c r="BE644" s="139">
        <f t="shared" ref="BE644:BE649" si="4">IF(N644="základní",J644,0)</f>
        <v>0</v>
      </c>
      <c r="BF644" s="139">
        <f t="shared" ref="BF644:BF649" si="5">IF(N644="snížená",J644,0)</f>
        <v>0</v>
      </c>
      <c r="BG644" s="139">
        <f t="shared" ref="BG644:BG649" si="6">IF(N644="zákl. přenesená",J644,0)</f>
        <v>0</v>
      </c>
      <c r="BH644" s="139">
        <f t="shared" ref="BH644:BH649" si="7">IF(N644="sníž. přenesená",J644,0)</f>
        <v>0</v>
      </c>
      <c r="BI644" s="139">
        <f t="shared" ref="BI644:BI649" si="8">IF(N644="nulová",J644,0)</f>
        <v>0</v>
      </c>
      <c r="BJ644" s="18" t="s">
        <v>80</v>
      </c>
      <c r="BK644" s="139">
        <f t="shared" ref="BK644:BK649" si="9">ROUND(I644*H644,1)</f>
        <v>0</v>
      </c>
      <c r="BL644" s="18" t="s">
        <v>915</v>
      </c>
      <c r="BM644" s="138" t="s">
        <v>1192</v>
      </c>
    </row>
    <row r="645" spans="2:65" s="1" customFormat="1" ht="16.5" customHeight="1">
      <c r="B645" s="33"/>
      <c r="C645" s="152" t="s">
        <v>1193</v>
      </c>
      <c r="D645" s="152" t="s">
        <v>225</v>
      </c>
      <c r="E645" s="153" t="s">
        <v>1194</v>
      </c>
      <c r="F645" s="154" t="s">
        <v>1195</v>
      </c>
      <c r="G645" s="155" t="s">
        <v>335</v>
      </c>
      <c r="H645" s="156">
        <v>2</v>
      </c>
      <c r="I645" s="157"/>
      <c r="J645" s="158">
        <f t="shared" si="0"/>
        <v>0</v>
      </c>
      <c r="K645" s="154" t="s">
        <v>19</v>
      </c>
      <c r="L645" s="159"/>
      <c r="M645" s="160" t="s">
        <v>19</v>
      </c>
      <c r="N645" s="161" t="s">
        <v>43</v>
      </c>
      <c r="P645" s="136">
        <f t="shared" si="1"/>
        <v>0</v>
      </c>
      <c r="Q645" s="136">
        <v>0</v>
      </c>
      <c r="R645" s="136">
        <f t="shared" si="2"/>
        <v>0</v>
      </c>
      <c r="S645" s="136">
        <v>0</v>
      </c>
      <c r="T645" s="136">
        <f t="shared" si="3"/>
        <v>0</v>
      </c>
      <c r="U645" s="137" t="s">
        <v>19</v>
      </c>
      <c r="AR645" s="138" t="s">
        <v>915</v>
      </c>
      <c r="AT645" s="138" t="s">
        <v>225</v>
      </c>
      <c r="AU645" s="138" t="s">
        <v>82</v>
      </c>
      <c r="AY645" s="18" t="s">
        <v>164</v>
      </c>
      <c r="BE645" s="139">
        <f t="shared" si="4"/>
        <v>0</v>
      </c>
      <c r="BF645" s="139">
        <f t="shared" si="5"/>
        <v>0</v>
      </c>
      <c r="BG645" s="139">
        <f t="shared" si="6"/>
        <v>0</v>
      </c>
      <c r="BH645" s="139">
        <f t="shared" si="7"/>
        <v>0</v>
      </c>
      <c r="BI645" s="139">
        <f t="shared" si="8"/>
        <v>0</v>
      </c>
      <c r="BJ645" s="18" t="s">
        <v>80</v>
      </c>
      <c r="BK645" s="139">
        <f t="shared" si="9"/>
        <v>0</v>
      </c>
      <c r="BL645" s="18" t="s">
        <v>915</v>
      </c>
      <c r="BM645" s="138" t="s">
        <v>1196</v>
      </c>
    </row>
    <row r="646" spans="2:65" s="1" customFormat="1" ht="16.5" customHeight="1">
      <c r="B646" s="33"/>
      <c r="C646" s="152" t="s">
        <v>1197</v>
      </c>
      <c r="D646" s="152" t="s">
        <v>225</v>
      </c>
      <c r="E646" s="153" t="s">
        <v>1198</v>
      </c>
      <c r="F646" s="154" t="s">
        <v>1199</v>
      </c>
      <c r="G646" s="155" t="s">
        <v>335</v>
      </c>
      <c r="H646" s="156">
        <v>3</v>
      </c>
      <c r="I646" s="157"/>
      <c r="J646" s="158">
        <f t="shared" si="0"/>
        <v>0</v>
      </c>
      <c r="K646" s="154" t="s">
        <v>19</v>
      </c>
      <c r="L646" s="159"/>
      <c r="M646" s="160" t="s">
        <v>19</v>
      </c>
      <c r="N646" s="161" t="s">
        <v>43</v>
      </c>
      <c r="P646" s="136">
        <f t="shared" si="1"/>
        <v>0</v>
      </c>
      <c r="Q646" s="136">
        <v>0</v>
      </c>
      <c r="R646" s="136">
        <f t="shared" si="2"/>
        <v>0</v>
      </c>
      <c r="S646" s="136">
        <v>0</v>
      </c>
      <c r="T646" s="136">
        <f t="shared" si="3"/>
        <v>0</v>
      </c>
      <c r="U646" s="137" t="s">
        <v>19</v>
      </c>
      <c r="AR646" s="138" t="s">
        <v>915</v>
      </c>
      <c r="AT646" s="138" t="s">
        <v>225</v>
      </c>
      <c r="AU646" s="138" t="s">
        <v>82</v>
      </c>
      <c r="AY646" s="18" t="s">
        <v>164</v>
      </c>
      <c r="BE646" s="139">
        <f t="shared" si="4"/>
        <v>0</v>
      </c>
      <c r="BF646" s="139">
        <f t="shared" si="5"/>
        <v>0</v>
      </c>
      <c r="BG646" s="139">
        <f t="shared" si="6"/>
        <v>0</v>
      </c>
      <c r="BH646" s="139">
        <f t="shared" si="7"/>
        <v>0</v>
      </c>
      <c r="BI646" s="139">
        <f t="shared" si="8"/>
        <v>0</v>
      </c>
      <c r="BJ646" s="18" t="s">
        <v>80</v>
      </c>
      <c r="BK646" s="139">
        <f t="shared" si="9"/>
        <v>0</v>
      </c>
      <c r="BL646" s="18" t="s">
        <v>915</v>
      </c>
      <c r="BM646" s="138" t="s">
        <v>1200</v>
      </c>
    </row>
    <row r="647" spans="2:65" s="1" customFormat="1" ht="16.5" customHeight="1">
      <c r="B647" s="33"/>
      <c r="C647" s="152" t="s">
        <v>1201</v>
      </c>
      <c r="D647" s="152" t="s">
        <v>225</v>
      </c>
      <c r="E647" s="153" t="s">
        <v>1202</v>
      </c>
      <c r="F647" s="154" t="s">
        <v>1203</v>
      </c>
      <c r="G647" s="155" t="s">
        <v>335</v>
      </c>
      <c r="H647" s="156">
        <v>1</v>
      </c>
      <c r="I647" s="157"/>
      <c r="J647" s="158">
        <f t="shared" si="0"/>
        <v>0</v>
      </c>
      <c r="K647" s="154" t="s">
        <v>19</v>
      </c>
      <c r="L647" s="159"/>
      <c r="M647" s="160" t="s">
        <v>19</v>
      </c>
      <c r="N647" s="161" t="s">
        <v>43</v>
      </c>
      <c r="P647" s="136">
        <f t="shared" si="1"/>
        <v>0</v>
      </c>
      <c r="Q647" s="136">
        <v>0</v>
      </c>
      <c r="R647" s="136">
        <f t="shared" si="2"/>
        <v>0</v>
      </c>
      <c r="S647" s="136">
        <v>0</v>
      </c>
      <c r="T647" s="136">
        <f t="shared" si="3"/>
        <v>0</v>
      </c>
      <c r="U647" s="137" t="s">
        <v>19</v>
      </c>
      <c r="AR647" s="138" t="s">
        <v>915</v>
      </c>
      <c r="AT647" s="138" t="s">
        <v>225</v>
      </c>
      <c r="AU647" s="138" t="s">
        <v>82</v>
      </c>
      <c r="AY647" s="18" t="s">
        <v>164</v>
      </c>
      <c r="BE647" s="139">
        <f t="shared" si="4"/>
        <v>0</v>
      </c>
      <c r="BF647" s="139">
        <f t="shared" si="5"/>
        <v>0</v>
      </c>
      <c r="BG647" s="139">
        <f t="shared" si="6"/>
        <v>0</v>
      </c>
      <c r="BH647" s="139">
        <f t="shared" si="7"/>
        <v>0</v>
      </c>
      <c r="BI647" s="139">
        <f t="shared" si="8"/>
        <v>0</v>
      </c>
      <c r="BJ647" s="18" t="s">
        <v>80</v>
      </c>
      <c r="BK647" s="139">
        <f t="shared" si="9"/>
        <v>0</v>
      </c>
      <c r="BL647" s="18" t="s">
        <v>915</v>
      </c>
      <c r="BM647" s="138" t="s">
        <v>1204</v>
      </c>
    </row>
    <row r="648" spans="2:65" s="1" customFormat="1" ht="16.5" customHeight="1">
      <c r="B648" s="33"/>
      <c r="C648" s="152" t="s">
        <v>1205</v>
      </c>
      <c r="D648" s="152" t="s">
        <v>225</v>
      </c>
      <c r="E648" s="153" t="s">
        <v>1206</v>
      </c>
      <c r="F648" s="154" t="s">
        <v>1207</v>
      </c>
      <c r="G648" s="155" t="s">
        <v>335</v>
      </c>
      <c r="H648" s="156">
        <v>3</v>
      </c>
      <c r="I648" s="157"/>
      <c r="J648" s="158">
        <f t="shared" si="0"/>
        <v>0</v>
      </c>
      <c r="K648" s="154" t="s">
        <v>19</v>
      </c>
      <c r="L648" s="159"/>
      <c r="M648" s="160" t="s">
        <v>19</v>
      </c>
      <c r="N648" s="161" t="s">
        <v>43</v>
      </c>
      <c r="P648" s="136">
        <f t="shared" si="1"/>
        <v>0</v>
      </c>
      <c r="Q648" s="136">
        <v>0</v>
      </c>
      <c r="R648" s="136">
        <f t="shared" si="2"/>
        <v>0</v>
      </c>
      <c r="S648" s="136">
        <v>0</v>
      </c>
      <c r="T648" s="136">
        <f t="shared" si="3"/>
        <v>0</v>
      </c>
      <c r="U648" s="137" t="s">
        <v>19</v>
      </c>
      <c r="AR648" s="138" t="s">
        <v>915</v>
      </c>
      <c r="AT648" s="138" t="s">
        <v>225</v>
      </c>
      <c r="AU648" s="138" t="s">
        <v>82</v>
      </c>
      <c r="AY648" s="18" t="s">
        <v>164</v>
      </c>
      <c r="BE648" s="139">
        <f t="shared" si="4"/>
        <v>0</v>
      </c>
      <c r="BF648" s="139">
        <f t="shared" si="5"/>
        <v>0</v>
      </c>
      <c r="BG648" s="139">
        <f t="shared" si="6"/>
        <v>0</v>
      </c>
      <c r="BH648" s="139">
        <f t="shared" si="7"/>
        <v>0</v>
      </c>
      <c r="BI648" s="139">
        <f t="shared" si="8"/>
        <v>0</v>
      </c>
      <c r="BJ648" s="18" t="s">
        <v>80</v>
      </c>
      <c r="BK648" s="139">
        <f t="shared" si="9"/>
        <v>0</v>
      </c>
      <c r="BL648" s="18" t="s">
        <v>915</v>
      </c>
      <c r="BM648" s="138" t="s">
        <v>1208</v>
      </c>
    </row>
    <row r="649" spans="2:65" s="1" customFormat="1" ht="16.5" customHeight="1">
      <c r="B649" s="33"/>
      <c r="C649" s="152" t="s">
        <v>1209</v>
      </c>
      <c r="D649" s="152" t="s">
        <v>225</v>
      </c>
      <c r="E649" s="153" t="s">
        <v>1210</v>
      </c>
      <c r="F649" s="154" t="s">
        <v>1211</v>
      </c>
      <c r="G649" s="155" t="s">
        <v>314</v>
      </c>
      <c r="H649" s="156">
        <v>45</v>
      </c>
      <c r="I649" s="157"/>
      <c r="J649" s="158">
        <f t="shared" si="0"/>
        <v>0</v>
      </c>
      <c r="K649" s="154" t="s">
        <v>171</v>
      </c>
      <c r="L649" s="159"/>
      <c r="M649" s="160" t="s">
        <v>19</v>
      </c>
      <c r="N649" s="161" t="s">
        <v>43</v>
      </c>
      <c r="P649" s="136">
        <f t="shared" si="1"/>
        <v>0</v>
      </c>
      <c r="Q649" s="136">
        <v>1.2E-4</v>
      </c>
      <c r="R649" s="136">
        <f t="shared" si="2"/>
        <v>5.4000000000000003E-3</v>
      </c>
      <c r="S649" s="136">
        <v>0</v>
      </c>
      <c r="T649" s="136">
        <f t="shared" si="3"/>
        <v>0</v>
      </c>
      <c r="U649" s="137" t="s">
        <v>19</v>
      </c>
      <c r="AR649" s="138" t="s">
        <v>915</v>
      </c>
      <c r="AT649" s="138" t="s">
        <v>225</v>
      </c>
      <c r="AU649" s="138" t="s">
        <v>82</v>
      </c>
      <c r="AY649" s="18" t="s">
        <v>164</v>
      </c>
      <c r="BE649" s="139">
        <f t="shared" si="4"/>
        <v>0</v>
      </c>
      <c r="BF649" s="139">
        <f t="shared" si="5"/>
        <v>0</v>
      </c>
      <c r="BG649" s="139">
        <f t="shared" si="6"/>
        <v>0</v>
      </c>
      <c r="BH649" s="139">
        <f t="shared" si="7"/>
        <v>0</v>
      </c>
      <c r="BI649" s="139">
        <f t="shared" si="8"/>
        <v>0</v>
      </c>
      <c r="BJ649" s="18" t="s">
        <v>80</v>
      </c>
      <c r="BK649" s="139">
        <f t="shared" si="9"/>
        <v>0</v>
      </c>
      <c r="BL649" s="18" t="s">
        <v>915</v>
      </c>
      <c r="BM649" s="138" t="s">
        <v>1212</v>
      </c>
    </row>
    <row r="650" spans="2:65" s="12" customFormat="1" ht="11.25">
      <c r="B650" s="144"/>
      <c r="D650" s="145" t="s">
        <v>177</v>
      </c>
      <c r="E650" s="146" t="s">
        <v>19</v>
      </c>
      <c r="F650" s="147" t="s">
        <v>1213</v>
      </c>
      <c r="H650" s="148">
        <v>45</v>
      </c>
      <c r="I650" s="149"/>
      <c r="L650" s="144"/>
      <c r="M650" s="150"/>
      <c r="U650" s="151"/>
      <c r="AT650" s="146" t="s">
        <v>177</v>
      </c>
      <c r="AU650" s="146" t="s">
        <v>82</v>
      </c>
      <c r="AV650" s="12" t="s">
        <v>82</v>
      </c>
      <c r="AW650" s="12" t="s">
        <v>33</v>
      </c>
      <c r="AX650" s="12" t="s">
        <v>80</v>
      </c>
      <c r="AY650" s="146" t="s">
        <v>164</v>
      </c>
    </row>
    <row r="651" spans="2:65" s="1" customFormat="1" ht="16.5" customHeight="1">
      <c r="B651" s="33"/>
      <c r="C651" s="152" t="s">
        <v>1214</v>
      </c>
      <c r="D651" s="152" t="s">
        <v>225</v>
      </c>
      <c r="E651" s="153" t="s">
        <v>1215</v>
      </c>
      <c r="F651" s="154" t="s">
        <v>1216</v>
      </c>
      <c r="G651" s="155" t="s">
        <v>314</v>
      </c>
      <c r="H651" s="156">
        <v>25</v>
      </c>
      <c r="I651" s="157"/>
      <c r="J651" s="158">
        <f>ROUND(I651*H651,1)</f>
        <v>0</v>
      </c>
      <c r="K651" s="154" t="s">
        <v>171</v>
      </c>
      <c r="L651" s="159"/>
      <c r="M651" s="160" t="s">
        <v>19</v>
      </c>
      <c r="N651" s="161" t="s">
        <v>43</v>
      </c>
      <c r="P651" s="136">
        <f>O651*H651</f>
        <v>0</v>
      </c>
      <c r="Q651" s="136">
        <v>1.7000000000000001E-4</v>
      </c>
      <c r="R651" s="136">
        <f>Q651*H651</f>
        <v>4.2500000000000003E-3</v>
      </c>
      <c r="S651" s="136">
        <v>0</v>
      </c>
      <c r="T651" s="136">
        <f>S651*H651</f>
        <v>0</v>
      </c>
      <c r="U651" s="137" t="s">
        <v>19</v>
      </c>
      <c r="AR651" s="138" t="s">
        <v>915</v>
      </c>
      <c r="AT651" s="138" t="s">
        <v>225</v>
      </c>
      <c r="AU651" s="138" t="s">
        <v>82</v>
      </c>
      <c r="AY651" s="18" t="s">
        <v>164</v>
      </c>
      <c r="BE651" s="139">
        <f>IF(N651="základní",J651,0)</f>
        <v>0</v>
      </c>
      <c r="BF651" s="139">
        <f>IF(N651="snížená",J651,0)</f>
        <v>0</v>
      </c>
      <c r="BG651" s="139">
        <f>IF(N651="zákl. přenesená",J651,0)</f>
        <v>0</v>
      </c>
      <c r="BH651" s="139">
        <f>IF(N651="sníž. přenesená",J651,0)</f>
        <v>0</v>
      </c>
      <c r="BI651" s="139">
        <f>IF(N651="nulová",J651,0)</f>
        <v>0</v>
      </c>
      <c r="BJ651" s="18" t="s">
        <v>80</v>
      </c>
      <c r="BK651" s="139">
        <f>ROUND(I651*H651,1)</f>
        <v>0</v>
      </c>
      <c r="BL651" s="18" t="s">
        <v>915</v>
      </c>
      <c r="BM651" s="138" t="s">
        <v>1217</v>
      </c>
    </row>
    <row r="652" spans="2:65" s="11" customFormat="1" ht="22.9" customHeight="1">
      <c r="B652" s="115"/>
      <c r="D652" s="116" t="s">
        <v>71</v>
      </c>
      <c r="E652" s="125" t="s">
        <v>1218</v>
      </c>
      <c r="F652" s="125" t="s">
        <v>1219</v>
      </c>
      <c r="I652" s="118"/>
      <c r="J652" s="126">
        <f>BK652</f>
        <v>0</v>
      </c>
      <c r="L652" s="115"/>
      <c r="M652" s="120"/>
      <c r="P652" s="121">
        <f>P653</f>
        <v>0</v>
      </c>
      <c r="R652" s="121">
        <f>R653</f>
        <v>0</v>
      </c>
      <c r="T652" s="121">
        <f>T653</f>
        <v>0</v>
      </c>
      <c r="U652" s="122"/>
      <c r="AR652" s="116" t="s">
        <v>173</v>
      </c>
      <c r="AT652" s="123" t="s">
        <v>71</v>
      </c>
      <c r="AU652" s="123" t="s">
        <v>80</v>
      </c>
      <c r="AY652" s="116" t="s">
        <v>164</v>
      </c>
      <c r="BK652" s="124">
        <f>BK653</f>
        <v>0</v>
      </c>
    </row>
    <row r="653" spans="2:65" s="1" customFormat="1" ht="16.5" customHeight="1">
      <c r="B653" s="33"/>
      <c r="C653" s="127" t="s">
        <v>1220</v>
      </c>
      <c r="D653" s="127" t="s">
        <v>167</v>
      </c>
      <c r="E653" s="128" t="s">
        <v>1221</v>
      </c>
      <c r="F653" s="129" t="s">
        <v>1222</v>
      </c>
      <c r="G653" s="130" t="s">
        <v>609</v>
      </c>
      <c r="H653" s="131">
        <v>1</v>
      </c>
      <c r="I653" s="132"/>
      <c r="J653" s="133">
        <f>ROUND(I653*H653,1)</f>
        <v>0</v>
      </c>
      <c r="K653" s="129" t="s">
        <v>19</v>
      </c>
      <c r="L653" s="33"/>
      <c r="M653" s="134" t="s">
        <v>19</v>
      </c>
      <c r="N653" s="135" t="s">
        <v>43</v>
      </c>
      <c r="P653" s="136">
        <f>O653*H653</f>
        <v>0</v>
      </c>
      <c r="Q653" s="136">
        <v>0</v>
      </c>
      <c r="R653" s="136">
        <f>Q653*H653</f>
        <v>0</v>
      </c>
      <c r="S653" s="136">
        <v>0</v>
      </c>
      <c r="T653" s="136">
        <f>S653*H653</f>
        <v>0</v>
      </c>
      <c r="U653" s="137" t="s">
        <v>19</v>
      </c>
      <c r="AR653" s="138" t="s">
        <v>470</v>
      </c>
      <c r="AT653" s="138" t="s">
        <v>167</v>
      </c>
      <c r="AU653" s="138" t="s">
        <v>82</v>
      </c>
      <c r="AY653" s="18" t="s">
        <v>164</v>
      </c>
      <c r="BE653" s="139">
        <f>IF(N653="základní",J653,0)</f>
        <v>0</v>
      </c>
      <c r="BF653" s="139">
        <f>IF(N653="snížená",J653,0)</f>
        <v>0</v>
      </c>
      <c r="BG653" s="139">
        <f>IF(N653="zákl. přenesená",J653,0)</f>
        <v>0</v>
      </c>
      <c r="BH653" s="139">
        <f>IF(N653="sníž. přenesená",J653,0)</f>
        <v>0</v>
      </c>
      <c r="BI653" s="139">
        <f>IF(N653="nulová",J653,0)</f>
        <v>0</v>
      </c>
      <c r="BJ653" s="18" t="s">
        <v>80</v>
      </c>
      <c r="BK653" s="139">
        <f>ROUND(I653*H653,1)</f>
        <v>0</v>
      </c>
      <c r="BL653" s="18" t="s">
        <v>470</v>
      </c>
      <c r="BM653" s="138" t="s">
        <v>1223</v>
      </c>
    </row>
    <row r="654" spans="2:65" s="11" customFormat="1" ht="25.9" customHeight="1">
      <c r="B654" s="115"/>
      <c r="D654" s="116" t="s">
        <v>71</v>
      </c>
      <c r="E654" s="117" t="s">
        <v>1224</v>
      </c>
      <c r="F654" s="117" t="s">
        <v>1225</v>
      </c>
      <c r="I654" s="118"/>
      <c r="J654" s="119">
        <f>BK654</f>
        <v>0</v>
      </c>
      <c r="L654" s="115"/>
      <c r="M654" s="120"/>
      <c r="P654" s="121">
        <f>SUM(P655:P660)</f>
        <v>0</v>
      </c>
      <c r="R654" s="121">
        <f>SUM(R655:R660)</f>
        <v>0</v>
      </c>
      <c r="T654" s="121">
        <f>SUM(T655:T660)</f>
        <v>0</v>
      </c>
      <c r="U654" s="122"/>
      <c r="AR654" s="116" t="s">
        <v>172</v>
      </c>
      <c r="AT654" s="123" t="s">
        <v>71</v>
      </c>
      <c r="AU654" s="123" t="s">
        <v>72</v>
      </c>
      <c r="AY654" s="116" t="s">
        <v>164</v>
      </c>
      <c r="BK654" s="124">
        <f>SUM(BK655:BK660)</f>
        <v>0</v>
      </c>
    </row>
    <row r="655" spans="2:65" s="1" customFormat="1" ht="16.5" customHeight="1">
      <c r="B655" s="33"/>
      <c r="C655" s="127" t="s">
        <v>1226</v>
      </c>
      <c r="D655" s="127" t="s">
        <v>167</v>
      </c>
      <c r="E655" s="128" t="s">
        <v>1227</v>
      </c>
      <c r="F655" s="129" t="s">
        <v>1228</v>
      </c>
      <c r="G655" s="130" t="s">
        <v>752</v>
      </c>
      <c r="H655" s="131">
        <v>32</v>
      </c>
      <c r="I655" s="132"/>
      <c r="J655" s="133">
        <f>ROUND(I655*H655,1)</f>
        <v>0</v>
      </c>
      <c r="K655" s="129" t="s">
        <v>171</v>
      </c>
      <c r="L655" s="33"/>
      <c r="M655" s="134" t="s">
        <v>19</v>
      </c>
      <c r="N655" s="135" t="s">
        <v>43</v>
      </c>
      <c r="P655" s="136">
        <f>O655*H655</f>
        <v>0</v>
      </c>
      <c r="Q655" s="136">
        <v>0</v>
      </c>
      <c r="R655" s="136">
        <f>Q655*H655</f>
        <v>0</v>
      </c>
      <c r="S655" s="136">
        <v>0</v>
      </c>
      <c r="T655" s="136">
        <f>S655*H655</f>
        <v>0</v>
      </c>
      <c r="U655" s="137" t="s">
        <v>19</v>
      </c>
      <c r="AR655" s="138" t="s">
        <v>753</v>
      </c>
      <c r="AT655" s="138" t="s">
        <v>167</v>
      </c>
      <c r="AU655" s="138" t="s">
        <v>80</v>
      </c>
      <c r="AY655" s="18" t="s">
        <v>164</v>
      </c>
      <c r="BE655" s="139">
        <f>IF(N655="základní",J655,0)</f>
        <v>0</v>
      </c>
      <c r="BF655" s="139">
        <f>IF(N655="snížená",J655,0)</f>
        <v>0</v>
      </c>
      <c r="BG655" s="139">
        <f>IF(N655="zákl. přenesená",J655,0)</f>
        <v>0</v>
      </c>
      <c r="BH655" s="139">
        <f>IF(N655="sníž. přenesená",J655,0)</f>
        <v>0</v>
      </c>
      <c r="BI655" s="139">
        <f>IF(N655="nulová",J655,0)</f>
        <v>0</v>
      </c>
      <c r="BJ655" s="18" t="s">
        <v>80</v>
      </c>
      <c r="BK655" s="139">
        <f>ROUND(I655*H655,1)</f>
        <v>0</v>
      </c>
      <c r="BL655" s="18" t="s">
        <v>753</v>
      </c>
      <c r="BM655" s="138" t="s">
        <v>1229</v>
      </c>
    </row>
    <row r="656" spans="2:65" s="1" customFormat="1" ht="11.25">
      <c r="B656" s="33"/>
      <c r="D656" s="140" t="s">
        <v>175</v>
      </c>
      <c r="F656" s="141" t="s">
        <v>1230</v>
      </c>
      <c r="I656" s="142"/>
      <c r="L656" s="33"/>
      <c r="M656" s="143"/>
      <c r="U656" s="54"/>
      <c r="AT656" s="18" t="s">
        <v>175</v>
      </c>
      <c r="AU656" s="18" t="s">
        <v>80</v>
      </c>
    </row>
    <row r="657" spans="2:65" s="12" customFormat="1" ht="11.25">
      <c r="B657" s="144"/>
      <c r="D657" s="145" t="s">
        <v>177</v>
      </c>
      <c r="E657" s="146" t="s">
        <v>19</v>
      </c>
      <c r="F657" s="147" t="s">
        <v>1231</v>
      </c>
      <c r="H657" s="148">
        <v>32</v>
      </c>
      <c r="I657" s="149"/>
      <c r="L657" s="144"/>
      <c r="M657" s="150"/>
      <c r="U657" s="151"/>
      <c r="AT657" s="146" t="s">
        <v>177</v>
      </c>
      <c r="AU657" s="146" t="s">
        <v>80</v>
      </c>
      <c r="AV657" s="12" t="s">
        <v>82</v>
      </c>
      <c r="AW657" s="12" t="s">
        <v>33</v>
      </c>
      <c r="AX657" s="12" t="s">
        <v>80</v>
      </c>
      <c r="AY657" s="146" t="s">
        <v>164</v>
      </c>
    </row>
    <row r="658" spans="2:65" s="1" customFormat="1" ht="16.5" customHeight="1">
      <c r="B658" s="33"/>
      <c r="C658" s="127" t="s">
        <v>1232</v>
      </c>
      <c r="D658" s="127" t="s">
        <v>167</v>
      </c>
      <c r="E658" s="128" t="s">
        <v>1233</v>
      </c>
      <c r="F658" s="129" t="s">
        <v>1234</v>
      </c>
      <c r="G658" s="130" t="s">
        <v>752</v>
      </c>
      <c r="H658" s="131">
        <v>5</v>
      </c>
      <c r="I658" s="132"/>
      <c r="J658" s="133">
        <f>ROUND(I658*H658,1)</f>
        <v>0</v>
      </c>
      <c r="K658" s="129" t="s">
        <v>171</v>
      </c>
      <c r="L658" s="33"/>
      <c r="M658" s="134" t="s">
        <v>19</v>
      </c>
      <c r="N658" s="135" t="s">
        <v>43</v>
      </c>
      <c r="P658" s="136">
        <f>O658*H658</f>
        <v>0</v>
      </c>
      <c r="Q658" s="136">
        <v>0</v>
      </c>
      <c r="R658" s="136">
        <f>Q658*H658</f>
        <v>0</v>
      </c>
      <c r="S658" s="136">
        <v>0</v>
      </c>
      <c r="T658" s="136">
        <f>S658*H658</f>
        <v>0</v>
      </c>
      <c r="U658" s="137" t="s">
        <v>19</v>
      </c>
      <c r="AR658" s="138" t="s">
        <v>753</v>
      </c>
      <c r="AT658" s="138" t="s">
        <v>167</v>
      </c>
      <c r="AU658" s="138" t="s">
        <v>80</v>
      </c>
      <c r="AY658" s="18" t="s">
        <v>164</v>
      </c>
      <c r="BE658" s="139">
        <f>IF(N658="základní",J658,0)</f>
        <v>0</v>
      </c>
      <c r="BF658" s="139">
        <f>IF(N658="snížená",J658,0)</f>
        <v>0</v>
      </c>
      <c r="BG658" s="139">
        <f>IF(N658="zákl. přenesená",J658,0)</f>
        <v>0</v>
      </c>
      <c r="BH658" s="139">
        <f>IF(N658="sníž. přenesená",J658,0)</f>
        <v>0</v>
      </c>
      <c r="BI658" s="139">
        <f>IF(N658="nulová",J658,0)</f>
        <v>0</v>
      </c>
      <c r="BJ658" s="18" t="s">
        <v>80</v>
      </c>
      <c r="BK658" s="139">
        <f>ROUND(I658*H658,1)</f>
        <v>0</v>
      </c>
      <c r="BL658" s="18" t="s">
        <v>753</v>
      </c>
      <c r="BM658" s="138" t="s">
        <v>1235</v>
      </c>
    </row>
    <row r="659" spans="2:65" s="1" customFormat="1" ht="11.25">
      <c r="B659" s="33"/>
      <c r="D659" s="140" t="s">
        <v>175</v>
      </c>
      <c r="F659" s="141" t="s">
        <v>1236</v>
      </c>
      <c r="I659" s="142"/>
      <c r="L659" s="33"/>
      <c r="M659" s="143"/>
      <c r="U659" s="54"/>
      <c r="AT659" s="18" t="s">
        <v>175</v>
      </c>
      <c r="AU659" s="18" t="s">
        <v>80</v>
      </c>
    </row>
    <row r="660" spans="2:65" s="12" customFormat="1" ht="11.25">
      <c r="B660" s="144"/>
      <c r="D660" s="145" t="s">
        <v>177</v>
      </c>
      <c r="E660" s="146" t="s">
        <v>19</v>
      </c>
      <c r="F660" s="147" t="s">
        <v>1237</v>
      </c>
      <c r="H660" s="148">
        <v>5</v>
      </c>
      <c r="I660" s="149"/>
      <c r="L660" s="144"/>
      <c r="M660" s="177"/>
      <c r="N660" s="178"/>
      <c r="O660" s="178"/>
      <c r="P660" s="178"/>
      <c r="Q660" s="178"/>
      <c r="R660" s="178"/>
      <c r="S660" s="178"/>
      <c r="T660" s="178"/>
      <c r="U660" s="179"/>
      <c r="AT660" s="146" t="s">
        <v>177</v>
      </c>
      <c r="AU660" s="146" t="s">
        <v>80</v>
      </c>
      <c r="AV660" s="12" t="s">
        <v>82</v>
      </c>
      <c r="AW660" s="12" t="s">
        <v>33</v>
      </c>
      <c r="AX660" s="12" t="s">
        <v>80</v>
      </c>
      <c r="AY660" s="146" t="s">
        <v>164</v>
      </c>
    </row>
    <row r="661" spans="2:65" s="1" customFormat="1" ht="6.95" customHeight="1">
      <c r="B661" s="42"/>
      <c r="C661" s="43"/>
      <c r="D661" s="43"/>
      <c r="E661" s="43"/>
      <c r="F661" s="43"/>
      <c r="G661" s="43"/>
      <c r="H661" s="43"/>
      <c r="I661" s="43"/>
      <c r="J661" s="43"/>
      <c r="K661" s="43"/>
      <c r="L661" s="33"/>
    </row>
  </sheetData>
  <sheetProtection algorithmName="SHA-512" hashValue="fJaHZIHvyUlsIi8zxqeWiGmWfBIWiroIHcAkZ6fIW16hrqB5dLQ41uIimdf9dDDx3nRlljjA6f3NOVZUo3gfJQ==" saltValue="K7mie35SqtHSiIW6VTqh99HyfVlePHpTmEidcb05oT/OiSOT2mkpbEuMw9zkijSr+aEkwgcET9cEvMK2VgRbWw==" spinCount="100000" sheet="1" objects="1" scenarios="1" formatColumns="0" formatRows="0" autoFilter="0"/>
  <autoFilter ref="C120:K660" xr:uid="{00000000-0009-0000-0000-000001000000}"/>
  <mergeCells count="9">
    <mergeCell ref="E50:H50"/>
    <mergeCell ref="E111:H111"/>
    <mergeCell ref="E113:H113"/>
    <mergeCell ref="L2:V2"/>
    <mergeCell ref="E7:H7"/>
    <mergeCell ref="E9:H9"/>
    <mergeCell ref="E18:H18"/>
    <mergeCell ref="E27:H27"/>
    <mergeCell ref="E48:H48"/>
  </mergeCells>
  <hyperlinks>
    <hyperlink ref="F126" r:id="rId1" xr:uid="{00000000-0004-0000-0100-000000000000}"/>
    <hyperlink ref="F130" r:id="rId2" xr:uid="{00000000-0004-0000-0100-000001000000}"/>
    <hyperlink ref="F134" r:id="rId3" xr:uid="{00000000-0004-0000-0100-000002000000}"/>
    <hyperlink ref="F136" r:id="rId4" xr:uid="{00000000-0004-0000-0100-000003000000}"/>
    <hyperlink ref="F138" r:id="rId5" xr:uid="{00000000-0004-0000-0100-000004000000}"/>
    <hyperlink ref="F142" r:id="rId6" xr:uid="{00000000-0004-0000-0100-000005000000}"/>
    <hyperlink ref="F144" r:id="rId7" xr:uid="{00000000-0004-0000-0100-000006000000}"/>
    <hyperlink ref="F147" r:id="rId8" xr:uid="{00000000-0004-0000-0100-000007000000}"/>
    <hyperlink ref="F149" r:id="rId9" xr:uid="{00000000-0004-0000-0100-000008000000}"/>
    <hyperlink ref="F155" r:id="rId10" xr:uid="{00000000-0004-0000-0100-000009000000}"/>
    <hyperlink ref="F160" r:id="rId11" xr:uid="{00000000-0004-0000-0100-00000A000000}"/>
    <hyperlink ref="F163" r:id="rId12" xr:uid="{00000000-0004-0000-0100-00000B000000}"/>
    <hyperlink ref="F166" r:id="rId13" xr:uid="{00000000-0004-0000-0100-00000C000000}"/>
    <hyperlink ref="F171" r:id="rId14" xr:uid="{00000000-0004-0000-0100-00000D000000}"/>
    <hyperlink ref="F175" r:id="rId15" xr:uid="{00000000-0004-0000-0100-00000E000000}"/>
    <hyperlink ref="F178" r:id="rId16" xr:uid="{00000000-0004-0000-0100-00000F000000}"/>
    <hyperlink ref="F181" r:id="rId17" xr:uid="{00000000-0004-0000-0100-000010000000}"/>
    <hyperlink ref="F184" r:id="rId18" xr:uid="{00000000-0004-0000-0100-000011000000}"/>
    <hyperlink ref="F187" r:id="rId19" xr:uid="{00000000-0004-0000-0100-000012000000}"/>
    <hyperlink ref="F190" r:id="rId20" xr:uid="{00000000-0004-0000-0100-000013000000}"/>
    <hyperlink ref="F195" r:id="rId21" xr:uid="{00000000-0004-0000-0100-000014000000}"/>
    <hyperlink ref="F202" r:id="rId22" xr:uid="{00000000-0004-0000-0100-000015000000}"/>
    <hyperlink ref="F206" r:id="rId23" xr:uid="{00000000-0004-0000-0100-000016000000}"/>
    <hyperlink ref="F211" r:id="rId24" xr:uid="{00000000-0004-0000-0100-000017000000}"/>
    <hyperlink ref="F213" r:id="rId25" xr:uid="{00000000-0004-0000-0100-000018000000}"/>
    <hyperlink ref="F215" r:id="rId26" xr:uid="{00000000-0004-0000-0100-000019000000}"/>
    <hyperlink ref="F220" r:id="rId27" xr:uid="{00000000-0004-0000-0100-00001A000000}"/>
    <hyperlink ref="F223" r:id="rId28" xr:uid="{00000000-0004-0000-0100-00001B000000}"/>
    <hyperlink ref="F226" r:id="rId29" xr:uid="{00000000-0004-0000-0100-00001C000000}"/>
    <hyperlink ref="F229" r:id="rId30" xr:uid="{00000000-0004-0000-0100-00001D000000}"/>
    <hyperlink ref="F234" r:id="rId31" xr:uid="{00000000-0004-0000-0100-00001E000000}"/>
    <hyperlink ref="F243" r:id="rId32" xr:uid="{00000000-0004-0000-0100-00001F000000}"/>
    <hyperlink ref="F250" r:id="rId33" xr:uid="{00000000-0004-0000-0100-000020000000}"/>
    <hyperlink ref="F253" r:id="rId34" xr:uid="{00000000-0004-0000-0100-000021000000}"/>
    <hyperlink ref="F263" r:id="rId35" xr:uid="{00000000-0004-0000-0100-000022000000}"/>
    <hyperlink ref="F267" r:id="rId36" xr:uid="{00000000-0004-0000-0100-000023000000}"/>
    <hyperlink ref="F274" r:id="rId37" xr:uid="{00000000-0004-0000-0100-000024000000}"/>
    <hyperlink ref="F276" r:id="rId38" xr:uid="{00000000-0004-0000-0100-000025000000}"/>
    <hyperlink ref="F283" r:id="rId39" xr:uid="{00000000-0004-0000-0100-000026000000}"/>
    <hyperlink ref="F286" r:id="rId40" xr:uid="{00000000-0004-0000-0100-000027000000}"/>
    <hyperlink ref="F289" r:id="rId41" xr:uid="{00000000-0004-0000-0100-000028000000}"/>
    <hyperlink ref="F292" r:id="rId42" xr:uid="{00000000-0004-0000-0100-000029000000}"/>
    <hyperlink ref="F295" r:id="rId43" xr:uid="{00000000-0004-0000-0100-00002A000000}"/>
    <hyperlink ref="F297" r:id="rId44" xr:uid="{00000000-0004-0000-0100-00002B000000}"/>
    <hyperlink ref="F300" r:id="rId45" xr:uid="{00000000-0004-0000-0100-00002C000000}"/>
    <hyperlink ref="F304" r:id="rId46" xr:uid="{00000000-0004-0000-0100-00002D000000}"/>
    <hyperlink ref="F309" r:id="rId47" xr:uid="{00000000-0004-0000-0100-00002E000000}"/>
    <hyperlink ref="F311" r:id="rId48" xr:uid="{00000000-0004-0000-0100-00002F000000}"/>
    <hyperlink ref="F314" r:id="rId49" xr:uid="{00000000-0004-0000-0100-000030000000}"/>
    <hyperlink ref="F316" r:id="rId50" xr:uid="{00000000-0004-0000-0100-000031000000}"/>
    <hyperlink ref="F321" r:id="rId51" xr:uid="{00000000-0004-0000-0100-000032000000}"/>
    <hyperlink ref="F324" r:id="rId52" xr:uid="{00000000-0004-0000-0100-000033000000}"/>
    <hyperlink ref="F326" r:id="rId53" xr:uid="{00000000-0004-0000-0100-000034000000}"/>
    <hyperlink ref="F331" r:id="rId54" xr:uid="{00000000-0004-0000-0100-000035000000}"/>
    <hyperlink ref="F334" r:id="rId55" xr:uid="{00000000-0004-0000-0100-000036000000}"/>
    <hyperlink ref="F336" r:id="rId56" xr:uid="{00000000-0004-0000-0100-000037000000}"/>
    <hyperlink ref="F339" r:id="rId57" xr:uid="{00000000-0004-0000-0100-000038000000}"/>
    <hyperlink ref="F343" r:id="rId58" xr:uid="{00000000-0004-0000-0100-000039000000}"/>
    <hyperlink ref="F345" r:id="rId59" xr:uid="{00000000-0004-0000-0100-00003A000000}"/>
    <hyperlink ref="F347" r:id="rId60" xr:uid="{00000000-0004-0000-0100-00003B000000}"/>
    <hyperlink ref="F349" r:id="rId61" xr:uid="{00000000-0004-0000-0100-00003C000000}"/>
    <hyperlink ref="F351" r:id="rId62" xr:uid="{00000000-0004-0000-0100-00003D000000}"/>
    <hyperlink ref="F353" r:id="rId63" xr:uid="{00000000-0004-0000-0100-00003E000000}"/>
    <hyperlink ref="F356" r:id="rId64" xr:uid="{00000000-0004-0000-0100-00003F000000}"/>
    <hyperlink ref="F359" r:id="rId65" xr:uid="{00000000-0004-0000-0100-000040000000}"/>
    <hyperlink ref="F362" r:id="rId66" xr:uid="{00000000-0004-0000-0100-000041000000}"/>
    <hyperlink ref="F364" r:id="rId67" xr:uid="{00000000-0004-0000-0100-000042000000}"/>
    <hyperlink ref="F367" r:id="rId68" xr:uid="{00000000-0004-0000-0100-000043000000}"/>
    <hyperlink ref="F372" r:id="rId69" xr:uid="{00000000-0004-0000-0100-000044000000}"/>
    <hyperlink ref="F374" r:id="rId70" xr:uid="{00000000-0004-0000-0100-000045000000}"/>
    <hyperlink ref="F376" r:id="rId71" xr:uid="{00000000-0004-0000-0100-000046000000}"/>
    <hyperlink ref="F379" r:id="rId72" xr:uid="{00000000-0004-0000-0100-000047000000}"/>
    <hyperlink ref="F383" r:id="rId73" xr:uid="{00000000-0004-0000-0100-000048000000}"/>
    <hyperlink ref="F388" r:id="rId74" xr:uid="{00000000-0004-0000-0100-000049000000}"/>
    <hyperlink ref="F393" r:id="rId75" xr:uid="{00000000-0004-0000-0100-00004A000000}"/>
    <hyperlink ref="F396" r:id="rId76" xr:uid="{00000000-0004-0000-0100-00004B000000}"/>
    <hyperlink ref="F401" r:id="rId77" xr:uid="{00000000-0004-0000-0100-00004C000000}"/>
    <hyperlink ref="F406" r:id="rId78" xr:uid="{00000000-0004-0000-0100-00004D000000}"/>
    <hyperlink ref="F409" r:id="rId79" xr:uid="{00000000-0004-0000-0100-00004E000000}"/>
    <hyperlink ref="F412" r:id="rId80" xr:uid="{00000000-0004-0000-0100-00004F000000}"/>
    <hyperlink ref="F414" r:id="rId81" xr:uid="{00000000-0004-0000-0100-000050000000}"/>
    <hyperlink ref="F417" r:id="rId82" xr:uid="{00000000-0004-0000-0100-000051000000}"/>
    <hyperlink ref="F419" r:id="rId83" xr:uid="{00000000-0004-0000-0100-000052000000}"/>
    <hyperlink ref="F421" r:id="rId84" xr:uid="{00000000-0004-0000-0100-000053000000}"/>
    <hyperlink ref="F423" r:id="rId85" xr:uid="{00000000-0004-0000-0100-000054000000}"/>
    <hyperlink ref="F425" r:id="rId86" xr:uid="{00000000-0004-0000-0100-000055000000}"/>
    <hyperlink ref="F427" r:id="rId87" xr:uid="{00000000-0004-0000-0100-000056000000}"/>
    <hyperlink ref="F429" r:id="rId88" xr:uid="{00000000-0004-0000-0100-000057000000}"/>
    <hyperlink ref="F432" r:id="rId89" xr:uid="{00000000-0004-0000-0100-000058000000}"/>
    <hyperlink ref="F438" r:id="rId90" xr:uid="{00000000-0004-0000-0100-000059000000}"/>
    <hyperlink ref="F441" r:id="rId91" xr:uid="{00000000-0004-0000-0100-00005A000000}"/>
    <hyperlink ref="F446" r:id="rId92" xr:uid="{00000000-0004-0000-0100-00005B000000}"/>
    <hyperlink ref="F448" r:id="rId93" xr:uid="{00000000-0004-0000-0100-00005C000000}"/>
    <hyperlink ref="F450" r:id="rId94" xr:uid="{00000000-0004-0000-0100-00005D000000}"/>
    <hyperlink ref="F455" r:id="rId95" xr:uid="{00000000-0004-0000-0100-00005E000000}"/>
    <hyperlink ref="F458" r:id="rId96" xr:uid="{00000000-0004-0000-0100-00005F000000}"/>
    <hyperlink ref="F461" r:id="rId97" xr:uid="{00000000-0004-0000-0100-000060000000}"/>
    <hyperlink ref="F470" r:id="rId98" xr:uid="{00000000-0004-0000-0100-000061000000}"/>
    <hyperlink ref="F473" r:id="rId99" xr:uid="{00000000-0004-0000-0100-000062000000}"/>
    <hyperlink ref="F476" r:id="rId100" xr:uid="{00000000-0004-0000-0100-000063000000}"/>
    <hyperlink ref="F478" r:id="rId101" xr:uid="{00000000-0004-0000-0100-000064000000}"/>
    <hyperlink ref="F483" r:id="rId102" xr:uid="{00000000-0004-0000-0100-000065000000}"/>
    <hyperlink ref="F488" r:id="rId103" xr:uid="{00000000-0004-0000-0100-000066000000}"/>
    <hyperlink ref="F491" r:id="rId104" xr:uid="{00000000-0004-0000-0100-000067000000}"/>
    <hyperlink ref="F493" r:id="rId105" xr:uid="{00000000-0004-0000-0100-000068000000}"/>
    <hyperlink ref="F495" r:id="rId106" xr:uid="{00000000-0004-0000-0100-000069000000}"/>
    <hyperlink ref="F497" r:id="rId107" xr:uid="{00000000-0004-0000-0100-00006A000000}"/>
    <hyperlink ref="F499" r:id="rId108" xr:uid="{00000000-0004-0000-0100-00006B000000}"/>
    <hyperlink ref="F501" r:id="rId109" xr:uid="{00000000-0004-0000-0100-00006C000000}"/>
    <hyperlink ref="F503" r:id="rId110" xr:uid="{00000000-0004-0000-0100-00006D000000}"/>
    <hyperlink ref="F505" r:id="rId111" xr:uid="{00000000-0004-0000-0100-00006E000000}"/>
    <hyperlink ref="F508" r:id="rId112" xr:uid="{00000000-0004-0000-0100-00006F000000}"/>
    <hyperlink ref="F513" r:id="rId113" xr:uid="{00000000-0004-0000-0100-000070000000}"/>
    <hyperlink ref="F516" r:id="rId114" xr:uid="{00000000-0004-0000-0100-000071000000}"/>
    <hyperlink ref="F520" r:id="rId115" xr:uid="{00000000-0004-0000-0100-000072000000}"/>
    <hyperlink ref="F525" r:id="rId116" xr:uid="{00000000-0004-0000-0100-000073000000}"/>
    <hyperlink ref="F528" r:id="rId117" xr:uid="{00000000-0004-0000-0100-000074000000}"/>
    <hyperlink ref="F532" r:id="rId118" xr:uid="{00000000-0004-0000-0100-000075000000}"/>
    <hyperlink ref="F536" r:id="rId119" xr:uid="{00000000-0004-0000-0100-000076000000}"/>
    <hyperlink ref="F539" r:id="rId120" xr:uid="{00000000-0004-0000-0100-000077000000}"/>
    <hyperlink ref="F542" r:id="rId121" xr:uid="{00000000-0004-0000-0100-000078000000}"/>
    <hyperlink ref="F545" r:id="rId122" xr:uid="{00000000-0004-0000-0100-000079000000}"/>
    <hyperlink ref="F548" r:id="rId123" xr:uid="{00000000-0004-0000-0100-00007A000000}"/>
    <hyperlink ref="F551" r:id="rId124" xr:uid="{00000000-0004-0000-0100-00007B000000}"/>
    <hyperlink ref="F555" r:id="rId125" xr:uid="{00000000-0004-0000-0100-00007C000000}"/>
    <hyperlink ref="F558" r:id="rId126" xr:uid="{00000000-0004-0000-0100-00007D000000}"/>
    <hyperlink ref="F561" r:id="rId127" xr:uid="{00000000-0004-0000-0100-00007E000000}"/>
    <hyperlink ref="F563" r:id="rId128" xr:uid="{00000000-0004-0000-0100-00007F000000}"/>
    <hyperlink ref="F565" r:id="rId129" xr:uid="{00000000-0004-0000-0100-000080000000}"/>
    <hyperlink ref="F567" r:id="rId130" xr:uid="{00000000-0004-0000-0100-000081000000}"/>
    <hyperlink ref="F572" r:id="rId131" xr:uid="{00000000-0004-0000-0100-000082000000}"/>
    <hyperlink ref="F579" r:id="rId132" xr:uid="{00000000-0004-0000-0100-000083000000}"/>
    <hyperlink ref="F582" r:id="rId133" xr:uid="{00000000-0004-0000-0100-000084000000}"/>
    <hyperlink ref="F586" r:id="rId134" xr:uid="{00000000-0004-0000-0100-000085000000}"/>
    <hyperlink ref="F589" r:id="rId135" xr:uid="{00000000-0004-0000-0100-000086000000}"/>
    <hyperlink ref="F594" r:id="rId136" xr:uid="{00000000-0004-0000-0100-000087000000}"/>
    <hyperlink ref="F596" r:id="rId137" xr:uid="{00000000-0004-0000-0100-000088000000}"/>
    <hyperlink ref="F598" r:id="rId138" xr:uid="{00000000-0004-0000-0100-000089000000}"/>
    <hyperlink ref="F600" r:id="rId139" xr:uid="{00000000-0004-0000-0100-00008A000000}"/>
    <hyperlink ref="F609" r:id="rId140" xr:uid="{00000000-0004-0000-0100-00008B000000}"/>
    <hyperlink ref="F616" r:id="rId141" xr:uid="{00000000-0004-0000-0100-00008C000000}"/>
    <hyperlink ref="F618" r:id="rId142" xr:uid="{00000000-0004-0000-0100-00008D000000}"/>
    <hyperlink ref="F621" r:id="rId143" xr:uid="{00000000-0004-0000-0100-00008E000000}"/>
    <hyperlink ref="F626" r:id="rId144" xr:uid="{00000000-0004-0000-0100-00008F000000}"/>
    <hyperlink ref="F629" r:id="rId145" xr:uid="{00000000-0004-0000-0100-000090000000}"/>
    <hyperlink ref="F632" r:id="rId146" xr:uid="{00000000-0004-0000-0100-000091000000}"/>
    <hyperlink ref="F635" r:id="rId147" xr:uid="{00000000-0004-0000-0100-000092000000}"/>
    <hyperlink ref="F638" r:id="rId148" xr:uid="{00000000-0004-0000-0100-000093000000}"/>
    <hyperlink ref="F656" r:id="rId149" xr:uid="{00000000-0004-0000-0100-000094000000}"/>
    <hyperlink ref="F659" r:id="rId150" xr:uid="{00000000-0004-0000-0100-00009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783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85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99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4" t="str">
        <f>'Rekapitulace stavby'!K6</f>
        <v>MALŠOVICE 4 - STAVEBNÍ ÚPRAVY (REVIZE 1)</v>
      </c>
      <c r="F7" s="315"/>
      <c r="G7" s="315"/>
      <c r="H7" s="315"/>
      <c r="L7" s="21"/>
    </row>
    <row r="8" spans="2:46" s="1" customFormat="1" ht="12" customHeight="1">
      <c r="B8" s="33"/>
      <c r="D8" s="28" t="s">
        <v>100</v>
      </c>
      <c r="L8" s="33"/>
    </row>
    <row r="9" spans="2:46" s="1" customFormat="1" ht="16.5" customHeight="1">
      <c r="B9" s="33"/>
      <c r="E9" s="277" t="s">
        <v>1238</v>
      </c>
      <c r="F9" s="316"/>
      <c r="G9" s="316"/>
      <c r="H9" s="316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25. 4. 2025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7" t="str">
        <f>'Rekapitulace stavby'!E14</f>
        <v>Vyplň údaj</v>
      </c>
      <c r="F18" s="298"/>
      <c r="G18" s="298"/>
      <c r="H18" s="298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303" t="s">
        <v>37</v>
      </c>
      <c r="F27" s="303"/>
      <c r="G27" s="303"/>
      <c r="H27" s="303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ROUND(J117,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ROUND((SUM(BE117:BE782)),  1)</f>
        <v>0</v>
      </c>
      <c r="I33" s="90">
        <v>0.21</v>
      </c>
      <c r="J33" s="89">
        <f>ROUND(((SUM(BE117:BE782))*I33),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ROUND((SUM(BF117:BF782)),  1)</f>
        <v>0</v>
      </c>
      <c r="I34" s="90">
        <v>0.12</v>
      </c>
      <c r="J34" s="89">
        <f>ROUND(((SUM(BF117:BF782))*I34),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ROUND((SUM(BG117:BG782)),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ROUND((SUM(BH117:BH782)),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ROUND((SUM(BI117:BI782)),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102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4" t="str">
        <f>E7</f>
        <v>MALŠOVICE 4 - STAVEBNÍ ÚPRAVY (REVIZE 1)</v>
      </c>
      <c r="F48" s="315"/>
      <c r="G48" s="315"/>
      <c r="H48" s="315"/>
      <c r="L48" s="33"/>
    </row>
    <row r="49" spans="2:47" s="1" customFormat="1" ht="12" customHeight="1">
      <c r="B49" s="33"/>
      <c r="C49" s="28" t="s">
        <v>100</v>
      </c>
      <c r="L49" s="33"/>
    </row>
    <row r="50" spans="2:47" s="1" customFormat="1" ht="16.5" customHeight="1">
      <c r="B50" s="33"/>
      <c r="E50" s="277" t="str">
        <f>E9</f>
        <v>02 - PŘÍSTAVBA SKLADU A SOCIÁLNÍHO ZAŘÍZENÍ RESTAURACE</v>
      </c>
      <c r="F50" s="316"/>
      <c r="G50" s="316"/>
      <c r="H50" s="316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 st.p.č.116, p.p.č456/5</v>
      </c>
      <c r="I52" s="28" t="s">
        <v>23</v>
      </c>
      <c r="J52" s="50" t="str">
        <f>IF(J12="","",J12)</f>
        <v>25. 4. 2025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MALŠOVICE, Malšovice 6</v>
      </c>
      <c r="I54" s="28" t="s">
        <v>31</v>
      </c>
      <c r="J54" s="31" t="str">
        <f>E21</f>
        <v>Ing. Jiří Demuth Děčín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103</v>
      </c>
      <c r="D57" s="91"/>
      <c r="E57" s="91"/>
      <c r="F57" s="91"/>
      <c r="G57" s="91"/>
      <c r="H57" s="91"/>
      <c r="I57" s="91"/>
      <c r="J57" s="98" t="s">
        <v>104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J117</f>
        <v>0</v>
      </c>
      <c r="L59" s="33"/>
      <c r="AU59" s="18" t="s">
        <v>105</v>
      </c>
    </row>
    <row r="60" spans="2:47" s="8" customFormat="1" ht="24.95" customHeight="1">
      <c r="B60" s="100"/>
      <c r="D60" s="101" t="s">
        <v>106</v>
      </c>
      <c r="E60" s="102"/>
      <c r="F60" s="102"/>
      <c r="G60" s="102"/>
      <c r="H60" s="102"/>
      <c r="I60" s="102"/>
      <c r="J60" s="103">
        <f>J118</f>
        <v>0</v>
      </c>
      <c r="L60" s="100"/>
    </row>
    <row r="61" spans="2:47" s="9" customFormat="1" ht="19.899999999999999" customHeight="1">
      <c r="B61" s="104"/>
      <c r="D61" s="105" t="s">
        <v>107</v>
      </c>
      <c r="E61" s="106"/>
      <c r="F61" s="106"/>
      <c r="G61" s="106"/>
      <c r="H61" s="106"/>
      <c r="I61" s="106"/>
      <c r="J61" s="107">
        <f>J119</f>
        <v>0</v>
      </c>
      <c r="L61" s="104"/>
    </row>
    <row r="62" spans="2:47" s="9" customFormat="1" ht="14.85" customHeight="1">
      <c r="B62" s="104"/>
      <c r="D62" s="105" t="s">
        <v>108</v>
      </c>
      <c r="E62" s="106"/>
      <c r="F62" s="106"/>
      <c r="G62" s="106"/>
      <c r="H62" s="106"/>
      <c r="I62" s="106"/>
      <c r="J62" s="107">
        <f>J120</f>
        <v>0</v>
      </c>
      <c r="L62" s="104"/>
    </row>
    <row r="63" spans="2:47" s="9" customFormat="1" ht="14.85" customHeight="1">
      <c r="B63" s="104"/>
      <c r="D63" s="105" t="s">
        <v>109</v>
      </c>
      <c r="E63" s="106"/>
      <c r="F63" s="106"/>
      <c r="G63" s="106"/>
      <c r="H63" s="106"/>
      <c r="I63" s="106"/>
      <c r="J63" s="107">
        <f>J124</f>
        <v>0</v>
      </c>
      <c r="L63" s="104"/>
    </row>
    <row r="64" spans="2:47" s="9" customFormat="1" ht="14.85" customHeight="1">
      <c r="B64" s="104"/>
      <c r="D64" s="105" t="s">
        <v>110</v>
      </c>
      <c r="E64" s="106"/>
      <c r="F64" s="106"/>
      <c r="G64" s="106"/>
      <c r="H64" s="106"/>
      <c r="I64" s="106"/>
      <c r="J64" s="107">
        <f>J128</f>
        <v>0</v>
      </c>
      <c r="L64" s="104"/>
    </row>
    <row r="65" spans="2:12" s="9" customFormat="1" ht="14.85" customHeight="1">
      <c r="B65" s="104"/>
      <c r="D65" s="105" t="s">
        <v>111</v>
      </c>
      <c r="E65" s="106"/>
      <c r="F65" s="106"/>
      <c r="G65" s="106"/>
      <c r="H65" s="106"/>
      <c r="I65" s="106"/>
      <c r="J65" s="107">
        <f>J136</f>
        <v>0</v>
      </c>
      <c r="L65" s="104"/>
    </row>
    <row r="66" spans="2:12" s="9" customFormat="1" ht="19.899999999999999" customHeight="1">
      <c r="B66" s="104"/>
      <c r="D66" s="105" t="s">
        <v>112</v>
      </c>
      <c r="E66" s="106"/>
      <c r="F66" s="106"/>
      <c r="G66" s="106"/>
      <c r="H66" s="106"/>
      <c r="I66" s="106"/>
      <c r="J66" s="107">
        <f>J148</f>
        <v>0</v>
      </c>
      <c r="L66" s="104"/>
    </row>
    <row r="67" spans="2:12" s="9" customFormat="1" ht="14.85" customHeight="1">
      <c r="B67" s="104"/>
      <c r="D67" s="105" t="s">
        <v>113</v>
      </c>
      <c r="E67" s="106"/>
      <c r="F67" s="106"/>
      <c r="G67" s="106"/>
      <c r="H67" s="106"/>
      <c r="I67" s="106"/>
      <c r="J67" s="107">
        <f>J149</f>
        <v>0</v>
      </c>
      <c r="L67" s="104"/>
    </row>
    <row r="68" spans="2:12" s="9" customFormat="1" ht="14.85" customHeight="1">
      <c r="B68" s="104"/>
      <c r="D68" s="105" t="s">
        <v>114</v>
      </c>
      <c r="E68" s="106"/>
      <c r="F68" s="106"/>
      <c r="G68" s="106"/>
      <c r="H68" s="106"/>
      <c r="I68" s="106"/>
      <c r="J68" s="107">
        <f>J169</f>
        <v>0</v>
      </c>
      <c r="L68" s="104"/>
    </row>
    <row r="69" spans="2:12" s="9" customFormat="1" ht="19.899999999999999" customHeight="1">
      <c r="B69" s="104"/>
      <c r="D69" s="105" t="s">
        <v>115</v>
      </c>
      <c r="E69" s="106"/>
      <c r="F69" s="106"/>
      <c r="G69" s="106"/>
      <c r="H69" s="106"/>
      <c r="I69" s="106"/>
      <c r="J69" s="107">
        <f>J193</f>
        <v>0</v>
      </c>
      <c r="L69" s="104"/>
    </row>
    <row r="70" spans="2:12" s="9" customFormat="1" ht="14.85" customHeight="1">
      <c r="B70" s="104"/>
      <c r="D70" s="105" t="s">
        <v>116</v>
      </c>
      <c r="E70" s="106"/>
      <c r="F70" s="106"/>
      <c r="G70" s="106"/>
      <c r="H70" s="106"/>
      <c r="I70" s="106"/>
      <c r="J70" s="107">
        <f>J194</f>
        <v>0</v>
      </c>
      <c r="L70" s="104"/>
    </row>
    <row r="71" spans="2:12" s="9" customFormat="1" ht="14.85" customHeight="1">
      <c r="B71" s="104"/>
      <c r="D71" s="105" t="s">
        <v>117</v>
      </c>
      <c r="E71" s="106"/>
      <c r="F71" s="106"/>
      <c r="G71" s="106"/>
      <c r="H71" s="106"/>
      <c r="I71" s="106"/>
      <c r="J71" s="107">
        <f>J208</f>
        <v>0</v>
      </c>
      <c r="L71" s="104"/>
    </row>
    <row r="72" spans="2:12" s="9" customFormat="1" ht="19.899999999999999" customHeight="1">
      <c r="B72" s="104"/>
      <c r="D72" s="105" t="s">
        <v>118</v>
      </c>
      <c r="E72" s="106"/>
      <c r="F72" s="106"/>
      <c r="G72" s="106"/>
      <c r="H72" s="106"/>
      <c r="I72" s="106"/>
      <c r="J72" s="107">
        <f>J231</f>
        <v>0</v>
      </c>
      <c r="L72" s="104"/>
    </row>
    <row r="73" spans="2:12" s="9" customFormat="1" ht="14.85" customHeight="1">
      <c r="B73" s="104"/>
      <c r="D73" s="105" t="s">
        <v>119</v>
      </c>
      <c r="E73" s="106"/>
      <c r="F73" s="106"/>
      <c r="G73" s="106"/>
      <c r="H73" s="106"/>
      <c r="I73" s="106"/>
      <c r="J73" s="107">
        <f>J232</f>
        <v>0</v>
      </c>
      <c r="L73" s="104"/>
    </row>
    <row r="74" spans="2:12" s="9" customFormat="1" ht="19.899999999999999" customHeight="1">
      <c r="B74" s="104"/>
      <c r="D74" s="105" t="s">
        <v>120</v>
      </c>
      <c r="E74" s="106"/>
      <c r="F74" s="106"/>
      <c r="G74" s="106"/>
      <c r="H74" s="106"/>
      <c r="I74" s="106"/>
      <c r="J74" s="107">
        <f>J245</f>
        <v>0</v>
      </c>
      <c r="L74" s="104"/>
    </row>
    <row r="75" spans="2:12" s="9" customFormat="1" ht="14.85" customHeight="1">
      <c r="B75" s="104"/>
      <c r="D75" s="105" t="s">
        <v>121</v>
      </c>
      <c r="E75" s="106"/>
      <c r="F75" s="106"/>
      <c r="G75" s="106"/>
      <c r="H75" s="106"/>
      <c r="I75" s="106"/>
      <c r="J75" s="107">
        <f>J246</f>
        <v>0</v>
      </c>
      <c r="L75" s="104"/>
    </row>
    <row r="76" spans="2:12" s="9" customFormat="1" ht="14.85" customHeight="1">
      <c r="B76" s="104"/>
      <c r="D76" s="105" t="s">
        <v>122</v>
      </c>
      <c r="E76" s="106"/>
      <c r="F76" s="106"/>
      <c r="G76" s="106"/>
      <c r="H76" s="106"/>
      <c r="I76" s="106"/>
      <c r="J76" s="107">
        <f>J299</f>
        <v>0</v>
      </c>
      <c r="L76" s="104"/>
    </row>
    <row r="77" spans="2:12" s="9" customFormat="1" ht="14.85" customHeight="1">
      <c r="B77" s="104"/>
      <c r="D77" s="105" t="s">
        <v>123</v>
      </c>
      <c r="E77" s="106"/>
      <c r="F77" s="106"/>
      <c r="G77" s="106"/>
      <c r="H77" s="106"/>
      <c r="I77" s="106"/>
      <c r="J77" s="107">
        <f>J330</f>
        <v>0</v>
      </c>
      <c r="L77" s="104"/>
    </row>
    <row r="78" spans="2:12" s="9" customFormat="1" ht="14.85" customHeight="1">
      <c r="B78" s="104"/>
      <c r="D78" s="105" t="s">
        <v>124</v>
      </c>
      <c r="E78" s="106"/>
      <c r="F78" s="106"/>
      <c r="G78" s="106"/>
      <c r="H78" s="106"/>
      <c r="I78" s="106"/>
      <c r="J78" s="107">
        <f>J351</f>
        <v>0</v>
      </c>
      <c r="L78" s="104"/>
    </row>
    <row r="79" spans="2:12" s="9" customFormat="1" ht="19.899999999999999" customHeight="1">
      <c r="B79" s="104"/>
      <c r="D79" s="105" t="s">
        <v>125</v>
      </c>
      <c r="E79" s="106"/>
      <c r="F79" s="106"/>
      <c r="G79" s="106"/>
      <c r="H79" s="106"/>
      <c r="I79" s="106"/>
      <c r="J79" s="107">
        <f>J356</f>
        <v>0</v>
      </c>
      <c r="L79" s="104"/>
    </row>
    <row r="80" spans="2:12" s="9" customFormat="1" ht="14.85" customHeight="1">
      <c r="B80" s="104"/>
      <c r="D80" s="105" t="s">
        <v>126</v>
      </c>
      <c r="E80" s="106"/>
      <c r="F80" s="106"/>
      <c r="G80" s="106"/>
      <c r="H80" s="106"/>
      <c r="I80" s="106"/>
      <c r="J80" s="107">
        <f>J357</f>
        <v>0</v>
      </c>
      <c r="L80" s="104"/>
    </row>
    <row r="81" spans="2:12" s="9" customFormat="1" ht="14.85" customHeight="1">
      <c r="B81" s="104"/>
      <c r="D81" s="105" t="s">
        <v>127</v>
      </c>
      <c r="E81" s="106"/>
      <c r="F81" s="106"/>
      <c r="G81" s="106"/>
      <c r="H81" s="106"/>
      <c r="I81" s="106"/>
      <c r="J81" s="107">
        <f>J387</f>
        <v>0</v>
      </c>
      <c r="L81" s="104"/>
    </row>
    <row r="82" spans="2:12" s="9" customFormat="1" ht="14.85" customHeight="1">
      <c r="B82" s="104"/>
      <c r="D82" s="105" t="s">
        <v>128</v>
      </c>
      <c r="E82" s="106"/>
      <c r="F82" s="106"/>
      <c r="G82" s="106"/>
      <c r="H82" s="106"/>
      <c r="I82" s="106"/>
      <c r="J82" s="107">
        <f>J393</f>
        <v>0</v>
      </c>
      <c r="L82" s="104"/>
    </row>
    <row r="83" spans="2:12" s="9" customFormat="1" ht="19.899999999999999" customHeight="1">
      <c r="B83" s="104"/>
      <c r="D83" s="105" t="s">
        <v>129</v>
      </c>
      <c r="E83" s="106"/>
      <c r="F83" s="106"/>
      <c r="G83" s="106"/>
      <c r="H83" s="106"/>
      <c r="I83" s="106"/>
      <c r="J83" s="107">
        <f>J427</f>
        <v>0</v>
      </c>
      <c r="L83" s="104"/>
    </row>
    <row r="84" spans="2:12" s="9" customFormat="1" ht="19.899999999999999" customHeight="1">
      <c r="B84" s="104"/>
      <c r="D84" s="105" t="s">
        <v>130</v>
      </c>
      <c r="E84" s="106"/>
      <c r="F84" s="106"/>
      <c r="G84" s="106"/>
      <c r="H84" s="106"/>
      <c r="I84" s="106"/>
      <c r="J84" s="107">
        <f>J435</f>
        <v>0</v>
      </c>
      <c r="L84" s="104"/>
    </row>
    <row r="85" spans="2:12" s="8" customFormat="1" ht="24.95" customHeight="1">
      <c r="B85" s="100"/>
      <c r="D85" s="101" t="s">
        <v>131</v>
      </c>
      <c r="E85" s="102"/>
      <c r="F85" s="102"/>
      <c r="G85" s="102"/>
      <c r="H85" s="102"/>
      <c r="I85" s="102"/>
      <c r="J85" s="103">
        <f>J438</f>
        <v>0</v>
      </c>
      <c r="L85" s="100"/>
    </row>
    <row r="86" spans="2:12" s="9" customFormat="1" ht="19.899999999999999" customHeight="1">
      <c r="B86" s="104"/>
      <c r="D86" s="105" t="s">
        <v>132</v>
      </c>
      <c r="E86" s="106"/>
      <c r="F86" s="106"/>
      <c r="G86" s="106"/>
      <c r="H86" s="106"/>
      <c r="I86" s="106"/>
      <c r="J86" s="107">
        <f>J439</f>
        <v>0</v>
      </c>
      <c r="L86" s="104"/>
    </row>
    <row r="87" spans="2:12" s="9" customFormat="1" ht="19.899999999999999" customHeight="1">
      <c r="B87" s="104"/>
      <c r="D87" s="105" t="s">
        <v>133</v>
      </c>
      <c r="E87" s="106"/>
      <c r="F87" s="106"/>
      <c r="G87" s="106"/>
      <c r="H87" s="106"/>
      <c r="I87" s="106"/>
      <c r="J87" s="107">
        <f>J452</f>
        <v>0</v>
      </c>
      <c r="L87" s="104"/>
    </row>
    <row r="88" spans="2:12" s="9" customFormat="1" ht="19.899999999999999" customHeight="1">
      <c r="B88" s="104"/>
      <c r="D88" s="105" t="s">
        <v>135</v>
      </c>
      <c r="E88" s="106"/>
      <c r="F88" s="106"/>
      <c r="G88" s="106"/>
      <c r="H88" s="106"/>
      <c r="I88" s="106"/>
      <c r="J88" s="107">
        <f>J467</f>
        <v>0</v>
      </c>
      <c r="L88" s="104"/>
    </row>
    <row r="89" spans="2:12" s="9" customFormat="1" ht="19.899999999999999" customHeight="1">
      <c r="B89" s="104"/>
      <c r="D89" s="105" t="s">
        <v>136</v>
      </c>
      <c r="E89" s="106"/>
      <c r="F89" s="106"/>
      <c r="G89" s="106"/>
      <c r="H89" s="106"/>
      <c r="I89" s="106"/>
      <c r="J89" s="107">
        <f>J504</f>
        <v>0</v>
      </c>
      <c r="L89" s="104"/>
    </row>
    <row r="90" spans="2:12" s="9" customFormat="1" ht="19.899999999999999" customHeight="1">
      <c r="B90" s="104"/>
      <c r="D90" s="105" t="s">
        <v>137</v>
      </c>
      <c r="E90" s="106"/>
      <c r="F90" s="106"/>
      <c r="G90" s="106"/>
      <c r="H90" s="106"/>
      <c r="I90" s="106"/>
      <c r="J90" s="107">
        <f>J533</f>
        <v>0</v>
      </c>
      <c r="L90" s="104"/>
    </row>
    <row r="91" spans="2:12" s="9" customFormat="1" ht="19.899999999999999" customHeight="1">
      <c r="B91" s="104"/>
      <c r="D91" s="105" t="s">
        <v>138</v>
      </c>
      <c r="E91" s="106"/>
      <c r="F91" s="106"/>
      <c r="G91" s="106"/>
      <c r="H91" s="106"/>
      <c r="I91" s="106"/>
      <c r="J91" s="107">
        <f>J552</f>
        <v>0</v>
      </c>
      <c r="L91" s="104"/>
    </row>
    <row r="92" spans="2:12" s="9" customFormat="1" ht="19.899999999999999" customHeight="1">
      <c r="B92" s="104"/>
      <c r="D92" s="105" t="s">
        <v>139</v>
      </c>
      <c r="E92" s="106"/>
      <c r="F92" s="106"/>
      <c r="G92" s="106"/>
      <c r="H92" s="106"/>
      <c r="I92" s="106"/>
      <c r="J92" s="107">
        <f>J579</f>
        <v>0</v>
      </c>
      <c r="L92" s="104"/>
    </row>
    <row r="93" spans="2:12" s="9" customFormat="1" ht="19.899999999999999" customHeight="1">
      <c r="B93" s="104"/>
      <c r="D93" s="105" t="s">
        <v>140</v>
      </c>
      <c r="E93" s="106"/>
      <c r="F93" s="106"/>
      <c r="G93" s="106"/>
      <c r="H93" s="106"/>
      <c r="I93" s="106"/>
      <c r="J93" s="107">
        <f>J622</f>
        <v>0</v>
      </c>
      <c r="L93" s="104"/>
    </row>
    <row r="94" spans="2:12" s="9" customFormat="1" ht="19.899999999999999" customHeight="1">
      <c r="B94" s="104"/>
      <c r="D94" s="105" t="s">
        <v>141</v>
      </c>
      <c r="E94" s="106"/>
      <c r="F94" s="106"/>
      <c r="G94" s="106"/>
      <c r="H94" s="106"/>
      <c r="I94" s="106"/>
      <c r="J94" s="107">
        <f>J629</f>
        <v>0</v>
      </c>
      <c r="L94" s="104"/>
    </row>
    <row r="95" spans="2:12" s="9" customFormat="1" ht="19.899999999999999" customHeight="1">
      <c r="B95" s="104"/>
      <c r="D95" s="105" t="s">
        <v>1239</v>
      </c>
      <c r="E95" s="106"/>
      <c r="F95" s="106"/>
      <c r="G95" s="106"/>
      <c r="H95" s="106"/>
      <c r="I95" s="106"/>
      <c r="J95" s="107">
        <f>J668</f>
        <v>0</v>
      </c>
      <c r="L95" s="104"/>
    </row>
    <row r="96" spans="2:12" s="9" customFormat="1" ht="19.899999999999999" customHeight="1">
      <c r="B96" s="104"/>
      <c r="D96" s="105" t="s">
        <v>142</v>
      </c>
      <c r="E96" s="106"/>
      <c r="F96" s="106"/>
      <c r="G96" s="106"/>
      <c r="H96" s="106"/>
      <c r="I96" s="106"/>
      <c r="J96" s="107">
        <f>J700</f>
        <v>0</v>
      </c>
      <c r="L96" s="104"/>
    </row>
    <row r="97" spans="2:12" s="9" customFormat="1" ht="19.899999999999999" customHeight="1">
      <c r="B97" s="104"/>
      <c r="D97" s="105" t="s">
        <v>143</v>
      </c>
      <c r="E97" s="106"/>
      <c r="F97" s="106"/>
      <c r="G97" s="106"/>
      <c r="H97" s="106"/>
      <c r="I97" s="106"/>
      <c r="J97" s="107">
        <f>J738</f>
        <v>0</v>
      </c>
      <c r="L97" s="104"/>
    </row>
    <row r="98" spans="2:12" s="1" customFormat="1" ht="21.75" customHeight="1">
      <c r="B98" s="33"/>
      <c r="L98" s="33"/>
    </row>
    <row r="99" spans="2:12" s="1" customFormat="1" ht="6.95" customHeight="1"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33"/>
    </row>
    <row r="103" spans="2:12" s="1" customFormat="1" ht="6.95" customHeight="1">
      <c r="B103" s="44"/>
      <c r="C103" s="45"/>
      <c r="D103" s="45"/>
      <c r="E103" s="45"/>
      <c r="F103" s="45"/>
      <c r="G103" s="45"/>
      <c r="H103" s="45"/>
      <c r="I103" s="45"/>
      <c r="J103" s="45"/>
      <c r="K103" s="45"/>
      <c r="L103" s="33"/>
    </row>
    <row r="104" spans="2:12" s="1" customFormat="1" ht="24.95" customHeight="1">
      <c r="B104" s="33"/>
      <c r="C104" s="22" t="s">
        <v>148</v>
      </c>
      <c r="L104" s="33"/>
    </row>
    <row r="105" spans="2:12" s="1" customFormat="1" ht="6.95" customHeight="1">
      <c r="B105" s="33"/>
      <c r="L105" s="33"/>
    </row>
    <row r="106" spans="2:12" s="1" customFormat="1" ht="12" customHeight="1">
      <c r="B106" s="33"/>
      <c r="C106" s="28" t="s">
        <v>16</v>
      </c>
      <c r="L106" s="33"/>
    </row>
    <row r="107" spans="2:12" s="1" customFormat="1" ht="16.5" customHeight="1">
      <c r="B107" s="33"/>
      <c r="E107" s="314" t="str">
        <f>E7</f>
        <v>MALŠOVICE 4 - STAVEBNÍ ÚPRAVY (REVIZE 1)</v>
      </c>
      <c r="F107" s="315"/>
      <c r="G107" s="315"/>
      <c r="H107" s="315"/>
      <c r="L107" s="33"/>
    </row>
    <row r="108" spans="2:12" s="1" customFormat="1" ht="12" customHeight="1">
      <c r="B108" s="33"/>
      <c r="C108" s="28" t="s">
        <v>100</v>
      </c>
      <c r="L108" s="33"/>
    </row>
    <row r="109" spans="2:12" s="1" customFormat="1" ht="16.5" customHeight="1">
      <c r="B109" s="33"/>
      <c r="E109" s="277" t="str">
        <f>E9</f>
        <v>02 - PŘÍSTAVBA SKLADU A SOCIÁLNÍHO ZAŘÍZENÍ RESTAURACE</v>
      </c>
      <c r="F109" s="316"/>
      <c r="G109" s="316"/>
      <c r="H109" s="316"/>
      <c r="L109" s="33"/>
    </row>
    <row r="110" spans="2:12" s="1" customFormat="1" ht="6.95" customHeight="1">
      <c r="B110" s="33"/>
      <c r="L110" s="33"/>
    </row>
    <row r="111" spans="2:12" s="1" customFormat="1" ht="12" customHeight="1">
      <c r="B111" s="33"/>
      <c r="C111" s="28" t="s">
        <v>21</v>
      </c>
      <c r="F111" s="26" t="str">
        <f>F12</f>
        <v>MALŠOVICE st.p.č.116, p.p.č456/5</v>
      </c>
      <c r="I111" s="28" t="s">
        <v>23</v>
      </c>
      <c r="J111" s="50" t="str">
        <f>IF(J12="","",J12)</f>
        <v>25. 4. 2025</v>
      </c>
      <c r="L111" s="33"/>
    </row>
    <row r="112" spans="2:12" s="1" customFormat="1" ht="6.95" customHeight="1">
      <c r="B112" s="33"/>
      <c r="L112" s="33"/>
    </row>
    <row r="113" spans="2:65" s="1" customFormat="1" ht="15.2" customHeight="1">
      <c r="B113" s="33"/>
      <c r="C113" s="28" t="s">
        <v>25</v>
      </c>
      <c r="F113" s="26" t="str">
        <f>E15</f>
        <v>OBEC MALŠOVICE, Malšovice 6</v>
      </c>
      <c r="I113" s="28" t="s">
        <v>31</v>
      </c>
      <c r="J113" s="31" t="str">
        <f>E21</f>
        <v>Ing. Jiří Demuth Děčín</v>
      </c>
      <c r="L113" s="33"/>
    </row>
    <row r="114" spans="2:65" s="1" customFormat="1" ht="15.2" customHeight="1">
      <c r="B114" s="33"/>
      <c r="C114" s="28" t="s">
        <v>29</v>
      </c>
      <c r="F114" s="26" t="str">
        <f>IF(E18="","",E18)</f>
        <v>Vyplň údaj</v>
      </c>
      <c r="I114" s="28" t="s">
        <v>34</v>
      </c>
      <c r="J114" s="31" t="str">
        <f>E24</f>
        <v>Nina Blavková Děčín</v>
      </c>
      <c r="L114" s="33"/>
    </row>
    <row r="115" spans="2:65" s="1" customFormat="1" ht="10.35" customHeight="1">
      <c r="B115" s="33"/>
      <c r="L115" s="33"/>
    </row>
    <row r="116" spans="2:65" s="10" customFormat="1" ht="29.25" customHeight="1">
      <c r="B116" s="108"/>
      <c r="C116" s="109" t="s">
        <v>149</v>
      </c>
      <c r="D116" s="110" t="s">
        <v>57</v>
      </c>
      <c r="E116" s="110" t="s">
        <v>53</v>
      </c>
      <c r="F116" s="110" t="s">
        <v>54</v>
      </c>
      <c r="G116" s="110" t="s">
        <v>150</v>
      </c>
      <c r="H116" s="110" t="s">
        <v>151</v>
      </c>
      <c r="I116" s="110" t="s">
        <v>152</v>
      </c>
      <c r="J116" s="110" t="s">
        <v>104</v>
      </c>
      <c r="K116" s="111" t="s">
        <v>153</v>
      </c>
      <c r="L116" s="108"/>
      <c r="M116" s="57" t="s">
        <v>19</v>
      </c>
      <c r="N116" s="58" t="s">
        <v>42</v>
      </c>
      <c r="O116" s="58" t="s">
        <v>154</v>
      </c>
      <c r="P116" s="58" t="s">
        <v>155</v>
      </c>
      <c r="Q116" s="58" t="s">
        <v>156</v>
      </c>
      <c r="R116" s="58" t="s">
        <v>157</v>
      </c>
      <c r="S116" s="58" t="s">
        <v>158</v>
      </c>
      <c r="T116" s="58" t="s">
        <v>159</v>
      </c>
      <c r="U116" s="59" t="s">
        <v>160</v>
      </c>
    </row>
    <row r="117" spans="2:65" s="1" customFormat="1" ht="22.9" customHeight="1">
      <c r="B117" s="33"/>
      <c r="C117" s="62" t="s">
        <v>161</v>
      </c>
      <c r="J117" s="112">
        <f>BK117</f>
        <v>0</v>
      </c>
      <c r="L117" s="33"/>
      <c r="M117" s="60"/>
      <c r="N117" s="51"/>
      <c r="O117" s="51"/>
      <c r="P117" s="113">
        <f>P118+P438</f>
        <v>0</v>
      </c>
      <c r="Q117" s="51"/>
      <c r="R117" s="113">
        <f>R118+R438</f>
        <v>59.031893489999995</v>
      </c>
      <c r="S117" s="51"/>
      <c r="T117" s="113">
        <f>T118+T438</f>
        <v>0.10331097000000003</v>
      </c>
      <c r="U117" s="52"/>
      <c r="AT117" s="18" t="s">
        <v>71</v>
      </c>
      <c r="AU117" s="18" t="s">
        <v>105</v>
      </c>
      <c r="BK117" s="114">
        <f>BK118+BK438</f>
        <v>0</v>
      </c>
    </row>
    <row r="118" spans="2:65" s="11" customFormat="1" ht="25.9" customHeight="1">
      <c r="B118" s="115"/>
      <c r="D118" s="116" t="s">
        <v>71</v>
      </c>
      <c r="E118" s="117" t="s">
        <v>162</v>
      </c>
      <c r="F118" s="117" t="s">
        <v>163</v>
      </c>
      <c r="I118" s="118"/>
      <c r="J118" s="119">
        <f>BK118</f>
        <v>0</v>
      </c>
      <c r="L118" s="115"/>
      <c r="M118" s="120"/>
      <c r="P118" s="121">
        <f>P119+P148+P193+P231+P245+P356+P427+P435</f>
        <v>0</v>
      </c>
      <c r="R118" s="121">
        <f>R119+R148+R193+R231+R245+R356+R427+R435</f>
        <v>56.096943529999997</v>
      </c>
      <c r="T118" s="121">
        <f>T119+T148+T193+T231+T245+T356+T427+T435</f>
        <v>0.10276035000000003</v>
      </c>
      <c r="U118" s="122"/>
      <c r="AR118" s="116" t="s">
        <v>80</v>
      </c>
      <c r="AT118" s="123" t="s">
        <v>71</v>
      </c>
      <c r="AU118" s="123" t="s">
        <v>72</v>
      </c>
      <c r="AY118" s="116" t="s">
        <v>164</v>
      </c>
      <c r="BK118" s="124">
        <f>BK119+BK148+BK193+BK231+BK245+BK356+BK427+BK435</f>
        <v>0</v>
      </c>
    </row>
    <row r="119" spans="2:65" s="11" customFormat="1" ht="22.9" customHeight="1">
      <c r="B119" s="115"/>
      <c r="D119" s="116" t="s">
        <v>71</v>
      </c>
      <c r="E119" s="125" t="s">
        <v>80</v>
      </c>
      <c r="F119" s="125" t="s">
        <v>165</v>
      </c>
      <c r="I119" s="118"/>
      <c r="J119" s="126">
        <f>BK119</f>
        <v>0</v>
      </c>
      <c r="L119" s="115"/>
      <c r="M119" s="120"/>
      <c r="P119" s="121">
        <f>P120+P124+P128+P136</f>
        <v>0</v>
      </c>
      <c r="R119" s="121">
        <f>R120+R124+R128+R136</f>
        <v>5.9999999999999995E-4</v>
      </c>
      <c r="T119" s="121">
        <f>T120+T124+T128+T136</f>
        <v>0</v>
      </c>
      <c r="U119" s="122"/>
      <c r="AR119" s="116" t="s">
        <v>80</v>
      </c>
      <c r="AT119" s="123" t="s">
        <v>71</v>
      </c>
      <c r="AU119" s="123" t="s">
        <v>80</v>
      </c>
      <c r="AY119" s="116" t="s">
        <v>164</v>
      </c>
      <c r="BK119" s="124">
        <f>BK120+BK124+BK128+BK136</f>
        <v>0</v>
      </c>
    </row>
    <row r="120" spans="2:65" s="11" customFormat="1" ht="20.85" customHeight="1">
      <c r="B120" s="115"/>
      <c r="D120" s="116" t="s">
        <v>71</v>
      </c>
      <c r="E120" s="125" t="s">
        <v>8</v>
      </c>
      <c r="F120" s="125" t="s">
        <v>166</v>
      </c>
      <c r="I120" s="118"/>
      <c r="J120" s="126">
        <f>BK120</f>
        <v>0</v>
      </c>
      <c r="L120" s="115"/>
      <c r="M120" s="120"/>
      <c r="P120" s="121">
        <f>SUM(P121:P123)</f>
        <v>0</v>
      </c>
      <c r="R120" s="121">
        <f>SUM(R121:R123)</f>
        <v>0</v>
      </c>
      <c r="T120" s="121">
        <f>SUM(T121:T123)</f>
        <v>0</v>
      </c>
      <c r="U120" s="122"/>
      <c r="AR120" s="116" t="s">
        <v>80</v>
      </c>
      <c r="AT120" s="123" t="s">
        <v>71</v>
      </c>
      <c r="AU120" s="123" t="s">
        <v>82</v>
      </c>
      <c r="AY120" s="116" t="s">
        <v>164</v>
      </c>
      <c r="BK120" s="124">
        <f>SUM(BK121:BK123)</f>
        <v>0</v>
      </c>
    </row>
    <row r="121" spans="2:65" s="1" customFormat="1" ht="16.5" customHeight="1">
      <c r="B121" s="33"/>
      <c r="C121" s="127" t="s">
        <v>80</v>
      </c>
      <c r="D121" s="127" t="s">
        <v>167</v>
      </c>
      <c r="E121" s="128" t="s">
        <v>168</v>
      </c>
      <c r="F121" s="129" t="s">
        <v>169</v>
      </c>
      <c r="G121" s="130" t="s">
        <v>170</v>
      </c>
      <c r="H121" s="131">
        <v>32.594999999999999</v>
      </c>
      <c r="I121" s="132"/>
      <c r="J121" s="133">
        <f>ROUND(I121*H121,1)</f>
        <v>0</v>
      </c>
      <c r="K121" s="129" t="s">
        <v>171</v>
      </c>
      <c r="L121" s="33"/>
      <c r="M121" s="134" t="s">
        <v>19</v>
      </c>
      <c r="N121" s="135" t="s">
        <v>43</v>
      </c>
      <c r="P121" s="136">
        <f>O121*H121</f>
        <v>0</v>
      </c>
      <c r="Q121" s="136">
        <v>0</v>
      </c>
      <c r="R121" s="136">
        <f>Q121*H121</f>
        <v>0</v>
      </c>
      <c r="S121" s="136">
        <v>0</v>
      </c>
      <c r="T121" s="136">
        <f>S121*H121</f>
        <v>0</v>
      </c>
      <c r="U121" s="137" t="s">
        <v>19</v>
      </c>
      <c r="AR121" s="138" t="s">
        <v>172</v>
      </c>
      <c r="AT121" s="138" t="s">
        <v>167</v>
      </c>
      <c r="AU121" s="138" t="s">
        <v>173</v>
      </c>
      <c r="AY121" s="18" t="s">
        <v>164</v>
      </c>
      <c r="BE121" s="139">
        <f>IF(N121="základní",J121,0)</f>
        <v>0</v>
      </c>
      <c r="BF121" s="139">
        <f>IF(N121="snížená",J121,0)</f>
        <v>0</v>
      </c>
      <c r="BG121" s="139">
        <f>IF(N121="zákl. přenesená",J121,0)</f>
        <v>0</v>
      </c>
      <c r="BH121" s="139">
        <f>IF(N121="sníž. přenesená",J121,0)</f>
        <v>0</v>
      </c>
      <c r="BI121" s="139">
        <f>IF(N121="nulová",J121,0)</f>
        <v>0</v>
      </c>
      <c r="BJ121" s="18" t="s">
        <v>80</v>
      </c>
      <c r="BK121" s="139">
        <f>ROUND(I121*H121,1)</f>
        <v>0</v>
      </c>
      <c r="BL121" s="18" t="s">
        <v>172</v>
      </c>
      <c r="BM121" s="138" t="s">
        <v>174</v>
      </c>
    </row>
    <row r="122" spans="2:65" s="1" customFormat="1" ht="11.25">
      <c r="B122" s="33"/>
      <c r="D122" s="140" t="s">
        <v>175</v>
      </c>
      <c r="F122" s="141" t="s">
        <v>176</v>
      </c>
      <c r="I122" s="142"/>
      <c r="L122" s="33"/>
      <c r="M122" s="143"/>
      <c r="U122" s="54"/>
      <c r="AT122" s="18" t="s">
        <v>175</v>
      </c>
      <c r="AU122" s="18" t="s">
        <v>173</v>
      </c>
    </row>
    <row r="123" spans="2:65" s="12" customFormat="1" ht="11.25">
      <c r="B123" s="144"/>
      <c r="D123" s="145" t="s">
        <v>177</v>
      </c>
      <c r="E123" s="146" t="s">
        <v>19</v>
      </c>
      <c r="F123" s="147" t="s">
        <v>1240</v>
      </c>
      <c r="H123" s="148">
        <v>32.594999999999999</v>
      </c>
      <c r="I123" s="149"/>
      <c r="L123" s="144"/>
      <c r="M123" s="150"/>
      <c r="U123" s="151"/>
      <c r="AT123" s="146" t="s">
        <v>177</v>
      </c>
      <c r="AU123" s="146" t="s">
        <v>173</v>
      </c>
      <c r="AV123" s="12" t="s">
        <v>82</v>
      </c>
      <c r="AW123" s="12" t="s">
        <v>33</v>
      </c>
      <c r="AX123" s="12" t="s">
        <v>80</v>
      </c>
      <c r="AY123" s="146" t="s">
        <v>164</v>
      </c>
    </row>
    <row r="124" spans="2:65" s="11" customFormat="1" ht="20.85" customHeight="1">
      <c r="B124" s="115"/>
      <c r="D124" s="116" t="s">
        <v>71</v>
      </c>
      <c r="E124" s="125" t="s">
        <v>179</v>
      </c>
      <c r="F124" s="125" t="s">
        <v>180</v>
      </c>
      <c r="I124" s="118"/>
      <c r="J124" s="126">
        <f>BK124</f>
        <v>0</v>
      </c>
      <c r="L124" s="115"/>
      <c r="M124" s="120"/>
      <c r="P124" s="121">
        <f>SUM(P125:P127)</f>
        <v>0</v>
      </c>
      <c r="R124" s="121">
        <f>SUM(R125:R127)</f>
        <v>0</v>
      </c>
      <c r="T124" s="121">
        <f>SUM(T125:T127)</f>
        <v>0</v>
      </c>
      <c r="U124" s="122"/>
      <c r="AR124" s="116" t="s">
        <v>80</v>
      </c>
      <c r="AT124" s="123" t="s">
        <v>71</v>
      </c>
      <c r="AU124" s="123" t="s">
        <v>82</v>
      </c>
      <c r="AY124" s="116" t="s">
        <v>164</v>
      </c>
      <c r="BK124" s="124">
        <f>SUM(BK125:BK127)</f>
        <v>0</v>
      </c>
    </row>
    <row r="125" spans="2:65" s="1" customFormat="1" ht="24.2" customHeight="1">
      <c r="B125" s="33"/>
      <c r="C125" s="127" t="s">
        <v>82</v>
      </c>
      <c r="D125" s="127" t="s">
        <v>167</v>
      </c>
      <c r="E125" s="128" t="s">
        <v>181</v>
      </c>
      <c r="F125" s="129" t="s">
        <v>182</v>
      </c>
      <c r="G125" s="130" t="s">
        <v>183</v>
      </c>
      <c r="H125" s="131">
        <v>5.37</v>
      </c>
      <c r="I125" s="132"/>
      <c r="J125" s="133">
        <f>ROUND(I125*H125,1)</f>
        <v>0</v>
      </c>
      <c r="K125" s="129" t="s">
        <v>171</v>
      </c>
      <c r="L125" s="33"/>
      <c r="M125" s="134" t="s">
        <v>19</v>
      </c>
      <c r="N125" s="135" t="s">
        <v>43</v>
      </c>
      <c r="P125" s="136">
        <f>O125*H125</f>
        <v>0</v>
      </c>
      <c r="Q125" s="136">
        <v>0</v>
      </c>
      <c r="R125" s="136">
        <f>Q125*H125</f>
        <v>0</v>
      </c>
      <c r="S125" s="136">
        <v>0</v>
      </c>
      <c r="T125" s="136">
        <f>S125*H125</f>
        <v>0</v>
      </c>
      <c r="U125" s="137" t="s">
        <v>19</v>
      </c>
      <c r="AR125" s="138" t="s">
        <v>172</v>
      </c>
      <c r="AT125" s="138" t="s">
        <v>167</v>
      </c>
      <c r="AU125" s="138" t="s">
        <v>173</v>
      </c>
      <c r="AY125" s="18" t="s">
        <v>164</v>
      </c>
      <c r="BE125" s="139">
        <f>IF(N125="základní",J125,0)</f>
        <v>0</v>
      </c>
      <c r="BF125" s="139">
        <f>IF(N125="snížená",J125,0)</f>
        <v>0</v>
      </c>
      <c r="BG125" s="139">
        <f>IF(N125="zákl. přenesená",J125,0)</f>
        <v>0</v>
      </c>
      <c r="BH125" s="139">
        <f>IF(N125="sníž. přenesená",J125,0)</f>
        <v>0</v>
      </c>
      <c r="BI125" s="139">
        <f>IF(N125="nulová",J125,0)</f>
        <v>0</v>
      </c>
      <c r="BJ125" s="18" t="s">
        <v>80</v>
      </c>
      <c r="BK125" s="139">
        <f>ROUND(I125*H125,1)</f>
        <v>0</v>
      </c>
      <c r="BL125" s="18" t="s">
        <v>172</v>
      </c>
      <c r="BM125" s="138" t="s">
        <v>184</v>
      </c>
    </row>
    <row r="126" spans="2:65" s="1" customFormat="1" ht="11.25">
      <c r="B126" s="33"/>
      <c r="D126" s="140" t="s">
        <v>175</v>
      </c>
      <c r="F126" s="141" t="s">
        <v>185</v>
      </c>
      <c r="I126" s="142"/>
      <c r="L126" s="33"/>
      <c r="M126" s="143"/>
      <c r="U126" s="54"/>
      <c r="AT126" s="18" t="s">
        <v>175</v>
      </c>
      <c r="AU126" s="18" t="s">
        <v>173</v>
      </c>
    </row>
    <row r="127" spans="2:65" s="12" customFormat="1" ht="11.25">
      <c r="B127" s="144"/>
      <c r="D127" s="145" t="s">
        <v>177</v>
      </c>
      <c r="E127" s="146" t="s">
        <v>19</v>
      </c>
      <c r="F127" s="147" t="s">
        <v>1241</v>
      </c>
      <c r="H127" s="148">
        <v>5.37</v>
      </c>
      <c r="I127" s="149"/>
      <c r="L127" s="144"/>
      <c r="M127" s="150"/>
      <c r="U127" s="151"/>
      <c r="AT127" s="146" t="s">
        <v>177</v>
      </c>
      <c r="AU127" s="146" t="s">
        <v>173</v>
      </c>
      <c r="AV127" s="12" t="s">
        <v>82</v>
      </c>
      <c r="AW127" s="12" t="s">
        <v>33</v>
      </c>
      <c r="AX127" s="12" t="s">
        <v>80</v>
      </c>
      <c r="AY127" s="146" t="s">
        <v>164</v>
      </c>
    </row>
    <row r="128" spans="2:65" s="11" customFormat="1" ht="20.85" customHeight="1">
      <c r="B128" s="115"/>
      <c r="D128" s="116" t="s">
        <v>71</v>
      </c>
      <c r="E128" s="125" t="s">
        <v>187</v>
      </c>
      <c r="F128" s="125" t="s">
        <v>188</v>
      </c>
      <c r="I128" s="118"/>
      <c r="J128" s="126">
        <f>BK128</f>
        <v>0</v>
      </c>
      <c r="L128" s="115"/>
      <c r="M128" s="120"/>
      <c r="P128" s="121">
        <f>SUM(P129:P135)</f>
        <v>0</v>
      </c>
      <c r="R128" s="121">
        <f>SUM(R129:R135)</f>
        <v>0</v>
      </c>
      <c r="T128" s="121">
        <f>SUM(T129:T135)</f>
        <v>0</v>
      </c>
      <c r="U128" s="122"/>
      <c r="AR128" s="116" t="s">
        <v>80</v>
      </c>
      <c r="AT128" s="123" t="s">
        <v>71</v>
      </c>
      <c r="AU128" s="123" t="s">
        <v>82</v>
      </c>
      <c r="AY128" s="116" t="s">
        <v>164</v>
      </c>
      <c r="BK128" s="124">
        <f>SUM(BK129:BK135)</f>
        <v>0</v>
      </c>
    </row>
    <row r="129" spans="2:65" s="1" customFormat="1" ht="37.9" customHeight="1">
      <c r="B129" s="33"/>
      <c r="C129" s="127" t="s">
        <v>173</v>
      </c>
      <c r="D129" s="127" t="s">
        <v>167</v>
      </c>
      <c r="E129" s="128" t="s">
        <v>189</v>
      </c>
      <c r="F129" s="129" t="s">
        <v>190</v>
      </c>
      <c r="G129" s="130" t="s">
        <v>183</v>
      </c>
      <c r="H129" s="131">
        <v>5.37</v>
      </c>
      <c r="I129" s="132"/>
      <c r="J129" s="133">
        <f>ROUND(I129*H129,1)</f>
        <v>0</v>
      </c>
      <c r="K129" s="129" t="s">
        <v>171</v>
      </c>
      <c r="L129" s="33"/>
      <c r="M129" s="134" t="s">
        <v>19</v>
      </c>
      <c r="N129" s="135" t="s">
        <v>43</v>
      </c>
      <c r="P129" s="136">
        <f>O129*H129</f>
        <v>0</v>
      </c>
      <c r="Q129" s="136">
        <v>0</v>
      </c>
      <c r="R129" s="136">
        <f>Q129*H129</f>
        <v>0</v>
      </c>
      <c r="S129" s="136">
        <v>0</v>
      </c>
      <c r="T129" s="136">
        <f>S129*H129</f>
        <v>0</v>
      </c>
      <c r="U129" s="137" t="s">
        <v>19</v>
      </c>
      <c r="AR129" s="138" t="s">
        <v>172</v>
      </c>
      <c r="AT129" s="138" t="s">
        <v>167</v>
      </c>
      <c r="AU129" s="138" t="s">
        <v>173</v>
      </c>
      <c r="AY129" s="18" t="s">
        <v>164</v>
      </c>
      <c r="BE129" s="139">
        <f>IF(N129="základní",J129,0)</f>
        <v>0</v>
      </c>
      <c r="BF129" s="139">
        <f>IF(N129="snížená",J129,0)</f>
        <v>0</v>
      </c>
      <c r="BG129" s="139">
        <f>IF(N129="zákl. přenesená",J129,0)</f>
        <v>0</v>
      </c>
      <c r="BH129" s="139">
        <f>IF(N129="sníž. přenesená",J129,0)</f>
        <v>0</v>
      </c>
      <c r="BI129" s="139">
        <f>IF(N129="nulová",J129,0)</f>
        <v>0</v>
      </c>
      <c r="BJ129" s="18" t="s">
        <v>80</v>
      </c>
      <c r="BK129" s="139">
        <f>ROUND(I129*H129,1)</f>
        <v>0</v>
      </c>
      <c r="BL129" s="18" t="s">
        <v>172</v>
      </c>
      <c r="BM129" s="138" t="s">
        <v>191</v>
      </c>
    </row>
    <row r="130" spans="2:65" s="1" customFormat="1" ht="11.25">
      <c r="B130" s="33"/>
      <c r="D130" s="140" t="s">
        <v>175</v>
      </c>
      <c r="F130" s="141" t="s">
        <v>192</v>
      </c>
      <c r="I130" s="142"/>
      <c r="L130" s="33"/>
      <c r="M130" s="143"/>
      <c r="U130" s="54"/>
      <c r="AT130" s="18" t="s">
        <v>175</v>
      </c>
      <c r="AU130" s="18" t="s">
        <v>173</v>
      </c>
    </row>
    <row r="131" spans="2:65" s="1" customFormat="1" ht="24.2" customHeight="1">
      <c r="B131" s="33"/>
      <c r="C131" s="127" t="s">
        <v>172</v>
      </c>
      <c r="D131" s="127" t="s">
        <v>167</v>
      </c>
      <c r="E131" s="128" t="s">
        <v>193</v>
      </c>
      <c r="F131" s="129" t="s">
        <v>194</v>
      </c>
      <c r="G131" s="130" t="s">
        <v>183</v>
      </c>
      <c r="H131" s="131">
        <v>5.37</v>
      </c>
      <c r="I131" s="132"/>
      <c r="J131" s="133">
        <f>ROUND(I131*H131,1)</f>
        <v>0</v>
      </c>
      <c r="K131" s="129" t="s">
        <v>171</v>
      </c>
      <c r="L131" s="33"/>
      <c r="M131" s="134" t="s">
        <v>19</v>
      </c>
      <c r="N131" s="135" t="s">
        <v>43</v>
      </c>
      <c r="P131" s="136">
        <f>O131*H131</f>
        <v>0</v>
      </c>
      <c r="Q131" s="136">
        <v>0</v>
      </c>
      <c r="R131" s="136">
        <f>Q131*H131</f>
        <v>0</v>
      </c>
      <c r="S131" s="136">
        <v>0</v>
      </c>
      <c r="T131" s="136">
        <f>S131*H131</f>
        <v>0</v>
      </c>
      <c r="U131" s="137" t="s">
        <v>19</v>
      </c>
      <c r="AR131" s="138" t="s">
        <v>172</v>
      </c>
      <c r="AT131" s="138" t="s">
        <v>167</v>
      </c>
      <c r="AU131" s="138" t="s">
        <v>173</v>
      </c>
      <c r="AY131" s="18" t="s">
        <v>164</v>
      </c>
      <c r="BE131" s="139">
        <f>IF(N131="základní",J131,0)</f>
        <v>0</v>
      </c>
      <c r="BF131" s="139">
        <f>IF(N131="snížená",J131,0)</f>
        <v>0</v>
      </c>
      <c r="BG131" s="139">
        <f>IF(N131="zákl. přenesená",J131,0)</f>
        <v>0</v>
      </c>
      <c r="BH131" s="139">
        <f>IF(N131="sníž. přenesená",J131,0)</f>
        <v>0</v>
      </c>
      <c r="BI131" s="139">
        <f>IF(N131="nulová",J131,0)</f>
        <v>0</v>
      </c>
      <c r="BJ131" s="18" t="s">
        <v>80</v>
      </c>
      <c r="BK131" s="139">
        <f>ROUND(I131*H131,1)</f>
        <v>0</v>
      </c>
      <c r="BL131" s="18" t="s">
        <v>172</v>
      </c>
      <c r="BM131" s="138" t="s">
        <v>195</v>
      </c>
    </row>
    <row r="132" spans="2:65" s="1" customFormat="1" ht="11.25">
      <c r="B132" s="33"/>
      <c r="D132" s="140" t="s">
        <v>175</v>
      </c>
      <c r="F132" s="141" t="s">
        <v>196</v>
      </c>
      <c r="I132" s="142"/>
      <c r="L132" s="33"/>
      <c r="M132" s="143"/>
      <c r="U132" s="54"/>
      <c r="AT132" s="18" t="s">
        <v>175</v>
      </c>
      <c r="AU132" s="18" t="s">
        <v>173</v>
      </c>
    </row>
    <row r="133" spans="2:65" s="1" customFormat="1" ht="24.2" customHeight="1">
      <c r="B133" s="33"/>
      <c r="C133" s="127" t="s">
        <v>197</v>
      </c>
      <c r="D133" s="127" t="s">
        <v>167</v>
      </c>
      <c r="E133" s="128" t="s">
        <v>198</v>
      </c>
      <c r="F133" s="129" t="s">
        <v>199</v>
      </c>
      <c r="G133" s="130" t="s">
        <v>200</v>
      </c>
      <c r="H133" s="131">
        <v>9.1289999999999996</v>
      </c>
      <c r="I133" s="132"/>
      <c r="J133" s="133">
        <f>ROUND(I133*H133,1)</f>
        <v>0</v>
      </c>
      <c r="K133" s="129" t="s">
        <v>171</v>
      </c>
      <c r="L133" s="33"/>
      <c r="M133" s="134" t="s">
        <v>19</v>
      </c>
      <c r="N133" s="135" t="s">
        <v>43</v>
      </c>
      <c r="P133" s="136">
        <f>O133*H133</f>
        <v>0</v>
      </c>
      <c r="Q133" s="136">
        <v>0</v>
      </c>
      <c r="R133" s="136">
        <f>Q133*H133</f>
        <v>0</v>
      </c>
      <c r="S133" s="136">
        <v>0</v>
      </c>
      <c r="T133" s="136">
        <f>S133*H133</f>
        <v>0</v>
      </c>
      <c r="U133" s="137" t="s">
        <v>19</v>
      </c>
      <c r="AR133" s="138" t="s">
        <v>172</v>
      </c>
      <c r="AT133" s="138" t="s">
        <v>167</v>
      </c>
      <c r="AU133" s="138" t="s">
        <v>173</v>
      </c>
      <c r="AY133" s="18" t="s">
        <v>164</v>
      </c>
      <c r="BE133" s="139">
        <f>IF(N133="základní",J133,0)</f>
        <v>0</v>
      </c>
      <c r="BF133" s="139">
        <f>IF(N133="snížená",J133,0)</f>
        <v>0</v>
      </c>
      <c r="BG133" s="139">
        <f>IF(N133="zákl. přenesená",J133,0)</f>
        <v>0</v>
      </c>
      <c r="BH133" s="139">
        <f>IF(N133="sníž. přenesená",J133,0)</f>
        <v>0</v>
      </c>
      <c r="BI133" s="139">
        <f>IF(N133="nulová",J133,0)</f>
        <v>0</v>
      </c>
      <c r="BJ133" s="18" t="s">
        <v>80</v>
      </c>
      <c r="BK133" s="139">
        <f>ROUND(I133*H133,1)</f>
        <v>0</v>
      </c>
      <c r="BL133" s="18" t="s">
        <v>172</v>
      </c>
      <c r="BM133" s="138" t="s">
        <v>201</v>
      </c>
    </row>
    <row r="134" spans="2:65" s="1" customFormat="1" ht="11.25">
      <c r="B134" s="33"/>
      <c r="D134" s="140" t="s">
        <v>175</v>
      </c>
      <c r="F134" s="141" t="s">
        <v>202</v>
      </c>
      <c r="I134" s="142"/>
      <c r="L134" s="33"/>
      <c r="M134" s="143"/>
      <c r="U134" s="54"/>
      <c r="AT134" s="18" t="s">
        <v>175</v>
      </c>
      <c r="AU134" s="18" t="s">
        <v>173</v>
      </c>
    </row>
    <row r="135" spans="2:65" s="12" customFormat="1" ht="11.25">
      <c r="B135" s="144"/>
      <c r="D135" s="145" t="s">
        <v>177</v>
      </c>
      <c r="E135" s="146" t="s">
        <v>19</v>
      </c>
      <c r="F135" s="147" t="s">
        <v>1242</v>
      </c>
      <c r="H135" s="148">
        <v>9.1289999999999996</v>
      </c>
      <c r="I135" s="149"/>
      <c r="L135" s="144"/>
      <c r="M135" s="150"/>
      <c r="U135" s="151"/>
      <c r="AT135" s="146" t="s">
        <v>177</v>
      </c>
      <c r="AU135" s="146" t="s">
        <v>173</v>
      </c>
      <c r="AV135" s="12" t="s">
        <v>82</v>
      </c>
      <c r="AW135" s="12" t="s">
        <v>33</v>
      </c>
      <c r="AX135" s="12" t="s">
        <v>80</v>
      </c>
      <c r="AY135" s="146" t="s">
        <v>164</v>
      </c>
    </row>
    <row r="136" spans="2:65" s="11" customFormat="1" ht="20.85" customHeight="1">
      <c r="B136" s="115"/>
      <c r="D136" s="116" t="s">
        <v>71</v>
      </c>
      <c r="E136" s="125" t="s">
        <v>204</v>
      </c>
      <c r="F136" s="125" t="s">
        <v>205</v>
      </c>
      <c r="I136" s="118"/>
      <c r="J136" s="126">
        <f>BK136</f>
        <v>0</v>
      </c>
      <c r="L136" s="115"/>
      <c r="M136" s="120"/>
      <c r="P136" s="121">
        <f>SUM(P137:P147)</f>
        <v>0</v>
      </c>
      <c r="R136" s="121">
        <f>SUM(R137:R147)</f>
        <v>5.9999999999999995E-4</v>
      </c>
      <c r="T136" s="121">
        <f>SUM(T137:T147)</f>
        <v>0</v>
      </c>
      <c r="U136" s="122"/>
      <c r="AR136" s="116" t="s">
        <v>80</v>
      </c>
      <c r="AT136" s="123" t="s">
        <v>71</v>
      </c>
      <c r="AU136" s="123" t="s">
        <v>82</v>
      </c>
      <c r="AY136" s="116" t="s">
        <v>164</v>
      </c>
      <c r="BK136" s="124">
        <f>SUM(BK137:BK147)</f>
        <v>0</v>
      </c>
    </row>
    <row r="137" spans="2:65" s="1" customFormat="1" ht="24.2" customHeight="1">
      <c r="B137" s="33"/>
      <c r="C137" s="127" t="s">
        <v>206</v>
      </c>
      <c r="D137" s="127" t="s">
        <v>167</v>
      </c>
      <c r="E137" s="128" t="s">
        <v>207</v>
      </c>
      <c r="F137" s="129" t="s">
        <v>208</v>
      </c>
      <c r="G137" s="130" t="s">
        <v>170</v>
      </c>
      <c r="H137" s="131">
        <v>30</v>
      </c>
      <c r="I137" s="132"/>
      <c r="J137" s="133">
        <f>ROUND(I137*H137,1)</f>
        <v>0</v>
      </c>
      <c r="K137" s="129" t="s">
        <v>171</v>
      </c>
      <c r="L137" s="33"/>
      <c r="M137" s="134" t="s">
        <v>19</v>
      </c>
      <c r="N137" s="135" t="s">
        <v>43</v>
      </c>
      <c r="P137" s="136">
        <f>O137*H137</f>
        <v>0</v>
      </c>
      <c r="Q137" s="136">
        <v>0</v>
      </c>
      <c r="R137" s="136">
        <f>Q137*H137</f>
        <v>0</v>
      </c>
      <c r="S137" s="136">
        <v>0</v>
      </c>
      <c r="T137" s="136">
        <f>S137*H137</f>
        <v>0</v>
      </c>
      <c r="U137" s="137" t="s">
        <v>19</v>
      </c>
      <c r="AR137" s="138" t="s">
        <v>172</v>
      </c>
      <c r="AT137" s="138" t="s">
        <v>167</v>
      </c>
      <c r="AU137" s="138" t="s">
        <v>173</v>
      </c>
      <c r="AY137" s="18" t="s">
        <v>164</v>
      </c>
      <c r="BE137" s="139">
        <f>IF(N137="základní",J137,0)</f>
        <v>0</v>
      </c>
      <c r="BF137" s="139">
        <f>IF(N137="snížená",J137,0)</f>
        <v>0</v>
      </c>
      <c r="BG137" s="139">
        <f>IF(N137="zákl. přenesená",J137,0)</f>
        <v>0</v>
      </c>
      <c r="BH137" s="139">
        <f>IF(N137="sníž. přenesená",J137,0)</f>
        <v>0</v>
      </c>
      <c r="BI137" s="139">
        <f>IF(N137="nulová",J137,0)</f>
        <v>0</v>
      </c>
      <c r="BJ137" s="18" t="s">
        <v>80</v>
      </c>
      <c r="BK137" s="139">
        <f>ROUND(I137*H137,1)</f>
        <v>0</v>
      </c>
      <c r="BL137" s="18" t="s">
        <v>172</v>
      </c>
      <c r="BM137" s="138" t="s">
        <v>1243</v>
      </c>
    </row>
    <row r="138" spans="2:65" s="1" customFormat="1" ht="11.25">
      <c r="B138" s="33"/>
      <c r="D138" s="140" t="s">
        <v>175</v>
      </c>
      <c r="F138" s="141" t="s">
        <v>210</v>
      </c>
      <c r="I138" s="142"/>
      <c r="L138" s="33"/>
      <c r="M138" s="143"/>
      <c r="U138" s="54"/>
      <c r="AT138" s="18" t="s">
        <v>175</v>
      </c>
      <c r="AU138" s="18" t="s">
        <v>173</v>
      </c>
    </row>
    <row r="139" spans="2:65" s="1" customFormat="1" ht="24.2" customHeight="1">
      <c r="B139" s="33"/>
      <c r="C139" s="127" t="s">
        <v>211</v>
      </c>
      <c r="D139" s="127" t="s">
        <v>167</v>
      </c>
      <c r="E139" s="128" t="s">
        <v>193</v>
      </c>
      <c r="F139" s="129" t="s">
        <v>194</v>
      </c>
      <c r="G139" s="130" t="s">
        <v>183</v>
      </c>
      <c r="H139" s="131">
        <v>6</v>
      </c>
      <c r="I139" s="132"/>
      <c r="J139" s="133">
        <f>ROUND(I139*H139,1)</f>
        <v>0</v>
      </c>
      <c r="K139" s="129" t="s">
        <v>171</v>
      </c>
      <c r="L139" s="33"/>
      <c r="M139" s="134" t="s">
        <v>19</v>
      </c>
      <c r="N139" s="135" t="s">
        <v>43</v>
      </c>
      <c r="P139" s="136">
        <f>O139*H139</f>
        <v>0</v>
      </c>
      <c r="Q139" s="136">
        <v>0</v>
      </c>
      <c r="R139" s="136">
        <f>Q139*H139</f>
        <v>0</v>
      </c>
      <c r="S139" s="136">
        <v>0</v>
      </c>
      <c r="T139" s="136">
        <f>S139*H139</f>
        <v>0</v>
      </c>
      <c r="U139" s="137" t="s">
        <v>19</v>
      </c>
      <c r="AR139" s="138" t="s">
        <v>172</v>
      </c>
      <c r="AT139" s="138" t="s">
        <v>167</v>
      </c>
      <c r="AU139" s="138" t="s">
        <v>173</v>
      </c>
      <c r="AY139" s="18" t="s">
        <v>164</v>
      </c>
      <c r="BE139" s="139">
        <f>IF(N139="základní",J139,0)</f>
        <v>0</v>
      </c>
      <c r="BF139" s="139">
        <f>IF(N139="snížená",J139,0)</f>
        <v>0</v>
      </c>
      <c r="BG139" s="139">
        <f>IF(N139="zákl. přenesená",J139,0)</f>
        <v>0</v>
      </c>
      <c r="BH139" s="139">
        <f>IF(N139="sníž. přenesená",J139,0)</f>
        <v>0</v>
      </c>
      <c r="BI139" s="139">
        <f>IF(N139="nulová",J139,0)</f>
        <v>0</v>
      </c>
      <c r="BJ139" s="18" t="s">
        <v>80</v>
      </c>
      <c r="BK139" s="139">
        <f>ROUND(I139*H139,1)</f>
        <v>0</v>
      </c>
      <c r="BL139" s="18" t="s">
        <v>172</v>
      </c>
      <c r="BM139" s="138" t="s">
        <v>1244</v>
      </c>
    </row>
    <row r="140" spans="2:65" s="1" customFormat="1" ht="11.25">
      <c r="B140" s="33"/>
      <c r="D140" s="140" t="s">
        <v>175</v>
      </c>
      <c r="F140" s="141" t="s">
        <v>196</v>
      </c>
      <c r="I140" s="142"/>
      <c r="L140" s="33"/>
      <c r="M140" s="143"/>
      <c r="U140" s="54"/>
      <c r="AT140" s="18" t="s">
        <v>175</v>
      </c>
      <c r="AU140" s="18" t="s">
        <v>173</v>
      </c>
    </row>
    <row r="141" spans="2:65" s="12" customFormat="1" ht="11.25">
      <c r="B141" s="144"/>
      <c r="D141" s="145" t="s">
        <v>177</v>
      </c>
      <c r="E141" s="146" t="s">
        <v>19</v>
      </c>
      <c r="F141" s="147" t="s">
        <v>1245</v>
      </c>
      <c r="H141" s="148">
        <v>6</v>
      </c>
      <c r="I141" s="149"/>
      <c r="L141" s="144"/>
      <c r="M141" s="150"/>
      <c r="U141" s="151"/>
      <c r="AT141" s="146" t="s">
        <v>177</v>
      </c>
      <c r="AU141" s="146" t="s">
        <v>173</v>
      </c>
      <c r="AV141" s="12" t="s">
        <v>82</v>
      </c>
      <c r="AW141" s="12" t="s">
        <v>33</v>
      </c>
      <c r="AX141" s="12" t="s">
        <v>80</v>
      </c>
      <c r="AY141" s="146" t="s">
        <v>164</v>
      </c>
    </row>
    <row r="142" spans="2:65" s="1" customFormat="1" ht="37.9" customHeight="1">
      <c r="B142" s="33"/>
      <c r="C142" s="127" t="s">
        <v>214</v>
      </c>
      <c r="D142" s="127" t="s">
        <v>167</v>
      </c>
      <c r="E142" s="128" t="s">
        <v>215</v>
      </c>
      <c r="F142" s="129" t="s">
        <v>216</v>
      </c>
      <c r="G142" s="130" t="s">
        <v>183</v>
      </c>
      <c r="H142" s="131">
        <v>6</v>
      </c>
      <c r="I142" s="132"/>
      <c r="J142" s="133">
        <f>ROUND(I142*H142,1)</f>
        <v>0</v>
      </c>
      <c r="K142" s="129" t="s">
        <v>171</v>
      </c>
      <c r="L142" s="33"/>
      <c r="M142" s="134" t="s">
        <v>19</v>
      </c>
      <c r="N142" s="135" t="s">
        <v>43</v>
      </c>
      <c r="P142" s="136">
        <f>O142*H142</f>
        <v>0</v>
      </c>
      <c r="Q142" s="136">
        <v>0</v>
      </c>
      <c r="R142" s="136">
        <f>Q142*H142</f>
        <v>0</v>
      </c>
      <c r="S142" s="136">
        <v>0</v>
      </c>
      <c r="T142" s="136">
        <f>S142*H142</f>
        <v>0</v>
      </c>
      <c r="U142" s="137" t="s">
        <v>19</v>
      </c>
      <c r="AR142" s="138" t="s">
        <v>172</v>
      </c>
      <c r="AT142" s="138" t="s">
        <v>167</v>
      </c>
      <c r="AU142" s="138" t="s">
        <v>173</v>
      </c>
      <c r="AY142" s="18" t="s">
        <v>164</v>
      </c>
      <c r="BE142" s="139">
        <f>IF(N142="základní",J142,0)</f>
        <v>0</v>
      </c>
      <c r="BF142" s="139">
        <f>IF(N142="snížená",J142,0)</f>
        <v>0</v>
      </c>
      <c r="BG142" s="139">
        <f>IF(N142="zákl. přenesená",J142,0)</f>
        <v>0</v>
      </c>
      <c r="BH142" s="139">
        <f>IF(N142="sníž. přenesená",J142,0)</f>
        <v>0</v>
      </c>
      <c r="BI142" s="139">
        <f>IF(N142="nulová",J142,0)</f>
        <v>0</v>
      </c>
      <c r="BJ142" s="18" t="s">
        <v>80</v>
      </c>
      <c r="BK142" s="139">
        <f>ROUND(I142*H142,1)</f>
        <v>0</v>
      </c>
      <c r="BL142" s="18" t="s">
        <v>172</v>
      </c>
      <c r="BM142" s="138" t="s">
        <v>1246</v>
      </c>
    </row>
    <row r="143" spans="2:65" s="1" customFormat="1" ht="11.25">
      <c r="B143" s="33"/>
      <c r="D143" s="140" t="s">
        <v>175</v>
      </c>
      <c r="F143" s="141" t="s">
        <v>218</v>
      </c>
      <c r="I143" s="142"/>
      <c r="L143" s="33"/>
      <c r="M143" s="143"/>
      <c r="U143" s="54"/>
      <c r="AT143" s="18" t="s">
        <v>175</v>
      </c>
      <c r="AU143" s="18" t="s">
        <v>173</v>
      </c>
    </row>
    <row r="144" spans="2:65" s="1" customFormat="1" ht="24.2" customHeight="1">
      <c r="B144" s="33"/>
      <c r="C144" s="127" t="s">
        <v>219</v>
      </c>
      <c r="D144" s="127" t="s">
        <v>167</v>
      </c>
      <c r="E144" s="128" t="s">
        <v>220</v>
      </c>
      <c r="F144" s="129" t="s">
        <v>221</v>
      </c>
      <c r="G144" s="130" t="s">
        <v>170</v>
      </c>
      <c r="H144" s="131">
        <v>30</v>
      </c>
      <c r="I144" s="132"/>
      <c r="J144" s="133">
        <f>ROUND(I144*H144,1)</f>
        <v>0</v>
      </c>
      <c r="K144" s="129" t="s">
        <v>171</v>
      </c>
      <c r="L144" s="33"/>
      <c r="M144" s="134" t="s">
        <v>19</v>
      </c>
      <c r="N144" s="135" t="s">
        <v>43</v>
      </c>
      <c r="P144" s="136">
        <f>O144*H144</f>
        <v>0</v>
      </c>
      <c r="Q144" s="136">
        <v>0</v>
      </c>
      <c r="R144" s="136">
        <f>Q144*H144</f>
        <v>0</v>
      </c>
      <c r="S144" s="136">
        <v>0</v>
      </c>
      <c r="T144" s="136">
        <f>S144*H144</f>
        <v>0</v>
      </c>
      <c r="U144" s="137" t="s">
        <v>19</v>
      </c>
      <c r="AR144" s="138" t="s">
        <v>172</v>
      </c>
      <c r="AT144" s="138" t="s">
        <v>167</v>
      </c>
      <c r="AU144" s="138" t="s">
        <v>173</v>
      </c>
      <c r="AY144" s="18" t="s">
        <v>164</v>
      </c>
      <c r="BE144" s="139">
        <f>IF(N144="základní",J144,0)</f>
        <v>0</v>
      </c>
      <c r="BF144" s="139">
        <f>IF(N144="snížená",J144,0)</f>
        <v>0</v>
      </c>
      <c r="BG144" s="139">
        <f>IF(N144="zákl. přenesená",J144,0)</f>
        <v>0</v>
      </c>
      <c r="BH144" s="139">
        <f>IF(N144="sníž. přenesená",J144,0)</f>
        <v>0</v>
      </c>
      <c r="BI144" s="139">
        <f>IF(N144="nulová",J144,0)</f>
        <v>0</v>
      </c>
      <c r="BJ144" s="18" t="s">
        <v>80</v>
      </c>
      <c r="BK144" s="139">
        <f>ROUND(I144*H144,1)</f>
        <v>0</v>
      </c>
      <c r="BL144" s="18" t="s">
        <v>172</v>
      </c>
      <c r="BM144" s="138" t="s">
        <v>1247</v>
      </c>
    </row>
    <row r="145" spans="2:65" s="1" customFormat="1" ht="11.25">
      <c r="B145" s="33"/>
      <c r="D145" s="140" t="s">
        <v>175</v>
      </c>
      <c r="F145" s="141" t="s">
        <v>223</v>
      </c>
      <c r="I145" s="142"/>
      <c r="L145" s="33"/>
      <c r="M145" s="143"/>
      <c r="U145" s="54"/>
      <c r="AT145" s="18" t="s">
        <v>175</v>
      </c>
      <c r="AU145" s="18" t="s">
        <v>173</v>
      </c>
    </row>
    <row r="146" spans="2:65" s="1" customFormat="1" ht="16.5" customHeight="1">
      <c r="B146" s="33"/>
      <c r="C146" s="152" t="s">
        <v>224</v>
      </c>
      <c r="D146" s="152" t="s">
        <v>225</v>
      </c>
      <c r="E146" s="153" t="s">
        <v>226</v>
      </c>
      <c r="F146" s="154" t="s">
        <v>227</v>
      </c>
      <c r="G146" s="155" t="s">
        <v>228</v>
      </c>
      <c r="H146" s="156">
        <v>0.6</v>
      </c>
      <c r="I146" s="157"/>
      <c r="J146" s="158">
        <f>ROUND(I146*H146,1)</f>
        <v>0</v>
      </c>
      <c r="K146" s="154" t="s">
        <v>171</v>
      </c>
      <c r="L146" s="159"/>
      <c r="M146" s="160" t="s">
        <v>19</v>
      </c>
      <c r="N146" s="161" t="s">
        <v>43</v>
      </c>
      <c r="P146" s="136">
        <f>O146*H146</f>
        <v>0</v>
      </c>
      <c r="Q146" s="136">
        <v>1E-3</v>
      </c>
      <c r="R146" s="136">
        <f>Q146*H146</f>
        <v>5.9999999999999995E-4</v>
      </c>
      <c r="S146" s="136">
        <v>0</v>
      </c>
      <c r="T146" s="136">
        <f>S146*H146</f>
        <v>0</v>
      </c>
      <c r="U146" s="137" t="s">
        <v>19</v>
      </c>
      <c r="AR146" s="138" t="s">
        <v>214</v>
      </c>
      <c r="AT146" s="138" t="s">
        <v>225</v>
      </c>
      <c r="AU146" s="138" t="s">
        <v>173</v>
      </c>
      <c r="AY146" s="18" t="s">
        <v>164</v>
      </c>
      <c r="BE146" s="139">
        <f>IF(N146="základní",J146,0)</f>
        <v>0</v>
      </c>
      <c r="BF146" s="139">
        <f>IF(N146="snížená",J146,0)</f>
        <v>0</v>
      </c>
      <c r="BG146" s="139">
        <f>IF(N146="zákl. přenesená",J146,0)</f>
        <v>0</v>
      </c>
      <c r="BH146" s="139">
        <f>IF(N146="sníž. přenesená",J146,0)</f>
        <v>0</v>
      </c>
      <c r="BI146" s="139">
        <f>IF(N146="nulová",J146,0)</f>
        <v>0</v>
      </c>
      <c r="BJ146" s="18" t="s">
        <v>80</v>
      </c>
      <c r="BK146" s="139">
        <f>ROUND(I146*H146,1)</f>
        <v>0</v>
      </c>
      <c r="BL146" s="18" t="s">
        <v>172</v>
      </c>
      <c r="BM146" s="138" t="s">
        <v>1248</v>
      </c>
    </row>
    <row r="147" spans="2:65" s="12" customFormat="1" ht="11.25">
      <c r="B147" s="144"/>
      <c r="D147" s="145" t="s">
        <v>177</v>
      </c>
      <c r="E147" s="146" t="s">
        <v>19</v>
      </c>
      <c r="F147" s="147" t="s">
        <v>1249</v>
      </c>
      <c r="H147" s="148">
        <v>0.6</v>
      </c>
      <c r="I147" s="149"/>
      <c r="L147" s="144"/>
      <c r="M147" s="150"/>
      <c r="U147" s="151"/>
      <c r="AT147" s="146" t="s">
        <v>177</v>
      </c>
      <c r="AU147" s="146" t="s">
        <v>173</v>
      </c>
      <c r="AV147" s="12" t="s">
        <v>82</v>
      </c>
      <c r="AW147" s="12" t="s">
        <v>33</v>
      </c>
      <c r="AX147" s="12" t="s">
        <v>80</v>
      </c>
      <c r="AY147" s="146" t="s">
        <v>164</v>
      </c>
    </row>
    <row r="148" spans="2:65" s="11" customFormat="1" ht="22.9" customHeight="1">
      <c r="B148" s="115"/>
      <c r="D148" s="116" t="s">
        <v>71</v>
      </c>
      <c r="E148" s="125" t="s">
        <v>82</v>
      </c>
      <c r="F148" s="125" t="s">
        <v>231</v>
      </c>
      <c r="I148" s="118"/>
      <c r="J148" s="126">
        <f>BK148</f>
        <v>0</v>
      </c>
      <c r="L148" s="115"/>
      <c r="M148" s="120"/>
      <c r="P148" s="121">
        <f>P149+P169</f>
        <v>0</v>
      </c>
      <c r="R148" s="121">
        <f>R149+R169</f>
        <v>43.529489209999994</v>
      </c>
      <c r="T148" s="121">
        <f>T149+T169</f>
        <v>0</v>
      </c>
      <c r="U148" s="122"/>
      <c r="AR148" s="116" t="s">
        <v>80</v>
      </c>
      <c r="AT148" s="123" t="s">
        <v>71</v>
      </c>
      <c r="AU148" s="123" t="s">
        <v>80</v>
      </c>
      <c r="AY148" s="116" t="s">
        <v>164</v>
      </c>
      <c r="BK148" s="124">
        <f>BK149+BK169</f>
        <v>0</v>
      </c>
    </row>
    <row r="149" spans="2:65" s="11" customFormat="1" ht="20.85" customHeight="1">
      <c r="B149" s="115"/>
      <c r="D149" s="116" t="s">
        <v>71</v>
      </c>
      <c r="E149" s="125" t="s">
        <v>232</v>
      </c>
      <c r="F149" s="125" t="s">
        <v>233</v>
      </c>
      <c r="I149" s="118"/>
      <c r="J149" s="126">
        <f>BK149</f>
        <v>0</v>
      </c>
      <c r="L149" s="115"/>
      <c r="M149" s="120"/>
      <c r="P149" s="121">
        <f>SUM(P150:P168)</f>
        <v>0</v>
      </c>
      <c r="R149" s="121">
        <f>SUM(R150:R168)</f>
        <v>17.768723029999997</v>
      </c>
      <c r="T149" s="121">
        <f>SUM(T150:T168)</f>
        <v>0</v>
      </c>
      <c r="U149" s="122"/>
      <c r="AR149" s="116" t="s">
        <v>80</v>
      </c>
      <c r="AT149" s="123" t="s">
        <v>71</v>
      </c>
      <c r="AU149" s="123" t="s">
        <v>82</v>
      </c>
      <c r="AY149" s="116" t="s">
        <v>164</v>
      </c>
      <c r="BK149" s="124">
        <f>SUM(BK150:BK168)</f>
        <v>0</v>
      </c>
    </row>
    <row r="150" spans="2:65" s="1" customFormat="1" ht="16.5" customHeight="1">
      <c r="B150" s="33"/>
      <c r="C150" s="127" t="s">
        <v>234</v>
      </c>
      <c r="D150" s="127" t="s">
        <v>167</v>
      </c>
      <c r="E150" s="128" t="s">
        <v>235</v>
      </c>
      <c r="F150" s="129" t="s">
        <v>236</v>
      </c>
      <c r="G150" s="130" t="s">
        <v>183</v>
      </c>
      <c r="H150" s="131">
        <v>5.6580000000000004</v>
      </c>
      <c r="I150" s="132"/>
      <c r="J150" s="133">
        <f>ROUND(I150*H150,1)</f>
        <v>0</v>
      </c>
      <c r="K150" s="129" t="s">
        <v>171</v>
      </c>
      <c r="L150" s="33"/>
      <c r="M150" s="134" t="s">
        <v>19</v>
      </c>
      <c r="N150" s="135" t="s">
        <v>43</v>
      </c>
      <c r="P150" s="136">
        <f>O150*H150</f>
        <v>0</v>
      </c>
      <c r="Q150" s="136">
        <v>2.3010199999999998</v>
      </c>
      <c r="R150" s="136">
        <f>Q150*H150</f>
        <v>13.019171159999999</v>
      </c>
      <c r="S150" s="136">
        <v>0</v>
      </c>
      <c r="T150" s="136">
        <f>S150*H150</f>
        <v>0</v>
      </c>
      <c r="U150" s="137" t="s">
        <v>19</v>
      </c>
      <c r="AR150" s="138" t="s">
        <v>172</v>
      </c>
      <c r="AT150" s="138" t="s">
        <v>167</v>
      </c>
      <c r="AU150" s="138" t="s">
        <v>173</v>
      </c>
      <c r="AY150" s="18" t="s">
        <v>164</v>
      </c>
      <c r="BE150" s="139">
        <f>IF(N150="základní",J150,0)</f>
        <v>0</v>
      </c>
      <c r="BF150" s="139">
        <f>IF(N150="snížená",J150,0)</f>
        <v>0</v>
      </c>
      <c r="BG150" s="139">
        <f>IF(N150="zákl. přenesená",J150,0)</f>
        <v>0</v>
      </c>
      <c r="BH150" s="139">
        <f>IF(N150="sníž. přenesená",J150,0)</f>
        <v>0</v>
      </c>
      <c r="BI150" s="139">
        <f>IF(N150="nulová",J150,0)</f>
        <v>0</v>
      </c>
      <c r="BJ150" s="18" t="s">
        <v>80</v>
      </c>
      <c r="BK150" s="139">
        <f>ROUND(I150*H150,1)</f>
        <v>0</v>
      </c>
      <c r="BL150" s="18" t="s">
        <v>172</v>
      </c>
      <c r="BM150" s="138" t="s">
        <v>237</v>
      </c>
    </row>
    <row r="151" spans="2:65" s="1" customFormat="1" ht="11.25">
      <c r="B151" s="33"/>
      <c r="D151" s="140" t="s">
        <v>175</v>
      </c>
      <c r="F151" s="141" t="s">
        <v>238</v>
      </c>
      <c r="I151" s="142"/>
      <c r="L151" s="33"/>
      <c r="M151" s="143"/>
      <c r="U151" s="54"/>
      <c r="AT151" s="18" t="s">
        <v>175</v>
      </c>
      <c r="AU151" s="18" t="s">
        <v>173</v>
      </c>
    </row>
    <row r="152" spans="2:65" s="12" customFormat="1" ht="11.25">
      <c r="B152" s="144"/>
      <c r="D152" s="145" t="s">
        <v>177</v>
      </c>
      <c r="E152" s="146" t="s">
        <v>19</v>
      </c>
      <c r="F152" s="147" t="s">
        <v>1250</v>
      </c>
      <c r="H152" s="148">
        <v>5.5579999999999998</v>
      </c>
      <c r="I152" s="149"/>
      <c r="L152" s="144"/>
      <c r="M152" s="150"/>
      <c r="U152" s="151"/>
      <c r="AT152" s="146" t="s">
        <v>177</v>
      </c>
      <c r="AU152" s="146" t="s">
        <v>173</v>
      </c>
      <c r="AV152" s="12" t="s">
        <v>82</v>
      </c>
      <c r="AW152" s="12" t="s">
        <v>33</v>
      </c>
      <c r="AX152" s="12" t="s">
        <v>72</v>
      </c>
      <c r="AY152" s="146" t="s">
        <v>164</v>
      </c>
    </row>
    <row r="153" spans="2:65" s="12" customFormat="1" ht="11.25">
      <c r="B153" s="144"/>
      <c r="D153" s="145" t="s">
        <v>177</v>
      </c>
      <c r="E153" s="146" t="s">
        <v>19</v>
      </c>
      <c r="F153" s="147" t="s">
        <v>1251</v>
      </c>
      <c r="H153" s="148">
        <v>0.1</v>
      </c>
      <c r="I153" s="149"/>
      <c r="L153" s="144"/>
      <c r="M153" s="150"/>
      <c r="U153" s="151"/>
      <c r="AT153" s="146" t="s">
        <v>177</v>
      </c>
      <c r="AU153" s="146" t="s">
        <v>173</v>
      </c>
      <c r="AV153" s="12" t="s">
        <v>82</v>
      </c>
      <c r="AW153" s="12" t="s">
        <v>33</v>
      </c>
      <c r="AX153" s="12" t="s">
        <v>72</v>
      </c>
      <c r="AY153" s="146" t="s">
        <v>164</v>
      </c>
    </row>
    <row r="154" spans="2:65" s="13" customFormat="1" ht="11.25">
      <c r="B154" s="162"/>
      <c r="D154" s="145" t="s">
        <v>177</v>
      </c>
      <c r="E154" s="163" t="s">
        <v>19</v>
      </c>
      <c r="F154" s="164" t="s">
        <v>241</v>
      </c>
      <c r="H154" s="165">
        <v>5.6579999999999995</v>
      </c>
      <c r="I154" s="166"/>
      <c r="L154" s="162"/>
      <c r="M154" s="167"/>
      <c r="U154" s="168"/>
      <c r="AT154" s="163" t="s">
        <v>177</v>
      </c>
      <c r="AU154" s="163" t="s">
        <v>173</v>
      </c>
      <c r="AV154" s="13" t="s">
        <v>172</v>
      </c>
      <c r="AW154" s="13" t="s">
        <v>33</v>
      </c>
      <c r="AX154" s="13" t="s">
        <v>80</v>
      </c>
      <c r="AY154" s="163" t="s">
        <v>164</v>
      </c>
    </row>
    <row r="155" spans="2:65" s="1" customFormat="1" ht="16.5" customHeight="1">
      <c r="B155" s="33"/>
      <c r="C155" s="127" t="s">
        <v>8</v>
      </c>
      <c r="D155" s="127" t="s">
        <v>167</v>
      </c>
      <c r="E155" s="128" t="s">
        <v>242</v>
      </c>
      <c r="F155" s="129" t="s">
        <v>243</v>
      </c>
      <c r="G155" s="130" t="s">
        <v>200</v>
      </c>
      <c r="H155" s="131">
        <v>0.04</v>
      </c>
      <c r="I155" s="132"/>
      <c r="J155" s="133">
        <f>ROUND(I155*H155,1)</f>
        <v>0</v>
      </c>
      <c r="K155" s="129" t="s">
        <v>171</v>
      </c>
      <c r="L155" s="33"/>
      <c r="M155" s="134" t="s">
        <v>19</v>
      </c>
      <c r="N155" s="135" t="s">
        <v>43</v>
      </c>
      <c r="P155" s="136">
        <f>O155*H155</f>
        <v>0</v>
      </c>
      <c r="Q155" s="136">
        <v>1.0606199999999999</v>
      </c>
      <c r="R155" s="136">
        <f>Q155*H155</f>
        <v>4.2424799999999999E-2</v>
      </c>
      <c r="S155" s="136">
        <v>0</v>
      </c>
      <c r="T155" s="136">
        <f>S155*H155</f>
        <v>0</v>
      </c>
      <c r="U155" s="137" t="s">
        <v>19</v>
      </c>
      <c r="AR155" s="138" t="s">
        <v>172</v>
      </c>
      <c r="AT155" s="138" t="s">
        <v>167</v>
      </c>
      <c r="AU155" s="138" t="s">
        <v>173</v>
      </c>
      <c r="AY155" s="18" t="s">
        <v>164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8" t="s">
        <v>80</v>
      </c>
      <c r="BK155" s="139">
        <f>ROUND(I155*H155,1)</f>
        <v>0</v>
      </c>
      <c r="BL155" s="18" t="s">
        <v>172</v>
      </c>
      <c r="BM155" s="138" t="s">
        <v>244</v>
      </c>
    </row>
    <row r="156" spans="2:65" s="1" customFormat="1" ht="11.25">
      <c r="B156" s="33"/>
      <c r="D156" s="140" t="s">
        <v>175</v>
      </c>
      <c r="F156" s="141" t="s">
        <v>245</v>
      </c>
      <c r="I156" s="142"/>
      <c r="L156" s="33"/>
      <c r="M156" s="143"/>
      <c r="U156" s="54"/>
      <c r="AT156" s="18" t="s">
        <v>175</v>
      </c>
      <c r="AU156" s="18" t="s">
        <v>173</v>
      </c>
    </row>
    <row r="157" spans="2:65" s="12" customFormat="1" ht="11.25">
      <c r="B157" s="144"/>
      <c r="D157" s="145" t="s">
        <v>177</v>
      </c>
      <c r="E157" s="146" t="s">
        <v>19</v>
      </c>
      <c r="F157" s="147" t="s">
        <v>1252</v>
      </c>
      <c r="H157" s="148">
        <v>0.04</v>
      </c>
      <c r="I157" s="149"/>
      <c r="L157" s="144"/>
      <c r="M157" s="150"/>
      <c r="U157" s="151"/>
      <c r="AT157" s="146" t="s">
        <v>177</v>
      </c>
      <c r="AU157" s="146" t="s">
        <v>173</v>
      </c>
      <c r="AV157" s="12" t="s">
        <v>82</v>
      </c>
      <c r="AW157" s="12" t="s">
        <v>33</v>
      </c>
      <c r="AX157" s="12" t="s">
        <v>80</v>
      </c>
      <c r="AY157" s="146" t="s">
        <v>164</v>
      </c>
    </row>
    <row r="158" spans="2:65" s="1" customFormat="1" ht="24.2" customHeight="1">
      <c r="B158" s="33"/>
      <c r="C158" s="127" t="s">
        <v>179</v>
      </c>
      <c r="D158" s="127" t="s">
        <v>167</v>
      </c>
      <c r="E158" s="128" t="s">
        <v>247</v>
      </c>
      <c r="F158" s="129" t="s">
        <v>248</v>
      </c>
      <c r="G158" s="130" t="s">
        <v>170</v>
      </c>
      <c r="H158" s="131">
        <v>6.7880000000000003</v>
      </c>
      <c r="I158" s="132"/>
      <c r="J158" s="133">
        <f>ROUND(I158*H158,1)</f>
        <v>0</v>
      </c>
      <c r="K158" s="129" t="s">
        <v>171</v>
      </c>
      <c r="L158" s="33"/>
      <c r="M158" s="134" t="s">
        <v>19</v>
      </c>
      <c r="N158" s="135" t="s">
        <v>43</v>
      </c>
      <c r="P158" s="136">
        <f>O158*H158</f>
        <v>0</v>
      </c>
      <c r="Q158" s="136">
        <v>0.68271999999999999</v>
      </c>
      <c r="R158" s="136">
        <f>Q158*H158</f>
        <v>4.6343033600000005</v>
      </c>
      <c r="S158" s="136">
        <v>0</v>
      </c>
      <c r="T158" s="136">
        <f>S158*H158</f>
        <v>0</v>
      </c>
      <c r="U158" s="137" t="s">
        <v>19</v>
      </c>
      <c r="AR158" s="138" t="s">
        <v>172</v>
      </c>
      <c r="AT158" s="138" t="s">
        <v>167</v>
      </c>
      <c r="AU158" s="138" t="s">
        <v>173</v>
      </c>
      <c r="AY158" s="18" t="s">
        <v>164</v>
      </c>
      <c r="BE158" s="139">
        <f>IF(N158="základní",J158,0)</f>
        <v>0</v>
      </c>
      <c r="BF158" s="139">
        <f>IF(N158="snížená",J158,0)</f>
        <v>0</v>
      </c>
      <c r="BG158" s="139">
        <f>IF(N158="zákl. přenesená",J158,0)</f>
        <v>0</v>
      </c>
      <c r="BH158" s="139">
        <f>IF(N158="sníž. přenesená",J158,0)</f>
        <v>0</v>
      </c>
      <c r="BI158" s="139">
        <f>IF(N158="nulová",J158,0)</f>
        <v>0</v>
      </c>
      <c r="BJ158" s="18" t="s">
        <v>80</v>
      </c>
      <c r="BK158" s="139">
        <f>ROUND(I158*H158,1)</f>
        <v>0</v>
      </c>
      <c r="BL158" s="18" t="s">
        <v>172</v>
      </c>
      <c r="BM158" s="138" t="s">
        <v>249</v>
      </c>
    </row>
    <row r="159" spans="2:65" s="1" customFormat="1" ht="11.25">
      <c r="B159" s="33"/>
      <c r="D159" s="140" t="s">
        <v>175</v>
      </c>
      <c r="F159" s="141" t="s">
        <v>250</v>
      </c>
      <c r="I159" s="142"/>
      <c r="L159" s="33"/>
      <c r="M159" s="143"/>
      <c r="U159" s="54"/>
      <c r="AT159" s="18" t="s">
        <v>175</v>
      </c>
      <c r="AU159" s="18" t="s">
        <v>173</v>
      </c>
    </row>
    <row r="160" spans="2:65" s="12" customFormat="1" ht="11.25">
      <c r="B160" s="144"/>
      <c r="D160" s="145" t="s">
        <v>177</v>
      </c>
      <c r="E160" s="146" t="s">
        <v>19</v>
      </c>
      <c r="F160" s="147" t="s">
        <v>1253</v>
      </c>
      <c r="H160" s="148">
        <v>6.7880000000000003</v>
      </c>
      <c r="I160" s="149"/>
      <c r="L160" s="144"/>
      <c r="M160" s="150"/>
      <c r="U160" s="151"/>
      <c r="AT160" s="146" t="s">
        <v>177</v>
      </c>
      <c r="AU160" s="146" t="s">
        <v>173</v>
      </c>
      <c r="AV160" s="12" t="s">
        <v>82</v>
      </c>
      <c r="AW160" s="12" t="s">
        <v>33</v>
      </c>
      <c r="AX160" s="12" t="s">
        <v>80</v>
      </c>
      <c r="AY160" s="146" t="s">
        <v>164</v>
      </c>
    </row>
    <row r="161" spans="2:65" s="1" customFormat="1" ht="24.2" customHeight="1">
      <c r="B161" s="33"/>
      <c r="C161" s="127" t="s">
        <v>252</v>
      </c>
      <c r="D161" s="127" t="s">
        <v>167</v>
      </c>
      <c r="E161" s="128" t="s">
        <v>253</v>
      </c>
      <c r="F161" s="129" t="s">
        <v>254</v>
      </c>
      <c r="G161" s="130" t="s">
        <v>200</v>
      </c>
      <c r="H161" s="131">
        <v>6.8000000000000005E-2</v>
      </c>
      <c r="I161" s="132"/>
      <c r="J161" s="133">
        <f>ROUND(I161*H161,1)</f>
        <v>0</v>
      </c>
      <c r="K161" s="129" t="s">
        <v>171</v>
      </c>
      <c r="L161" s="33"/>
      <c r="M161" s="134" t="s">
        <v>19</v>
      </c>
      <c r="N161" s="135" t="s">
        <v>43</v>
      </c>
      <c r="P161" s="136">
        <f>O161*H161</f>
        <v>0</v>
      </c>
      <c r="Q161" s="136">
        <v>1.04922</v>
      </c>
      <c r="R161" s="136">
        <f>Q161*H161</f>
        <v>7.1346960000000015E-2</v>
      </c>
      <c r="S161" s="136">
        <v>0</v>
      </c>
      <c r="T161" s="136">
        <f>S161*H161</f>
        <v>0</v>
      </c>
      <c r="U161" s="137" t="s">
        <v>19</v>
      </c>
      <c r="AR161" s="138" t="s">
        <v>172</v>
      </c>
      <c r="AT161" s="138" t="s">
        <v>167</v>
      </c>
      <c r="AU161" s="138" t="s">
        <v>173</v>
      </c>
      <c r="AY161" s="18" t="s">
        <v>164</v>
      </c>
      <c r="BE161" s="139">
        <f>IF(N161="základní",J161,0)</f>
        <v>0</v>
      </c>
      <c r="BF161" s="139">
        <f>IF(N161="snížená",J161,0)</f>
        <v>0</v>
      </c>
      <c r="BG161" s="139">
        <f>IF(N161="zákl. přenesená",J161,0)</f>
        <v>0</v>
      </c>
      <c r="BH161" s="139">
        <f>IF(N161="sníž. přenesená",J161,0)</f>
        <v>0</v>
      </c>
      <c r="BI161" s="139">
        <f>IF(N161="nulová",J161,0)</f>
        <v>0</v>
      </c>
      <c r="BJ161" s="18" t="s">
        <v>80</v>
      </c>
      <c r="BK161" s="139">
        <f>ROUND(I161*H161,1)</f>
        <v>0</v>
      </c>
      <c r="BL161" s="18" t="s">
        <v>172</v>
      </c>
      <c r="BM161" s="138" t="s">
        <v>255</v>
      </c>
    </row>
    <row r="162" spans="2:65" s="1" customFormat="1" ht="11.25">
      <c r="B162" s="33"/>
      <c r="D162" s="140" t="s">
        <v>175</v>
      </c>
      <c r="F162" s="141" t="s">
        <v>256</v>
      </c>
      <c r="I162" s="142"/>
      <c r="L162" s="33"/>
      <c r="M162" s="143"/>
      <c r="U162" s="54"/>
      <c r="AT162" s="18" t="s">
        <v>175</v>
      </c>
      <c r="AU162" s="18" t="s">
        <v>173</v>
      </c>
    </row>
    <row r="163" spans="2:65" s="12" customFormat="1" ht="11.25">
      <c r="B163" s="144"/>
      <c r="D163" s="145" t="s">
        <v>177</v>
      </c>
      <c r="E163" s="146" t="s">
        <v>19</v>
      </c>
      <c r="F163" s="147" t="s">
        <v>1254</v>
      </c>
      <c r="H163" s="148">
        <v>3.4000000000000002E-2</v>
      </c>
      <c r="I163" s="149"/>
      <c r="L163" s="144"/>
      <c r="M163" s="150"/>
      <c r="U163" s="151"/>
      <c r="AT163" s="146" t="s">
        <v>177</v>
      </c>
      <c r="AU163" s="146" t="s">
        <v>173</v>
      </c>
      <c r="AV163" s="12" t="s">
        <v>82</v>
      </c>
      <c r="AW163" s="12" t="s">
        <v>33</v>
      </c>
      <c r="AX163" s="12" t="s">
        <v>72</v>
      </c>
      <c r="AY163" s="146" t="s">
        <v>164</v>
      </c>
    </row>
    <row r="164" spans="2:65" s="12" customFormat="1" ht="11.25">
      <c r="B164" s="144"/>
      <c r="D164" s="145" t="s">
        <v>177</v>
      </c>
      <c r="E164" s="146" t="s">
        <v>19</v>
      </c>
      <c r="F164" s="147" t="s">
        <v>1255</v>
      </c>
      <c r="H164" s="148">
        <v>3.4000000000000002E-2</v>
      </c>
      <c r="I164" s="149"/>
      <c r="L164" s="144"/>
      <c r="M164" s="150"/>
      <c r="U164" s="151"/>
      <c r="AT164" s="146" t="s">
        <v>177</v>
      </c>
      <c r="AU164" s="146" t="s">
        <v>173</v>
      </c>
      <c r="AV164" s="12" t="s">
        <v>82</v>
      </c>
      <c r="AW164" s="12" t="s">
        <v>33</v>
      </c>
      <c r="AX164" s="12" t="s">
        <v>72</v>
      </c>
      <c r="AY164" s="146" t="s">
        <v>164</v>
      </c>
    </row>
    <row r="165" spans="2:65" s="13" customFormat="1" ht="11.25">
      <c r="B165" s="162"/>
      <c r="D165" s="145" t="s">
        <v>177</v>
      </c>
      <c r="E165" s="163" t="s">
        <v>19</v>
      </c>
      <c r="F165" s="164" t="s">
        <v>241</v>
      </c>
      <c r="H165" s="165">
        <v>6.8000000000000005E-2</v>
      </c>
      <c r="I165" s="166"/>
      <c r="L165" s="162"/>
      <c r="M165" s="167"/>
      <c r="U165" s="168"/>
      <c r="AT165" s="163" t="s">
        <v>177</v>
      </c>
      <c r="AU165" s="163" t="s">
        <v>173</v>
      </c>
      <c r="AV165" s="13" t="s">
        <v>172</v>
      </c>
      <c r="AW165" s="13" t="s">
        <v>33</v>
      </c>
      <c r="AX165" s="13" t="s">
        <v>80</v>
      </c>
      <c r="AY165" s="163" t="s">
        <v>164</v>
      </c>
    </row>
    <row r="166" spans="2:65" s="1" customFormat="1" ht="24.2" customHeight="1">
      <c r="B166" s="33"/>
      <c r="C166" s="127" t="s">
        <v>259</v>
      </c>
      <c r="D166" s="127" t="s">
        <v>167</v>
      </c>
      <c r="E166" s="128" t="s">
        <v>260</v>
      </c>
      <c r="F166" s="129" t="s">
        <v>261</v>
      </c>
      <c r="G166" s="130" t="s">
        <v>170</v>
      </c>
      <c r="H166" s="131">
        <v>0.82499999999999996</v>
      </c>
      <c r="I166" s="132"/>
      <c r="J166" s="133">
        <f>ROUND(I166*H166,1)</f>
        <v>0</v>
      </c>
      <c r="K166" s="129" t="s">
        <v>171</v>
      </c>
      <c r="L166" s="33"/>
      <c r="M166" s="134" t="s">
        <v>19</v>
      </c>
      <c r="N166" s="135" t="s">
        <v>43</v>
      </c>
      <c r="P166" s="136">
        <f>O166*H166</f>
        <v>0</v>
      </c>
      <c r="Q166" s="136">
        <v>1.7899999999999999E-3</v>
      </c>
      <c r="R166" s="136">
        <f>Q166*H166</f>
        <v>1.4767499999999998E-3</v>
      </c>
      <c r="S166" s="136">
        <v>0</v>
      </c>
      <c r="T166" s="136">
        <f>S166*H166</f>
        <v>0</v>
      </c>
      <c r="U166" s="137" t="s">
        <v>19</v>
      </c>
      <c r="AR166" s="138" t="s">
        <v>172</v>
      </c>
      <c r="AT166" s="138" t="s">
        <v>167</v>
      </c>
      <c r="AU166" s="138" t="s">
        <v>173</v>
      </c>
      <c r="AY166" s="18" t="s">
        <v>164</v>
      </c>
      <c r="BE166" s="139">
        <f>IF(N166="základní",J166,0)</f>
        <v>0</v>
      </c>
      <c r="BF166" s="139">
        <f>IF(N166="snížená",J166,0)</f>
        <v>0</v>
      </c>
      <c r="BG166" s="139">
        <f>IF(N166="zákl. přenesená",J166,0)</f>
        <v>0</v>
      </c>
      <c r="BH166" s="139">
        <f>IF(N166="sníž. přenesená",J166,0)</f>
        <v>0</v>
      </c>
      <c r="BI166" s="139">
        <f>IF(N166="nulová",J166,0)</f>
        <v>0</v>
      </c>
      <c r="BJ166" s="18" t="s">
        <v>80</v>
      </c>
      <c r="BK166" s="139">
        <f>ROUND(I166*H166,1)</f>
        <v>0</v>
      </c>
      <c r="BL166" s="18" t="s">
        <v>172</v>
      </c>
      <c r="BM166" s="138" t="s">
        <v>262</v>
      </c>
    </row>
    <row r="167" spans="2:65" s="1" customFormat="1" ht="11.25">
      <c r="B167" s="33"/>
      <c r="D167" s="140" t="s">
        <v>175</v>
      </c>
      <c r="F167" s="141" t="s">
        <v>263</v>
      </c>
      <c r="I167" s="142"/>
      <c r="L167" s="33"/>
      <c r="M167" s="143"/>
      <c r="U167" s="54"/>
      <c r="AT167" s="18" t="s">
        <v>175</v>
      </c>
      <c r="AU167" s="18" t="s">
        <v>173</v>
      </c>
    </row>
    <row r="168" spans="2:65" s="12" customFormat="1" ht="11.25">
      <c r="B168" s="144"/>
      <c r="D168" s="145" t="s">
        <v>177</v>
      </c>
      <c r="E168" s="146" t="s">
        <v>19</v>
      </c>
      <c r="F168" s="147" t="s">
        <v>264</v>
      </c>
      <c r="H168" s="148">
        <v>0.82499999999999996</v>
      </c>
      <c r="I168" s="149"/>
      <c r="L168" s="144"/>
      <c r="M168" s="150"/>
      <c r="U168" s="151"/>
      <c r="AT168" s="146" t="s">
        <v>177</v>
      </c>
      <c r="AU168" s="146" t="s">
        <v>173</v>
      </c>
      <c r="AV168" s="12" t="s">
        <v>82</v>
      </c>
      <c r="AW168" s="12" t="s">
        <v>33</v>
      </c>
      <c r="AX168" s="12" t="s">
        <v>80</v>
      </c>
      <c r="AY168" s="146" t="s">
        <v>164</v>
      </c>
    </row>
    <row r="169" spans="2:65" s="11" customFormat="1" ht="20.85" customHeight="1">
      <c r="B169" s="115"/>
      <c r="D169" s="116" t="s">
        <v>71</v>
      </c>
      <c r="E169" s="125" t="s">
        <v>265</v>
      </c>
      <c r="F169" s="125" t="s">
        <v>266</v>
      </c>
      <c r="I169" s="118"/>
      <c r="J169" s="126">
        <f>BK169</f>
        <v>0</v>
      </c>
      <c r="L169" s="115"/>
      <c r="M169" s="120"/>
      <c r="P169" s="121">
        <f>SUM(P170:P192)</f>
        <v>0</v>
      </c>
      <c r="R169" s="121">
        <f>SUM(R170:R192)</f>
        <v>25.760766180000001</v>
      </c>
      <c r="T169" s="121">
        <f>SUM(T170:T192)</f>
        <v>0</v>
      </c>
      <c r="U169" s="122"/>
      <c r="AR169" s="116" t="s">
        <v>80</v>
      </c>
      <c r="AT169" s="123" t="s">
        <v>71</v>
      </c>
      <c r="AU169" s="123" t="s">
        <v>82</v>
      </c>
      <c r="AY169" s="116" t="s">
        <v>164</v>
      </c>
      <c r="BK169" s="124">
        <f>SUM(BK170:BK192)</f>
        <v>0</v>
      </c>
    </row>
    <row r="170" spans="2:65" s="1" customFormat="1" ht="24.2" customHeight="1">
      <c r="B170" s="33"/>
      <c r="C170" s="127" t="s">
        <v>187</v>
      </c>
      <c r="D170" s="127" t="s">
        <v>167</v>
      </c>
      <c r="E170" s="128" t="s">
        <v>267</v>
      </c>
      <c r="F170" s="129" t="s">
        <v>268</v>
      </c>
      <c r="G170" s="130" t="s">
        <v>170</v>
      </c>
      <c r="H170" s="131">
        <v>17.670000000000002</v>
      </c>
      <c r="I170" s="132"/>
      <c r="J170" s="133">
        <f>ROUND(I170*H170,1)</f>
        <v>0</v>
      </c>
      <c r="K170" s="129" t="s">
        <v>171</v>
      </c>
      <c r="L170" s="33"/>
      <c r="M170" s="134" t="s">
        <v>19</v>
      </c>
      <c r="N170" s="135" t="s">
        <v>43</v>
      </c>
      <c r="P170" s="136">
        <f>O170*H170</f>
        <v>0</v>
      </c>
      <c r="Q170" s="136">
        <v>0</v>
      </c>
      <c r="R170" s="136">
        <f>Q170*H170</f>
        <v>0</v>
      </c>
      <c r="S170" s="136">
        <v>0</v>
      </c>
      <c r="T170" s="136">
        <f>S170*H170</f>
        <v>0</v>
      </c>
      <c r="U170" s="137" t="s">
        <v>19</v>
      </c>
      <c r="AR170" s="138" t="s">
        <v>172</v>
      </c>
      <c r="AT170" s="138" t="s">
        <v>167</v>
      </c>
      <c r="AU170" s="138" t="s">
        <v>173</v>
      </c>
      <c r="AY170" s="18" t="s">
        <v>164</v>
      </c>
      <c r="BE170" s="139">
        <f>IF(N170="základní",J170,0)</f>
        <v>0</v>
      </c>
      <c r="BF170" s="139">
        <f>IF(N170="snížená",J170,0)</f>
        <v>0</v>
      </c>
      <c r="BG170" s="139">
        <f>IF(N170="zákl. přenesená",J170,0)</f>
        <v>0</v>
      </c>
      <c r="BH170" s="139">
        <f>IF(N170="sníž. přenesená",J170,0)</f>
        <v>0</v>
      </c>
      <c r="BI170" s="139">
        <f>IF(N170="nulová",J170,0)</f>
        <v>0</v>
      </c>
      <c r="BJ170" s="18" t="s">
        <v>80</v>
      </c>
      <c r="BK170" s="139">
        <f>ROUND(I170*H170,1)</f>
        <v>0</v>
      </c>
      <c r="BL170" s="18" t="s">
        <v>172</v>
      </c>
      <c r="BM170" s="138" t="s">
        <v>269</v>
      </c>
    </row>
    <row r="171" spans="2:65" s="1" customFormat="1" ht="11.25">
      <c r="B171" s="33"/>
      <c r="D171" s="140" t="s">
        <v>175</v>
      </c>
      <c r="F171" s="141" t="s">
        <v>270</v>
      </c>
      <c r="I171" s="142"/>
      <c r="L171" s="33"/>
      <c r="M171" s="143"/>
      <c r="U171" s="54"/>
      <c r="AT171" s="18" t="s">
        <v>175</v>
      </c>
      <c r="AU171" s="18" t="s">
        <v>173</v>
      </c>
    </row>
    <row r="172" spans="2:65" s="12" customFormat="1" ht="11.25">
      <c r="B172" s="144"/>
      <c r="D172" s="145" t="s">
        <v>177</v>
      </c>
      <c r="E172" s="146" t="s">
        <v>19</v>
      </c>
      <c r="F172" s="147" t="s">
        <v>1256</v>
      </c>
      <c r="H172" s="148">
        <v>17.670000000000002</v>
      </c>
      <c r="I172" s="149"/>
      <c r="L172" s="144"/>
      <c r="M172" s="150"/>
      <c r="U172" s="151"/>
      <c r="AT172" s="146" t="s">
        <v>177</v>
      </c>
      <c r="AU172" s="146" t="s">
        <v>173</v>
      </c>
      <c r="AV172" s="12" t="s">
        <v>82</v>
      </c>
      <c r="AW172" s="12" t="s">
        <v>33</v>
      </c>
      <c r="AX172" s="12" t="s">
        <v>80</v>
      </c>
      <c r="AY172" s="146" t="s">
        <v>164</v>
      </c>
    </row>
    <row r="173" spans="2:65" s="1" customFormat="1" ht="16.5" customHeight="1">
      <c r="B173" s="33"/>
      <c r="C173" s="127" t="s">
        <v>272</v>
      </c>
      <c r="D173" s="127" t="s">
        <v>167</v>
      </c>
      <c r="E173" s="128" t="s">
        <v>273</v>
      </c>
      <c r="F173" s="129" t="s">
        <v>274</v>
      </c>
      <c r="G173" s="130" t="s">
        <v>183</v>
      </c>
      <c r="H173" s="131">
        <v>7.5839999999999996</v>
      </c>
      <c r="I173" s="132"/>
      <c r="J173" s="133">
        <f>ROUND(I173*H173,1)</f>
        <v>0</v>
      </c>
      <c r="K173" s="129" t="s">
        <v>171</v>
      </c>
      <c r="L173" s="33"/>
      <c r="M173" s="134" t="s">
        <v>19</v>
      </c>
      <c r="N173" s="135" t="s">
        <v>43</v>
      </c>
      <c r="P173" s="136">
        <f>O173*H173</f>
        <v>0</v>
      </c>
      <c r="Q173" s="136">
        <v>2.16</v>
      </c>
      <c r="R173" s="136">
        <f>Q173*H173</f>
        <v>16.381440000000001</v>
      </c>
      <c r="S173" s="136">
        <v>0</v>
      </c>
      <c r="T173" s="136">
        <f>S173*H173</f>
        <v>0</v>
      </c>
      <c r="U173" s="137" t="s">
        <v>19</v>
      </c>
      <c r="AR173" s="138" t="s">
        <v>172</v>
      </c>
      <c r="AT173" s="138" t="s">
        <v>167</v>
      </c>
      <c r="AU173" s="138" t="s">
        <v>173</v>
      </c>
      <c r="AY173" s="18" t="s">
        <v>164</v>
      </c>
      <c r="BE173" s="139">
        <f>IF(N173="základní",J173,0)</f>
        <v>0</v>
      </c>
      <c r="BF173" s="139">
        <f>IF(N173="snížená",J173,0)</f>
        <v>0</v>
      </c>
      <c r="BG173" s="139">
        <f>IF(N173="zákl. přenesená",J173,0)</f>
        <v>0</v>
      </c>
      <c r="BH173" s="139">
        <f>IF(N173="sníž. přenesená",J173,0)</f>
        <v>0</v>
      </c>
      <c r="BI173" s="139">
        <f>IF(N173="nulová",J173,0)</f>
        <v>0</v>
      </c>
      <c r="BJ173" s="18" t="s">
        <v>80</v>
      </c>
      <c r="BK173" s="139">
        <f>ROUND(I173*H173,1)</f>
        <v>0</v>
      </c>
      <c r="BL173" s="18" t="s">
        <v>172</v>
      </c>
      <c r="BM173" s="138" t="s">
        <v>275</v>
      </c>
    </row>
    <row r="174" spans="2:65" s="1" customFormat="1" ht="11.25">
      <c r="B174" s="33"/>
      <c r="D174" s="140" t="s">
        <v>175</v>
      </c>
      <c r="F174" s="141" t="s">
        <v>276</v>
      </c>
      <c r="I174" s="142"/>
      <c r="L174" s="33"/>
      <c r="M174" s="143"/>
      <c r="U174" s="54"/>
      <c r="AT174" s="18" t="s">
        <v>175</v>
      </c>
      <c r="AU174" s="18" t="s">
        <v>173</v>
      </c>
    </row>
    <row r="175" spans="2:65" s="12" customFormat="1" ht="11.25">
      <c r="B175" s="144"/>
      <c r="D175" s="145" t="s">
        <v>177</v>
      </c>
      <c r="E175" s="146" t="s">
        <v>19</v>
      </c>
      <c r="F175" s="147" t="s">
        <v>1257</v>
      </c>
      <c r="H175" s="148">
        <v>7.5839999999999996</v>
      </c>
      <c r="I175" s="149"/>
      <c r="L175" s="144"/>
      <c r="M175" s="150"/>
      <c r="U175" s="151"/>
      <c r="AT175" s="146" t="s">
        <v>177</v>
      </c>
      <c r="AU175" s="146" t="s">
        <v>173</v>
      </c>
      <c r="AV175" s="12" t="s">
        <v>82</v>
      </c>
      <c r="AW175" s="12" t="s">
        <v>33</v>
      </c>
      <c r="AX175" s="12" t="s">
        <v>80</v>
      </c>
      <c r="AY175" s="146" t="s">
        <v>164</v>
      </c>
    </row>
    <row r="176" spans="2:65" s="1" customFormat="1" ht="21.75" customHeight="1">
      <c r="B176" s="33"/>
      <c r="C176" s="127" t="s">
        <v>204</v>
      </c>
      <c r="D176" s="127" t="s">
        <v>167</v>
      </c>
      <c r="E176" s="128" t="s">
        <v>278</v>
      </c>
      <c r="F176" s="129" t="s">
        <v>279</v>
      </c>
      <c r="G176" s="130" t="s">
        <v>183</v>
      </c>
      <c r="H176" s="131">
        <v>1.8959999999999999</v>
      </c>
      <c r="I176" s="132"/>
      <c r="J176" s="133">
        <f>ROUND(I176*H176,1)</f>
        <v>0</v>
      </c>
      <c r="K176" s="129" t="s">
        <v>171</v>
      </c>
      <c r="L176" s="33"/>
      <c r="M176" s="134" t="s">
        <v>19</v>
      </c>
      <c r="N176" s="135" t="s">
        <v>43</v>
      </c>
      <c r="P176" s="136">
        <f>O176*H176</f>
        <v>0</v>
      </c>
      <c r="Q176" s="136">
        <v>2.16</v>
      </c>
      <c r="R176" s="136">
        <f>Q176*H176</f>
        <v>4.0953600000000003</v>
      </c>
      <c r="S176" s="136">
        <v>0</v>
      </c>
      <c r="T176" s="136">
        <f>S176*H176</f>
        <v>0</v>
      </c>
      <c r="U176" s="137" t="s">
        <v>19</v>
      </c>
      <c r="AR176" s="138" t="s">
        <v>172</v>
      </c>
      <c r="AT176" s="138" t="s">
        <v>167</v>
      </c>
      <c r="AU176" s="138" t="s">
        <v>173</v>
      </c>
      <c r="AY176" s="18" t="s">
        <v>164</v>
      </c>
      <c r="BE176" s="139">
        <f>IF(N176="základní",J176,0)</f>
        <v>0</v>
      </c>
      <c r="BF176" s="139">
        <f>IF(N176="snížená",J176,0)</f>
        <v>0</v>
      </c>
      <c r="BG176" s="139">
        <f>IF(N176="zákl. přenesená",J176,0)</f>
        <v>0</v>
      </c>
      <c r="BH176" s="139">
        <f>IF(N176="sníž. přenesená",J176,0)</f>
        <v>0</v>
      </c>
      <c r="BI176" s="139">
        <f>IF(N176="nulová",J176,0)</f>
        <v>0</v>
      </c>
      <c r="BJ176" s="18" t="s">
        <v>80</v>
      </c>
      <c r="BK176" s="139">
        <f>ROUND(I176*H176,1)</f>
        <v>0</v>
      </c>
      <c r="BL176" s="18" t="s">
        <v>172</v>
      </c>
      <c r="BM176" s="138" t="s">
        <v>280</v>
      </c>
    </row>
    <row r="177" spans="2:65" s="1" customFormat="1" ht="11.25">
      <c r="B177" s="33"/>
      <c r="D177" s="140" t="s">
        <v>175</v>
      </c>
      <c r="F177" s="141" t="s">
        <v>281</v>
      </c>
      <c r="I177" s="142"/>
      <c r="L177" s="33"/>
      <c r="M177" s="143"/>
      <c r="U177" s="54"/>
      <c r="AT177" s="18" t="s">
        <v>175</v>
      </c>
      <c r="AU177" s="18" t="s">
        <v>173</v>
      </c>
    </row>
    <row r="178" spans="2:65" s="12" customFormat="1" ht="11.25">
      <c r="B178" s="144"/>
      <c r="D178" s="145" t="s">
        <v>177</v>
      </c>
      <c r="E178" s="146" t="s">
        <v>19</v>
      </c>
      <c r="F178" s="147" t="s">
        <v>1258</v>
      </c>
      <c r="H178" s="148">
        <v>1.8959999999999999</v>
      </c>
      <c r="I178" s="149"/>
      <c r="L178" s="144"/>
      <c r="M178" s="150"/>
      <c r="U178" s="151"/>
      <c r="AT178" s="146" t="s">
        <v>177</v>
      </c>
      <c r="AU178" s="146" t="s">
        <v>173</v>
      </c>
      <c r="AV178" s="12" t="s">
        <v>82</v>
      </c>
      <c r="AW178" s="12" t="s">
        <v>33</v>
      </c>
      <c r="AX178" s="12" t="s">
        <v>80</v>
      </c>
      <c r="AY178" s="146" t="s">
        <v>164</v>
      </c>
    </row>
    <row r="179" spans="2:65" s="1" customFormat="1" ht="16.5" customHeight="1">
      <c r="B179" s="33"/>
      <c r="C179" s="127" t="s">
        <v>283</v>
      </c>
      <c r="D179" s="127" t="s">
        <v>167</v>
      </c>
      <c r="E179" s="128" t="s">
        <v>284</v>
      </c>
      <c r="F179" s="129" t="s">
        <v>285</v>
      </c>
      <c r="G179" s="130" t="s">
        <v>183</v>
      </c>
      <c r="H179" s="131">
        <v>2.2749999999999999</v>
      </c>
      <c r="I179" s="132"/>
      <c r="J179" s="133">
        <f>ROUND(I179*H179,1)</f>
        <v>0</v>
      </c>
      <c r="K179" s="129" t="s">
        <v>171</v>
      </c>
      <c r="L179" s="33"/>
      <c r="M179" s="134" t="s">
        <v>19</v>
      </c>
      <c r="N179" s="135" t="s">
        <v>43</v>
      </c>
      <c r="P179" s="136">
        <f>O179*H179</f>
        <v>0</v>
      </c>
      <c r="Q179" s="136">
        <v>2.3010199999999998</v>
      </c>
      <c r="R179" s="136">
        <f>Q179*H179</f>
        <v>5.2348204999999997</v>
      </c>
      <c r="S179" s="136">
        <v>0</v>
      </c>
      <c r="T179" s="136">
        <f>S179*H179</f>
        <v>0</v>
      </c>
      <c r="U179" s="137" t="s">
        <v>19</v>
      </c>
      <c r="AR179" s="138" t="s">
        <v>172</v>
      </c>
      <c r="AT179" s="138" t="s">
        <v>167</v>
      </c>
      <c r="AU179" s="138" t="s">
        <v>173</v>
      </c>
      <c r="AY179" s="18" t="s">
        <v>164</v>
      </c>
      <c r="BE179" s="139">
        <f>IF(N179="základní",J179,0)</f>
        <v>0</v>
      </c>
      <c r="BF179" s="139">
        <f>IF(N179="snížená",J179,0)</f>
        <v>0</v>
      </c>
      <c r="BG179" s="139">
        <f>IF(N179="zákl. přenesená",J179,0)</f>
        <v>0</v>
      </c>
      <c r="BH179" s="139">
        <f>IF(N179="sníž. přenesená",J179,0)</f>
        <v>0</v>
      </c>
      <c r="BI179" s="139">
        <f>IF(N179="nulová",J179,0)</f>
        <v>0</v>
      </c>
      <c r="BJ179" s="18" t="s">
        <v>80</v>
      </c>
      <c r="BK179" s="139">
        <f>ROUND(I179*H179,1)</f>
        <v>0</v>
      </c>
      <c r="BL179" s="18" t="s">
        <v>172</v>
      </c>
      <c r="BM179" s="138" t="s">
        <v>286</v>
      </c>
    </row>
    <row r="180" spans="2:65" s="1" customFormat="1" ht="11.25">
      <c r="B180" s="33"/>
      <c r="D180" s="140" t="s">
        <v>175</v>
      </c>
      <c r="F180" s="141" t="s">
        <v>287</v>
      </c>
      <c r="I180" s="142"/>
      <c r="L180" s="33"/>
      <c r="M180" s="143"/>
      <c r="U180" s="54"/>
      <c r="AT180" s="18" t="s">
        <v>175</v>
      </c>
      <c r="AU180" s="18" t="s">
        <v>173</v>
      </c>
    </row>
    <row r="181" spans="2:65" s="12" customFormat="1" ht="11.25">
      <c r="B181" s="144"/>
      <c r="D181" s="145" t="s">
        <v>177</v>
      </c>
      <c r="E181" s="146" t="s">
        <v>19</v>
      </c>
      <c r="F181" s="147" t="s">
        <v>1259</v>
      </c>
      <c r="H181" s="148">
        <v>2.2749999999999999</v>
      </c>
      <c r="I181" s="149"/>
      <c r="L181" s="144"/>
      <c r="M181" s="150"/>
      <c r="U181" s="151"/>
      <c r="AT181" s="146" t="s">
        <v>177</v>
      </c>
      <c r="AU181" s="146" t="s">
        <v>173</v>
      </c>
      <c r="AV181" s="12" t="s">
        <v>82</v>
      </c>
      <c r="AW181" s="12" t="s">
        <v>33</v>
      </c>
      <c r="AX181" s="12" t="s">
        <v>80</v>
      </c>
      <c r="AY181" s="146" t="s">
        <v>164</v>
      </c>
    </row>
    <row r="182" spans="2:65" s="1" customFormat="1" ht="16.5" customHeight="1">
      <c r="B182" s="33"/>
      <c r="C182" s="127" t="s">
        <v>289</v>
      </c>
      <c r="D182" s="127" t="s">
        <v>167</v>
      </c>
      <c r="E182" s="128" t="s">
        <v>290</v>
      </c>
      <c r="F182" s="129" t="s">
        <v>291</v>
      </c>
      <c r="G182" s="130" t="s">
        <v>200</v>
      </c>
      <c r="H182" s="131">
        <v>0.04</v>
      </c>
      <c r="I182" s="132"/>
      <c r="J182" s="133">
        <f>ROUND(I182*H182,1)</f>
        <v>0</v>
      </c>
      <c r="K182" s="129" t="s">
        <v>171</v>
      </c>
      <c r="L182" s="33"/>
      <c r="M182" s="134" t="s">
        <v>19</v>
      </c>
      <c r="N182" s="135" t="s">
        <v>43</v>
      </c>
      <c r="P182" s="136">
        <f>O182*H182</f>
        <v>0</v>
      </c>
      <c r="Q182" s="136">
        <v>1.06277</v>
      </c>
      <c r="R182" s="136">
        <f>Q182*H182</f>
        <v>4.2510800000000001E-2</v>
      </c>
      <c r="S182" s="136">
        <v>0</v>
      </c>
      <c r="T182" s="136">
        <f>S182*H182</f>
        <v>0</v>
      </c>
      <c r="U182" s="137" t="s">
        <v>19</v>
      </c>
      <c r="AR182" s="138" t="s">
        <v>172</v>
      </c>
      <c r="AT182" s="138" t="s">
        <v>167</v>
      </c>
      <c r="AU182" s="138" t="s">
        <v>173</v>
      </c>
      <c r="AY182" s="18" t="s">
        <v>164</v>
      </c>
      <c r="BE182" s="139">
        <f>IF(N182="základní",J182,0)</f>
        <v>0</v>
      </c>
      <c r="BF182" s="139">
        <f>IF(N182="snížená",J182,0)</f>
        <v>0</v>
      </c>
      <c r="BG182" s="139">
        <f>IF(N182="zákl. přenesená",J182,0)</f>
        <v>0</v>
      </c>
      <c r="BH182" s="139">
        <f>IF(N182="sníž. přenesená",J182,0)</f>
        <v>0</v>
      </c>
      <c r="BI182" s="139">
        <f>IF(N182="nulová",J182,0)</f>
        <v>0</v>
      </c>
      <c r="BJ182" s="18" t="s">
        <v>80</v>
      </c>
      <c r="BK182" s="139">
        <f>ROUND(I182*H182,1)</f>
        <v>0</v>
      </c>
      <c r="BL182" s="18" t="s">
        <v>172</v>
      </c>
      <c r="BM182" s="138" t="s">
        <v>292</v>
      </c>
    </row>
    <row r="183" spans="2:65" s="1" customFormat="1" ht="11.25">
      <c r="B183" s="33"/>
      <c r="D183" s="140" t="s">
        <v>175</v>
      </c>
      <c r="F183" s="141" t="s">
        <v>293</v>
      </c>
      <c r="I183" s="142"/>
      <c r="L183" s="33"/>
      <c r="M183" s="143"/>
      <c r="U183" s="54"/>
      <c r="AT183" s="18" t="s">
        <v>175</v>
      </c>
      <c r="AU183" s="18" t="s">
        <v>173</v>
      </c>
    </row>
    <row r="184" spans="2:65" s="12" customFormat="1" ht="11.25">
      <c r="B184" s="144"/>
      <c r="D184" s="145" t="s">
        <v>177</v>
      </c>
      <c r="E184" s="146" t="s">
        <v>19</v>
      </c>
      <c r="F184" s="147" t="s">
        <v>1260</v>
      </c>
      <c r="H184" s="148">
        <v>0.04</v>
      </c>
      <c r="I184" s="149"/>
      <c r="L184" s="144"/>
      <c r="M184" s="150"/>
      <c r="U184" s="151"/>
      <c r="AT184" s="146" t="s">
        <v>177</v>
      </c>
      <c r="AU184" s="146" t="s">
        <v>173</v>
      </c>
      <c r="AV184" s="12" t="s">
        <v>82</v>
      </c>
      <c r="AW184" s="12" t="s">
        <v>33</v>
      </c>
      <c r="AX184" s="12" t="s">
        <v>80</v>
      </c>
      <c r="AY184" s="146" t="s">
        <v>164</v>
      </c>
    </row>
    <row r="185" spans="2:65" s="1" customFormat="1" ht="37.9" customHeight="1">
      <c r="B185" s="33"/>
      <c r="C185" s="127" t="s">
        <v>7</v>
      </c>
      <c r="D185" s="127" t="s">
        <v>167</v>
      </c>
      <c r="E185" s="128" t="s">
        <v>1261</v>
      </c>
      <c r="F185" s="129" t="s">
        <v>1262</v>
      </c>
      <c r="G185" s="130" t="s">
        <v>335</v>
      </c>
      <c r="H185" s="131">
        <v>1</v>
      </c>
      <c r="I185" s="132"/>
      <c r="J185" s="133">
        <f>ROUND(I185*H185,1)</f>
        <v>0</v>
      </c>
      <c r="K185" s="129" t="s">
        <v>171</v>
      </c>
      <c r="L185" s="33"/>
      <c r="M185" s="134" t="s">
        <v>19</v>
      </c>
      <c r="N185" s="135" t="s">
        <v>43</v>
      </c>
      <c r="P185" s="136">
        <f>O185*H185</f>
        <v>0</v>
      </c>
      <c r="Q185" s="136">
        <v>0</v>
      </c>
      <c r="R185" s="136">
        <f>Q185*H185</f>
        <v>0</v>
      </c>
      <c r="S185" s="136">
        <v>0</v>
      </c>
      <c r="T185" s="136">
        <f>S185*H185</f>
        <v>0</v>
      </c>
      <c r="U185" s="137" t="s">
        <v>19</v>
      </c>
      <c r="AR185" s="138" t="s">
        <v>172</v>
      </c>
      <c r="AT185" s="138" t="s">
        <v>167</v>
      </c>
      <c r="AU185" s="138" t="s">
        <v>173</v>
      </c>
      <c r="AY185" s="18" t="s">
        <v>164</v>
      </c>
      <c r="BE185" s="139">
        <f>IF(N185="základní",J185,0)</f>
        <v>0</v>
      </c>
      <c r="BF185" s="139">
        <f>IF(N185="snížená",J185,0)</f>
        <v>0</v>
      </c>
      <c r="BG185" s="139">
        <f>IF(N185="zákl. přenesená",J185,0)</f>
        <v>0</v>
      </c>
      <c r="BH185" s="139">
        <f>IF(N185="sníž. přenesená",J185,0)</f>
        <v>0</v>
      </c>
      <c r="BI185" s="139">
        <f>IF(N185="nulová",J185,0)</f>
        <v>0</v>
      </c>
      <c r="BJ185" s="18" t="s">
        <v>80</v>
      </c>
      <c r="BK185" s="139">
        <f>ROUND(I185*H185,1)</f>
        <v>0</v>
      </c>
      <c r="BL185" s="18" t="s">
        <v>172</v>
      </c>
      <c r="BM185" s="138" t="s">
        <v>1263</v>
      </c>
    </row>
    <row r="186" spans="2:65" s="1" customFormat="1" ht="11.25">
      <c r="B186" s="33"/>
      <c r="D186" s="140" t="s">
        <v>175</v>
      </c>
      <c r="F186" s="141" t="s">
        <v>1264</v>
      </c>
      <c r="I186" s="142"/>
      <c r="L186" s="33"/>
      <c r="M186" s="143"/>
      <c r="U186" s="54"/>
      <c r="AT186" s="18" t="s">
        <v>175</v>
      </c>
      <c r="AU186" s="18" t="s">
        <v>173</v>
      </c>
    </row>
    <row r="187" spans="2:65" s="1" customFormat="1" ht="24.2" customHeight="1">
      <c r="B187" s="33"/>
      <c r="C187" s="127" t="s">
        <v>303</v>
      </c>
      <c r="D187" s="127" t="s">
        <v>167</v>
      </c>
      <c r="E187" s="128" t="s">
        <v>1265</v>
      </c>
      <c r="F187" s="129" t="s">
        <v>1266</v>
      </c>
      <c r="G187" s="130" t="s">
        <v>335</v>
      </c>
      <c r="H187" s="131">
        <v>1</v>
      </c>
      <c r="I187" s="132"/>
      <c r="J187" s="133">
        <f>ROUND(I187*H187,1)</f>
        <v>0</v>
      </c>
      <c r="K187" s="129" t="s">
        <v>171</v>
      </c>
      <c r="L187" s="33"/>
      <c r="M187" s="134" t="s">
        <v>19</v>
      </c>
      <c r="N187" s="135" t="s">
        <v>43</v>
      </c>
      <c r="P187" s="136">
        <f>O187*H187</f>
        <v>0</v>
      </c>
      <c r="Q187" s="136">
        <v>6.9999999999999994E-5</v>
      </c>
      <c r="R187" s="136">
        <f>Q187*H187</f>
        <v>6.9999999999999994E-5</v>
      </c>
      <c r="S187" s="136">
        <v>0</v>
      </c>
      <c r="T187" s="136">
        <f>S187*H187</f>
        <v>0</v>
      </c>
      <c r="U187" s="137" t="s">
        <v>19</v>
      </c>
      <c r="AR187" s="138" t="s">
        <v>172</v>
      </c>
      <c r="AT187" s="138" t="s">
        <v>167</v>
      </c>
      <c r="AU187" s="138" t="s">
        <v>173</v>
      </c>
      <c r="AY187" s="18" t="s">
        <v>164</v>
      </c>
      <c r="BE187" s="139">
        <f>IF(N187="základní",J187,0)</f>
        <v>0</v>
      </c>
      <c r="BF187" s="139">
        <f>IF(N187="snížená",J187,0)</f>
        <v>0</v>
      </c>
      <c r="BG187" s="139">
        <f>IF(N187="zákl. přenesená",J187,0)</f>
        <v>0</v>
      </c>
      <c r="BH187" s="139">
        <f>IF(N187="sníž. přenesená",J187,0)</f>
        <v>0</v>
      </c>
      <c r="BI187" s="139">
        <f>IF(N187="nulová",J187,0)</f>
        <v>0</v>
      </c>
      <c r="BJ187" s="18" t="s">
        <v>80</v>
      </c>
      <c r="BK187" s="139">
        <f>ROUND(I187*H187,1)</f>
        <v>0</v>
      </c>
      <c r="BL187" s="18" t="s">
        <v>172</v>
      </c>
      <c r="BM187" s="138" t="s">
        <v>1267</v>
      </c>
    </row>
    <row r="188" spans="2:65" s="1" customFormat="1" ht="11.25">
      <c r="B188" s="33"/>
      <c r="D188" s="140" t="s">
        <v>175</v>
      </c>
      <c r="F188" s="141" t="s">
        <v>1268</v>
      </c>
      <c r="I188" s="142"/>
      <c r="L188" s="33"/>
      <c r="M188" s="143"/>
      <c r="U188" s="54"/>
      <c r="AT188" s="18" t="s">
        <v>175</v>
      </c>
      <c r="AU188" s="18" t="s">
        <v>173</v>
      </c>
    </row>
    <row r="189" spans="2:65" s="1" customFormat="1" ht="16.5" customHeight="1">
      <c r="B189" s="33"/>
      <c r="C189" s="152" t="s">
        <v>311</v>
      </c>
      <c r="D189" s="152" t="s">
        <v>225</v>
      </c>
      <c r="E189" s="153" t="s">
        <v>1269</v>
      </c>
      <c r="F189" s="154" t="s">
        <v>1270</v>
      </c>
      <c r="G189" s="155" t="s">
        <v>314</v>
      </c>
      <c r="H189" s="156">
        <v>1</v>
      </c>
      <c r="I189" s="157"/>
      <c r="J189" s="158">
        <f>ROUND(I189*H189,1)</f>
        <v>0</v>
      </c>
      <c r="K189" s="154" t="s">
        <v>171</v>
      </c>
      <c r="L189" s="159"/>
      <c r="M189" s="160" t="s">
        <v>19</v>
      </c>
      <c r="N189" s="161" t="s">
        <v>43</v>
      </c>
      <c r="P189" s="136">
        <f>O189*H189</f>
        <v>0</v>
      </c>
      <c r="Q189" s="136">
        <v>4.6899999999999997E-3</v>
      </c>
      <c r="R189" s="136">
        <f>Q189*H189</f>
        <v>4.6899999999999997E-3</v>
      </c>
      <c r="S189" s="136">
        <v>0</v>
      </c>
      <c r="T189" s="136">
        <f>S189*H189</f>
        <v>0</v>
      </c>
      <c r="U189" s="137" t="s">
        <v>19</v>
      </c>
      <c r="AR189" s="138" t="s">
        <v>214</v>
      </c>
      <c r="AT189" s="138" t="s">
        <v>225</v>
      </c>
      <c r="AU189" s="138" t="s">
        <v>173</v>
      </c>
      <c r="AY189" s="18" t="s">
        <v>164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8" t="s">
        <v>80</v>
      </c>
      <c r="BK189" s="139">
        <f>ROUND(I189*H189,1)</f>
        <v>0</v>
      </c>
      <c r="BL189" s="18" t="s">
        <v>172</v>
      </c>
      <c r="BM189" s="138" t="s">
        <v>1271</v>
      </c>
    </row>
    <row r="190" spans="2:65" s="1" customFormat="1" ht="24.2" customHeight="1">
      <c r="B190" s="33"/>
      <c r="C190" s="127" t="s">
        <v>316</v>
      </c>
      <c r="D190" s="127" t="s">
        <v>167</v>
      </c>
      <c r="E190" s="128" t="s">
        <v>295</v>
      </c>
      <c r="F190" s="129" t="s">
        <v>296</v>
      </c>
      <c r="G190" s="130" t="s">
        <v>170</v>
      </c>
      <c r="H190" s="131">
        <v>2.976</v>
      </c>
      <c r="I190" s="132"/>
      <c r="J190" s="133">
        <f>ROUND(I190*H190,1)</f>
        <v>0</v>
      </c>
      <c r="K190" s="129" t="s">
        <v>171</v>
      </c>
      <c r="L190" s="33"/>
      <c r="M190" s="134" t="s">
        <v>19</v>
      </c>
      <c r="N190" s="135" t="s">
        <v>43</v>
      </c>
      <c r="P190" s="136">
        <f>O190*H190</f>
        <v>0</v>
      </c>
      <c r="Q190" s="136">
        <v>6.3000000000000003E-4</v>
      </c>
      <c r="R190" s="136">
        <f>Q190*H190</f>
        <v>1.87488E-3</v>
      </c>
      <c r="S190" s="136">
        <v>0</v>
      </c>
      <c r="T190" s="136">
        <f>S190*H190</f>
        <v>0</v>
      </c>
      <c r="U190" s="137" t="s">
        <v>19</v>
      </c>
      <c r="AR190" s="138" t="s">
        <v>172</v>
      </c>
      <c r="AT190" s="138" t="s">
        <v>167</v>
      </c>
      <c r="AU190" s="138" t="s">
        <v>173</v>
      </c>
      <c r="AY190" s="18" t="s">
        <v>164</v>
      </c>
      <c r="BE190" s="139">
        <f>IF(N190="základní",J190,0)</f>
        <v>0</v>
      </c>
      <c r="BF190" s="139">
        <f>IF(N190="snížená",J190,0)</f>
        <v>0</v>
      </c>
      <c r="BG190" s="139">
        <f>IF(N190="zákl. přenesená",J190,0)</f>
        <v>0</v>
      </c>
      <c r="BH190" s="139">
        <f>IF(N190="sníž. přenesená",J190,0)</f>
        <v>0</v>
      </c>
      <c r="BI190" s="139">
        <f>IF(N190="nulová",J190,0)</f>
        <v>0</v>
      </c>
      <c r="BJ190" s="18" t="s">
        <v>80</v>
      </c>
      <c r="BK190" s="139">
        <f>ROUND(I190*H190,1)</f>
        <v>0</v>
      </c>
      <c r="BL190" s="18" t="s">
        <v>172</v>
      </c>
      <c r="BM190" s="138" t="s">
        <v>297</v>
      </c>
    </row>
    <row r="191" spans="2:65" s="1" customFormat="1" ht="11.25">
      <c r="B191" s="33"/>
      <c r="D191" s="140" t="s">
        <v>175</v>
      </c>
      <c r="F191" s="141" t="s">
        <v>298</v>
      </c>
      <c r="I191" s="142"/>
      <c r="L191" s="33"/>
      <c r="M191" s="143"/>
      <c r="U191" s="54"/>
      <c r="AT191" s="18" t="s">
        <v>175</v>
      </c>
      <c r="AU191" s="18" t="s">
        <v>173</v>
      </c>
    </row>
    <row r="192" spans="2:65" s="12" customFormat="1" ht="11.25">
      <c r="B192" s="144"/>
      <c r="D192" s="145" t="s">
        <v>177</v>
      </c>
      <c r="E192" s="146" t="s">
        <v>19</v>
      </c>
      <c r="F192" s="147" t="s">
        <v>1272</v>
      </c>
      <c r="H192" s="148">
        <v>2.976</v>
      </c>
      <c r="I192" s="149"/>
      <c r="L192" s="144"/>
      <c r="M192" s="150"/>
      <c r="U192" s="151"/>
      <c r="AT192" s="146" t="s">
        <v>177</v>
      </c>
      <c r="AU192" s="146" t="s">
        <v>173</v>
      </c>
      <c r="AV192" s="12" t="s">
        <v>82</v>
      </c>
      <c r="AW192" s="12" t="s">
        <v>33</v>
      </c>
      <c r="AX192" s="12" t="s">
        <v>80</v>
      </c>
      <c r="AY192" s="146" t="s">
        <v>164</v>
      </c>
    </row>
    <row r="193" spans="2:65" s="11" customFormat="1" ht="22.9" customHeight="1">
      <c r="B193" s="115"/>
      <c r="D193" s="116" t="s">
        <v>71</v>
      </c>
      <c r="E193" s="125" t="s">
        <v>173</v>
      </c>
      <c r="F193" s="125" t="s">
        <v>300</v>
      </c>
      <c r="I193" s="118"/>
      <c r="J193" s="126">
        <f>BK193</f>
        <v>0</v>
      </c>
      <c r="L193" s="115"/>
      <c r="M193" s="120"/>
      <c r="P193" s="121">
        <f>P194+P208</f>
        <v>0</v>
      </c>
      <c r="R193" s="121">
        <f>R194+R208</f>
        <v>7.7266387699999992</v>
      </c>
      <c r="T193" s="121">
        <f>T194+T208</f>
        <v>0</v>
      </c>
      <c r="U193" s="122"/>
      <c r="AR193" s="116" t="s">
        <v>80</v>
      </c>
      <c r="AT193" s="123" t="s">
        <v>71</v>
      </c>
      <c r="AU193" s="123" t="s">
        <v>80</v>
      </c>
      <c r="AY193" s="116" t="s">
        <v>164</v>
      </c>
      <c r="BK193" s="124">
        <f>BK194+BK208</f>
        <v>0</v>
      </c>
    </row>
    <row r="194" spans="2:65" s="11" customFormat="1" ht="20.85" customHeight="1">
      <c r="B194" s="115"/>
      <c r="D194" s="116" t="s">
        <v>71</v>
      </c>
      <c r="E194" s="125" t="s">
        <v>301</v>
      </c>
      <c r="F194" s="125" t="s">
        <v>302</v>
      </c>
      <c r="I194" s="118"/>
      <c r="J194" s="126">
        <f>BK194</f>
        <v>0</v>
      </c>
      <c r="L194" s="115"/>
      <c r="M194" s="120"/>
      <c r="P194" s="121">
        <f>SUM(P195:P207)</f>
        <v>0</v>
      </c>
      <c r="R194" s="121">
        <f>SUM(R195:R207)</f>
        <v>6.5700635799999993</v>
      </c>
      <c r="T194" s="121">
        <f>SUM(T195:T207)</f>
        <v>0</v>
      </c>
      <c r="U194" s="122"/>
      <c r="AR194" s="116" t="s">
        <v>80</v>
      </c>
      <c r="AT194" s="123" t="s">
        <v>71</v>
      </c>
      <c r="AU194" s="123" t="s">
        <v>82</v>
      </c>
      <c r="AY194" s="116" t="s">
        <v>164</v>
      </c>
      <c r="BK194" s="124">
        <f>SUM(BK195:BK207)</f>
        <v>0</v>
      </c>
    </row>
    <row r="195" spans="2:65" s="1" customFormat="1" ht="24.2" customHeight="1">
      <c r="B195" s="33"/>
      <c r="C195" s="127" t="s">
        <v>321</v>
      </c>
      <c r="D195" s="127" t="s">
        <v>167</v>
      </c>
      <c r="E195" s="128" t="s">
        <v>304</v>
      </c>
      <c r="F195" s="129" t="s">
        <v>305</v>
      </c>
      <c r="G195" s="130" t="s">
        <v>170</v>
      </c>
      <c r="H195" s="131">
        <v>29.106999999999999</v>
      </c>
      <c r="I195" s="132"/>
      <c r="J195" s="133">
        <f>ROUND(I195*H195,1)</f>
        <v>0</v>
      </c>
      <c r="K195" s="129" t="s">
        <v>171</v>
      </c>
      <c r="L195" s="33"/>
      <c r="M195" s="134" t="s">
        <v>19</v>
      </c>
      <c r="N195" s="135" t="s">
        <v>43</v>
      </c>
      <c r="P195" s="136">
        <f>O195*H195</f>
        <v>0</v>
      </c>
      <c r="Q195" s="136">
        <v>0.22569</v>
      </c>
      <c r="R195" s="136">
        <f>Q195*H195</f>
        <v>6.5691588300000001</v>
      </c>
      <c r="S195" s="136">
        <v>0</v>
      </c>
      <c r="T195" s="136">
        <f>S195*H195</f>
        <v>0</v>
      </c>
      <c r="U195" s="137" t="s">
        <v>19</v>
      </c>
      <c r="AR195" s="138" t="s">
        <v>172</v>
      </c>
      <c r="AT195" s="138" t="s">
        <v>167</v>
      </c>
      <c r="AU195" s="138" t="s">
        <v>173</v>
      </c>
      <c r="AY195" s="18" t="s">
        <v>164</v>
      </c>
      <c r="BE195" s="139">
        <f>IF(N195="základní",J195,0)</f>
        <v>0</v>
      </c>
      <c r="BF195" s="139">
        <f>IF(N195="snížená",J195,0)</f>
        <v>0</v>
      </c>
      <c r="BG195" s="139">
        <f>IF(N195="zákl. přenesená",J195,0)</f>
        <v>0</v>
      </c>
      <c r="BH195" s="139">
        <f>IF(N195="sníž. přenesená",J195,0)</f>
        <v>0</v>
      </c>
      <c r="BI195" s="139">
        <f>IF(N195="nulová",J195,0)</f>
        <v>0</v>
      </c>
      <c r="BJ195" s="18" t="s">
        <v>80</v>
      </c>
      <c r="BK195" s="139">
        <f>ROUND(I195*H195,1)</f>
        <v>0</v>
      </c>
      <c r="BL195" s="18" t="s">
        <v>172</v>
      </c>
      <c r="BM195" s="138" t="s">
        <v>306</v>
      </c>
    </row>
    <row r="196" spans="2:65" s="1" customFormat="1" ht="11.25">
      <c r="B196" s="33"/>
      <c r="D196" s="140" t="s">
        <v>175</v>
      </c>
      <c r="F196" s="141" t="s">
        <v>307</v>
      </c>
      <c r="I196" s="142"/>
      <c r="L196" s="33"/>
      <c r="M196" s="143"/>
      <c r="U196" s="54"/>
      <c r="AT196" s="18" t="s">
        <v>175</v>
      </c>
      <c r="AU196" s="18" t="s">
        <v>173</v>
      </c>
    </row>
    <row r="197" spans="2:65" s="12" customFormat="1" ht="11.25">
      <c r="B197" s="144"/>
      <c r="D197" s="145" t="s">
        <v>177</v>
      </c>
      <c r="E197" s="146" t="s">
        <v>19</v>
      </c>
      <c r="F197" s="147" t="s">
        <v>1273</v>
      </c>
      <c r="H197" s="148">
        <v>24.914999999999999</v>
      </c>
      <c r="I197" s="149"/>
      <c r="L197" s="144"/>
      <c r="M197" s="150"/>
      <c r="U197" s="151"/>
      <c r="AT197" s="146" t="s">
        <v>177</v>
      </c>
      <c r="AU197" s="146" t="s">
        <v>173</v>
      </c>
      <c r="AV197" s="12" t="s">
        <v>82</v>
      </c>
      <c r="AW197" s="12" t="s">
        <v>33</v>
      </c>
      <c r="AX197" s="12" t="s">
        <v>72</v>
      </c>
      <c r="AY197" s="146" t="s">
        <v>164</v>
      </c>
    </row>
    <row r="198" spans="2:65" s="12" customFormat="1" ht="11.25">
      <c r="B198" s="144"/>
      <c r="D198" s="145" t="s">
        <v>177</v>
      </c>
      <c r="E198" s="146" t="s">
        <v>19</v>
      </c>
      <c r="F198" s="147" t="s">
        <v>1274</v>
      </c>
      <c r="H198" s="148">
        <v>-1.68</v>
      </c>
      <c r="I198" s="149"/>
      <c r="L198" s="144"/>
      <c r="M198" s="150"/>
      <c r="U198" s="151"/>
      <c r="AT198" s="146" t="s">
        <v>177</v>
      </c>
      <c r="AU198" s="146" t="s">
        <v>173</v>
      </c>
      <c r="AV198" s="12" t="s">
        <v>82</v>
      </c>
      <c r="AW198" s="12" t="s">
        <v>33</v>
      </c>
      <c r="AX198" s="12" t="s">
        <v>72</v>
      </c>
      <c r="AY198" s="146" t="s">
        <v>164</v>
      </c>
    </row>
    <row r="199" spans="2:65" s="14" customFormat="1" ht="11.25">
      <c r="B199" s="169"/>
      <c r="D199" s="145" t="s">
        <v>177</v>
      </c>
      <c r="E199" s="170" t="s">
        <v>19</v>
      </c>
      <c r="F199" s="171" t="s">
        <v>1125</v>
      </c>
      <c r="H199" s="172">
        <v>23.234999999999999</v>
      </c>
      <c r="I199" s="173"/>
      <c r="L199" s="169"/>
      <c r="M199" s="174"/>
      <c r="U199" s="175"/>
      <c r="AT199" s="170" t="s">
        <v>177</v>
      </c>
      <c r="AU199" s="170" t="s">
        <v>173</v>
      </c>
      <c r="AV199" s="14" t="s">
        <v>173</v>
      </c>
      <c r="AW199" s="14" t="s">
        <v>33</v>
      </c>
      <c r="AX199" s="14" t="s">
        <v>72</v>
      </c>
      <c r="AY199" s="170" t="s">
        <v>164</v>
      </c>
    </row>
    <row r="200" spans="2:65" s="12" customFormat="1" ht="11.25">
      <c r="B200" s="144"/>
      <c r="D200" s="145" t="s">
        <v>177</v>
      </c>
      <c r="E200" s="146" t="s">
        <v>19</v>
      </c>
      <c r="F200" s="147" t="s">
        <v>1275</v>
      </c>
      <c r="H200" s="148">
        <v>4.5960000000000001</v>
      </c>
      <c r="I200" s="149"/>
      <c r="L200" s="144"/>
      <c r="M200" s="150"/>
      <c r="U200" s="151"/>
      <c r="AT200" s="146" t="s">
        <v>177</v>
      </c>
      <c r="AU200" s="146" t="s">
        <v>173</v>
      </c>
      <c r="AV200" s="12" t="s">
        <v>82</v>
      </c>
      <c r="AW200" s="12" t="s">
        <v>33</v>
      </c>
      <c r="AX200" s="12" t="s">
        <v>72</v>
      </c>
      <c r="AY200" s="146" t="s">
        <v>164</v>
      </c>
    </row>
    <row r="201" spans="2:65" s="12" customFormat="1" ht="11.25">
      <c r="B201" s="144"/>
      <c r="D201" s="145" t="s">
        <v>177</v>
      </c>
      <c r="E201" s="146" t="s">
        <v>19</v>
      </c>
      <c r="F201" s="147" t="s">
        <v>1276</v>
      </c>
      <c r="H201" s="148">
        <v>1.276</v>
      </c>
      <c r="I201" s="149"/>
      <c r="L201" s="144"/>
      <c r="M201" s="150"/>
      <c r="U201" s="151"/>
      <c r="AT201" s="146" t="s">
        <v>177</v>
      </c>
      <c r="AU201" s="146" t="s">
        <v>173</v>
      </c>
      <c r="AV201" s="12" t="s">
        <v>82</v>
      </c>
      <c r="AW201" s="12" t="s">
        <v>33</v>
      </c>
      <c r="AX201" s="12" t="s">
        <v>72</v>
      </c>
      <c r="AY201" s="146" t="s">
        <v>164</v>
      </c>
    </row>
    <row r="202" spans="2:65" s="14" customFormat="1" ht="11.25">
      <c r="B202" s="169"/>
      <c r="D202" s="145" t="s">
        <v>177</v>
      </c>
      <c r="E202" s="170" t="s">
        <v>19</v>
      </c>
      <c r="F202" s="171" t="s">
        <v>1277</v>
      </c>
      <c r="H202" s="172">
        <v>5.8719999999999999</v>
      </c>
      <c r="I202" s="173"/>
      <c r="L202" s="169"/>
      <c r="M202" s="174"/>
      <c r="U202" s="175"/>
      <c r="AT202" s="170" t="s">
        <v>177</v>
      </c>
      <c r="AU202" s="170" t="s">
        <v>173</v>
      </c>
      <c r="AV202" s="14" t="s">
        <v>173</v>
      </c>
      <c r="AW202" s="14" t="s">
        <v>33</v>
      </c>
      <c r="AX202" s="14" t="s">
        <v>72</v>
      </c>
      <c r="AY202" s="170" t="s">
        <v>164</v>
      </c>
    </row>
    <row r="203" spans="2:65" s="13" customFormat="1" ht="11.25">
      <c r="B203" s="162"/>
      <c r="D203" s="145" t="s">
        <v>177</v>
      </c>
      <c r="E203" s="163" t="s">
        <v>19</v>
      </c>
      <c r="F203" s="164" t="s">
        <v>241</v>
      </c>
      <c r="H203" s="165">
        <v>29.106999999999999</v>
      </c>
      <c r="I203" s="166"/>
      <c r="L203" s="162"/>
      <c r="M203" s="167"/>
      <c r="U203" s="168"/>
      <c r="AT203" s="163" t="s">
        <v>177</v>
      </c>
      <c r="AU203" s="163" t="s">
        <v>173</v>
      </c>
      <c r="AV203" s="13" t="s">
        <v>172</v>
      </c>
      <c r="AW203" s="13" t="s">
        <v>33</v>
      </c>
      <c r="AX203" s="13" t="s">
        <v>80</v>
      </c>
      <c r="AY203" s="163" t="s">
        <v>164</v>
      </c>
    </row>
    <row r="204" spans="2:65" s="1" customFormat="1" ht="16.5" customHeight="1">
      <c r="B204" s="33"/>
      <c r="C204" s="127" t="s">
        <v>328</v>
      </c>
      <c r="D204" s="127" t="s">
        <v>167</v>
      </c>
      <c r="E204" s="128" t="s">
        <v>312</v>
      </c>
      <c r="F204" s="129" t="s">
        <v>313</v>
      </c>
      <c r="G204" s="130" t="s">
        <v>314</v>
      </c>
      <c r="H204" s="131">
        <v>2.75</v>
      </c>
      <c r="I204" s="132"/>
      <c r="J204" s="133">
        <f>ROUND(I204*H204,1)</f>
        <v>0</v>
      </c>
      <c r="K204" s="129" t="s">
        <v>19</v>
      </c>
      <c r="L204" s="33"/>
      <c r="M204" s="134" t="s">
        <v>19</v>
      </c>
      <c r="N204" s="135" t="s">
        <v>43</v>
      </c>
      <c r="P204" s="136">
        <f>O204*H204</f>
        <v>0</v>
      </c>
      <c r="Q204" s="136">
        <v>1.3999999999999999E-4</v>
      </c>
      <c r="R204" s="136">
        <f>Q204*H204</f>
        <v>3.8499999999999998E-4</v>
      </c>
      <c r="S204" s="136">
        <v>0</v>
      </c>
      <c r="T204" s="136">
        <f>S204*H204</f>
        <v>0</v>
      </c>
      <c r="U204" s="137" t="s">
        <v>19</v>
      </c>
      <c r="AR204" s="138" t="s">
        <v>172</v>
      </c>
      <c r="AT204" s="138" t="s">
        <v>167</v>
      </c>
      <c r="AU204" s="138" t="s">
        <v>173</v>
      </c>
      <c r="AY204" s="18" t="s">
        <v>164</v>
      </c>
      <c r="BE204" s="139">
        <f>IF(N204="základní",J204,0)</f>
        <v>0</v>
      </c>
      <c r="BF204" s="139">
        <f>IF(N204="snížená",J204,0)</f>
        <v>0</v>
      </c>
      <c r="BG204" s="139">
        <f>IF(N204="zákl. přenesená",J204,0)</f>
        <v>0</v>
      </c>
      <c r="BH204" s="139">
        <f>IF(N204="sníž. přenesená",J204,0)</f>
        <v>0</v>
      </c>
      <c r="BI204" s="139">
        <f>IF(N204="nulová",J204,0)</f>
        <v>0</v>
      </c>
      <c r="BJ204" s="18" t="s">
        <v>80</v>
      </c>
      <c r="BK204" s="139">
        <f>ROUND(I204*H204,1)</f>
        <v>0</v>
      </c>
      <c r="BL204" s="18" t="s">
        <v>172</v>
      </c>
      <c r="BM204" s="138" t="s">
        <v>315</v>
      </c>
    </row>
    <row r="205" spans="2:65" s="1" customFormat="1" ht="24.2" customHeight="1">
      <c r="B205" s="33"/>
      <c r="C205" s="127" t="s">
        <v>232</v>
      </c>
      <c r="D205" s="127" t="s">
        <v>167</v>
      </c>
      <c r="E205" s="128" t="s">
        <v>295</v>
      </c>
      <c r="F205" s="129" t="s">
        <v>296</v>
      </c>
      <c r="G205" s="130" t="s">
        <v>170</v>
      </c>
      <c r="H205" s="131">
        <v>0.82499999999999996</v>
      </c>
      <c r="I205" s="132"/>
      <c r="J205" s="133">
        <f>ROUND(I205*H205,1)</f>
        <v>0</v>
      </c>
      <c r="K205" s="129" t="s">
        <v>171</v>
      </c>
      <c r="L205" s="33"/>
      <c r="M205" s="134" t="s">
        <v>19</v>
      </c>
      <c r="N205" s="135" t="s">
        <v>43</v>
      </c>
      <c r="P205" s="136">
        <f>O205*H205</f>
        <v>0</v>
      </c>
      <c r="Q205" s="136">
        <v>6.3000000000000003E-4</v>
      </c>
      <c r="R205" s="136">
        <f>Q205*H205</f>
        <v>5.1975000000000003E-4</v>
      </c>
      <c r="S205" s="136">
        <v>0</v>
      </c>
      <c r="T205" s="136">
        <f>S205*H205</f>
        <v>0</v>
      </c>
      <c r="U205" s="137" t="s">
        <v>19</v>
      </c>
      <c r="AR205" s="138" t="s">
        <v>172</v>
      </c>
      <c r="AT205" s="138" t="s">
        <v>167</v>
      </c>
      <c r="AU205" s="138" t="s">
        <v>173</v>
      </c>
      <c r="AY205" s="18" t="s">
        <v>164</v>
      </c>
      <c r="BE205" s="139">
        <f>IF(N205="základní",J205,0)</f>
        <v>0</v>
      </c>
      <c r="BF205" s="139">
        <f>IF(N205="snížená",J205,0)</f>
        <v>0</v>
      </c>
      <c r="BG205" s="139">
        <f>IF(N205="zákl. přenesená",J205,0)</f>
        <v>0</v>
      </c>
      <c r="BH205" s="139">
        <f>IF(N205="sníž. přenesená",J205,0)</f>
        <v>0</v>
      </c>
      <c r="BI205" s="139">
        <f>IF(N205="nulová",J205,0)</f>
        <v>0</v>
      </c>
      <c r="BJ205" s="18" t="s">
        <v>80</v>
      </c>
      <c r="BK205" s="139">
        <f>ROUND(I205*H205,1)</f>
        <v>0</v>
      </c>
      <c r="BL205" s="18" t="s">
        <v>172</v>
      </c>
      <c r="BM205" s="138" t="s">
        <v>317</v>
      </c>
    </row>
    <row r="206" spans="2:65" s="1" customFormat="1" ht="11.25">
      <c r="B206" s="33"/>
      <c r="D206" s="140" t="s">
        <v>175</v>
      </c>
      <c r="F206" s="141" t="s">
        <v>298</v>
      </c>
      <c r="I206" s="142"/>
      <c r="L206" s="33"/>
      <c r="M206" s="143"/>
      <c r="U206" s="54"/>
      <c r="AT206" s="18" t="s">
        <v>175</v>
      </c>
      <c r="AU206" s="18" t="s">
        <v>173</v>
      </c>
    </row>
    <row r="207" spans="2:65" s="12" customFormat="1" ht="11.25">
      <c r="B207" s="144"/>
      <c r="D207" s="145" t="s">
        <v>177</v>
      </c>
      <c r="E207" s="146" t="s">
        <v>19</v>
      </c>
      <c r="F207" s="147" t="s">
        <v>318</v>
      </c>
      <c r="H207" s="148">
        <v>0.82499999999999996</v>
      </c>
      <c r="I207" s="149"/>
      <c r="L207" s="144"/>
      <c r="M207" s="150"/>
      <c r="U207" s="151"/>
      <c r="AT207" s="146" t="s">
        <v>177</v>
      </c>
      <c r="AU207" s="146" t="s">
        <v>173</v>
      </c>
      <c r="AV207" s="12" t="s">
        <v>82</v>
      </c>
      <c r="AW207" s="12" t="s">
        <v>33</v>
      </c>
      <c r="AX207" s="12" t="s">
        <v>80</v>
      </c>
      <c r="AY207" s="146" t="s">
        <v>164</v>
      </c>
    </row>
    <row r="208" spans="2:65" s="11" customFormat="1" ht="20.85" customHeight="1">
      <c r="B208" s="115"/>
      <c r="D208" s="116" t="s">
        <v>71</v>
      </c>
      <c r="E208" s="125" t="s">
        <v>319</v>
      </c>
      <c r="F208" s="125" t="s">
        <v>320</v>
      </c>
      <c r="I208" s="118"/>
      <c r="J208" s="126">
        <f>BK208</f>
        <v>0</v>
      </c>
      <c r="L208" s="115"/>
      <c r="M208" s="120"/>
      <c r="P208" s="121">
        <f>SUM(P209:P230)</f>
        <v>0</v>
      </c>
      <c r="R208" s="121">
        <f>SUM(R209:R230)</f>
        <v>1.1565751900000001</v>
      </c>
      <c r="T208" s="121">
        <f>SUM(T209:T230)</f>
        <v>0</v>
      </c>
      <c r="U208" s="122"/>
      <c r="AR208" s="116" t="s">
        <v>80</v>
      </c>
      <c r="AT208" s="123" t="s">
        <v>71</v>
      </c>
      <c r="AU208" s="123" t="s">
        <v>82</v>
      </c>
      <c r="AY208" s="116" t="s">
        <v>164</v>
      </c>
      <c r="BK208" s="124">
        <f>SUM(BK209:BK230)</f>
        <v>0</v>
      </c>
    </row>
    <row r="209" spans="2:65" s="1" customFormat="1" ht="24.2" customHeight="1">
      <c r="B209" s="33"/>
      <c r="C209" s="127" t="s">
        <v>338</v>
      </c>
      <c r="D209" s="127" t="s">
        <v>167</v>
      </c>
      <c r="E209" s="128" t="s">
        <v>322</v>
      </c>
      <c r="F209" s="129" t="s">
        <v>323</v>
      </c>
      <c r="G209" s="130" t="s">
        <v>170</v>
      </c>
      <c r="H209" s="131">
        <v>1.7709999999999999</v>
      </c>
      <c r="I209" s="132"/>
      <c r="J209" s="133">
        <f>ROUND(I209*H209,1)</f>
        <v>0</v>
      </c>
      <c r="K209" s="129" t="s">
        <v>171</v>
      </c>
      <c r="L209" s="33"/>
      <c r="M209" s="134" t="s">
        <v>19</v>
      </c>
      <c r="N209" s="135" t="s">
        <v>43</v>
      </c>
      <c r="P209" s="136">
        <f>O209*H209</f>
        <v>0</v>
      </c>
      <c r="Q209" s="136">
        <v>7.9210000000000003E-2</v>
      </c>
      <c r="R209" s="136">
        <f>Q209*H209</f>
        <v>0.14028091000000001</v>
      </c>
      <c r="S209" s="136">
        <v>0</v>
      </c>
      <c r="T209" s="136">
        <f>S209*H209</f>
        <v>0</v>
      </c>
      <c r="U209" s="137" t="s">
        <v>19</v>
      </c>
      <c r="AR209" s="138" t="s">
        <v>172</v>
      </c>
      <c r="AT209" s="138" t="s">
        <v>167</v>
      </c>
      <c r="AU209" s="138" t="s">
        <v>173</v>
      </c>
      <c r="AY209" s="18" t="s">
        <v>164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8" t="s">
        <v>80</v>
      </c>
      <c r="BK209" s="139">
        <f>ROUND(I209*H209,1)</f>
        <v>0</v>
      </c>
      <c r="BL209" s="18" t="s">
        <v>172</v>
      </c>
      <c r="BM209" s="138" t="s">
        <v>324</v>
      </c>
    </row>
    <row r="210" spans="2:65" s="1" customFormat="1" ht="11.25">
      <c r="B210" s="33"/>
      <c r="D210" s="140" t="s">
        <v>175</v>
      </c>
      <c r="F210" s="141" t="s">
        <v>325</v>
      </c>
      <c r="I210" s="142"/>
      <c r="L210" s="33"/>
      <c r="M210" s="143"/>
      <c r="U210" s="54"/>
      <c r="AT210" s="18" t="s">
        <v>175</v>
      </c>
      <c r="AU210" s="18" t="s">
        <v>173</v>
      </c>
    </row>
    <row r="211" spans="2:65" s="12" customFormat="1" ht="11.25">
      <c r="B211" s="144"/>
      <c r="D211" s="145" t="s">
        <v>177</v>
      </c>
      <c r="E211" s="146" t="s">
        <v>19</v>
      </c>
      <c r="F211" s="147" t="s">
        <v>1278</v>
      </c>
      <c r="H211" s="148">
        <v>3.15</v>
      </c>
      <c r="I211" s="149"/>
      <c r="L211" s="144"/>
      <c r="M211" s="150"/>
      <c r="U211" s="151"/>
      <c r="AT211" s="146" t="s">
        <v>177</v>
      </c>
      <c r="AU211" s="146" t="s">
        <v>173</v>
      </c>
      <c r="AV211" s="12" t="s">
        <v>82</v>
      </c>
      <c r="AW211" s="12" t="s">
        <v>33</v>
      </c>
      <c r="AX211" s="12" t="s">
        <v>72</v>
      </c>
      <c r="AY211" s="146" t="s">
        <v>164</v>
      </c>
    </row>
    <row r="212" spans="2:65" s="12" customFormat="1" ht="11.25">
      <c r="B212" s="144"/>
      <c r="D212" s="145" t="s">
        <v>177</v>
      </c>
      <c r="E212" s="146" t="s">
        <v>19</v>
      </c>
      <c r="F212" s="147" t="s">
        <v>1279</v>
      </c>
      <c r="H212" s="148">
        <v>-1.379</v>
      </c>
      <c r="I212" s="149"/>
      <c r="L212" s="144"/>
      <c r="M212" s="150"/>
      <c r="U212" s="151"/>
      <c r="AT212" s="146" t="s">
        <v>177</v>
      </c>
      <c r="AU212" s="146" t="s">
        <v>173</v>
      </c>
      <c r="AV212" s="12" t="s">
        <v>82</v>
      </c>
      <c r="AW212" s="12" t="s">
        <v>33</v>
      </c>
      <c r="AX212" s="12" t="s">
        <v>72</v>
      </c>
      <c r="AY212" s="146" t="s">
        <v>164</v>
      </c>
    </row>
    <row r="213" spans="2:65" s="13" customFormat="1" ht="11.25">
      <c r="B213" s="162"/>
      <c r="D213" s="145" t="s">
        <v>177</v>
      </c>
      <c r="E213" s="163" t="s">
        <v>19</v>
      </c>
      <c r="F213" s="164" t="s">
        <v>241</v>
      </c>
      <c r="H213" s="165">
        <v>1.7709999999999999</v>
      </c>
      <c r="I213" s="166"/>
      <c r="L213" s="162"/>
      <c r="M213" s="167"/>
      <c r="U213" s="168"/>
      <c r="AT213" s="163" t="s">
        <v>177</v>
      </c>
      <c r="AU213" s="163" t="s">
        <v>173</v>
      </c>
      <c r="AV213" s="13" t="s">
        <v>172</v>
      </c>
      <c r="AW213" s="13" t="s">
        <v>33</v>
      </c>
      <c r="AX213" s="13" t="s">
        <v>80</v>
      </c>
      <c r="AY213" s="163" t="s">
        <v>164</v>
      </c>
    </row>
    <row r="214" spans="2:65" s="1" customFormat="1" ht="24.2" customHeight="1">
      <c r="B214" s="33"/>
      <c r="C214" s="127" t="s">
        <v>347</v>
      </c>
      <c r="D214" s="127" t="s">
        <v>167</v>
      </c>
      <c r="E214" s="128" t="s">
        <v>1280</v>
      </c>
      <c r="F214" s="129" t="s">
        <v>1281</v>
      </c>
      <c r="G214" s="130" t="s">
        <v>170</v>
      </c>
      <c r="H214" s="131">
        <v>14.138999999999999</v>
      </c>
      <c r="I214" s="132"/>
      <c r="J214" s="133">
        <f>ROUND(I214*H214,1)</f>
        <v>0</v>
      </c>
      <c r="K214" s="129" t="s">
        <v>171</v>
      </c>
      <c r="L214" s="33"/>
      <c r="M214" s="134" t="s">
        <v>19</v>
      </c>
      <c r="N214" s="135" t="s">
        <v>43</v>
      </c>
      <c r="P214" s="136">
        <f>O214*H214</f>
        <v>0</v>
      </c>
      <c r="Q214" s="136">
        <v>6.1719999999999997E-2</v>
      </c>
      <c r="R214" s="136">
        <f>Q214*H214</f>
        <v>0.87265907999999992</v>
      </c>
      <c r="S214" s="136">
        <v>0</v>
      </c>
      <c r="T214" s="136">
        <f>S214*H214</f>
        <v>0</v>
      </c>
      <c r="U214" s="137" t="s">
        <v>19</v>
      </c>
      <c r="AR214" s="138" t="s">
        <v>172</v>
      </c>
      <c r="AT214" s="138" t="s">
        <v>167</v>
      </c>
      <c r="AU214" s="138" t="s">
        <v>173</v>
      </c>
      <c r="AY214" s="18" t="s">
        <v>164</v>
      </c>
      <c r="BE214" s="139">
        <f>IF(N214="základní",J214,0)</f>
        <v>0</v>
      </c>
      <c r="BF214" s="139">
        <f>IF(N214="snížená",J214,0)</f>
        <v>0</v>
      </c>
      <c r="BG214" s="139">
        <f>IF(N214="zákl. přenesená",J214,0)</f>
        <v>0</v>
      </c>
      <c r="BH214" s="139">
        <f>IF(N214="sníž. přenesená",J214,0)</f>
        <v>0</v>
      </c>
      <c r="BI214" s="139">
        <f>IF(N214="nulová",J214,0)</f>
        <v>0</v>
      </c>
      <c r="BJ214" s="18" t="s">
        <v>80</v>
      </c>
      <c r="BK214" s="139">
        <f>ROUND(I214*H214,1)</f>
        <v>0</v>
      </c>
      <c r="BL214" s="18" t="s">
        <v>172</v>
      </c>
      <c r="BM214" s="138" t="s">
        <v>1282</v>
      </c>
    </row>
    <row r="215" spans="2:65" s="1" customFormat="1" ht="11.25">
      <c r="B215" s="33"/>
      <c r="D215" s="140" t="s">
        <v>175</v>
      </c>
      <c r="F215" s="141" t="s">
        <v>1283</v>
      </c>
      <c r="I215" s="142"/>
      <c r="L215" s="33"/>
      <c r="M215" s="143"/>
      <c r="U215" s="54"/>
      <c r="AT215" s="18" t="s">
        <v>175</v>
      </c>
      <c r="AU215" s="18" t="s">
        <v>173</v>
      </c>
    </row>
    <row r="216" spans="2:65" s="12" customFormat="1" ht="11.25">
      <c r="B216" s="144"/>
      <c r="D216" s="145" t="s">
        <v>177</v>
      </c>
      <c r="E216" s="146" t="s">
        <v>19</v>
      </c>
      <c r="F216" s="147" t="s">
        <v>1284</v>
      </c>
      <c r="H216" s="148">
        <v>14.994</v>
      </c>
      <c r="I216" s="149"/>
      <c r="L216" s="144"/>
      <c r="M216" s="150"/>
      <c r="U216" s="151"/>
      <c r="AT216" s="146" t="s">
        <v>177</v>
      </c>
      <c r="AU216" s="146" t="s">
        <v>173</v>
      </c>
      <c r="AV216" s="12" t="s">
        <v>82</v>
      </c>
      <c r="AW216" s="12" t="s">
        <v>33</v>
      </c>
      <c r="AX216" s="12" t="s">
        <v>72</v>
      </c>
      <c r="AY216" s="146" t="s">
        <v>164</v>
      </c>
    </row>
    <row r="217" spans="2:65" s="12" customFormat="1" ht="11.25">
      <c r="B217" s="144"/>
      <c r="D217" s="145" t="s">
        <v>177</v>
      </c>
      <c r="E217" s="146" t="s">
        <v>19</v>
      </c>
      <c r="F217" s="147" t="s">
        <v>327</v>
      </c>
      <c r="H217" s="148">
        <v>-1.5760000000000001</v>
      </c>
      <c r="I217" s="149"/>
      <c r="L217" s="144"/>
      <c r="M217" s="150"/>
      <c r="U217" s="151"/>
      <c r="AT217" s="146" t="s">
        <v>177</v>
      </c>
      <c r="AU217" s="146" t="s">
        <v>173</v>
      </c>
      <c r="AV217" s="12" t="s">
        <v>82</v>
      </c>
      <c r="AW217" s="12" t="s">
        <v>33</v>
      </c>
      <c r="AX217" s="12" t="s">
        <v>72</v>
      </c>
      <c r="AY217" s="146" t="s">
        <v>164</v>
      </c>
    </row>
    <row r="218" spans="2:65" s="12" customFormat="1" ht="11.25">
      <c r="B218" s="144"/>
      <c r="D218" s="145" t="s">
        <v>177</v>
      </c>
      <c r="E218" s="146" t="s">
        <v>19</v>
      </c>
      <c r="F218" s="147" t="s">
        <v>1285</v>
      </c>
      <c r="H218" s="148">
        <v>2.1</v>
      </c>
      <c r="I218" s="149"/>
      <c r="L218" s="144"/>
      <c r="M218" s="150"/>
      <c r="U218" s="151"/>
      <c r="AT218" s="146" t="s">
        <v>177</v>
      </c>
      <c r="AU218" s="146" t="s">
        <v>173</v>
      </c>
      <c r="AV218" s="12" t="s">
        <v>82</v>
      </c>
      <c r="AW218" s="12" t="s">
        <v>33</v>
      </c>
      <c r="AX218" s="12" t="s">
        <v>72</v>
      </c>
      <c r="AY218" s="146" t="s">
        <v>164</v>
      </c>
    </row>
    <row r="219" spans="2:65" s="12" customFormat="1" ht="11.25">
      <c r="B219" s="144"/>
      <c r="D219" s="145" t="s">
        <v>177</v>
      </c>
      <c r="E219" s="146" t="s">
        <v>19</v>
      </c>
      <c r="F219" s="147" t="s">
        <v>1279</v>
      </c>
      <c r="H219" s="148">
        <v>-1.379</v>
      </c>
      <c r="I219" s="149"/>
      <c r="L219" s="144"/>
      <c r="M219" s="150"/>
      <c r="U219" s="151"/>
      <c r="AT219" s="146" t="s">
        <v>177</v>
      </c>
      <c r="AU219" s="146" t="s">
        <v>173</v>
      </c>
      <c r="AV219" s="12" t="s">
        <v>82</v>
      </c>
      <c r="AW219" s="12" t="s">
        <v>33</v>
      </c>
      <c r="AX219" s="12" t="s">
        <v>72</v>
      </c>
      <c r="AY219" s="146" t="s">
        <v>164</v>
      </c>
    </row>
    <row r="220" spans="2:65" s="13" customFormat="1" ht="11.25">
      <c r="B220" s="162"/>
      <c r="D220" s="145" t="s">
        <v>177</v>
      </c>
      <c r="E220" s="163" t="s">
        <v>19</v>
      </c>
      <c r="F220" s="164" t="s">
        <v>241</v>
      </c>
      <c r="H220" s="165">
        <v>14.138999999999999</v>
      </c>
      <c r="I220" s="166"/>
      <c r="L220" s="162"/>
      <c r="M220" s="167"/>
      <c r="U220" s="168"/>
      <c r="AT220" s="163" t="s">
        <v>177</v>
      </c>
      <c r="AU220" s="163" t="s">
        <v>173</v>
      </c>
      <c r="AV220" s="13" t="s">
        <v>172</v>
      </c>
      <c r="AW220" s="13" t="s">
        <v>33</v>
      </c>
      <c r="AX220" s="13" t="s">
        <v>80</v>
      </c>
      <c r="AY220" s="163" t="s">
        <v>164</v>
      </c>
    </row>
    <row r="221" spans="2:65" s="1" customFormat="1" ht="16.5" customHeight="1">
      <c r="B221" s="33"/>
      <c r="C221" s="127" t="s">
        <v>353</v>
      </c>
      <c r="D221" s="127" t="s">
        <v>167</v>
      </c>
      <c r="E221" s="128" t="s">
        <v>329</v>
      </c>
      <c r="F221" s="129" t="s">
        <v>330</v>
      </c>
      <c r="G221" s="130" t="s">
        <v>314</v>
      </c>
      <c r="H221" s="131">
        <v>5.25</v>
      </c>
      <c r="I221" s="132"/>
      <c r="J221" s="133">
        <f>ROUND(I221*H221,1)</f>
        <v>0</v>
      </c>
      <c r="K221" s="129" t="s">
        <v>171</v>
      </c>
      <c r="L221" s="33"/>
      <c r="M221" s="134" t="s">
        <v>19</v>
      </c>
      <c r="N221" s="135" t="s">
        <v>43</v>
      </c>
      <c r="P221" s="136">
        <f>O221*H221</f>
        <v>0</v>
      </c>
      <c r="Q221" s="136">
        <v>1.3999999999999999E-4</v>
      </c>
      <c r="R221" s="136">
        <f>Q221*H221</f>
        <v>7.3499999999999998E-4</v>
      </c>
      <c r="S221" s="136">
        <v>0</v>
      </c>
      <c r="T221" s="136">
        <f>S221*H221</f>
        <v>0</v>
      </c>
      <c r="U221" s="137" t="s">
        <v>19</v>
      </c>
      <c r="AR221" s="138" t="s">
        <v>172</v>
      </c>
      <c r="AT221" s="138" t="s">
        <v>167</v>
      </c>
      <c r="AU221" s="138" t="s">
        <v>173</v>
      </c>
      <c r="AY221" s="18" t="s">
        <v>164</v>
      </c>
      <c r="BE221" s="139">
        <f>IF(N221="základní",J221,0)</f>
        <v>0</v>
      </c>
      <c r="BF221" s="139">
        <f>IF(N221="snížená",J221,0)</f>
        <v>0</v>
      </c>
      <c r="BG221" s="139">
        <f>IF(N221="zákl. přenesená",J221,0)</f>
        <v>0</v>
      </c>
      <c r="BH221" s="139">
        <f>IF(N221="sníž. přenesená",J221,0)</f>
        <v>0</v>
      </c>
      <c r="BI221" s="139">
        <f>IF(N221="nulová",J221,0)</f>
        <v>0</v>
      </c>
      <c r="BJ221" s="18" t="s">
        <v>80</v>
      </c>
      <c r="BK221" s="139">
        <f>ROUND(I221*H221,1)</f>
        <v>0</v>
      </c>
      <c r="BL221" s="18" t="s">
        <v>172</v>
      </c>
      <c r="BM221" s="138" t="s">
        <v>331</v>
      </c>
    </row>
    <row r="222" spans="2:65" s="1" customFormat="1" ht="11.25">
      <c r="B222" s="33"/>
      <c r="D222" s="140" t="s">
        <v>175</v>
      </c>
      <c r="F222" s="141" t="s">
        <v>332</v>
      </c>
      <c r="I222" s="142"/>
      <c r="L222" s="33"/>
      <c r="M222" s="143"/>
      <c r="U222" s="54"/>
      <c r="AT222" s="18" t="s">
        <v>175</v>
      </c>
      <c r="AU222" s="18" t="s">
        <v>173</v>
      </c>
    </row>
    <row r="223" spans="2:65" s="12" customFormat="1" ht="11.25">
      <c r="B223" s="144"/>
      <c r="D223" s="145" t="s">
        <v>177</v>
      </c>
      <c r="E223" s="146" t="s">
        <v>19</v>
      </c>
      <c r="F223" s="147" t="s">
        <v>1286</v>
      </c>
      <c r="H223" s="148">
        <v>5.25</v>
      </c>
      <c r="I223" s="149"/>
      <c r="L223" s="144"/>
      <c r="M223" s="150"/>
      <c r="U223" s="151"/>
      <c r="AT223" s="146" t="s">
        <v>177</v>
      </c>
      <c r="AU223" s="146" t="s">
        <v>173</v>
      </c>
      <c r="AV223" s="12" t="s">
        <v>82</v>
      </c>
      <c r="AW223" s="12" t="s">
        <v>33</v>
      </c>
      <c r="AX223" s="12" t="s">
        <v>80</v>
      </c>
      <c r="AY223" s="146" t="s">
        <v>164</v>
      </c>
    </row>
    <row r="224" spans="2:65" s="1" customFormat="1" ht="24.2" customHeight="1">
      <c r="B224" s="33"/>
      <c r="C224" s="127" t="s">
        <v>301</v>
      </c>
      <c r="D224" s="127" t="s">
        <v>167</v>
      </c>
      <c r="E224" s="128" t="s">
        <v>1287</v>
      </c>
      <c r="F224" s="129" t="s">
        <v>1288</v>
      </c>
      <c r="G224" s="130" t="s">
        <v>335</v>
      </c>
      <c r="H224" s="131">
        <v>1</v>
      </c>
      <c r="I224" s="132"/>
      <c r="J224" s="133">
        <f>ROUND(I224*H224,1)</f>
        <v>0</v>
      </c>
      <c r="K224" s="129" t="s">
        <v>171</v>
      </c>
      <c r="L224" s="33"/>
      <c r="M224" s="134" t="s">
        <v>19</v>
      </c>
      <c r="N224" s="135" t="s">
        <v>43</v>
      </c>
      <c r="P224" s="136">
        <f>O224*H224</f>
        <v>0</v>
      </c>
      <c r="Q224" s="136">
        <v>2.6280000000000001E-2</v>
      </c>
      <c r="R224" s="136">
        <f>Q224*H224</f>
        <v>2.6280000000000001E-2</v>
      </c>
      <c r="S224" s="136">
        <v>0</v>
      </c>
      <c r="T224" s="136">
        <f>S224*H224</f>
        <v>0</v>
      </c>
      <c r="U224" s="137" t="s">
        <v>19</v>
      </c>
      <c r="AR224" s="138" t="s">
        <v>172</v>
      </c>
      <c r="AT224" s="138" t="s">
        <v>167</v>
      </c>
      <c r="AU224" s="138" t="s">
        <v>173</v>
      </c>
      <c r="AY224" s="18" t="s">
        <v>164</v>
      </c>
      <c r="BE224" s="139">
        <f>IF(N224="základní",J224,0)</f>
        <v>0</v>
      </c>
      <c r="BF224" s="139">
        <f>IF(N224="snížená",J224,0)</f>
        <v>0</v>
      </c>
      <c r="BG224" s="139">
        <f>IF(N224="zákl. přenesená",J224,0)</f>
        <v>0</v>
      </c>
      <c r="BH224" s="139">
        <f>IF(N224="sníž. přenesená",J224,0)</f>
        <v>0</v>
      </c>
      <c r="BI224" s="139">
        <f>IF(N224="nulová",J224,0)</f>
        <v>0</v>
      </c>
      <c r="BJ224" s="18" t="s">
        <v>80</v>
      </c>
      <c r="BK224" s="139">
        <f>ROUND(I224*H224,1)</f>
        <v>0</v>
      </c>
      <c r="BL224" s="18" t="s">
        <v>172</v>
      </c>
      <c r="BM224" s="138" t="s">
        <v>336</v>
      </c>
    </row>
    <row r="225" spans="2:65" s="1" customFormat="1" ht="11.25">
      <c r="B225" s="33"/>
      <c r="D225" s="140" t="s">
        <v>175</v>
      </c>
      <c r="F225" s="141" t="s">
        <v>1289</v>
      </c>
      <c r="I225" s="142"/>
      <c r="L225" s="33"/>
      <c r="M225" s="143"/>
      <c r="U225" s="54"/>
      <c r="AT225" s="18" t="s">
        <v>175</v>
      </c>
      <c r="AU225" s="18" t="s">
        <v>173</v>
      </c>
    </row>
    <row r="226" spans="2:65" s="1" customFormat="1" ht="24.2" customHeight="1">
      <c r="B226" s="33"/>
      <c r="C226" s="127" t="s">
        <v>364</v>
      </c>
      <c r="D226" s="127" t="s">
        <v>167</v>
      </c>
      <c r="E226" s="128" t="s">
        <v>1290</v>
      </c>
      <c r="F226" s="129" t="s">
        <v>1291</v>
      </c>
      <c r="G226" s="130" t="s">
        <v>335</v>
      </c>
      <c r="H226" s="131">
        <v>1</v>
      </c>
      <c r="I226" s="132"/>
      <c r="J226" s="133">
        <f>ROUND(I226*H226,1)</f>
        <v>0</v>
      </c>
      <c r="K226" s="129" t="s">
        <v>171</v>
      </c>
      <c r="L226" s="33"/>
      <c r="M226" s="134" t="s">
        <v>19</v>
      </c>
      <c r="N226" s="135" t="s">
        <v>43</v>
      </c>
      <c r="P226" s="136">
        <f>O226*H226</f>
        <v>0</v>
      </c>
      <c r="Q226" s="136">
        <v>2.5829999999999999E-2</v>
      </c>
      <c r="R226" s="136">
        <f>Q226*H226</f>
        <v>2.5829999999999999E-2</v>
      </c>
      <c r="S226" s="136">
        <v>0</v>
      </c>
      <c r="T226" s="136">
        <f>S226*H226</f>
        <v>0</v>
      </c>
      <c r="U226" s="137" t="s">
        <v>19</v>
      </c>
      <c r="AR226" s="138" t="s">
        <v>172</v>
      </c>
      <c r="AT226" s="138" t="s">
        <v>167</v>
      </c>
      <c r="AU226" s="138" t="s">
        <v>173</v>
      </c>
      <c r="AY226" s="18" t="s">
        <v>164</v>
      </c>
      <c r="BE226" s="139">
        <f>IF(N226="základní",J226,0)</f>
        <v>0</v>
      </c>
      <c r="BF226" s="139">
        <f>IF(N226="snížená",J226,0)</f>
        <v>0</v>
      </c>
      <c r="BG226" s="139">
        <f>IF(N226="zákl. přenesená",J226,0)</f>
        <v>0</v>
      </c>
      <c r="BH226" s="139">
        <f>IF(N226="sníž. přenesená",J226,0)</f>
        <v>0</v>
      </c>
      <c r="BI226" s="139">
        <f>IF(N226="nulová",J226,0)</f>
        <v>0</v>
      </c>
      <c r="BJ226" s="18" t="s">
        <v>80</v>
      </c>
      <c r="BK226" s="139">
        <f>ROUND(I226*H226,1)</f>
        <v>0</v>
      </c>
      <c r="BL226" s="18" t="s">
        <v>172</v>
      </c>
      <c r="BM226" s="138" t="s">
        <v>1292</v>
      </c>
    </row>
    <row r="227" spans="2:65" s="1" customFormat="1" ht="11.25">
      <c r="B227" s="33"/>
      <c r="D227" s="140" t="s">
        <v>175</v>
      </c>
      <c r="F227" s="141" t="s">
        <v>1293</v>
      </c>
      <c r="I227" s="142"/>
      <c r="L227" s="33"/>
      <c r="M227" s="143"/>
      <c r="U227" s="54"/>
      <c r="AT227" s="18" t="s">
        <v>175</v>
      </c>
      <c r="AU227" s="18" t="s">
        <v>173</v>
      </c>
    </row>
    <row r="228" spans="2:65" s="1" customFormat="1" ht="21.75" customHeight="1">
      <c r="B228" s="33"/>
      <c r="C228" s="127" t="s">
        <v>373</v>
      </c>
      <c r="D228" s="127" t="s">
        <v>167</v>
      </c>
      <c r="E228" s="128" t="s">
        <v>339</v>
      </c>
      <c r="F228" s="129" t="s">
        <v>340</v>
      </c>
      <c r="G228" s="130" t="s">
        <v>170</v>
      </c>
      <c r="H228" s="131">
        <v>0.86</v>
      </c>
      <c r="I228" s="132"/>
      <c r="J228" s="133">
        <f>ROUND(I228*H228,1)</f>
        <v>0</v>
      </c>
      <c r="K228" s="129" t="s">
        <v>171</v>
      </c>
      <c r="L228" s="33"/>
      <c r="M228" s="134" t="s">
        <v>19</v>
      </c>
      <c r="N228" s="135" t="s">
        <v>43</v>
      </c>
      <c r="P228" s="136">
        <f>O228*H228</f>
        <v>0</v>
      </c>
      <c r="Q228" s="136">
        <v>0.10557</v>
      </c>
      <c r="R228" s="136">
        <f>Q228*H228</f>
        <v>9.0790200000000001E-2</v>
      </c>
      <c r="S228" s="136">
        <v>0</v>
      </c>
      <c r="T228" s="136">
        <f>S228*H228</f>
        <v>0</v>
      </c>
      <c r="U228" s="137" t="s">
        <v>19</v>
      </c>
      <c r="AR228" s="138" t="s">
        <v>172</v>
      </c>
      <c r="AT228" s="138" t="s">
        <v>167</v>
      </c>
      <c r="AU228" s="138" t="s">
        <v>173</v>
      </c>
      <c r="AY228" s="18" t="s">
        <v>164</v>
      </c>
      <c r="BE228" s="139">
        <f>IF(N228="základní",J228,0)</f>
        <v>0</v>
      </c>
      <c r="BF228" s="139">
        <f>IF(N228="snížená",J228,0)</f>
        <v>0</v>
      </c>
      <c r="BG228" s="139">
        <f>IF(N228="zákl. přenesená",J228,0)</f>
        <v>0</v>
      </c>
      <c r="BH228" s="139">
        <f>IF(N228="sníž. přenesená",J228,0)</f>
        <v>0</v>
      </c>
      <c r="BI228" s="139">
        <f>IF(N228="nulová",J228,0)</f>
        <v>0</v>
      </c>
      <c r="BJ228" s="18" t="s">
        <v>80</v>
      </c>
      <c r="BK228" s="139">
        <f>ROUND(I228*H228,1)</f>
        <v>0</v>
      </c>
      <c r="BL228" s="18" t="s">
        <v>172</v>
      </c>
      <c r="BM228" s="138" t="s">
        <v>341</v>
      </c>
    </row>
    <row r="229" spans="2:65" s="1" customFormat="1" ht="11.25">
      <c r="B229" s="33"/>
      <c r="D229" s="140" t="s">
        <v>175</v>
      </c>
      <c r="F229" s="141" t="s">
        <v>342</v>
      </c>
      <c r="I229" s="142"/>
      <c r="L229" s="33"/>
      <c r="M229" s="143"/>
      <c r="U229" s="54"/>
      <c r="AT229" s="18" t="s">
        <v>175</v>
      </c>
      <c r="AU229" s="18" t="s">
        <v>173</v>
      </c>
    </row>
    <row r="230" spans="2:65" s="12" customFormat="1" ht="11.25">
      <c r="B230" s="144"/>
      <c r="D230" s="145" t="s">
        <v>177</v>
      </c>
      <c r="E230" s="146" t="s">
        <v>19</v>
      </c>
      <c r="F230" s="147" t="s">
        <v>343</v>
      </c>
      <c r="H230" s="148">
        <v>0.86</v>
      </c>
      <c r="I230" s="149"/>
      <c r="L230" s="144"/>
      <c r="M230" s="150"/>
      <c r="U230" s="151"/>
      <c r="AT230" s="146" t="s">
        <v>177</v>
      </c>
      <c r="AU230" s="146" t="s">
        <v>173</v>
      </c>
      <c r="AV230" s="12" t="s">
        <v>82</v>
      </c>
      <c r="AW230" s="12" t="s">
        <v>33</v>
      </c>
      <c r="AX230" s="12" t="s">
        <v>80</v>
      </c>
      <c r="AY230" s="146" t="s">
        <v>164</v>
      </c>
    </row>
    <row r="231" spans="2:65" s="11" customFormat="1" ht="22.9" customHeight="1">
      <c r="B231" s="115"/>
      <c r="D231" s="116" t="s">
        <v>71</v>
      </c>
      <c r="E231" s="125" t="s">
        <v>172</v>
      </c>
      <c r="F231" s="125" t="s">
        <v>344</v>
      </c>
      <c r="I231" s="118"/>
      <c r="J231" s="126">
        <f>BK231</f>
        <v>0</v>
      </c>
      <c r="L231" s="115"/>
      <c r="M231" s="120"/>
      <c r="P231" s="121">
        <f>P232</f>
        <v>0</v>
      </c>
      <c r="R231" s="121">
        <f>R232</f>
        <v>1.0685611800000001</v>
      </c>
      <c r="T231" s="121">
        <f>T232</f>
        <v>0</v>
      </c>
      <c r="U231" s="122"/>
      <c r="AR231" s="116" t="s">
        <v>80</v>
      </c>
      <c r="AT231" s="123" t="s">
        <v>71</v>
      </c>
      <c r="AU231" s="123" t="s">
        <v>80</v>
      </c>
      <c r="AY231" s="116" t="s">
        <v>164</v>
      </c>
      <c r="BK231" s="124">
        <f>BK232</f>
        <v>0</v>
      </c>
    </row>
    <row r="232" spans="2:65" s="11" customFormat="1" ht="20.85" customHeight="1">
      <c r="B232" s="115"/>
      <c r="D232" s="116" t="s">
        <v>71</v>
      </c>
      <c r="E232" s="125" t="s">
        <v>345</v>
      </c>
      <c r="F232" s="125" t="s">
        <v>346</v>
      </c>
      <c r="I232" s="118"/>
      <c r="J232" s="126">
        <f>BK232</f>
        <v>0</v>
      </c>
      <c r="L232" s="115"/>
      <c r="M232" s="120"/>
      <c r="P232" s="121">
        <f>SUM(P233:P244)</f>
        <v>0</v>
      </c>
      <c r="R232" s="121">
        <f>SUM(R233:R244)</f>
        <v>1.0685611800000001</v>
      </c>
      <c r="T232" s="121">
        <f>SUM(T233:T244)</f>
        <v>0</v>
      </c>
      <c r="U232" s="122"/>
      <c r="AR232" s="116" t="s">
        <v>80</v>
      </c>
      <c r="AT232" s="123" t="s">
        <v>71</v>
      </c>
      <c r="AU232" s="123" t="s">
        <v>82</v>
      </c>
      <c r="AY232" s="116" t="s">
        <v>164</v>
      </c>
      <c r="BK232" s="124">
        <f>SUM(BK233:BK244)</f>
        <v>0</v>
      </c>
    </row>
    <row r="233" spans="2:65" s="1" customFormat="1" ht="24.2" customHeight="1">
      <c r="B233" s="33"/>
      <c r="C233" s="127" t="s">
        <v>319</v>
      </c>
      <c r="D233" s="127" t="s">
        <v>167</v>
      </c>
      <c r="E233" s="128" t="s">
        <v>348</v>
      </c>
      <c r="F233" s="129" t="s">
        <v>349</v>
      </c>
      <c r="G233" s="130" t="s">
        <v>314</v>
      </c>
      <c r="H233" s="131">
        <v>9.06</v>
      </c>
      <c r="I233" s="132"/>
      <c r="J233" s="133">
        <f>ROUND(I233*H233,1)</f>
        <v>0</v>
      </c>
      <c r="K233" s="129" t="s">
        <v>171</v>
      </c>
      <c r="L233" s="33"/>
      <c r="M233" s="134" t="s">
        <v>19</v>
      </c>
      <c r="N233" s="135" t="s">
        <v>43</v>
      </c>
      <c r="P233" s="136">
        <f>O233*H233</f>
        <v>0</v>
      </c>
      <c r="Q233" s="136">
        <v>2.7699999999999999E-2</v>
      </c>
      <c r="R233" s="136">
        <f>Q233*H233</f>
        <v>0.25096200000000002</v>
      </c>
      <c r="S233" s="136">
        <v>0</v>
      </c>
      <c r="T233" s="136">
        <f>S233*H233</f>
        <v>0</v>
      </c>
      <c r="U233" s="137" t="s">
        <v>19</v>
      </c>
      <c r="AR233" s="138" t="s">
        <v>172</v>
      </c>
      <c r="AT233" s="138" t="s">
        <v>167</v>
      </c>
      <c r="AU233" s="138" t="s">
        <v>173</v>
      </c>
      <c r="AY233" s="18" t="s">
        <v>164</v>
      </c>
      <c r="BE233" s="139">
        <f>IF(N233="základní",J233,0)</f>
        <v>0</v>
      </c>
      <c r="BF233" s="139">
        <f>IF(N233="snížená",J233,0)</f>
        <v>0</v>
      </c>
      <c r="BG233" s="139">
        <f>IF(N233="zákl. přenesená",J233,0)</f>
        <v>0</v>
      </c>
      <c r="BH233" s="139">
        <f>IF(N233="sníž. přenesená",J233,0)</f>
        <v>0</v>
      </c>
      <c r="BI233" s="139">
        <f>IF(N233="nulová",J233,0)</f>
        <v>0</v>
      </c>
      <c r="BJ233" s="18" t="s">
        <v>80</v>
      </c>
      <c r="BK233" s="139">
        <f>ROUND(I233*H233,1)</f>
        <v>0</v>
      </c>
      <c r="BL233" s="18" t="s">
        <v>172</v>
      </c>
      <c r="BM233" s="138" t="s">
        <v>350</v>
      </c>
    </row>
    <row r="234" spans="2:65" s="1" customFormat="1" ht="11.25">
      <c r="B234" s="33"/>
      <c r="D234" s="140" t="s">
        <v>175</v>
      </c>
      <c r="F234" s="141" t="s">
        <v>351</v>
      </c>
      <c r="I234" s="142"/>
      <c r="L234" s="33"/>
      <c r="M234" s="143"/>
      <c r="U234" s="54"/>
      <c r="AT234" s="18" t="s">
        <v>175</v>
      </c>
      <c r="AU234" s="18" t="s">
        <v>173</v>
      </c>
    </row>
    <row r="235" spans="2:65" s="12" customFormat="1" ht="11.25">
      <c r="B235" s="144"/>
      <c r="D235" s="145" t="s">
        <v>177</v>
      </c>
      <c r="E235" s="146" t="s">
        <v>19</v>
      </c>
      <c r="F235" s="147" t="s">
        <v>1294</v>
      </c>
      <c r="H235" s="148">
        <v>9.06</v>
      </c>
      <c r="I235" s="149"/>
      <c r="L235" s="144"/>
      <c r="M235" s="150"/>
      <c r="U235" s="151"/>
      <c r="AT235" s="146" t="s">
        <v>177</v>
      </c>
      <c r="AU235" s="146" t="s">
        <v>173</v>
      </c>
      <c r="AV235" s="12" t="s">
        <v>82</v>
      </c>
      <c r="AW235" s="12" t="s">
        <v>33</v>
      </c>
      <c r="AX235" s="12" t="s">
        <v>80</v>
      </c>
      <c r="AY235" s="146" t="s">
        <v>164</v>
      </c>
    </row>
    <row r="236" spans="2:65" s="1" customFormat="1" ht="16.5" customHeight="1">
      <c r="B236" s="33"/>
      <c r="C236" s="127" t="s">
        <v>388</v>
      </c>
      <c r="D236" s="127" t="s">
        <v>167</v>
      </c>
      <c r="E236" s="128" t="s">
        <v>354</v>
      </c>
      <c r="F236" s="129" t="s">
        <v>355</v>
      </c>
      <c r="G236" s="130" t="s">
        <v>183</v>
      </c>
      <c r="H236" s="131">
        <v>0.315</v>
      </c>
      <c r="I236" s="132"/>
      <c r="J236" s="133">
        <f>ROUND(I236*H236,1)</f>
        <v>0</v>
      </c>
      <c r="K236" s="129" t="s">
        <v>171</v>
      </c>
      <c r="L236" s="33"/>
      <c r="M236" s="134" t="s">
        <v>19</v>
      </c>
      <c r="N236" s="135" t="s">
        <v>43</v>
      </c>
      <c r="P236" s="136">
        <f>O236*H236</f>
        <v>0</v>
      </c>
      <c r="Q236" s="136">
        <v>2.5019800000000001</v>
      </c>
      <c r="R236" s="136">
        <f>Q236*H236</f>
        <v>0.78812369999999998</v>
      </c>
      <c r="S236" s="136">
        <v>0</v>
      </c>
      <c r="T236" s="136">
        <f>S236*H236</f>
        <v>0</v>
      </c>
      <c r="U236" s="137" t="s">
        <v>19</v>
      </c>
      <c r="AR236" s="138" t="s">
        <v>172</v>
      </c>
      <c r="AT236" s="138" t="s">
        <v>167</v>
      </c>
      <c r="AU236" s="138" t="s">
        <v>173</v>
      </c>
      <c r="AY236" s="18" t="s">
        <v>164</v>
      </c>
      <c r="BE236" s="139">
        <f>IF(N236="základní",J236,0)</f>
        <v>0</v>
      </c>
      <c r="BF236" s="139">
        <f>IF(N236="snížená",J236,0)</f>
        <v>0</v>
      </c>
      <c r="BG236" s="139">
        <f>IF(N236="zákl. přenesená",J236,0)</f>
        <v>0</v>
      </c>
      <c r="BH236" s="139">
        <f>IF(N236="sníž. přenesená",J236,0)</f>
        <v>0</v>
      </c>
      <c r="BI236" s="139">
        <f>IF(N236="nulová",J236,0)</f>
        <v>0</v>
      </c>
      <c r="BJ236" s="18" t="s">
        <v>80</v>
      </c>
      <c r="BK236" s="139">
        <f>ROUND(I236*H236,1)</f>
        <v>0</v>
      </c>
      <c r="BL236" s="18" t="s">
        <v>172</v>
      </c>
      <c r="BM236" s="138" t="s">
        <v>356</v>
      </c>
    </row>
    <row r="237" spans="2:65" s="1" customFormat="1" ht="11.25">
      <c r="B237" s="33"/>
      <c r="D237" s="140" t="s">
        <v>175</v>
      </c>
      <c r="F237" s="141" t="s">
        <v>357</v>
      </c>
      <c r="I237" s="142"/>
      <c r="L237" s="33"/>
      <c r="M237" s="143"/>
      <c r="U237" s="54"/>
      <c r="AT237" s="18" t="s">
        <v>175</v>
      </c>
      <c r="AU237" s="18" t="s">
        <v>173</v>
      </c>
    </row>
    <row r="238" spans="2:65" s="12" customFormat="1" ht="11.25">
      <c r="B238" s="144"/>
      <c r="D238" s="145" t="s">
        <v>177</v>
      </c>
      <c r="E238" s="146" t="s">
        <v>19</v>
      </c>
      <c r="F238" s="147" t="s">
        <v>1295</v>
      </c>
      <c r="H238" s="148">
        <v>0.315</v>
      </c>
      <c r="I238" s="149"/>
      <c r="L238" s="144"/>
      <c r="M238" s="150"/>
      <c r="U238" s="151"/>
      <c r="AT238" s="146" t="s">
        <v>177</v>
      </c>
      <c r="AU238" s="146" t="s">
        <v>173</v>
      </c>
      <c r="AV238" s="12" t="s">
        <v>82</v>
      </c>
      <c r="AW238" s="12" t="s">
        <v>33</v>
      </c>
      <c r="AX238" s="12" t="s">
        <v>80</v>
      </c>
      <c r="AY238" s="146" t="s">
        <v>164</v>
      </c>
    </row>
    <row r="239" spans="2:65" s="1" customFormat="1" ht="16.5" customHeight="1">
      <c r="B239" s="33"/>
      <c r="C239" s="127" t="s">
        <v>394</v>
      </c>
      <c r="D239" s="127" t="s">
        <v>167</v>
      </c>
      <c r="E239" s="128" t="s">
        <v>359</v>
      </c>
      <c r="F239" s="129" t="s">
        <v>360</v>
      </c>
      <c r="G239" s="130" t="s">
        <v>200</v>
      </c>
      <c r="H239" s="131">
        <v>2.1999999999999999E-2</v>
      </c>
      <c r="I239" s="132"/>
      <c r="J239" s="133">
        <f>ROUND(I239*H239,1)</f>
        <v>0</v>
      </c>
      <c r="K239" s="129" t="s">
        <v>171</v>
      </c>
      <c r="L239" s="33"/>
      <c r="M239" s="134" t="s">
        <v>19</v>
      </c>
      <c r="N239" s="135" t="s">
        <v>43</v>
      </c>
      <c r="P239" s="136">
        <f>O239*H239</f>
        <v>0</v>
      </c>
      <c r="Q239" s="136">
        <v>1.05291</v>
      </c>
      <c r="R239" s="136">
        <f>Q239*H239</f>
        <v>2.316402E-2</v>
      </c>
      <c r="S239" s="136">
        <v>0</v>
      </c>
      <c r="T239" s="136">
        <f>S239*H239</f>
        <v>0</v>
      </c>
      <c r="U239" s="137" t="s">
        <v>19</v>
      </c>
      <c r="AR239" s="138" t="s">
        <v>172</v>
      </c>
      <c r="AT239" s="138" t="s">
        <v>167</v>
      </c>
      <c r="AU239" s="138" t="s">
        <v>173</v>
      </c>
      <c r="AY239" s="18" t="s">
        <v>164</v>
      </c>
      <c r="BE239" s="139">
        <f>IF(N239="základní",J239,0)</f>
        <v>0</v>
      </c>
      <c r="BF239" s="139">
        <f>IF(N239="snížená",J239,0)</f>
        <v>0</v>
      </c>
      <c r="BG239" s="139">
        <f>IF(N239="zákl. přenesená",J239,0)</f>
        <v>0</v>
      </c>
      <c r="BH239" s="139">
        <f>IF(N239="sníž. přenesená",J239,0)</f>
        <v>0</v>
      </c>
      <c r="BI239" s="139">
        <f>IF(N239="nulová",J239,0)</f>
        <v>0</v>
      </c>
      <c r="BJ239" s="18" t="s">
        <v>80</v>
      </c>
      <c r="BK239" s="139">
        <f>ROUND(I239*H239,1)</f>
        <v>0</v>
      </c>
      <c r="BL239" s="18" t="s">
        <v>172</v>
      </c>
      <c r="BM239" s="138" t="s">
        <v>361</v>
      </c>
    </row>
    <row r="240" spans="2:65" s="1" customFormat="1" ht="11.25">
      <c r="B240" s="33"/>
      <c r="D240" s="140" t="s">
        <v>175</v>
      </c>
      <c r="F240" s="141" t="s">
        <v>362</v>
      </c>
      <c r="I240" s="142"/>
      <c r="L240" s="33"/>
      <c r="M240" s="143"/>
      <c r="U240" s="54"/>
      <c r="AT240" s="18" t="s">
        <v>175</v>
      </c>
      <c r="AU240" s="18" t="s">
        <v>173</v>
      </c>
    </row>
    <row r="241" spans="2:65" s="12" customFormat="1" ht="11.25">
      <c r="B241" s="144"/>
      <c r="D241" s="145" t="s">
        <v>177</v>
      </c>
      <c r="E241" s="146" t="s">
        <v>19</v>
      </c>
      <c r="F241" s="147" t="s">
        <v>1296</v>
      </c>
      <c r="H241" s="148">
        <v>2.1999999999999999E-2</v>
      </c>
      <c r="I241" s="149"/>
      <c r="L241" s="144"/>
      <c r="M241" s="150"/>
      <c r="U241" s="151"/>
      <c r="AT241" s="146" t="s">
        <v>177</v>
      </c>
      <c r="AU241" s="146" t="s">
        <v>173</v>
      </c>
      <c r="AV241" s="12" t="s">
        <v>82</v>
      </c>
      <c r="AW241" s="12" t="s">
        <v>33</v>
      </c>
      <c r="AX241" s="12" t="s">
        <v>80</v>
      </c>
      <c r="AY241" s="146" t="s">
        <v>164</v>
      </c>
    </row>
    <row r="242" spans="2:65" s="1" customFormat="1" ht="16.5" customHeight="1">
      <c r="B242" s="33"/>
      <c r="C242" s="127" t="s">
        <v>399</v>
      </c>
      <c r="D242" s="127" t="s">
        <v>167</v>
      </c>
      <c r="E242" s="128" t="s">
        <v>365</v>
      </c>
      <c r="F242" s="129" t="s">
        <v>366</v>
      </c>
      <c r="G242" s="130" t="s">
        <v>200</v>
      </c>
      <c r="H242" s="131">
        <v>6.0000000000000001E-3</v>
      </c>
      <c r="I242" s="132"/>
      <c r="J242" s="133">
        <f>ROUND(I242*H242,1)</f>
        <v>0</v>
      </c>
      <c r="K242" s="129" t="s">
        <v>171</v>
      </c>
      <c r="L242" s="33"/>
      <c r="M242" s="134" t="s">
        <v>19</v>
      </c>
      <c r="N242" s="135" t="s">
        <v>43</v>
      </c>
      <c r="P242" s="136">
        <f>O242*H242</f>
        <v>0</v>
      </c>
      <c r="Q242" s="136">
        <v>1.0519099999999999</v>
      </c>
      <c r="R242" s="136">
        <f>Q242*H242</f>
        <v>6.3114599999999996E-3</v>
      </c>
      <c r="S242" s="136">
        <v>0</v>
      </c>
      <c r="T242" s="136">
        <f>S242*H242</f>
        <v>0</v>
      </c>
      <c r="U242" s="137" t="s">
        <v>19</v>
      </c>
      <c r="AR242" s="138" t="s">
        <v>172</v>
      </c>
      <c r="AT242" s="138" t="s">
        <v>167</v>
      </c>
      <c r="AU242" s="138" t="s">
        <v>173</v>
      </c>
      <c r="AY242" s="18" t="s">
        <v>164</v>
      </c>
      <c r="BE242" s="139">
        <f>IF(N242="základní",J242,0)</f>
        <v>0</v>
      </c>
      <c r="BF242" s="139">
        <f>IF(N242="snížená",J242,0)</f>
        <v>0</v>
      </c>
      <c r="BG242" s="139">
        <f>IF(N242="zákl. přenesená",J242,0)</f>
        <v>0</v>
      </c>
      <c r="BH242" s="139">
        <f>IF(N242="sníž. přenesená",J242,0)</f>
        <v>0</v>
      </c>
      <c r="BI242" s="139">
        <f>IF(N242="nulová",J242,0)</f>
        <v>0</v>
      </c>
      <c r="BJ242" s="18" t="s">
        <v>80</v>
      </c>
      <c r="BK242" s="139">
        <f>ROUND(I242*H242,1)</f>
        <v>0</v>
      </c>
      <c r="BL242" s="18" t="s">
        <v>172</v>
      </c>
      <c r="BM242" s="138" t="s">
        <v>367</v>
      </c>
    </row>
    <row r="243" spans="2:65" s="1" customFormat="1" ht="11.25">
      <c r="B243" s="33"/>
      <c r="D243" s="140" t="s">
        <v>175</v>
      </c>
      <c r="F243" s="141" t="s">
        <v>368</v>
      </c>
      <c r="I243" s="142"/>
      <c r="L243" s="33"/>
      <c r="M243" s="143"/>
      <c r="U243" s="54"/>
      <c r="AT243" s="18" t="s">
        <v>175</v>
      </c>
      <c r="AU243" s="18" t="s">
        <v>173</v>
      </c>
    </row>
    <row r="244" spans="2:65" s="12" customFormat="1" ht="11.25">
      <c r="B244" s="144"/>
      <c r="D244" s="145" t="s">
        <v>177</v>
      </c>
      <c r="E244" s="146" t="s">
        <v>19</v>
      </c>
      <c r="F244" s="147" t="s">
        <v>1297</v>
      </c>
      <c r="H244" s="148">
        <v>6.0000000000000001E-3</v>
      </c>
      <c r="I244" s="149"/>
      <c r="L244" s="144"/>
      <c r="M244" s="150"/>
      <c r="U244" s="151"/>
      <c r="AT244" s="146" t="s">
        <v>177</v>
      </c>
      <c r="AU244" s="146" t="s">
        <v>173</v>
      </c>
      <c r="AV244" s="12" t="s">
        <v>82</v>
      </c>
      <c r="AW244" s="12" t="s">
        <v>33</v>
      </c>
      <c r="AX244" s="12" t="s">
        <v>80</v>
      </c>
      <c r="AY244" s="146" t="s">
        <v>164</v>
      </c>
    </row>
    <row r="245" spans="2:65" s="11" customFormat="1" ht="22.9" customHeight="1">
      <c r="B245" s="115"/>
      <c r="D245" s="116" t="s">
        <v>71</v>
      </c>
      <c r="E245" s="125" t="s">
        <v>206</v>
      </c>
      <c r="F245" s="125" t="s">
        <v>370</v>
      </c>
      <c r="I245" s="118"/>
      <c r="J245" s="126">
        <f>BK245</f>
        <v>0</v>
      </c>
      <c r="L245" s="115"/>
      <c r="M245" s="120"/>
      <c r="P245" s="121">
        <f>P246+P299+P330+P351</f>
        <v>0</v>
      </c>
      <c r="R245" s="121">
        <f>R246+R299+R330+R351</f>
        <v>3.7709202099999999</v>
      </c>
      <c r="T245" s="121">
        <f>T246+T299+T330+T351</f>
        <v>9.5759999999999997E-4</v>
      </c>
      <c r="U245" s="122"/>
      <c r="AR245" s="116" t="s">
        <v>80</v>
      </c>
      <c r="AT245" s="123" t="s">
        <v>71</v>
      </c>
      <c r="AU245" s="123" t="s">
        <v>80</v>
      </c>
      <c r="AY245" s="116" t="s">
        <v>164</v>
      </c>
      <c r="BK245" s="124">
        <f>BK246+BK299+BK330+BK351</f>
        <v>0</v>
      </c>
    </row>
    <row r="246" spans="2:65" s="11" customFormat="1" ht="20.85" customHeight="1">
      <c r="B246" s="115"/>
      <c r="D246" s="116" t="s">
        <v>71</v>
      </c>
      <c r="E246" s="125" t="s">
        <v>371</v>
      </c>
      <c r="F246" s="125" t="s">
        <v>372</v>
      </c>
      <c r="I246" s="118"/>
      <c r="J246" s="126">
        <f>BK246</f>
        <v>0</v>
      </c>
      <c r="L246" s="115"/>
      <c r="M246" s="120"/>
      <c r="P246" s="121">
        <f>SUM(P247:P298)</f>
        <v>0</v>
      </c>
      <c r="R246" s="121">
        <f>SUM(R247:R298)</f>
        <v>0.48844057000000002</v>
      </c>
      <c r="T246" s="121">
        <f>SUM(T247:T298)</f>
        <v>9.4079999999999999E-4</v>
      </c>
      <c r="U246" s="122"/>
      <c r="AR246" s="116" t="s">
        <v>80</v>
      </c>
      <c r="AT246" s="123" t="s">
        <v>71</v>
      </c>
      <c r="AU246" s="123" t="s">
        <v>82</v>
      </c>
      <c r="AY246" s="116" t="s">
        <v>164</v>
      </c>
      <c r="BK246" s="124">
        <f>SUM(BK247:BK298)</f>
        <v>0</v>
      </c>
    </row>
    <row r="247" spans="2:65" s="1" customFormat="1" ht="16.5" customHeight="1">
      <c r="B247" s="33"/>
      <c r="C247" s="127" t="s">
        <v>403</v>
      </c>
      <c r="D247" s="127" t="s">
        <v>167</v>
      </c>
      <c r="E247" s="128" t="s">
        <v>374</v>
      </c>
      <c r="F247" s="129" t="s">
        <v>375</v>
      </c>
      <c r="G247" s="130" t="s">
        <v>170</v>
      </c>
      <c r="H247" s="131">
        <v>60.758000000000003</v>
      </c>
      <c r="I247" s="132"/>
      <c r="J247" s="133">
        <f>ROUND(I247*H247,1)</f>
        <v>0</v>
      </c>
      <c r="K247" s="129" t="s">
        <v>171</v>
      </c>
      <c r="L247" s="33"/>
      <c r="M247" s="134" t="s">
        <v>19</v>
      </c>
      <c r="N247" s="135" t="s">
        <v>43</v>
      </c>
      <c r="P247" s="136">
        <f>O247*H247</f>
        <v>0</v>
      </c>
      <c r="Q247" s="136">
        <v>2.5999999999999998E-4</v>
      </c>
      <c r="R247" s="136">
        <f>Q247*H247</f>
        <v>1.5797079999999998E-2</v>
      </c>
      <c r="S247" s="136">
        <v>0</v>
      </c>
      <c r="T247" s="136">
        <f>S247*H247</f>
        <v>0</v>
      </c>
      <c r="U247" s="137" t="s">
        <v>19</v>
      </c>
      <c r="AR247" s="138" t="s">
        <v>172</v>
      </c>
      <c r="AT247" s="138" t="s">
        <v>167</v>
      </c>
      <c r="AU247" s="138" t="s">
        <v>173</v>
      </c>
      <c r="AY247" s="18" t="s">
        <v>164</v>
      </c>
      <c r="BE247" s="139">
        <f>IF(N247="základní",J247,0)</f>
        <v>0</v>
      </c>
      <c r="BF247" s="139">
        <f>IF(N247="snížená",J247,0)</f>
        <v>0</v>
      </c>
      <c r="BG247" s="139">
        <f>IF(N247="zákl. přenesená",J247,0)</f>
        <v>0</v>
      </c>
      <c r="BH247" s="139">
        <f>IF(N247="sníž. přenesená",J247,0)</f>
        <v>0</v>
      </c>
      <c r="BI247" s="139">
        <f>IF(N247="nulová",J247,0)</f>
        <v>0</v>
      </c>
      <c r="BJ247" s="18" t="s">
        <v>80</v>
      </c>
      <c r="BK247" s="139">
        <f>ROUND(I247*H247,1)</f>
        <v>0</v>
      </c>
      <c r="BL247" s="18" t="s">
        <v>172</v>
      </c>
      <c r="BM247" s="138" t="s">
        <v>376</v>
      </c>
    </row>
    <row r="248" spans="2:65" s="1" customFormat="1" ht="11.25">
      <c r="B248" s="33"/>
      <c r="D248" s="140" t="s">
        <v>175</v>
      </c>
      <c r="F248" s="141" t="s">
        <v>377</v>
      </c>
      <c r="I248" s="142"/>
      <c r="L248" s="33"/>
      <c r="M248" s="143"/>
      <c r="U248" s="54"/>
      <c r="AT248" s="18" t="s">
        <v>175</v>
      </c>
      <c r="AU248" s="18" t="s">
        <v>173</v>
      </c>
    </row>
    <row r="249" spans="2:65" s="12" customFormat="1" ht="11.25">
      <c r="B249" s="144"/>
      <c r="D249" s="145" t="s">
        <v>177</v>
      </c>
      <c r="E249" s="146" t="s">
        <v>19</v>
      </c>
      <c r="F249" s="147" t="s">
        <v>1298</v>
      </c>
      <c r="H249" s="148">
        <v>61.26</v>
      </c>
      <c r="I249" s="149"/>
      <c r="L249" s="144"/>
      <c r="M249" s="150"/>
      <c r="U249" s="151"/>
      <c r="AT249" s="146" t="s">
        <v>177</v>
      </c>
      <c r="AU249" s="146" t="s">
        <v>173</v>
      </c>
      <c r="AV249" s="12" t="s">
        <v>82</v>
      </c>
      <c r="AW249" s="12" t="s">
        <v>33</v>
      </c>
      <c r="AX249" s="12" t="s">
        <v>72</v>
      </c>
      <c r="AY249" s="146" t="s">
        <v>164</v>
      </c>
    </row>
    <row r="250" spans="2:65" s="12" customFormat="1" ht="11.25">
      <c r="B250" s="144"/>
      <c r="D250" s="145" t="s">
        <v>177</v>
      </c>
      <c r="E250" s="146" t="s">
        <v>19</v>
      </c>
      <c r="F250" s="147" t="s">
        <v>1299</v>
      </c>
      <c r="H250" s="148">
        <v>-11.422000000000001</v>
      </c>
      <c r="I250" s="149"/>
      <c r="L250" s="144"/>
      <c r="M250" s="150"/>
      <c r="U250" s="151"/>
      <c r="AT250" s="146" t="s">
        <v>177</v>
      </c>
      <c r="AU250" s="146" t="s">
        <v>173</v>
      </c>
      <c r="AV250" s="12" t="s">
        <v>82</v>
      </c>
      <c r="AW250" s="12" t="s">
        <v>33</v>
      </c>
      <c r="AX250" s="12" t="s">
        <v>72</v>
      </c>
      <c r="AY250" s="146" t="s">
        <v>164</v>
      </c>
    </row>
    <row r="251" spans="2:65" s="12" customFormat="1" ht="11.25">
      <c r="B251" s="144"/>
      <c r="D251" s="145" t="s">
        <v>177</v>
      </c>
      <c r="E251" s="146" t="s">
        <v>19</v>
      </c>
      <c r="F251" s="147" t="s">
        <v>380</v>
      </c>
      <c r="H251" s="148">
        <v>0.54</v>
      </c>
      <c r="I251" s="149"/>
      <c r="L251" s="144"/>
      <c r="M251" s="150"/>
      <c r="U251" s="151"/>
      <c r="AT251" s="146" t="s">
        <v>177</v>
      </c>
      <c r="AU251" s="146" t="s">
        <v>173</v>
      </c>
      <c r="AV251" s="12" t="s">
        <v>82</v>
      </c>
      <c r="AW251" s="12" t="s">
        <v>33</v>
      </c>
      <c r="AX251" s="12" t="s">
        <v>72</v>
      </c>
      <c r="AY251" s="146" t="s">
        <v>164</v>
      </c>
    </row>
    <row r="252" spans="2:65" s="14" customFormat="1" ht="11.25">
      <c r="B252" s="169"/>
      <c r="D252" s="145" t="s">
        <v>177</v>
      </c>
      <c r="E252" s="170" t="s">
        <v>19</v>
      </c>
      <c r="F252" s="171" t="s">
        <v>381</v>
      </c>
      <c r="H252" s="172">
        <v>50.377999999999993</v>
      </c>
      <c r="I252" s="173"/>
      <c r="L252" s="169"/>
      <c r="M252" s="174"/>
      <c r="U252" s="175"/>
      <c r="AT252" s="170" t="s">
        <v>177</v>
      </c>
      <c r="AU252" s="170" t="s">
        <v>173</v>
      </c>
      <c r="AV252" s="14" t="s">
        <v>173</v>
      </c>
      <c r="AW252" s="14" t="s">
        <v>33</v>
      </c>
      <c r="AX252" s="14" t="s">
        <v>72</v>
      </c>
      <c r="AY252" s="170" t="s">
        <v>164</v>
      </c>
    </row>
    <row r="253" spans="2:65" s="12" customFormat="1" ht="11.25">
      <c r="B253" s="144"/>
      <c r="D253" s="145" t="s">
        <v>177</v>
      </c>
      <c r="E253" s="146" t="s">
        <v>19</v>
      </c>
      <c r="F253" s="147" t="s">
        <v>1300</v>
      </c>
      <c r="H253" s="148">
        <v>6</v>
      </c>
      <c r="I253" s="149"/>
      <c r="L253" s="144"/>
      <c r="M253" s="150"/>
      <c r="U253" s="151"/>
      <c r="AT253" s="146" t="s">
        <v>177</v>
      </c>
      <c r="AU253" s="146" t="s">
        <v>173</v>
      </c>
      <c r="AV253" s="12" t="s">
        <v>82</v>
      </c>
      <c r="AW253" s="12" t="s">
        <v>33</v>
      </c>
      <c r="AX253" s="12" t="s">
        <v>72</v>
      </c>
      <c r="AY253" s="146" t="s">
        <v>164</v>
      </c>
    </row>
    <row r="254" spans="2:65" s="12" customFormat="1" ht="11.25">
      <c r="B254" s="144"/>
      <c r="D254" s="145" t="s">
        <v>177</v>
      </c>
      <c r="E254" s="146" t="s">
        <v>19</v>
      </c>
      <c r="F254" s="147" t="s">
        <v>1301</v>
      </c>
      <c r="H254" s="148">
        <v>0.78</v>
      </c>
      <c r="I254" s="149"/>
      <c r="L254" s="144"/>
      <c r="M254" s="150"/>
      <c r="U254" s="151"/>
      <c r="AT254" s="146" t="s">
        <v>177</v>
      </c>
      <c r="AU254" s="146" t="s">
        <v>173</v>
      </c>
      <c r="AV254" s="12" t="s">
        <v>82</v>
      </c>
      <c r="AW254" s="12" t="s">
        <v>33</v>
      </c>
      <c r="AX254" s="12" t="s">
        <v>72</v>
      </c>
      <c r="AY254" s="146" t="s">
        <v>164</v>
      </c>
    </row>
    <row r="255" spans="2:65" s="12" customFormat="1" ht="11.25">
      <c r="B255" s="144"/>
      <c r="D255" s="145" t="s">
        <v>177</v>
      </c>
      <c r="E255" s="146" t="s">
        <v>19</v>
      </c>
      <c r="F255" s="147" t="s">
        <v>1302</v>
      </c>
      <c r="H255" s="148">
        <v>-0.24</v>
      </c>
      <c r="I255" s="149"/>
      <c r="L255" s="144"/>
      <c r="M255" s="150"/>
      <c r="U255" s="151"/>
      <c r="AT255" s="146" t="s">
        <v>177</v>
      </c>
      <c r="AU255" s="146" t="s">
        <v>173</v>
      </c>
      <c r="AV255" s="12" t="s">
        <v>82</v>
      </c>
      <c r="AW255" s="12" t="s">
        <v>33</v>
      </c>
      <c r="AX255" s="12" t="s">
        <v>72</v>
      </c>
      <c r="AY255" s="146" t="s">
        <v>164</v>
      </c>
    </row>
    <row r="256" spans="2:65" s="12" customFormat="1" ht="11.25">
      <c r="B256" s="144"/>
      <c r="D256" s="145" t="s">
        <v>177</v>
      </c>
      <c r="E256" s="146" t="s">
        <v>19</v>
      </c>
      <c r="F256" s="147" t="s">
        <v>1303</v>
      </c>
      <c r="H256" s="148">
        <v>0.24</v>
      </c>
      <c r="I256" s="149"/>
      <c r="L256" s="144"/>
      <c r="M256" s="150"/>
      <c r="U256" s="151"/>
      <c r="AT256" s="146" t="s">
        <v>177</v>
      </c>
      <c r="AU256" s="146" t="s">
        <v>173</v>
      </c>
      <c r="AV256" s="12" t="s">
        <v>82</v>
      </c>
      <c r="AW256" s="12" t="s">
        <v>33</v>
      </c>
      <c r="AX256" s="12" t="s">
        <v>72</v>
      </c>
      <c r="AY256" s="146" t="s">
        <v>164</v>
      </c>
    </row>
    <row r="257" spans="2:65" s="14" customFormat="1" ht="11.25">
      <c r="B257" s="169"/>
      <c r="D257" s="145" t="s">
        <v>177</v>
      </c>
      <c r="E257" s="170" t="s">
        <v>19</v>
      </c>
      <c r="F257" s="171" t="s">
        <v>1304</v>
      </c>
      <c r="H257" s="172">
        <v>6.78</v>
      </c>
      <c r="I257" s="173"/>
      <c r="L257" s="169"/>
      <c r="M257" s="174"/>
      <c r="U257" s="175"/>
      <c r="AT257" s="170" t="s">
        <v>177</v>
      </c>
      <c r="AU257" s="170" t="s">
        <v>173</v>
      </c>
      <c r="AV257" s="14" t="s">
        <v>173</v>
      </c>
      <c r="AW257" s="14" t="s">
        <v>33</v>
      </c>
      <c r="AX257" s="14" t="s">
        <v>72</v>
      </c>
      <c r="AY257" s="170" t="s">
        <v>164</v>
      </c>
    </row>
    <row r="258" spans="2:65" s="12" customFormat="1" ht="11.25">
      <c r="B258" s="144"/>
      <c r="D258" s="145" t="s">
        <v>177</v>
      </c>
      <c r="E258" s="146" t="s">
        <v>19</v>
      </c>
      <c r="F258" s="147" t="s">
        <v>1305</v>
      </c>
      <c r="H258" s="148">
        <v>3.6</v>
      </c>
      <c r="I258" s="149"/>
      <c r="L258" s="144"/>
      <c r="M258" s="150"/>
      <c r="U258" s="151"/>
      <c r="AT258" s="146" t="s">
        <v>177</v>
      </c>
      <c r="AU258" s="146" t="s">
        <v>173</v>
      </c>
      <c r="AV258" s="12" t="s">
        <v>82</v>
      </c>
      <c r="AW258" s="12" t="s">
        <v>33</v>
      </c>
      <c r="AX258" s="12" t="s">
        <v>72</v>
      </c>
      <c r="AY258" s="146" t="s">
        <v>164</v>
      </c>
    </row>
    <row r="259" spans="2:65" s="14" customFormat="1" ht="11.25">
      <c r="B259" s="169"/>
      <c r="D259" s="145" t="s">
        <v>177</v>
      </c>
      <c r="E259" s="170" t="s">
        <v>19</v>
      </c>
      <c r="F259" s="171" t="s">
        <v>1306</v>
      </c>
      <c r="H259" s="172">
        <v>3.6</v>
      </c>
      <c r="I259" s="173"/>
      <c r="L259" s="169"/>
      <c r="M259" s="174"/>
      <c r="U259" s="175"/>
      <c r="AT259" s="170" t="s">
        <v>177</v>
      </c>
      <c r="AU259" s="170" t="s">
        <v>173</v>
      </c>
      <c r="AV259" s="14" t="s">
        <v>173</v>
      </c>
      <c r="AW259" s="14" t="s">
        <v>33</v>
      </c>
      <c r="AX259" s="14" t="s">
        <v>72</v>
      </c>
      <c r="AY259" s="170" t="s">
        <v>164</v>
      </c>
    </row>
    <row r="260" spans="2:65" s="13" customFormat="1" ht="11.25">
      <c r="B260" s="162"/>
      <c r="D260" s="145" t="s">
        <v>177</v>
      </c>
      <c r="E260" s="163" t="s">
        <v>19</v>
      </c>
      <c r="F260" s="164" t="s">
        <v>241</v>
      </c>
      <c r="H260" s="165">
        <v>60.757999999999996</v>
      </c>
      <c r="I260" s="166"/>
      <c r="L260" s="162"/>
      <c r="M260" s="167"/>
      <c r="U260" s="168"/>
      <c r="AT260" s="163" t="s">
        <v>177</v>
      </c>
      <c r="AU260" s="163" t="s">
        <v>173</v>
      </c>
      <c r="AV260" s="13" t="s">
        <v>172</v>
      </c>
      <c r="AW260" s="13" t="s">
        <v>33</v>
      </c>
      <c r="AX260" s="13" t="s">
        <v>80</v>
      </c>
      <c r="AY260" s="163" t="s">
        <v>164</v>
      </c>
    </row>
    <row r="261" spans="2:65" s="1" customFormat="1" ht="24.2" customHeight="1">
      <c r="B261" s="33"/>
      <c r="C261" s="127" t="s">
        <v>411</v>
      </c>
      <c r="D261" s="127" t="s">
        <v>167</v>
      </c>
      <c r="E261" s="128" t="s">
        <v>384</v>
      </c>
      <c r="F261" s="129" t="s">
        <v>385</v>
      </c>
      <c r="G261" s="130" t="s">
        <v>170</v>
      </c>
      <c r="H261" s="131">
        <v>60.758000000000003</v>
      </c>
      <c r="I261" s="132"/>
      <c r="J261" s="133">
        <f>ROUND(I261*H261,1)</f>
        <v>0</v>
      </c>
      <c r="K261" s="129" t="s">
        <v>171</v>
      </c>
      <c r="L261" s="33"/>
      <c r="M261" s="134" t="s">
        <v>19</v>
      </c>
      <c r="N261" s="135" t="s">
        <v>43</v>
      </c>
      <c r="P261" s="136">
        <f>O261*H261</f>
        <v>0</v>
      </c>
      <c r="Q261" s="136">
        <v>4.3800000000000002E-3</v>
      </c>
      <c r="R261" s="136">
        <f>Q261*H261</f>
        <v>0.26612004</v>
      </c>
      <c r="S261" s="136">
        <v>0</v>
      </c>
      <c r="T261" s="136">
        <f>S261*H261</f>
        <v>0</v>
      </c>
      <c r="U261" s="137" t="s">
        <v>19</v>
      </c>
      <c r="AR261" s="138" t="s">
        <v>172</v>
      </c>
      <c r="AT261" s="138" t="s">
        <v>167</v>
      </c>
      <c r="AU261" s="138" t="s">
        <v>173</v>
      </c>
      <c r="AY261" s="18" t="s">
        <v>164</v>
      </c>
      <c r="BE261" s="139">
        <f>IF(N261="základní",J261,0)</f>
        <v>0</v>
      </c>
      <c r="BF261" s="139">
        <f>IF(N261="snížená",J261,0)</f>
        <v>0</v>
      </c>
      <c r="BG261" s="139">
        <f>IF(N261="zákl. přenesená",J261,0)</f>
        <v>0</v>
      </c>
      <c r="BH261" s="139">
        <f>IF(N261="sníž. přenesená",J261,0)</f>
        <v>0</v>
      </c>
      <c r="BI261" s="139">
        <f>IF(N261="nulová",J261,0)</f>
        <v>0</v>
      </c>
      <c r="BJ261" s="18" t="s">
        <v>80</v>
      </c>
      <c r="BK261" s="139">
        <f>ROUND(I261*H261,1)</f>
        <v>0</v>
      </c>
      <c r="BL261" s="18" t="s">
        <v>172</v>
      </c>
      <c r="BM261" s="138" t="s">
        <v>386</v>
      </c>
    </row>
    <row r="262" spans="2:65" s="1" customFormat="1" ht="11.25">
      <c r="B262" s="33"/>
      <c r="D262" s="140" t="s">
        <v>175</v>
      </c>
      <c r="F262" s="141" t="s">
        <v>387</v>
      </c>
      <c r="I262" s="142"/>
      <c r="L262" s="33"/>
      <c r="M262" s="143"/>
      <c r="U262" s="54"/>
      <c r="AT262" s="18" t="s">
        <v>175</v>
      </c>
      <c r="AU262" s="18" t="s">
        <v>173</v>
      </c>
    </row>
    <row r="263" spans="2:65" s="12" customFormat="1" ht="11.25">
      <c r="B263" s="144"/>
      <c r="D263" s="145" t="s">
        <v>177</v>
      </c>
      <c r="E263" s="146" t="s">
        <v>19</v>
      </c>
      <c r="F263" s="147" t="s">
        <v>1298</v>
      </c>
      <c r="H263" s="148">
        <v>61.26</v>
      </c>
      <c r="I263" s="149"/>
      <c r="L263" s="144"/>
      <c r="M263" s="150"/>
      <c r="U263" s="151"/>
      <c r="AT263" s="146" t="s">
        <v>177</v>
      </c>
      <c r="AU263" s="146" t="s">
        <v>173</v>
      </c>
      <c r="AV263" s="12" t="s">
        <v>82</v>
      </c>
      <c r="AW263" s="12" t="s">
        <v>33</v>
      </c>
      <c r="AX263" s="12" t="s">
        <v>72</v>
      </c>
      <c r="AY263" s="146" t="s">
        <v>164</v>
      </c>
    </row>
    <row r="264" spans="2:65" s="12" customFormat="1" ht="11.25">
      <c r="B264" s="144"/>
      <c r="D264" s="145" t="s">
        <v>177</v>
      </c>
      <c r="E264" s="146" t="s">
        <v>19</v>
      </c>
      <c r="F264" s="147" t="s">
        <v>1299</v>
      </c>
      <c r="H264" s="148">
        <v>-11.422000000000001</v>
      </c>
      <c r="I264" s="149"/>
      <c r="L264" s="144"/>
      <c r="M264" s="150"/>
      <c r="U264" s="151"/>
      <c r="AT264" s="146" t="s">
        <v>177</v>
      </c>
      <c r="AU264" s="146" t="s">
        <v>173</v>
      </c>
      <c r="AV264" s="12" t="s">
        <v>82</v>
      </c>
      <c r="AW264" s="12" t="s">
        <v>33</v>
      </c>
      <c r="AX264" s="12" t="s">
        <v>72</v>
      </c>
      <c r="AY264" s="146" t="s">
        <v>164</v>
      </c>
    </row>
    <row r="265" spans="2:65" s="12" customFormat="1" ht="11.25">
      <c r="B265" s="144"/>
      <c r="D265" s="145" t="s">
        <v>177</v>
      </c>
      <c r="E265" s="146" t="s">
        <v>19</v>
      </c>
      <c r="F265" s="147" t="s">
        <v>380</v>
      </c>
      <c r="H265" s="148">
        <v>0.54</v>
      </c>
      <c r="I265" s="149"/>
      <c r="L265" s="144"/>
      <c r="M265" s="150"/>
      <c r="U265" s="151"/>
      <c r="AT265" s="146" t="s">
        <v>177</v>
      </c>
      <c r="AU265" s="146" t="s">
        <v>173</v>
      </c>
      <c r="AV265" s="12" t="s">
        <v>82</v>
      </c>
      <c r="AW265" s="12" t="s">
        <v>33</v>
      </c>
      <c r="AX265" s="12" t="s">
        <v>72</v>
      </c>
      <c r="AY265" s="146" t="s">
        <v>164</v>
      </c>
    </row>
    <row r="266" spans="2:65" s="14" customFormat="1" ht="11.25">
      <c r="B266" s="169"/>
      <c r="D266" s="145" t="s">
        <v>177</v>
      </c>
      <c r="E266" s="170" t="s">
        <v>19</v>
      </c>
      <c r="F266" s="171" t="s">
        <v>381</v>
      </c>
      <c r="H266" s="172">
        <v>50.377999999999993</v>
      </c>
      <c r="I266" s="173"/>
      <c r="L266" s="169"/>
      <c r="M266" s="174"/>
      <c r="U266" s="175"/>
      <c r="AT266" s="170" t="s">
        <v>177</v>
      </c>
      <c r="AU266" s="170" t="s">
        <v>173</v>
      </c>
      <c r="AV266" s="14" t="s">
        <v>173</v>
      </c>
      <c r="AW266" s="14" t="s">
        <v>33</v>
      </c>
      <c r="AX266" s="14" t="s">
        <v>72</v>
      </c>
      <c r="AY266" s="170" t="s">
        <v>164</v>
      </c>
    </row>
    <row r="267" spans="2:65" s="12" customFormat="1" ht="11.25">
      <c r="B267" s="144"/>
      <c r="D267" s="145" t="s">
        <v>177</v>
      </c>
      <c r="E267" s="146" t="s">
        <v>19</v>
      </c>
      <c r="F267" s="147" t="s">
        <v>1300</v>
      </c>
      <c r="H267" s="148">
        <v>6</v>
      </c>
      <c r="I267" s="149"/>
      <c r="L267" s="144"/>
      <c r="M267" s="150"/>
      <c r="U267" s="151"/>
      <c r="AT267" s="146" t="s">
        <v>177</v>
      </c>
      <c r="AU267" s="146" t="s">
        <v>173</v>
      </c>
      <c r="AV267" s="12" t="s">
        <v>82</v>
      </c>
      <c r="AW267" s="12" t="s">
        <v>33</v>
      </c>
      <c r="AX267" s="12" t="s">
        <v>72</v>
      </c>
      <c r="AY267" s="146" t="s">
        <v>164</v>
      </c>
    </row>
    <row r="268" spans="2:65" s="12" customFormat="1" ht="11.25">
      <c r="B268" s="144"/>
      <c r="D268" s="145" t="s">
        <v>177</v>
      </c>
      <c r="E268" s="146" t="s">
        <v>19</v>
      </c>
      <c r="F268" s="147" t="s">
        <v>1301</v>
      </c>
      <c r="H268" s="148">
        <v>0.78</v>
      </c>
      <c r="I268" s="149"/>
      <c r="L268" s="144"/>
      <c r="M268" s="150"/>
      <c r="U268" s="151"/>
      <c r="AT268" s="146" t="s">
        <v>177</v>
      </c>
      <c r="AU268" s="146" t="s">
        <v>173</v>
      </c>
      <c r="AV268" s="12" t="s">
        <v>82</v>
      </c>
      <c r="AW268" s="12" t="s">
        <v>33</v>
      </c>
      <c r="AX268" s="12" t="s">
        <v>72</v>
      </c>
      <c r="AY268" s="146" t="s">
        <v>164</v>
      </c>
    </row>
    <row r="269" spans="2:65" s="12" customFormat="1" ht="11.25">
      <c r="B269" s="144"/>
      <c r="D269" s="145" t="s">
        <v>177</v>
      </c>
      <c r="E269" s="146" t="s">
        <v>19</v>
      </c>
      <c r="F269" s="147" t="s">
        <v>1302</v>
      </c>
      <c r="H269" s="148">
        <v>-0.24</v>
      </c>
      <c r="I269" s="149"/>
      <c r="L269" s="144"/>
      <c r="M269" s="150"/>
      <c r="U269" s="151"/>
      <c r="AT269" s="146" t="s">
        <v>177</v>
      </c>
      <c r="AU269" s="146" t="s">
        <v>173</v>
      </c>
      <c r="AV269" s="12" t="s">
        <v>82</v>
      </c>
      <c r="AW269" s="12" t="s">
        <v>33</v>
      </c>
      <c r="AX269" s="12" t="s">
        <v>72</v>
      </c>
      <c r="AY269" s="146" t="s">
        <v>164</v>
      </c>
    </row>
    <row r="270" spans="2:65" s="12" customFormat="1" ht="11.25">
      <c r="B270" s="144"/>
      <c r="D270" s="145" t="s">
        <v>177</v>
      </c>
      <c r="E270" s="146" t="s">
        <v>19</v>
      </c>
      <c r="F270" s="147" t="s">
        <v>1303</v>
      </c>
      <c r="H270" s="148">
        <v>0.24</v>
      </c>
      <c r="I270" s="149"/>
      <c r="L270" s="144"/>
      <c r="M270" s="150"/>
      <c r="U270" s="151"/>
      <c r="AT270" s="146" t="s">
        <v>177</v>
      </c>
      <c r="AU270" s="146" t="s">
        <v>173</v>
      </c>
      <c r="AV270" s="12" t="s">
        <v>82</v>
      </c>
      <c r="AW270" s="12" t="s">
        <v>33</v>
      </c>
      <c r="AX270" s="12" t="s">
        <v>72</v>
      </c>
      <c r="AY270" s="146" t="s">
        <v>164</v>
      </c>
    </row>
    <row r="271" spans="2:65" s="14" customFormat="1" ht="11.25">
      <c r="B271" s="169"/>
      <c r="D271" s="145" t="s">
        <v>177</v>
      </c>
      <c r="E271" s="170" t="s">
        <v>19</v>
      </c>
      <c r="F271" s="171" t="s">
        <v>1304</v>
      </c>
      <c r="H271" s="172">
        <v>6.78</v>
      </c>
      <c r="I271" s="173"/>
      <c r="L271" s="169"/>
      <c r="M271" s="174"/>
      <c r="U271" s="175"/>
      <c r="AT271" s="170" t="s">
        <v>177</v>
      </c>
      <c r="AU271" s="170" t="s">
        <v>173</v>
      </c>
      <c r="AV271" s="14" t="s">
        <v>173</v>
      </c>
      <c r="AW271" s="14" t="s">
        <v>33</v>
      </c>
      <c r="AX271" s="14" t="s">
        <v>72</v>
      </c>
      <c r="AY271" s="170" t="s">
        <v>164</v>
      </c>
    </row>
    <row r="272" spans="2:65" s="12" customFormat="1" ht="11.25">
      <c r="B272" s="144"/>
      <c r="D272" s="145" t="s">
        <v>177</v>
      </c>
      <c r="E272" s="146" t="s">
        <v>19</v>
      </c>
      <c r="F272" s="147" t="s">
        <v>1305</v>
      </c>
      <c r="H272" s="148">
        <v>3.6</v>
      </c>
      <c r="I272" s="149"/>
      <c r="L272" s="144"/>
      <c r="M272" s="150"/>
      <c r="U272" s="151"/>
      <c r="AT272" s="146" t="s">
        <v>177</v>
      </c>
      <c r="AU272" s="146" t="s">
        <v>173</v>
      </c>
      <c r="AV272" s="12" t="s">
        <v>82</v>
      </c>
      <c r="AW272" s="12" t="s">
        <v>33</v>
      </c>
      <c r="AX272" s="12" t="s">
        <v>72</v>
      </c>
      <c r="AY272" s="146" t="s">
        <v>164</v>
      </c>
    </row>
    <row r="273" spans="2:65" s="14" customFormat="1" ht="11.25">
      <c r="B273" s="169"/>
      <c r="D273" s="145" t="s">
        <v>177</v>
      </c>
      <c r="E273" s="170" t="s">
        <v>19</v>
      </c>
      <c r="F273" s="171" t="s">
        <v>1306</v>
      </c>
      <c r="H273" s="172">
        <v>3.6</v>
      </c>
      <c r="I273" s="173"/>
      <c r="L273" s="169"/>
      <c r="M273" s="174"/>
      <c r="U273" s="175"/>
      <c r="AT273" s="170" t="s">
        <v>177</v>
      </c>
      <c r="AU273" s="170" t="s">
        <v>173</v>
      </c>
      <c r="AV273" s="14" t="s">
        <v>173</v>
      </c>
      <c r="AW273" s="14" t="s">
        <v>33</v>
      </c>
      <c r="AX273" s="14" t="s">
        <v>72</v>
      </c>
      <c r="AY273" s="170" t="s">
        <v>164</v>
      </c>
    </row>
    <row r="274" spans="2:65" s="13" customFormat="1" ht="11.25">
      <c r="B274" s="162"/>
      <c r="D274" s="145" t="s">
        <v>177</v>
      </c>
      <c r="E274" s="163" t="s">
        <v>19</v>
      </c>
      <c r="F274" s="164" t="s">
        <v>241</v>
      </c>
      <c r="H274" s="165">
        <v>60.757999999999996</v>
      </c>
      <c r="I274" s="166"/>
      <c r="L274" s="162"/>
      <c r="M274" s="167"/>
      <c r="U274" s="168"/>
      <c r="AT274" s="163" t="s">
        <v>177</v>
      </c>
      <c r="AU274" s="163" t="s">
        <v>173</v>
      </c>
      <c r="AV274" s="13" t="s">
        <v>172</v>
      </c>
      <c r="AW274" s="13" t="s">
        <v>33</v>
      </c>
      <c r="AX274" s="13" t="s">
        <v>80</v>
      </c>
      <c r="AY274" s="163" t="s">
        <v>164</v>
      </c>
    </row>
    <row r="275" spans="2:65" s="1" customFormat="1" ht="21.75" customHeight="1">
      <c r="B275" s="33"/>
      <c r="C275" s="127" t="s">
        <v>418</v>
      </c>
      <c r="D275" s="127" t="s">
        <v>167</v>
      </c>
      <c r="E275" s="128" t="s">
        <v>389</v>
      </c>
      <c r="F275" s="129" t="s">
        <v>390</v>
      </c>
      <c r="G275" s="130" t="s">
        <v>170</v>
      </c>
      <c r="H275" s="131">
        <v>6.0250000000000004</v>
      </c>
      <c r="I275" s="132"/>
      <c r="J275" s="133">
        <f>ROUND(I275*H275,1)</f>
        <v>0</v>
      </c>
      <c r="K275" s="129" t="s">
        <v>171</v>
      </c>
      <c r="L275" s="33"/>
      <c r="M275" s="134" t="s">
        <v>19</v>
      </c>
      <c r="N275" s="135" t="s">
        <v>43</v>
      </c>
      <c r="P275" s="136">
        <f>O275*H275</f>
        <v>0</v>
      </c>
      <c r="Q275" s="136">
        <v>1.0499999999999999E-3</v>
      </c>
      <c r="R275" s="136">
        <f>Q275*H275</f>
        <v>6.3262500000000003E-3</v>
      </c>
      <c r="S275" s="136">
        <v>0</v>
      </c>
      <c r="T275" s="136">
        <f>S275*H275</f>
        <v>0</v>
      </c>
      <c r="U275" s="137" t="s">
        <v>19</v>
      </c>
      <c r="AR275" s="138" t="s">
        <v>172</v>
      </c>
      <c r="AT275" s="138" t="s">
        <v>167</v>
      </c>
      <c r="AU275" s="138" t="s">
        <v>173</v>
      </c>
      <c r="AY275" s="18" t="s">
        <v>164</v>
      </c>
      <c r="BE275" s="139">
        <f>IF(N275="základní",J275,0)</f>
        <v>0</v>
      </c>
      <c r="BF275" s="139">
        <f>IF(N275="snížená",J275,0)</f>
        <v>0</v>
      </c>
      <c r="BG275" s="139">
        <f>IF(N275="zákl. přenesená",J275,0)</f>
        <v>0</v>
      </c>
      <c r="BH275" s="139">
        <f>IF(N275="sníž. přenesená",J275,0)</f>
        <v>0</v>
      </c>
      <c r="BI275" s="139">
        <f>IF(N275="nulová",J275,0)</f>
        <v>0</v>
      </c>
      <c r="BJ275" s="18" t="s">
        <v>80</v>
      </c>
      <c r="BK275" s="139">
        <f>ROUND(I275*H275,1)</f>
        <v>0</v>
      </c>
      <c r="BL275" s="18" t="s">
        <v>172</v>
      </c>
      <c r="BM275" s="138" t="s">
        <v>391</v>
      </c>
    </row>
    <row r="276" spans="2:65" s="1" customFormat="1" ht="11.25">
      <c r="B276" s="33"/>
      <c r="D276" s="140" t="s">
        <v>175</v>
      </c>
      <c r="F276" s="141" t="s">
        <v>392</v>
      </c>
      <c r="I276" s="142"/>
      <c r="L276" s="33"/>
      <c r="M276" s="143"/>
      <c r="U276" s="54"/>
      <c r="AT276" s="18" t="s">
        <v>175</v>
      </c>
      <c r="AU276" s="18" t="s">
        <v>173</v>
      </c>
    </row>
    <row r="277" spans="2:65" s="12" customFormat="1" ht="11.25">
      <c r="B277" s="144"/>
      <c r="D277" s="145" t="s">
        <v>177</v>
      </c>
      <c r="E277" s="146" t="s">
        <v>19</v>
      </c>
      <c r="F277" s="147" t="s">
        <v>1307</v>
      </c>
      <c r="H277" s="148">
        <v>9.9</v>
      </c>
      <c r="I277" s="149"/>
      <c r="L277" s="144"/>
      <c r="M277" s="150"/>
      <c r="U277" s="151"/>
      <c r="AT277" s="146" t="s">
        <v>177</v>
      </c>
      <c r="AU277" s="146" t="s">
        <v>173</v>
      </c>
      <c r="AV277" s="12" t="s">
        <v>82</v>
      </c>
      <c r="AW277" s="12" t="s">
        <v>33</v>
      </c>
      <c r="AX277" s="12" t="s">
        <v>72</v>
      </c>
      <c r="AY277" s="146" t="s">
        <v>164</v>
      </c>
    </row>
    <row r="278" spans="2:65" s="12" customFormat="1" ht="11.25">
      <c r="B278" s="144"/>
      <c r="D278" s="145" t="s">
        <v>177</v>
      </c>
      <c r="E278" s="146" t="s">
        <v>19</v>
      </c>
      <c r="F278" s="147" t="s">
        <v>1308</v>
      </c>
      <c r="H278" s="148">
        <v>-3.875</v>
      </c>
      <c r="I278" s="149"/>
      <c r="L278" s="144"/>
      <c r="M278" s="150"/>
      <c r="U278" s="151"/>
      <c r="AT278" s="146" t="s">
        <v>177</v>
      </c>
      <c r="AU278" s="146" t="s">
        <v>173</v>
      </c>
      <c r="AV278" s="12" t="s">
        <v>82</v>
      </c>
      <c r="AW278" s="12" t="s">
        <v>33</v>
      </c>
      <c r="AX278" s="12" t="s">
        <v>72</v>
      </c>
      <c r="AY278" s="146" t="s">
        <v>164</v>
      </c>
    </row>
    <row r="279" spans="2:65" s="13" customFormat="1" ht="11.25">
      <c r="B279" s="162"/>
      <c r="D279" s="145" t="s">
        <v>177</v>
      </c>
      <c r="E279" s="163" t="s">
        <v>19</v>
      </c>
      <c r="F279" s="164" t="s">
        <v>1309</v>
      </c>
      <c r="H279" s="165">
        <v>6.0250000000000004</v>
      </c>
      <c r="I279" s="166"/>
      <c r="L279" s="162"/>
      <c r="M279" s="167"/>
      <c r="U279" s="168"/>
      <c r="AT279" s="163" t="s">
        <v>177</v>
      </c>
      <c r="AU279" s="163" t="s">
        <v>173</v>
      </c>
      <c r="AV279" s="13" t="s">
        <v>172</v>
      </c>
      <c r="AW279" s="13" t="s">
        <v>33</v>
      </c>
      <c r="AX279" s="13" t="s">
        <v>80</v>
      </c>
      <c r="AY279" s="163" t="s">
        <v>164</v>
      </c>
    </row>
    <row r="280" spans="2:65" s="1" customFormat="1" ht="16.5" customHeight="1">
      <c r="B280" s="33"/>
      <c r="C280" s="127" t="s">
        <v>423</v>
      </c>
      <c r="D280" s="127" t="s">
        <v>167</v>
      </c>
      <c r="E280" s="128" t="s">
        <v>395</v>
      </c>
      <c r="F280" s="129" t="s">
        <v>396</v>
      </c>
      <c r="G280" s="130" t="s">
        <v>170</v>
      </c>
      <c r="H280" s="131">
        <v>60.758000000000003</v>
      </c>
      <c r="I280" s="132"/>
      <c r="J280" s="133">
        <f>ROUND(I280*H280,1)</f>
        <v>0</v>
      </c>
      <c r="K280" s="129" t="s">
        <v>171</v>
      </c>
      <c r="L280" s="33"/>
      <c r="M280" s="134" t="s">
        <v>19</v>
      </c>
      <c r="N280" s="135" t="s">
        <v>43</v>
      </c>
      <c r="P280" s="136">
        <f>O280*H280</f>
        <v>0</v>
      </c>
      <c r="Q280" s="136">
        <v>3.0000000000000001E-3</v>
      </c>
      <c r="R280" s="136">
        <f>Q280*H280</f>
        <v>0.18227400000000002</v>
      </c>
      <c r="S280" s="136">
        <v>0</v>
      </c>
      <c r="T280" s="136">
        <f>S280*H280</f>
        <v>0</v>
      </c>
      <c r="U280" s="137" t="s">
        <v>19</v>
      </c>
      <c r="AR280" s="138" t="s">
        <v>172</v>
      </c>
      <c r="AT280" s="138" t="s">
        <v>167</v>
      </c>
      <c r="AU280" s="138" t="s">
        <v>173</v>
      </c>
      <c r="AY280" s="18" t="s">
        <v>164</v>
      </c>
      <c r="BE280" s="139">
        <f>IF(N280="základní",J280,0)</f>
        <v>0</v>
      </c>
      <c r="BF280" s="139">
        <f>IF(N280="snížená",J280,0)</f>
        <v>0</v>
      </c>
      <c r="BG280" s="139">
        <f>IF(N280="zákl. přenesená",J280,0)</f>
        <v>0</v>
      </c>
      <c r="BH280" s="139">
        <f>IF(N280="sníž. přenesená",J280,0)</f>
        <v>0</v>
      </c>
      <c r="BI280" s="139">
        <f>IF(N280="nulová",J280,0)</f>
        <v>0</v>
      </c>
      <c r="BJ280" s="18" t="s">
        <v>80</v>
      </c>
      <c r="BK280" s="139">
        <f>ROUND(I280*H280,1)</f>
        <v>0</v>
      </c>
      <c r="BL280" s="18" t="s">
        <v>172</v>
      </c>
      <c r="BM280" s="138" t="s">
        <v>397</v>
      </c>
    </row>
    <row r="281" spans="2:65" s="1" customFormat="1" ht="11.25">
      <c r="B281" s="33"/>
      <c r="D281" s="140" t="s">
        <v>175</v>
      </c>
      <c r="F281" s="141" t="s">
        <v>398</v>
      </c>
      <c r="I281" s="142"/>
      <c r="L281" s="33"/>
      <c r="M281" s="143"/>
      <c r="U281" s="54"/>
      <c r="AT281" s="18" t="s">
        <v>175</v>
      </c>
      <c r="AU281" s="18" t="s">
        <v>173</v>
      </c>
    </row>
    <row r="282" spans="2:65" s="12" customFormat="1" ht="11.25">
      <c r="B282" s="144"/>
      <c r="D282" s="145" t="s">
        <v>177</v>
      </c>
      <c r="E282" s="146" t="s">
        <v>19</v>
      </c>
      <c r="F282" s="147" t="s">
        <v>1298</v>
      </c>
      <c r="H282" s="148">
        <v>61.26</v>
      </c>
      <c r="I282" s="149"/>
      <c r="L282" s="144"/>
      <c r="M282" s="150"/>
      <c r="U282" s="151"/>
      <c r="AT282" s="146" t="s">
        <v>177</v>
      </c>
      <c r="AU282" s="146" t="s">
        <v>173</v>
      </c>
      <c r="AV282" s="12" t="s">
        <v>82</v>
      </c>
      <c r="AW282" s="12" t="s">
        <v>33</v>
      </c>
      <c r="AX282" s="12" t="s">
        <v>72</v>
      </c>
      <c r="AY282" s="146" t="s">
        <v>164</v>
      </c>
    </row>
    <row r="283" spans="2:65" s="12" customFormat="1" ht="11.25">
      <c r="B283" s="144"/>
      <c r="D283" s="145" t="s">
        <v>177</v>
      </c>
      <c r="E283" s="146" t="s">
        <v>19</v>
      </c>
      <c r="F283" s="147" t="s">
        <v>1299</v>
      </c>
      <c r="H283" s="148">
        <v>-11.422000000000001</v>
      </c>
      <c r="I283" s="149"/>
      <c r="L283" s="144"/>
      <c r="M283" s="150"/>
      <c r="U283" s="151"/>
      <c r="AT283" s="146" t="s">
        <v>177</v>
      </c>
      <c r="AU283" s="146" t="s">
        <v>173</v>
      </c>
      <c r="AV283" s="12" t="s">
        <v>82</v>
      </c>
      <c r="AW283" s="12" t="s">
        <v>33</v>
      </c>
      <c r="AX283" s="12" t="s">
        <v>72</v>
      </c>
      <c r="AY283" s="146" t="s">
        <v>164</v>
      </c>
    </row>
    <row r="284" spans="2:65" s="12" customFormat="1" ht="11.25">
      <c r="B284" s="144"/>
      <c r="D284" s="145" t="s">
        <v>177</v>
      </c>
      <c r="E284" s="146" t="s">
        <v>19</v>
      </c>
      <c r="F284" s="147" t="s">
        <v>380</v>
      </c>
      <c r="H284" s="148">
        <v>0.54</v>
      </c>
      <c r="I284" s="149"/>
      <c r="L284" s="144"/>
      <c r="M284" s="150"/>
      <c r="U284" s="151"/>
      <c r="AT284" s="146" t="s">
        <v>177</v>
      </c>
      <c r="AU284" s="146" t="s">
        <v>173</v>
      </c>
      <c r="AV284" s="12" t="s">
        <v>82</v>
      </c>
      <c r="AW284" s="12" t="s">
        <v>33</v>
      </c>
      <c r="AX284" s="12" t="s">
        <v>72</v>
      </c>
      <c r="AY284" s="146" t="s">
        <v>164</v>
      </c>
    </row>
    <row r="285" spans="2:65" s="14" customFormat="1" ht="11.25">
      <c r="B285" s="169"/>
      <c r="D285" s="145" t="s">
        <v>177</v>
      </c>
      <c r="E285" s="170" t="s">
        <v>19</v>
      </c>
      <c r="F285" s="171" t="s">
        <v>381</v>
      </c>
      <c r="H285" s="172">
        <v>50.377999999999993</v>
      </c>
      <c r="I285" s="173"/>
      <c r="L285" s="169"/>
      <c r="M285" s="174"/>
      <c r="U285" s="175"/>
      <c r="AT285" s="170" t="s">
        <v>177</v>
      </c>
      <c r="AU285" s="170" t="s">
        <v>173</v>
      </c>
      <c r="AV285" s="14" t="s">
        <v>173</v>
      </c>
      <c r="AW285" s="14" t="s">
        <v>33</v>
      </c>
      <c r="AX285" s="14" t="s">
        <v>72</v>
      </c>
      <c r="AY285" s="170" t="s">
        <v>164</v>
      </c>
    </row>
    <row r="286" spans="2:65" s="12" customFormat="1" ht="11.25">
      <c r="B286" s="144"/>
      <c r="D286" s="145" t="s">
        <v>177</v>
      </c>
      <c r="E286" s="146" t="s">
        <v>19</v>
      </c>
      <c r="F286" s="147" t="s">
        <v>1300</v>
      </c>
      <c r="H286" s="148">
        <v>6</v>
      </c>
      <c r="I286" s="149"/>
      <c r="L286" s="144"/>
      <c r="M286" s="150"/>
      <c r="U286" s="151"/>
      <c r="AT286" s="146" t="s">
        <v>177</v>
      </c>
      <c r="AU286" s="146" t="s">
        <v>173</v>
      </c>
      <c r="AV286" s="12" t="s">
        <v>82</v>
      </c>
      <c r="AW286" s="12" t="s">
        <v>33</v>
      </c>
      <c r="AX286" s="12" t="s">
        <v>72</v>
      </c>
      <c r="AY286" s="146" t="s">
        <v>164</v>
      </c>
    </row>
    <row r="287" spans="2:65" s="12" customFormat="1" ht="11.25">
      <c r="B287" s="144"/>
      <c r="D287" s="145" t="s">
        <v>177</v>
      </c>
      <c r="E287" s="146" t="s">
        <v>19</v>
      </c>
      <c r="F287" s="147" t="s">
        <v>1301</v>
      </c>
      <c r="H287" s="148">
        <v>0.78</v>
      </c>
      <c r="I287" s="149"/>
      <c r="L287" s="144"/>
      <c r="M287" s="150"/>
      <c r="U287" s="151"/>
      <c r="AT287" s="146" t="s">
        <v>177</v>
      </c>
      <c r="AU287" s="146" t="s">
        <v>173</v>
      </c>
      <c r="AV287" s="12" t="s">
        <v>82</v>
      </c>
      <c r="AW287" s="12" t="s">
        <v>33</v>
      </c>
      <c r="AX287" s="12" t="s">
        <v>72</v>
      </c>
      <c r="AY287" s="146" t="s">
        <v>164</v>
      </c>
    </row>
    <row r="288" spans="2:65" s="12" customFormat="1" ht="11.25">
      <c r="B288" s="144"/>
      <c r="D288" s="145" t="s">
        <v>177</v>
      </c>
      <c r="E288" s="146" t="s">
        <v>19</v>
      </c>
      <c r="F288" s="147" t="s">
        <v>1302</v>
      </c>
      <c r="H288" s="148">
        <v>-0.24</v>
      </c>
      <c r="I288" s="149"/>
      <c r="L288" s="144"/>
      <c r="M288" s="150"/>
      <c r="U288" s="151"/>
      <c r="AT288" s="146" t="s">
        <v>177</v>
      </c>
      <c r="AU288" s="146" t="s">
        <v>173</v>
      </c>
      <c r="AV288" s="12" t="s">
        <v>82</v>
      </c>
      <c r="AW288" s="12" t="s">
        <v>33</v>
      </c>
      <c r="AX288" s="12" t="s">
        <v>72</v>
      </c>
      <c r="AY288" s="146" t="s">
        <v>164</v>
      </c>
    </row>
    <row r="289" spans="2:65" s="12" customFormat="1" ht="11.25">
      <c r="B289" s="144"/>
      <c r="D289" s="145" t="s">
        <v>177</v>
      </c>
      <c r="E289" s="146" t="s">
        <v>19</v>
      </c>
      <c r="F289" s="147" t="s">
        <v>1303</v>
      </c>
      <c r="H289" s="148">
        <v>0.24</v>
      </c>
      <c r="I289" s="149"/>
      <c r="L289" s="144"/>
      <c r="M289" s="150"/>
      <c r="U289" s="151"/>
      <c r="AT289" s="146" t="s">
        <v>177</v>
      </c>
      <c r="AU289" s="146" t="s">
        <v>173</v>
      </c>
      <c r="AV289" s="12" t="s">
        <v>82</v>
      </c>
      <c r="AW289" s="12" t="s">
        <v>33</v>
      </c>
      <c r="AX289" s="12" t="s">
        <v>72</v>
      </c>
      <c r="AY289" s="146" t="s">
        <v>164</v>
      </c>
    </row>
    <row r="290" spans="2:65" s="14" customFormat="1" ht="11.25">
      <c r="B290" s="169"/>
      <c r="D290" s="145" t="s">
        <v>177</v>
      </c>
      <c r="E290" s="170" t="s">
        <v>19</v>
      </c>
      <c r="F290" s="171" t="s">
        <v>1304</v>
      </c>
      <c r="H290" s="172">
        <v>6.78</v>
      </c>
      <c r="I290" s="173"/>
      <c r="L290" s="169"/>
      <c r="M290" s="174"/>
      <c r="U290" s="175"/>
      <c r="AT290" s="170" t="s">
        <v>177</v>
      </c>
      <c r="AU290" s="170" t="s">
        <v>173</v>
      </c>
      <c r="AV290" s="14" t="s">
        <v>173</v>
      </c>
      <c r="AW290" s="14" t="s">
        <v>33</v>
      </c>
      <c r="AX290" s="14" t="s">
        <v>72</v>
      </c>
      <c r="AY290" s="170" t="s">
        <v>164</v>
      </c>
    </row>
    <row r="291" spans="2:65" s="12" customFormat="1" ht="11.25">
      <c r="B291" s="144"/>
      <c r="D291" s="145" t="s">
        <v>177</v>
      </c>
      <c r="E291" s="146" t="s">
        <v>19</v>
      </c>
      <c r="F291" s="147" t="s">
        <v>1305</v>
      </c>
      <c r="H291" s="148">
        <v>3.6</v>
      </c>
      <c r="I291" s="149"/>
      <c r="L291" s="144"/>
      <c r="M291" s="150"/>
      <c r="U291" s="151"/>
      <c r="AT291" s="146" t="s">
        <v>177</v>
      </c>
      <c r="AU291" s="146" t="s">
        <v>173</v>
      </c>
      <c r="AV291" s="12" t="s">
        <v>82</v>
      </c>
      <c r="AW291" s="12" t="s">
        <v>33</v>
      </c>
      <c r="AX291" s="12" t="s">
        <v>72</v>
      </c>
      <c r="AY291" s="146" t="s">
        <v>164</v>
      </c>
    </row>
    <row r="292" spans="2:65" s="14" customFormat="1" ht="11.25">
      <c r="B292" s="169"/>
      <c r="D292" s="145" t="s">
        <v>177</v>
      </c>
      <c r="E292" s="170" t="s">
        <v>19</v>
      </c>
      <c r="F292" s="171" t="s">
        <v>1306</v>
      </c>
      <c r="H292" s="172">
        <v>3.6</v>
      </c>
      <c r="I292" s="173"/>
      <c r="L292" s="169"/>
      <c r="M292" s="174"/>
      <c r="U292" s="175"/>
      <c r="AT292" s="170" t="s">
        <v>177</v>
      </c>
      <c r="AU292" s="170" t="s">
        <v>173</v>
      </c>
      <c r="AV292" s="14" t="s">
        <v>173</v>
      </c>
      <c r="AW292" s="14" t="s">
        <v>33</v>
      </c>
      <c r="AX292" s="14" t="s">
        <v>72</v>
      </c>
      <c r="AY292" s="170" t="s">
        <v>164</v>
      </c>
    </row>
    <row r="293" spans="2:65" s="13" customFormat="1" ht="11.25">
      <c r="B293" s="162"/>
      <c r="D293" s="145" t="s">
        <v>177</v>
      </c>
      <c r="E293" s="163" t="s">
        <v>19</v>
      </c>
      <c r="F293" s="164" t="s">
        <v>241</v>
      </c>
      <c r="H293" s="165">
        <v>60.757999999999996</v>
      </c>
      <c r="I293" s="166"/>
      <c r="L293" s="162"/>
      <c r="M293" s="167"/>
      <c r="U293" s="168"/>
      <c r="AT293" s="163" t="s">
        <v>177</v>
      </c>
      <c r="AU293" s="163" t="s">
        <v>173</v>
      </c>
      <c r="AV293" s="13" t="s">
        <v>172</v>
      </c>
      <c r="AW293" s="13" t="s">
        <v>33</v>
      </c>
      <c r="AX293" s="13" t="s">
        <v>80</v>
      </c>
      <c r="AY293" s="163" t="s">
        <v>164</v>
      </c>
    </row>
    <row r="294" spans="2:65" s="1" customFormat="1" ht="16.5" customHeight="1">
      <c r="B294" s="33"/>
      <c r="C294" s="127" t="s">
        <v>428</v>
      </c>
      <c r="D294" s="127" t="s">
        <v>167</v>
      </c>
      <c r="E294" s="128" t="s">
        <v>400</v>
      </c>
      <c r="F294" s="129" t="s">
        <v>401</v>
      </c>
      <c r="G294" s="130" t="s">
        <v>314</v>
      </c>
      <c r="H294" s="131">
        <v>1.6</v>
      </c>
      <c r="I294" s="132"/>
      <c r="J294" s="133">
        <f>ROUND(I294*H294,1)</f>
        <v>0</v>
      </c>
      <c r="K294" s="129" t="s">
        <v>19</v>
      </c>
      <c r="L294" s="33"/>
      <c r="M294" s="134" t="s">
        <v>19</v>
      </c>
      <c r="N294" s="135" t="s">
        <v>43</v>
      </c>
      <c r="P294" s="136">
        <f>O294*H294</f>
        <v>0</v>
      </c>
      <c r="Q294" s="136">
        <v>1.0319999999999999E-2</v>
      </c>
      <c r="R294" s="136">
        <f>Q294*H294</f>
        <v>1.6511999999999999E-2</v>
      </c>
      <c r="S294" s="136">
        <v>0</v>
      </c>
      <c r="T294" s="136">
        <f>S294*H294</f>
        <v>0</v>
      </c>
      <c r="U294" s="137" t="s">
        <v>19</v>
      </c>
      <c r="AR294" s="138" t="s">
        <v>172</v>
      </c>
      <c r="AT294" s="138" t="s">
        <v>167</v>
      </c>
      <c r="AU294" s="138" t="s">
        <v>173</v>
      </c>
      <c r="AY294" s="18" t="s">
        <v>164</v>
      </c>
      <c r="BE294" s="139">
        <f>IF(N294="základní",J294,0)</f>
        <v>0</v>
      </c>
      <c r="BF294" s="139">
        <f>IF(N294="snížená",J294,0)</f>
        <v>0</v>
      </c>
      <c r="BG294" s="139">
        <f>IF(N294="zákl. přenesená",J294,0)</f>
        <v>0</v>
      </c>
      <c r="BH294" s="139">
        <f>IF(N294="sníž. přenesená",J294,0)</f>
        <v>0</v>
      </c>
      <c r="BI294" s="139">
        <f>IF(N294="nulová",J294,0)</f>
        <v>0</v>
      </c>
      <c r="BJ294" s="18" t="s">
        <v>80</v>
      </c>
      <c r="BK294" s="139">
        <f>ROUND(I294*H294,1)</f>
        <v>0</v>
      </c>
      <c r="BL294" s="18" t="s">
        <v>172</v>
      </c>
      <c r="BM294" s="138" t="s">
        <v>402</v>
      </c>
    </row>
    <row r="295" spans="2:65" s="12" customFormat="1" ht="11.25">
      <c r="B295" s="144"/>
      <c r="D295" s="145" t="s">
        <v>177</v>
      </c>
      <c r="E295" s="146" t="s">
        <v>19</v>
      </c>
      <c r="F295" s="147" t="s">
        <v>1310</v>
      </c>
      <c r="H295" s="148">
        <v>1.6</v>
      </c>
      <c r="I295" s="149"/>
      <c r="L295" s="144"/>
      <c r="M295" s="150"/>
      <c r="U295" s="151"/>
      <c r="AT295" s="146" t="s">
        <v>177</v>
      </c>
      <c r="AU295" s="146" t="s">
        <v>173</v>
      </c>
      <c r="AV295" s="12" t="s">
        <v>82</v>
      </c>
      <c r="AW295" s="12" t="s">
        <v>33</v>
      </c>
      <c r="AX295" s="12" t="s">
        <v>80</v>
      </c>
      <c r="AY295" s="146" t="s">
        <v>164</v>
      </c>
    </row>
    <row r="296" spans="2:65" s="1" customFormat="1" ht="21.75" customHeight="1">
      <c r="B296" s="33"/>
      <c r="C296" s="127" t="s">
        <v>434</v>
      </c>
      <c r="D296" s="127" t="s">
        <v>167</v>
      </c>
      <c r="E296" s="128" t="s">
        <v>404</v>
      </c>
      <c r="F296" s="129" t="s">
        <v>405</v>
      </c>
      <c r="G296" s="130" t="s">
        <v>170</v>
      </c>
      <c r="H296" s="131">
        <v>15.68</v>
      </c>
      <c r="I296" s="132"/>
      <c r="J296" s="133">
        <f>ROUND(I296*H296,1)</f>
        <v>0</v>
      </c>
      <c r="K296" s="129" t="s">
        <v>171</v>
      </c>
      <c r="L296" s="33"/>
      <c r="M296" s="134" t="s">
        <v>19</v>
      </c>
      <c r="N296" s="135" t="s">
        <v>43</v>
      </c>
      <c r="P296" s="136">
        <f>O296*H296</f>
        <v>0</v>
      </c>
      <c r="Q296" s="136">
        <v>9.0000000000000006E-5</v>
      </c>
      <c r="R296" s="136">
        <f>Q296*H296</f>
        <v>1.4112E-3</v>
      </c>
      <c r="S296" s="136">
        <v>6.0000000000000002E-5</v>
      </c>
      <c r="T296" s="136">
        <f>S296*H296</f>
        <v>9.4079999999999999E-4</v>
      </c>
      <c r="U296" s="137" t="s">
        <v>19</v>
      </c>
      <c r="AR296" s="138" t="s">
        <v>172</v>
      </c>
      <c r="AT296" s="138" t="s">
        <v>167</v>
      </c>
      <c r="AU296" s="138" t="s">
        <v>173</v>
      </c>
      <c r="AY296" s="18" t="s">
        <v>164</v>
      </c>
      <c r="BE296" s="139">
        <f>IF(N296="základní",J296,0)</f>
        <v>0</v>
      </c>
      <c r="BF296" s="139">
        <f>IF(N296="snížená",J296,0)</f>
        <v>0</v>
      </c>
      <c r="BG296" s="139">
        <f>IF(N296="zákl. přenesená",J296,0)</f>
        <v>0</v>
      </c>
      <c r="BH296" s="139">
        <f>IF(N296="sníž. přenesená",J296,0)</f>
        <v>0</v>
      </c>
      <c r="BI296" s="139">
        <f>IF(N296="nulová",J296,0)</f>
        <v>0</v>
      </c>
      <c r="BJ296" s="18" t="s">
        <v>80</v>
      </c>
      <c r="BK296" s="139">
        <f>ROUND(I296*H296,1)</f>
        <v>0</v>
      </c>
      <c r="BL296" s="18" t="s">
        <v>172</v>
      </c>
      <c r="BM296" s="138" t="s">
        <v>406</v>
      </c>
    </row>
    <row r="297" spans="2:65" s="1" customFormat="1" ht="11.25">
      <c r="B297" s="33"/>
      <c r="D297" s="140" t="s">
        <v>175</v>
      </c>
      <c r="F297" s="141" t="s">
        <v>407</v>
      </c>
      <c r="I297" s="142"/>
      <c r="L297" s="33"/>
      <c r="M297" s="143"/>
      <c r="U297" s="54"/>
      <c r="AT297" s="18" t="s">
        <v>175</v>
      </c>
      <c r="AU297" s="18" t="s">
        <v>173</v>
      </c>
    </row>
    <row r="298" spans="2:65" s="12" customFormat="1" ht="11.25">
      <c r="B298" s="144"/>
      <c r="D298" s="145" t="s">
        <v>177</v>
      </c>
      <c r="E298" s="146" t="s">
        <v>19</v>
      </c>
      <c r="F298" s="147" t="s">
        <v>1311</v>
      </c>
      <c r="H298" s="148">
        <v>15.68</v>
      </c>
      <c r="I298" s="149"/>
      <c r="L298" s="144"/>
      <c r="M298" s="150"/>
      <c r="U298" s="151"/>
      <c r="AT298" s="146" t="s">
        <v>177</v>
      </c>
      <c r="AU298" s="146" t="s">
        <v>173</v>
      </c>
      <c r="AV298" s="12" t="s">
        <v>82</v>
      </c>
      <c r="AW298" s="12" t="s">
        <v>33</v>
      </c>
      <c r="AX298" s="12" t="s">
        <v>80</v>
      </c>
      <c r="AY298" s="146" t="s">
        <v>164</v>
      </c>
    </row>
    <row r="299" spans="2:65" s="11" customFormat="1" ht="20.85" customHeight="1">
      <c r="B299" s="115"/>
      <c r="D299" s="116" t="s">
        <v>71</v>
      </c>
      <c r="E299" s="125" t="s">
        <v>409</v>
      </c>
      <c r="F299" s="125" t="s">
        <v>410</v>
      </c>
      <c r="I299" s="118"/>
      <c r="J299" s="126">
        <f>BK299</f>
        <v>0</v>
      </c>
      <c r="L299" s="115"/>
      <c r="M299" s="120"/>
      <c r="P299" s="121">
        <f>SUM(P300:P329)</f>
        <v>0</v>
      </c>
      <c r="R299" s="121">
        <f>SUM(R300:R329)</f>
        <v>0.26916832000000002</v>
      </c>
      <c r="T299" s="121">
        <f>SUM(T300:T329)</f>
        <v>1.6800000000000002E-5</v>
      </c>
      <c r="U299" s="122"/>
      <c r="AR299" s="116" t="s">
        <v>80</v>
      </c>
      <c r="AT299" s="123" t="s">
        <v>71</v>
      </c>
      <c r="AU299" s="123" t="s">
        <v>82</v>
      </c>
      <c r="AY299" s="116" t="s">
        <v>164</v>
      </c>
      <c r="BK299" s="124">
        <f>SUM(BK300:BK329)</f>
        <v>0</v>
      </c>
    </row>
    <row r="300" spans="2:65" s="1" customFormat="1" ht="16.5" customHeight="1">
      <c r="B300" s="33"/>
      <c r="C300" s="127" t="s">
        <v>441</v>
      </c>
      <c r="D300" s="127" t="s">
        <v>167</v>
      </c>
      <c r="E300" s="128" t="s">
        <v>412</v>
      </c>
      <c r="F300" s="129" t="s">
        <v>413</v>
      </c>
      <c r="G300" s="130" t="s">
        <v>170</v>
      </c>
      <c r="H300" s="131">
        <v>33.728000000000002</v>
      </c>
      <c r="I300" s="132"/>
      <c r="J300" s="133">
        <f>ROUND(I300*H300,1)</f>
        <v>0</v>
      </c>
      <c r="K300" s="129" t="s">
        <v>171</v>
      </c>
      <c r="L300" s="33"/>
      <c r="M300" s="134" t="s">
        <v>19</v>
      </c>
      <c r="N300" s="135" t="s">
        <v>43</v>
      </c>
      <c r="P300" s="136">
        <f>O300*H300</f>
        <v>0</v>
      </c>
      <c r="Q300" s="136">
        <v>2.5999999999999998E-4</v>
      </c>
      <c r="R300" s="136">
        <f>Q300*H300</f>
        <v>8.7692799999999991E-3</v>
      </c>
      <c r="S300" s="136">
        <v>0</v>
      </c>
      <c r="T300" s="136">
        <f>S300*H300</f>
        <v>0</v>
      </c>
      <c r="U300" s="137" t="s">
        <v>19</v>
      </c>
      <c r="AR300" s="138" t="s">
        <v>172</v>
      </c>
      <c r="AT300" s="138" t="s">
        <v>167</v>
      </c>
      <c r="AU300" s="138" t="s">
        <v>173</v>
      </c>
      <c r="AY300" s="18" t="s">
        <v>164</v>
      </c>
      <c r="BE300" s="139">
        <f>IF(N300="základní",J300,0)</f>
        <v>0</v>
      </c>
      <c r="BF300" s="139">
        <f>IF(N300="snížená",J300,0)</f>
        <v>0</v>
      </c>
      <c r="BG300" s="139">
        <f>IF(N300="zákl. přenesená",J300,0)</f>
        <v>0</v>
      </c>
      <c r="BH300" s="139">
        <f>IF(N300="sníž. přenesená",J300,0)</f>
        <v>0</v>
      </c>
      <c r="BI300" s="139">
        <f>IF(N300="nulová",J300,0)</f>
        <v>0</v>
      </c>
      <c r="BJ300" s="18" t="s">
        <v>80</v>
      </c>
      <c r="BK300" s="139">
        <f>ROUND(I300*H300,1)</f>
        <v>0</v>
      </c>
      <c r="BL300" s="18" t="s">
        <v>172</v>
      </c>
      <c r="BM300" s="138" t="s">
        <v>414</v>
      </c>
    </row>
    <row r="301" spans="2:65" s="1" customFormat="1" ht="11.25">
      <c r="B301" s="33"/>
      <c r="D301" s="140" t="s">
        <v>175</v>
      </c>
      <c r="F301" s="141" t="s">
        <v>415</v>
      </c>
      <c r="I301" s="142"/>
      <c r="L301" s="33"/>
      <c r="M301" s="143"/>
      <c r="U301" s="54"/>
      <c r="AT301" s="18" t="s">
        <v>175</v>
      </c>
      <c r="AU301" s="18" t="s">
        <v>173</v>
      </c>
    </row>
    <row r="302" spans="2:65" s="12" customFormat="1" ht="11.25">
      <c r="B302" s="144"/>
      <c r="D302" s="145" t="s">
        <v>177</v>
      </c>
      <c r="E302" s="146" t="s">
        <v>19</v>
      </c>
      <c r="F302" s="147" t="s">
        <v>1312</v>
      </c>
      <c r="H302" s="148">
        <v>29.015999999999998</v>
      </c>
      <c r="I302" s="149"/>
      <c r="L302" s="144"/>
      <c r="M302" s="150"/>
      <c r="U302" s="151"/>
      <c r="AT302" s="146" t="s">
        <v>177</v>
      </c>
      <c r="AU302" s="146" t="s">
        <v>173</v>
      </c>
      <c r="AV302" s="12" t="s">
        <v>82</v>
      </c>
      <c r="AW302" s="12" t="s">
        <v>33</v>
      </c>
      <c r="AX302" s="12" t="s">
        <v>72</v>
      </c>
      <c r="AY302" s="146" t="s">
        <v>164</v>
      </c>
    </row>
    <row r="303" spans="2:65" s="12" customFormat="1" ht="11.25">
      <c r="B303" s="144"/>
      <c r="D303" s="145" t="s">
        <v>177</v>
      </c>
      <c r="E303" s="146" t="s">
        <v>19</v>
      </c>
      <c r="F303" s="147" t="s">
        <v>1274</v>
      </c>
      <c r="H303" s="148">
        <v>-1.68</v>
      </c>
      <c r="I303" s="149"/>
      <c r="L303" s="144"/>
      <c r="M303" s="150"/>
      <c r="U303" s="151"/>
      <c r="AT303" s="146" t="s">
        <v>177</v>
      </c>
      <c r="AU303" s="146" t="s">
        <v>173</v>
      </c>
      <c r="AV303" s="12" t="s">
        <v>82</v>
      </c>
      <c r="AW303" s="12" t="s">
        <v>33</v>
      </c>
      <c r="AX303" s="12" t="s">
        <v>72</v>
      </c>
      <c r="AY303" s="146" t="s">
        <v>164</v>
      </c>
    </row>
    <row r="304" spans="2:65" s="12" customFormat="1" ht="11.25">
      <c r="B304" s="144"/>
      <c r="D304" s="145" t="s">
        <v>177</v>
      </c>
      <c r="E304" s="146" t="s">
        <v>19</v>
      </c>
      <c r="F304" s="147" t="s">
        <v>417</v>
      </c>
      <c r="H304" s="148">
        <v>0.36</v>
      </c>
      <c r="I304" s="149"/>
      <c r="L304" s="144"/>
      <c r="M304" s="150"/>
      <c r="U304" s="151"/>
      <c r="AT304" s="146" t="s">
        <v>177</v>
      </c>
      <c r="AU304" s="146" t="s">
        <v>173</v>
      </c>
      <c r="AV304" s="12" t="s">
        <v>82</v>
      </c>
      <c r="AW304" s="12" t="s">
        <v>33</v>
      </c>
      <c r="AX304" s="12" t="s">
        <v>72</v>
      </c>
      <c r="AY304" s="146" t="s">
        <v>164</v>
      </c>
    </row>
    <row r="305" spans="2:65" s="12" customFormat="1" ht="11.25">
      <c r="B305" s="144"/>
      <c r="D305" s="145" t="s">
        <v>177</v>
      </c>
      <c r="E305" s="146" t="s">
        <v>19</v>
      </c>
      <c r="F305" s="147" t="s">
        <v>1313</v>
      </c>
      <c r="H305" s="148">
        <v>0.16</v>
      </c>
      <c r="I305" s="149"/>
      <c r="L305" s="144"/>
      <c r="M305" s="150"/>
      <c r="U305" s="151"/>
      <c r="AT305" s="146" t="s">
        <v>177</v>
      </c>
      <c r="AU305" s="146" t="s">
        <v>173</v>
      </c>
      <c r="AV305" s="12" t="s">
        <v>82</v>
      </c>
      <c r="AW305" s="12" t="s">
        <v>33</v>
      </c>
      <c r="AX305" s="12" t="s">
        <v>72</v>
      </c>
      <c r="AY305" s="146" t="s">
        <v>164</v>
      </c>
    </row>
    <row r="306" spans="2:65" s="14" customFormat="1" ht="11.25">
      <c r="B306" s="169"/>
      <c r="D306" s="145" t="s">
        <v>177</v>
      </c>
      <c r="E306" s="170" t="s">
        <v>19</v>
      </c>
      <c r="F306" s="171" t="s">
        <v>1125</v>
      </c>
      <c r="H306" s="172">
        <v>27.855999999999998</v>
      </c>
      <c r="I306" s="173"/>
      <c r="L306" s="169"/>
      <c r="M306" s="174"/>
      <c r="U306" s="175"/>
      <c r="AT306" s="170" t="s">
        <v>177</v>
      </c>
      <c r="AU306" s="170" t="s">
        <v>173</v>
      </c>
      <c r="AV306" s="14" t="s">
        <v>173</v>
      </c>
      <c r="AW306" s="14" t="s">
        <v>33</v>
      </c>
      <c r="AX306" s="14" t="s">
        <v>72</v>
      </c>
      <c r="AY306" s="170" t="s">
        <v>164</v>
      </c>
    </row>
    <row r="307" spans="2:65" s="12" customFormat="1" ht="11.25">
      <c r="B307" s="144"/>
      <c r="D307" s="145" t="s">
        <v>177</v>
      </c>
      <c r="E307" s="146" t="s">
        <v>19</v>
      </c>
      <c r="F307" s="147" t="s">
        <v>1275</v>
      </c>
      <c r="H307" s="148">
        <v>4.5960000000000001</v>
      </c>
      <c r="I307" s="149"/>
      <c r="L307" s="144"/>
      <c r="M307" s="150"/>
      <c r="U307" s="151"/>
      <c r="AT307" s="146" t="s">
        <v>177</v>
      </c>
      <c r="AU307" s="146" t="s">
        <v>173</v>
      </c>
      <c r="AV307" s="12" t="s">
        <v>82</v>
      </c>
      <c r="AW307" s="12" t="s">
        <v>33</v>
      </c>
      <c r="AX307" s="12" t="s">
        <v>72</v>
      </c>
      <c r="AY307" s="146" t="s">
        <v>164</v>
      </c>
    </row>
    <row r="308" spans="2:65" s="12" customFormat="1" ht="11.25">
      <c r="B308" s="144"/>
      <c r="D308" s="145" t="s">
        <v>177</v>
      </c>
      <c r="E308" s="146" t="s">
        <v>19</v>
      </c>
      <c r="F308" s="147" t="s">
        <v>1276</v>
      </c>
      <c r="H308" s="148">
        <v>1.276</v>
      </c>
      <c r="I308" s="149"/>
      <c r="L308" s="144"/>
      <c r="M308" s="150"/>
      <c r="U308" s="151"/>
      <c r="AT308" s="146" t="s">
        <v>177</v>
      </c>
      <c r="AU308" s="146" t="s">
        <v>173</v>
      </c>
      <c r="AV308" s="12" t="s">
        <v>82</v>
      </c>
      <c r="AW308" s="12" t="s">
        <v>33</v>
      </c>
      <c r="AX308" s="12" t="s">
        <v>72</v>
      </c>
      <c r="AY308" s="146" t="s">
        <v>164</v>
      </c>
    </row>
    <row r="309" spans="2:65" s="14" customFormat="1" ht="11.25">
      <c r="B309" s="169"/>
      <c r="D309" s="145" t="s">
        <v>177</v>
      </c>
      <c r="E309" s="170" t="s">
        <v>19</v>
      </c>
      <c r="F309" s="171" t="s">
        <v>1277</v>
      </c>
      <c r="H309" s="172">
        <v>5.8719999999999999</v>
      </c>
      <c r="I309" s="173"/>
      <c r="L309" s="169"/>
      <c r="M309" s="174"/>
      <c r="U309" s="175"/>
      <c r="AT309" s="170" t="s">
        <v>177</v>
      </c>
      <c r="AU309" s="170" t="s">
        <v>173</v>
      </c>
      <c r="AV309" s="14" t="s">
        <v>173</v>
      </c>
      <c r="AW309" s="14" t="s">
        <v>33</v>
      </c>
      <c r="AX309" s="14" t="s">
        <v>72</v>
      </c>
      <c r="AY309" s="170" t="s">
        <v>164</v>
      </c>
    </row>
    <row r="310" spans="2:65" s="13" customFormat="1" ht="11.25">
      <c r="B310" s="162"/>
      <c r="D310" s="145" t="s">
        <v>177</v>
      </c>
      <c r="E310" s="163" t="s">
        <v>19</v>
      </c>
      <c r="F310" s="164" t="s">
        <v>241</v>
      </c>
      <c r="H310" s="165">
        <v>33.728000000000002</v>
      </c>
      <c r="I310" s="166"/>
      <c r="L310" s="162"/>
      <c r="M310" s="167"/>
      <c r="U310" s="168"/>
      <c r="AT310" s="163" t="s">
        <v>177</v>
      </c>
      <c r="AU310" s="163" t="s">
        <v>173</v>
      </c>
      <c r="AV310" s="13" t="s">
        <v>172</v>
      </c>
      <c r="AW310" s="13" t="s">
        <v>33</v>
      </c>
      <c r="AX310" s="13" t="s">
        <v>80</v>
      </c>
      <c r="AY310" s="163" t="s">
        <v>164</v>
      </c>
    </row>
    <row r="311" spans="2:65" s="1" customFormat="1" ht="21.75" customHeight="1">
      <c r="B311" s="33"/>
      <c r="C311" s="127" t="s">
        <v>447</v>
      </c>
      <c r="D311" s="127" t="s">
        <v>167</v>
      </c>
      <c r="E311" s="128" t="s">
        <v>419</v>
      </c>
      <c r="F311" s="129" t="s">
        <v>420</v>
      </c>
      <c r="G311" s="130" t="s">
        <v>170</v>
      </c>
      <c r="H311" s="131">
        <v>33.728000000000002</v>
      </c>
      <c r="I311" s="132"/>
      <c r="J311" s="133">
        <f>ROUND(I311*H311,1)</f>
        <v>0</v>
      </c>
      <c r="K311" s="129" t="s">
        <v>171</v>
      </c>
      <c r="L311" s="33"/>
      <c r="M311" s="134" t="s">
        <v>19</v>
      </c>
      <c r="N311" s="135" t="s">
        <v>43</v>
      </c>
      <c r="P311" s="136">
        <f>O311*H311</f>
        <v>0</v>
      </c>
      <c r="Q311" s="136">
        <v>4.3800000000000002E-3</v>
      </c>
      <c r="R311" s="136">
        <f>Q311*H311</f>
        <v>0.14772864000000002</v>
      </c>
      <c r="S311" s="136">
        <v>0</v>
      </c>
      <c r="T311" s="136">
        <f>S311*H311</f>
        <v>0</v>
      </c>
      <c r="U311" s="137" t="s">
        <v>19</v>
      </c>
      <c r="AR311" s="138" t="s">
        <v>172</v>
      </c>
      <c r="AT311" s="138" t="s">
        <v>167</v>
      </c>
      <c r="AU311" s="138" t="s">
        <v>173</v>
      </c>
      <c r="AY311" s="18" t="s">
        <v>164</v>
      </c>
      <c r="BE311" s="139">
        <f>IF(N311="základní",J311,0)</f>
        <v>0</v>
      </c>
      <c r="BF311" s="139">
        <f>IF(N311="snížená",J311,0)</f>
        <v>0</v>
      </c>
      <c r="BG311" s="139">
        <f>IF(N311="zákl. přenesená",J311,0)</f>
        <v>0</v>
      </c>
      <c r="BH311" s="139">
        <f>IF(N311="sníž. přenesená",J311,0)</f>
        <v>0</v>
      </c>
      <c r="BI311" s="139">
        <f>IF(N311="nulová",J311,0)</f>
        <v>0</v>
      </c>
      <c r="BJ311" s="18" t="s">
        <v>80</v>
      </c>
      <c r="BK311" s="139">
        <f>ROUND(I311*H311,1)</f>
        <v>0</v>
      </c>
      <c r="BL311" s="18" t="s">
        <v>172</v>
      </c>
      <c r="BM311" s="138" t="s">
        <v>421</v>
      </c>
    </row>
    <row r="312" spans="2:65" s="1" customFormat="1" ht="11.25">
      <c r="B312" s="33"/>
      <c r="D312" s="140" t="s">
        <v>175</v>
      </c>
      <c r="F312" s="141" t="s">
        <v>422</v>
      </c>
      <c r="I312" s="142"/>
      <c r="L312" s="33"/>
      <c r="M312" s="143"/>
      <c r="U312" s="54"/>
      <c r="AT312" s="18" t="s">
        <v>175</v>
      </c>
      <c r="AU312" s="18" t="s">
        <v>173</v>
      </c>
    </row>
    <row r="313" spans="2:65" s="1" customFormat="1" ht="24.2" customHeight="1">
      <c r="B313" s="33"/>
      <c r="C313" s="127" t="s">
        <v>453</v>
      </c>
      <c r="D313" s="127" t="s">
        <v>167</v>
      </c>
      <c r="E313" s="128" t="s">
        <v>424</v>
      </c>
      <c r="F313" s="129" t="s">
        <v>425</v>
      </c>
      <c r="G313" s="130" t="s">
        <v>170</v>
      </c>
      <c r="H313" s="131">
        <v>33.728000000000002</v>
      </c>
      <c r="I313" s="132"/>
      <c r="J313" s="133">
        <f>ROUND(I313*H313,1)</f>
        <v>0</v>
      </c>
      <c r="K313" s="129" t="s">
        <v>171</v>
      </c>
      <c r="L313" s="33"/>
      <c r="M313" s="134" t="s">
        <v>19</v>
      </c>
      <c r="N313" s="135" t="s">
        <v>43</v>
      </c>
      <c r="P313" s="136">
        <f>O313*H313</f>
        <v>0</v>
      </c>
      <c r="Q313" s="136">
        <v>2.8500000000000001E-3</v>
      </c>
      <c r="R313" s="136">
        <f>Q313*H313</f>
        <v>9.612480000000001E-2</v>
      </c>
      <c r="S313" s="136">
        <v>0</v>
      </c>
      <c r="T313" s="136">
        <f>S313*H313</f>
        <v>0</v>
      </c>
      <c r="U313" s="137" t="s">
        <v>19</v>
      </c>
      <c r="AR313" s="138" t="s">
        <v>172</v>
      </c>
      <c r="AT313" s="138" t="s">
        <v>167</v>
      </c>
      <c r="AU313" s="138" t="s">
        <v>173</v>
      </c>
      <c r="AY313" s="18" t="s">
        <v>164</v>
      </c>
      <c r="BE313" s="139">
        <f>IF(N313="základní",J313,0)</f>
        <v>0</v>
      </c>
      <c r="BF313" s="139">
        <f>IF(N313="snížená",J313,0)</f>
        <v>0</v>
      </c>
      <c r="BG313" s="139">
        <f>IF(N313="zákl. přenesená",J313,0)</f>
        <v>0</v>
      </c>
      <c r="BH313" s="139">
        <f>IF(N313="sníž. přenesená",J313,0)</f>
        <v>0</v>
      </c>
      <c r="BI313" s="139">
        <f>IF(N313="nulová",J313,0)</f>
        <v>0</v>
      </c>
      <c r="BJ313" s="18" t="s">
        <v>80</v>
      </c>
      <c r="BK313" s="139">
        <f>ROUND(I313*H313,1)</f>
        <v>0</v>
      </c>
      <c r="BL313" s="18" t="s">
        <v>172</v>
      </c>
      <c r="BM313" s="138" t="s">
        <v>426</v>
      </c>
    </row>
    <row r="314" spans="2:65" s="1" customFormat="1" ht="11.25">
      <c r="B314" s="33"/>
      <c r="D314" s="140" t="s">
        <v>175</v>
      </c>
      <c r="F314" s="141" t="s">
        <v>427</v>
      </c>
      <c r="I314" s="142"/>
      <c r="L314" s="33"/>
      <c r="M314" s="143"/>
      <c r="U314" s="54"/>
      <c r="AT314" s="18" t="s">
        <v>175</v>
      </c>
      <c r="AU314" s="18" t="s">
        <v>173</v>
      </c>
    </row>
    <row r="315" spans="2:65" s="12" customFormat="1" ht="11.25">
      <c r="B315" s="144"/>
      <c r="D315" s="145" t="s">
        <v>177</v>
      </c>
      <c r="E315" s="146" t="s">
        <v>19</v>
      </c>
      <c r="F315" s="147" t="s">
        <v>1312</v>
      </c>
      <c r="H315" s="148">
        <v>29.015999999999998</v>
      </c>
      <c r="I315" s="149"/>
      <c r="L315" s="144"/>
      <c r="M315" s="150"/>
      <c r="U315" s="151"/>
      <c r="AT315" s="146" t="s">
        <v>177</v>
      </c>
      <c r="AU315" s="146" t="s">
        <v>173</v>
      </c>
      <c r="AV315" s="12" t="s">
        <v>82</v>
      </c>
      <c r="AW315" s="12" t="s">
        <v>33</v>
      </c>
      <c r="AX315" s="12" t="s">
        <v>72</v>
      </c>
      <c r="AY315" s="146" t="s">
        <v>164</v>
      </c>
    </row>
    <row r="316" spans="2:65" s="12" customFormat="1" ht="11.25">
      <c r="B316" s="144"/>
      <c r="D316" s="145" t="s">
        <v>177</v>
      </c>
      <c r="E316" s="146" t="s">
        <v>19</v>
      </c>
      <c r="F316" s="147" t="s">
        <v>1274</v>
      </c>
      <c r="H316" s="148">
        <v>-1.68</v>
      </c>
      <c r="I316" s="149"/>
      <c r="L316" s="144"/>
      <c r="M316" s="150"/>
      <c r="U316" s="151"/>
      <c r="AT316" s="146" t="s">
        <v>177</v>
      </c>
      <c r="AU316" s="146" t="s">
        <v>173</v>
      </c>
      <c r="AV316" s="12" t="s">
        <v>82</v>
      </c>
      <c r="AW316" s="12" t="s">
        <v>33</v>
      </c>
      <c r="AX316" s="12" t="s">
        <v>72</v>
      </c>
      <c r="AY316" s="146" t="s">
        <v>164</v>
      </c>
    </row>
    <row r="317" spans="2:65" s="12" customFormat="1" ht="11.25">
      <c r="B317" s="144"/>
      <c r="D317" s="145" t="s">
        <v>177</v>
      </c>
      <c r="E317" s="146" t="s">
        <v>19</v>
      </c>
      <c r="F317" s="147" t="s">
        <v>417</v>
      </c>
      <c r="H317" s="148">
        <v>0.36</v>
      </c>
      <c r="I317" s="149"/>
      <c r="L317" s="144"/>
      <c r="M317" s="150"/>
      <c r="U317" s="151"/>
      <c r="AT317" s="146" t="s">
        <v>177</v>
      </c>
      <c r="AU317" s="146" t="s">
        <v>173</v>
      </c>
      <c r="AV317" s="12" t="s">
        <v>82</v>
      </c>
      <c r="AW317" s="12" t="s">
        <v>33</v>
      </c>
      <c r="AX317" s="12" t="s">
        <v>72</v>
      </c>
      <c r="AY317" s="146" t="s">
        <v>164</v>
      </c>
    </row>
    <row r="318" spans="2:65" s="12" customFormat="1" ht="11.25">
      <c r="B318" s="144"/>
      <c r="D318" s="145" t="s">
        <v>177</v>
      </c>
      <c r="E318" s="146" t="s">
        <v>19</v>
      </c>
      <c r="F318" s="147" t="s">
        <v>1313</v>
      </c>
      <c r="H318" s="148">
        <v>0.16</v>
      </c>
      <c r="I318" s="149"/>
      <c r="L318" s="144"/>
      <c r="M318" s="150"/>
      <c r="U318" s="151"/>
      <c r="AT318" s="146" t="s">
        <v>177</v>
      </c>
      <c r="AU318" s="146" t="s">
        <v>173</v>
      </c>
      <c r="AV318" s="12" t="s">
        <v>82</v>
      </c>
      <c r="AW318" s="12" t="s">
        <v>33</v>
      </c>
      <c r="AX318" s="12" t="s">
        <v>72</v>
      </c>
      <c r="AY318" s="146" t="s">
        <v>164</v>
      </c>
    </row>
    <row r="319" spans="2:65" s="14" customFormat="1" ht="11.25">
      <c r="B319" s="169"/>
      <c r="D319" s="145" t="s">
        <v>177</v>
      </c>
      <c r="E319" s="170" t="s">
        <v>19</v>
      </c>
      <c r="F319" s="171" t="s">
        <v>1125</v>
      </c>
      <c r="H319" s="172">
        <v>27.855999999999998</v>
      </c>
      <c r="I319" s="173"/>
      <c r="L319" s="169"/>
      <c r="M319" s="174"/>
      <c r="U319" s="175"/>
      <c r="AT319" s="170" t="s">
        <v>177</v>
      </c>
      <c r="AU319" s="170" t="s">
        <v>173</v>
      </c>
      <c r="AV319" s="14" t="s">
        <v>173</v>
      </c>
      <c r="AW319" s="14" t="s">
        <v>33</v>
      </c>
      <c r="AX319" s="14" t="s">
        <v>72</v>
      </c>
      <c r="AY319" s="170" t="s">
        <v>164</v>
      </c>
    </row>
    <row r="320" spans="2:65" s="12" customFormat="1" ht="11.25">
      <c r="B320" s="144"/>
      <c r="D320" s="145" t="s">
        <v>177</v>
      </c>
      <c r="E320" s="146" t="s">
        <v>19</v>
      </c>
      <c r="F320" s="147" t="s">
        <v>1275</v>
      </c>
      <c r="H320" s="148">
        <v>4.5960000000000001</v>
      </c>
      <c r="I320" s="149"/>
      <c r="L320" s="144"/>
      <c r="M320" s="150"/>
      <c r="U320" s="151"/>
      <c r="AT320" s="146" t="s">
        <v>177</v>
      </c>
      <c r="AU320" s="146" t="s">
        <v>173</v>
      </c>
      <c r="AV320" s="12" t="s">
        <v>82</v>
      </c>
      <c r="AW320" s="12" t="s">
        <v>33</v>
      </c>
      <c r="AX320" s="12" t="s">
        <v>72</v>
      </c>
      <c r="AY320" s="146" t="s">
        <v>164</v>
      </c>
    </row>
    <row r="321" spans="2:65" s="12" customFormat="1" ht="11.25">
      <c r="B321" s="144"/>
      <c r="D321" s="145" t="s">
        <v>177</v>
      </c>
      <c r="E321" s="146" t="s">
        <v>19</v>
      </c>
      <c r="F321" s="147" t="s">
        <v>1276</v>
      </c>
      <c r="H321" s="148">
        <v>1.276</v>
      </c>
      <c r="I321" s="149"/>
      <c r="L321" s="144"/>
      <c r="M321" s="150"/>
      <c r="U321" s="151"/>
      <c r="AT321" s="146" t="s">
        <v>177</v>
      </c>
      <c r="AU321" s="146" t="s">
        <v>173</v>
      </c>
      <c r="AV321" s="12" t="s">
        <v>82</v>
      </c>
      <c r="AW321" s="12" t="s">
        <v>33</v>
      </c>
      <c r="AX321" s="12" t="s">
        <v>72</v>
      </c>
      <c r="AY321" s="146" t="s">
        <v>164</v>
      </c>
    </row>
    <row r="322" spans="2:65" s="14" customFormat="1" ht="11.25">
      <c r="B322" s="169"/>
      <c r="D322" s="145" t="s">
        <v>177</v>
      </c>
      <c r="E322" s="170" t="s">
        <v>19</v>
      </c>
      <c r="F322" s="171" t="s">
        <v>1277</v>
      </c>
      <c r="H322" s="172">
        <v>5.8719999999999999</v>
      </c>
      <c r="I322" s="173"/>
      <c r="L322" s="169"/>
      <c r="M322" s="174"/>
      <c r="U322" s="175"/>
      <c r="AT322" s="170" t="s">
        <v>177</v>
      </c>
      <c r="AU322" s="170" t="s">
        <v>173</v>
      </c>
      <c r="AV322" s="14" t="s">
        <v>173</v>
      </c>
      <c r="AW322" s="14" t="s">
        <v>33</v>
      </c>
      <c r="AX322" s="14" t="s">
        <v>72</v>
      </c>
      <c r="AY322" s="170" t="s">
        <v>164</v>
      </c>
    </row>
    <row r="323" spans="2:65" s="13" customFormat="1" ht="11.25">
      <c r="B323" s="162"/>
      <c r="D323" s="145" t="s">
        <v>177</v>
      </c>
      <c r="E323" s="163" t="s">
        <v>19</v>
      </c>
      <c r="F323" s="164" t="s">
        <v>241</v>
      </c>
      <c r="H323" s="165">
        <v>33.728000000000002</v>
      </c>
      <c r="I323" s="166"/>
      <c r="L323" s="162"/>
      <c r="M323" s="167"/>
      <c r="U323" s="168"/>
      <c r="AT323" s="163" t="s">
        <v>177</v>
      </c>
      <c r="AU323" s="163" t="s">
        <v>173</v>
      </c>
      <c r="AV323" s="13" t="s">
        <v>172</v>
      </c>
      <c r="AW323" s="13" t="s">
        <v>33</v>
      </c>
      <c r="AX323" s="13" t="s">
        <v>80</v>
      </c>
      <c r="AY323" s="163" t="s">
        <v>164</v>
      </c>
    </row>
    <row r="324" spans="2:65" s="1" customFormat="1" ht="24.2" customHeight="1">
      <c r="B324" s="33"/>
      <c r="C324" s="127" t="s">
        <v>458</v>
      </c>
      <c r="D324" s="127" t="s">
        <v>167</v>
      </c>
      <c r="E324" s="128" t="s">
        <v>429</v>
      </c>
      <c r="F324" s="129" t="s">
        <v>430</v>
      </c>
      <c r="G324" s="130" t="s">
        <v>170</v>
      </c>
      <c r="H324" s="131">
        <v>1.68</v>
      </c>
      <c r="I324" s="132"/>
      <c r="J324" s="133">
        <f>ROUND(I324*H324,1)</f>
        <v>0</v>
      </c>
      <c r="K324" s="129" t="s">
        <v>171</v>
      </c>
      <c r="L324" s="33"/>
      <c r="M324" s="134" t="s">
        <v>19</v>
      </c>
      <c r="N324" s="135" t="s">
        <v>43</v>
      </c>
      <c r="P324" s="136">
        <f>O324*H324</f>
        <v>0</v>
      </c>
      <c r="Q324" s="136">
        <v>2.0000000000000002E-5</v>
      </c>
      <c r="R324" s="136">
        <f>Q324*H324</f>
        <v>3.3600000000000004E-5</v>
      </c>
      <c r="S324" s="136">
        <v>1.0000000000000001E-5</v>
      </c>
      <c r="T324" s="136">
        <f>S324*H324</f>
        <v>1.6800000000000002E-5</v>
      </c>
      <c r="U324" s="137" t="s">
        <v>19</v>
      </c>
      <c r="AR324" s="138" t="s">
        <v>172</v>
      </c>
      <c r="AT324" s="138" t="s">
        <v>167</v>
      </c>
      <c r="AU324" s="138" t="s">
        <v>173</v>
      </c>
      <c r="AY324" s="18" t="s">
        <v>164</v>
      </c>
      <c r="BE324" s="139">
        <f>IF(N324="základní",J324,0)</f>
        <v>0</v>
      </c>
      <c r="BF324" s="139">
        <f>IF(N324="snížená",J324,0)</f>
        <v>0</v>
      </c>
      <c r="BG324" s="139">
        <f>IF(N324="zákl. přenesená",J324,0)</f>
        <v>0</v>
      </c>
      <c r="BH324" s="139">
        <f>IF(N324="sníž. přenesená",J324,0)</f>
        <v>0</v>
      </c>
      <c r="BI324" s="139">
        <f>IF(N324="nulová",J324,0)</f>
        <v>0</v>
      </c>
      <c r="BJ324" s="18" t="s">
        <v>80</v>
      </c>
      <c r="BK324" s="139">
        <f>ROUND(I324*H324,1)</f>
        <v>0</v>
      </c>
      <c r="BL324" s="18" t="s">
        <v>172</v>
      </c>
      <c r="BM324" s="138" t="s">
        <v>431</v>
      </c>
    </row>
    <row r="325" spans="2:65" s="1" customFormat="1" ht="11.25">
      <c r="B325" s="33"/>
      <c r="D325" s="140" t="s">
        <v>175</v>
      </c>
      <c r="F325" s="141" t="s">
        <v>432</v>
      </c>
      <c r="I325" s="142"/>
      <c r="L325" s="33"/>
      <c r="M325" s="143"/>
      <c r="U325" s="54"/>
      <c r="AT325" s="18" t="s">
        <v>175</v>
      </c>
      <c r="AU325" s="18" t="s">
        <v>173</v>
      </c>
    </row>
    <row r="326" spans="2:65" s="12" customFormat="1" ht="11.25">
      <c r="B326" s="144"/>
      <c r="D326" s="145" t="s">
        <v>177</v>
      </c>
      <c r="E326" s="146" t="s">
        <v>19</v>
      </c>
      <c r="F326" s="147" t="s">
        <v>1314</v>
      </c>
      <c r="H326" s="148">
        <v>1.68</v>
      </c>
      <c r="I326" s="149"/>
      <c r="L326" s="144"/>
      <c r="M326" s="150"/>
      <c r="U326" s="151"/>
      <c r="AT326" s="146" t="s">
        <v>177</v>
      </c>
      <c r="AU326" s="146" t="s">
        <v>173</v>
      </c>
      <c r="AV326" s="12" t="s">
        <v>82</v>
      </c>
      <c r="AW326" s="12" t="s">
        <v>33</v>
      </c>
      <c r="AX326" s="12" t="s">
        <v>80</v>
      </c>
      <c r="AY326" s="146" t="s">
        <v>164</v>
      </c>
    </row>
    <row r="327" spans="2:65" s="1" customFormat="1" ht="16.5" customHeight="1">
      <c r="B327" s="33"/>
      <c r="C327" s="127" t="s">
        <v>464</v>
      </c>
      <c r="D327" s="127" t="s">
        <v>167</v>
      </c>
      <c r="E327" s="128" t="s">
        <v>435</v>
      </c>
      <c r="F327" s="129" t="s">
        <v>436</v>
      </c>
      <c r="G327" s="130" t="s">
        <v>314</v>
      </c>
      <c r="H327" s="131">
        <v>1.6</v>
      </c>
      <c r="I327" s="132"/>
      <c r="J327" s="133">
        <f>ROUND(I327*H327,1)</f>
        <v>0</v>
      </c>
      <c r="K327" s="129" t="s">
        <v>171</v>
      </c>
      <c r="L327" s="33"/>
      <c r="M327" s="134" t="s">
        <v>19</v>
      </c>
      <c r="N327" s="135" t="s">
        <v>43</v>
      </c>
      <c r="P327" s="136">
        <f>O327*H327</f>
        <v>0</v>
      </c>
      <c r="Q327" s="136">
        <v>1.0319999999999999E-2</v>
      </c>
      <c r="R327" s="136">
        <f>Q327*H327</f>
        <v>1.6511999999999999E-2</v>
      </c>
      <c r="S327" s="136">
        <v>0</v>
      </c>
      <c r="T327" s="136">
        <f>S327*H327</f>
        <v>0</v>
      </c>
      <c r="U327" s="137" t="s">
        <v>19</v>
      </c>
      <c r="AR327" s="138" t="s">
        <v>172</v>
      </c>
      <c r="AT327" s="138" t="s">
        <v>167</v>
      </c>
      <c r="AU327" s="138" t="s">
        <v>173</v>
      </c>
      <c r="AY327" s="18" t="s">
        <v>164</v>
      </c>
      <c r="BE327" s="139">
        <f>IF(N327="základní",J327,0)</f>
        <v>0</v>
      </c>
      <c r="BF327" s="139">
        <f>IF(N327="snížená",J327,0)</f>
        <v>0</v>
      </c>
      <c r="BG327" s="139">
        <f>IF(N327="zákl. přenesená",J327,0)</f>
        <v>0</v>
      </c>
      <c r="BH327" s="139">
        <f>IF(N327="sníž. přenesená",J327,0)</f>
        <v>0</v>
      </c>
      <c r="BI327" s="139">
        <f>IF(N327="nulová",J327,0)</f>
        <v>0</v>
      </c>
      <c r="BJ327" s="18" t="s">
        <v>80</v>
      </c>
      <c r="BK327" s="139">
        <f>ROUND(I327*H327,1)</f>
        <v>0</v>
      </c>
      <c r="BL327" s="18" t="s">
        <v>172</v>
      </c>
      <c r="BM327" s="138" t="s">
        <v>437</v>
      </c>
    </row>
    <row r="328" spans="2:65" s="1" customFormat="1" ht="11.25">
      <c r="B328" s="33"/>
      <c r="D328" s="140" t="s">
        <v>175</v>
      </c>
      <c r="F328" s="141" t="s">
        <v>438</v>
      </c>
      <c r="I328" s="142"/>
      <c r="L328" s="33"/>
      <c r="M328" s="143"/>
      <c r="U328" s="54"/>
      <c r="AT328" s="18" t="s">
        <v>175</v>
      </c>
      <c r="AU328" s="18" t="s">
        <v>173</v>
      </c>
    </row>
    <row r="329" spans="2:65" s="12" customFormat="1" ht="11.25">
      <c r="B329" s="144"/>
      <c r="D329" s="145" t="s">
        <v>177</v>
      </c>
      <c r="E329" s="146" t="s">
        <v>19</v>
      </c>
      <c r="F329" s="147" t="s">
        <v>1310</v>
      </c>
      <c r="H329" s="148">
        <v>1.6</v>
      </c>
      <c r="I329" s="149"/>
      <c r="L329" s="144"/>
      <c r="M329" s="150"/>
      <c r="U329" s="151"/>
      <c r="AT329" s="146" t="s">
        <v>177</v>
      </c>
      <c r="AU329" s="146" t="s">
        <v>173</v>
      </c>
      <c r="AV329" s="12" t="s">
        <v>82</v>
      </c>
      <c r="AW329" s="12" t="s">
        <v>33</v>
      </c>
      <c r="AX329" s="12" t="s">
        <v>80</v>
      </c>
      <c r="AY329" s="146" t="s">
        <v>164</v>
      </c>
    </row>
    <row r="330" spans="2:65" s="11" customFormat="1" ht="20.85" customHeight="1">
      <c r="B330" s="115"/>
      <c r="D330" s="116" t="s">
        <v>71</v>
      </c>
      <c r="E330" s="125" t="s">
        <v>439</v>
      </c>
      <c r="F330" s="125" t="s">
        <v>440</v>
      </c>
      <c r="I330" s="118"/>
      <c r="J330" s="126">
        <f>BK330</f>
        <v>0</v>
      </c>
      <c r="L330" s="115"/>
      <c r="M330" s="120"/>
      <c r="P330" s="121">
        <f>SUM(P331:P350)</f>
        <v>0</v>
      </c>
      <c r="R330" s="121">
        <f>SUM(R331:R350)</f>
        <v>2.7990013199999999</v>
      </c>
      <c r="T330" s="121">
        <f>SUM(T331:T350)</f>
        <v>0</v>
      </c>
      <c r="U330" s="122"/>
      <c r="AR330" s="116" t="s">
        <v>80</v>
      </c>
      <c r="AT330" s="123" t="s">
        <v>71</v>
      </c>
      <c r="AU330" s="123" t="s">
        <v>82</v>
      </c>
      <c r="AY330" s="116" t="s">
        <v>164</v>
      </c>
      <c r="BK330" s="124">
        <f>SUM(BK331:BK350)</f>
        <v>0</v>
      </c>
    </row>
    <row r="331" spans="2:65" s="1" customFormat="1" ht="16.5" customHeight="1">
      <c r="B331" s="33"/>
      <c r="C331" s="127" t="s">
        <v>472</v>
      </c>
      <c r="D331" s="127" t="s">
        <v>167</v>
      </c>
      <c r="E331" s="128" t="s">
        <v>442</v>
      </c>
      <c r="F331" s="129" t="s">
        <v>443</v>
      </c>
      <c r="G331" s="130" t="s">
        <v>170</v>
      </c>
      <c r="H331" s="131">
        <v>18.353999999999999</v>
      </c>
      <c r="I331" s="132"/>
      <c r="J331" s="133">
        <f>ROUND(I331*H331,1)</f>
        <v>0</v>
      </c>
      <c r="K331" s="129" t="s">
        <v>171</v>
      </c>
      <c r="L331" s="33"/>
      <c r="M331" s="134" t="s">
        <v>19</v>
      </c>
      <c r="N331" s="135" t="s">
        <v>43</v>
      </c>
      <c r="P331" s="136">
        <f>O331*H331</f>
        <v>0</v>
      </c>
      <c r="Q331" s="136">
        <v>1.2999999999999999E-4</v>
      </c>
      <c r="R331" s="136">
        <f>Q331*H331</f>
        <v>2.3860199999999995E-3</v>
      </c>
      <c r="S331" s="136">
        <v>0</v>
      </c>
      <c r="T331" s="136">
        <f>S331*H331</f>
        <v>0</v>
      </c>
      <c r="U331" s="137" t="s">
        <v>19</v>
      </c>
      <c r="AR331" s="138" t="s">
        <v>172</v>
      </c>
      <c r="AT331" s="138" t="s">
        <v>167</v>
      </c>
      <c r="AU331" s="138" t="s">
        <v>173</v>
      </c>
      <c r="AY331" s="18" t="s">
        <v>164</v>
      </c>
      <c r="BE331" s="139">
        <f>IF(N331="základní",J331,0)</f>
        <v>0</v>
      </c>
      <c r="BF331" s="139">
        <f>IF(N331="snížená",J331,0)</f>
        <v>0</v>
      </c>
      <c r="BG331" s="139">
        <f>IF(N331="zákl. přenesená",J331,0)</f>
        <v>0</v>
      </c>
      <c r="BH331" s="139">
        <f>IF(N331="sníž. přenesená",J331,0)</f>
        <v>0</v>
      </c>
      <c r="BI331" s="139">
        <f>IF(N331="nulová",J331,0)</f>
        <v>0</v>
      </c>
      <c r="BJ331" s="18" t="s">
        <v>80</v>
      </c>
      <c r="BK331" s="139">
        <f>ROUND(I331*H331,1)</f>
        <v>0</v>
      </c>
      <c r="BL331" s="18" t="s">
        <v>172</v>
      </c>
      <c r="BM331" s="138" t="s">
        <v>1315</v>
      </c>
    </row>
    <row r="332" spans="2:65" s="1" customFormat="1" ht="11.25">
      <c r="B332" s="33"/>
      <c r="D332" s="140" t="s">
        <v>175</v>
      </c>
      <c r="F332" s="141" t="s">
        <v>445</v>
      </c>
      <c r="I332" s="142"/>
      <c r="L332" s="33"/>
      <c r="M332" s="143"/>
      <c r="U332" s="54"/>
      <c r="AT332" s="18" t="s">
        <v>175</v>
      </c>
      <c r="AU332" s="18" t="s">
        <v>173</v>
      </c>
    </row>
    <row r="333" spans="2:65" s="12" customFormat="1" ht="11.25">
      <c r="B333" s="144"/>
      <c r="D333" s="145" t="s">
        <v>177</v>
      </c>
      <c r="E333" s="146" t="s">
        <v>19</v>
      </c>
      <c r="F333" s="147" t="s">
        <v>1316</v>
      </c>
      <c r="H333" s="148">
        <v>13.804</v>
      </c>
      <c r="I333" s="149"/>
      <c r="L333" s="144"/>
      <c r="M333" s="150"/>
      <c r="U333" s="151"/>
      <c r="AT333" s="146" t="s">
        <v>177</v>
      </c>
      <c r="AU333" s="146" t="s">
        <v>173</v>
      </c>
      <c r="AV333" s="12" t="s">
        <v>82</v>
      </c>
      <c r="AW333" s="12" t="s">
        <v>33</v>
      </c>
      <c r="AX333" s="12" t="s">
        <v>72</v>
      </c>
      <c r="AY333" s="146" t="s">
        <v>164</v>
      </c>
    </row>
    <row r="334" spans="2:65" s="12" customFormat="1" ht="11.25">
      <c r="B334" s="144"/>
      <c r="D334" s="145" t="s">
        <v>177</v>
      </c>
      <c r="E334" s="146" t="s">
        <v>19</v>
      </c>
      <c r="F334" s="147" t="s">
        <v>1317</v>
      </c>
      <c r="H334" s="148">
        <v>4.55</v>
      </c>
      <c r="I334" s="149"/>
      <c r="L334" s="144"/>
      <c r="M334" s="150"/>
      <c r="U334" s="151"/>
      <c r="AT334" s="146" t="s">
        <v>177</v>
      </c>
      <c r="AU334" s="146" t="s">
        <v>173</v>
      </c>
      <c r="AV334" s="12" t="s">
        <v>82</v>
      </c>
      <c r="AW334" s="12" t="s">
        <v>33</v>
      </c>
      <c r="AX334" s="12" t="s">
        <v>72</v>
      </c>
      <c r="AY334" s="146" t="s">
        <v>164</v>
      </c>
    </row>
    <row r="335" spans="2:65" s="13" customFormat="1" ht="11.25">
      <c r="B335" s="162"/>
      <c r="D335" s="145" t="s">
        <v>177</v>
      </c>
      <c r="E335" s="163" t="s">
        <v>19</v>
      </c>
      <c r="F335" s="164" t="s">
        <v>241</v>
      </c>
      <c r="H335" s="165">
        <v>18.353999999999999</v>
      </c>
      <c r="I335" s="166"/>
      <c r="L335" s="162"/>
      <c r="M335" s="167"/>
      <c r="U335" s="168"/>
      <c r="AT335" s="163" t="s">
        <v>177</v>
      </c>
      <c r="AU335" s="163" t="s">
        <v>173</v>
      </c>
      <c r="AV335" s="13" t="s">
        <v>172</v>
      </c>
      <c r="AW335" s="13" t="s">
        <v>33</v>
      </c>
      <c r="AX335" s="13" t="s">
        <v>80</v>
      </c>
      <c r="AY335" s="163" t="s">
        <v>164</v>
      </c>
    </row>
    <row r="336" spans="2:65" s="1" customFormat="1" ht="21.75" customHeight="1">
      <c r="B336" s="33"/>
      <c r="C336" s="127" t="s">
        <v>477</v>
      </c>
      <c r="D336" s="127" t="s">
        <v>167</v>
      </c>
      <c r="E336" s="128" t="s">
        <v>448</v>
      </c>
      <c r="F336" s="129" t="s">
        <v>449</v>
      </c>
      <c r="G336" s="130" t="s">
        <v>183</v>
      </c>
      <c r="H336" s="131">
        <v>1.101</v>
      </c>
      <c r="I336" s="132"/>
      <c r="J336" s="133">
        <f>ROUND(I336*H336,1)</f>
        <v>0</v>
      </c>
      <c r="K336" s="129" t="s">
        <v>171</v>
      </c>
      <c r="L336" s="33"/>
      <c r="M336" s="134" t="s">
        <v>19</v>
      </c>
      <c r="N336" s="135" t="s">
        <v>43</v>
      </c>
      <c r="P336" s="136">
        <f>O336*H336</f>
        <v>0</v>
      </c>
      <c r="Q336" s="136">
        <v>2.5018699999999998</v>
      </c>
      <c r="R336" s="136">
        <f>Q336*H336</f>
        <v>2.7545588699999999</v>
      </c>
      <c r="S336" s="136">
        <v>0</v>
      </c>
      <c r="T336" s="136">
        <f>S336*H336</f>
        <v>0</v>
      </c>
      <c r="U336" s="137" t="s">
        <v>19</v>
      </c>
      <c r="AR336" s="138" t="s">
        <v>172</v>
      </c>
      <c r="AT336" s="138" t="s">
        <v>167</v>
      </c>
      <c r="AU336" s="138" t="s">
        <v>173</v>
      </c>
      <c r="AY336" s="18" t="s">
        <v>164</v>
      </c>
      <c r="BE336" s="139">
        <f>IF(N336="základní",J336,0)</f>
        <v>0</v>
      </c>
      <c r="BF336" s="139">
        <f>IF(N336="snížená",J336,0)</f>
        <v>0</v>
      </c>
      <c r="BG336" s="139">
        <f>IF(N336="zákl. přenesená",J336,0)</f>
        <v>0</v>
      </c>
      <c r="BH336" s="139">
        <f>IF(N336="sníž. přenesená",J336,0)</f>
        <v>0</v>
      </c>
      <c r="BI336" s="139">
        <f>IF(N336="nulová",J336,0)</f>
        <v>0</v>
      </c>
      <c r="BJ336" s="18" t="s">
        <v>80</v>
      </c>
      <c r="BK336" s="139">
        <f>ROUND(I336*H336,1)</f>
        <v>0</v>
      </c>
      <c r="BL336" s="18" t="s">
        <v>172</v>
      </c>
      <c r="BM336" s="138" t="s">
        <v>450</v>
      </c>
    </row>
    <row r="337" spans="2:65" s="1" customFormat="1" ht="11.25">
      <c r="B337" s="33"/>
      <c r="D337" s="140" t="s">
        <v>175</v>
      </c>
      <c r="F337" s="141" t="s">
        <v>451</v>
      </c>
      <c r="I337" s="142"/>
      <c r="L337" s="33"/>
      <c r="M337" s="143"/>
      <c r="U337" s="54"/>
      <c r="AT337" s="18" t="s">
        <v>175</v>
      </c>
      <c r="AU337" s="18" t="s">
        <v>173</v>
      </c>
    </row>
    <row r="338" spans="2:65" s="12" customFormat="1" ht="11.25">
      <c r="B338" s="144"/>
      <c r="D338" s="145" t="s">
        <v>177</v>
      </c>
      <c r="E338" s="146" t="s">
        <v>19</v>
      </c>
      <c r="F338" s="147" t="s">
        <v>1318</v>
      </c>
      <c r="H338" s="148">
        <v>0.82799999999999996</v>
      </c>
      <c r="I338" s="149"/>
      <c r="L338" s="144"/>
      <c r="M338" s="150"/>
      <c r="U338" s="151"/>
      <c r="AT338" s="146" t="s">
        <v>177</v>
      </c>
      <c r="AU338" s="146" t="s">
        <v>173</v>
      </c>
      <c r="AV338" s="12" t="s">
        <v>82</v>
      </c>
      <c r="AW338" s="12" t="s">
        <v>33</v>
      </c>
      <c r="AX338" s="12" t="s">
        <v>72</v>
      </c>
      <c r="AY338" s="146" t="s">
        <v>164</v>
      </c>
    </row>
    <row r="339" spans="2:65" s="12" customFormat="1" ht="11.25">
      <c r="B339" s="144"/>
      <c r="D339" s="145" t="s">
        <v>177</v>
      </c>
      <c r="E339" s="146" t="s">
        <v>19</v>
      </c>
      <c r="F339" s="147" t="s">
        <v>1319</v>
      </c>
      <c r="H339" s="148">
        <v>0.27300000000000002</v>
      </c>
      <c r="I339" s="149"/>
      <c r="L339" s="144"/>
      <c r="M339" s="150"/>
      <c r="U339" s="151"/>
      <c r="AT339" s="146" t="s">
        <v>177</v>
      </c>
      <c r="AU339" s="146" t="s">
        <v>173</v>
      </c>
      <c r="AV339" s="12" t="s">
        <v>82</v>
      </c>
      <c r="AW339" s="12" t="s">
        <v>33</v>
      </c>
      <c r="AX339" s="12" t="s">
        <v>72</v>
      </c>
      <c r="AY339" s="146" t="s">
        <v>164</v>
      </c>
    </row>
    <row r="340" spans="2:65" s="13" customFormat="1" ht="11.25">
      <c r="B340" s="162"/>
      <c r="D340" s="145" t="s">
        <v>177</v>
      </c>
      <c r="E340" s="163" t="s">
        <v>19</v>
      </c>
      <c r="F340" s="164" t="s">
        <v>241</v>
      </c>
      <c r="H340" s="165">
        <v>1.101</v>
      </c>
      <c r="I340" s="166"/>
      <c r="L340" s="162"/>
      <c r="M340" s="167"/>
      <c r="U340" s="168"/>
      <c r="AT340" s="163" t="s">
        <v>177</v>
      </c>
      <c r="AU340" s="163" t="s">
        <v>173</v>
      </c>
      <c r="AV340" s="13" t="s">
        <v>172</v>
      </c>
      <c r="AW340" s="13" t="s">
        <v>33</v>
      </c>
      <c r="AX340" s="13" t="s">
        <v>80</v>
      </c>
      <c r="AY340" s="163" t="s">
        <v>164</v>
      </c>
    </row>
    <row r="341" spans="2:65" s="1" customFormat="1" ht="24.2" customHeight="1">
      <c r="B341" s="33"/>
      <c r="C341" s="127" t="s">
        <v>484</v>
      </c>
      <c r="D341" s="127" t="s">
        <v>167</v>
      </c>
      <c r="E341" s="128" t="s">
        <v>454</v>
      </c>
      <c r="F341" s="129" t="s">
        <v>455</v>
      </c>
      <c r="G341" s="130" t="s">
        <v>183</v>
      </c>
      <c r="H341" s="131">
        <v>1.1000000000000001</v>
      </c>
      <c r="I341" s="132"/>
      <c r="J341" s="133">
        <f>ROUND(I341*H341,1)</f>
        <v>0</v>
      </c>
      <c r="K341" s="129" t="s">
        <v>171</v>
      </c>
      <c r="L341" s="33"/>
      <c r="M341" s="134" t="s">
        <v>19</v>
      </c>
      <c r="N341" s="135" t="s">
        <v>43</v>
      </c>
      <c r="P341" s="136">
        <f>O341*H341</f>
        <v>0</v>
      </c>
      <c r="Q341" s="136">
        <v>0</v>
      </c>
      <c r="R341" s="136">
        <f>Q341*H341</f>
        <v>0</v>
      </c>
      <c r="S341" s="136">
        <v>0</v>
      </c>
      <c r="T341" s="136">
        <f>S341*H341</f>
        <v>0</v>
      </c>
      <c r="U341" s="137" t="s">
        <v>19</v>
      </c>
      <c r="AR341" s="138" t="s">
        <v>172</v>
      </c>
      <c r="AT341" s="138" t="s">
        <v>167</v>
      </c>
      <c r="AU341" s="138" t="s">
        <v>173</v>
      </c>
      <c r="AY341" s="18" t="s">
        <v>164</v>
      </c>
      <c r="BE341" s="139">
        <f>IF(N341="základní",J341,0)</f>
        <v>0</v>
      </c>
      <c r="BF341" s="139">
        <f>IF(N341="snížená",J341,0)</f>
        <v>0</v>
      </c>
      <c r="BG341" s="139">
        <f>IF(N341="zákl. přenesená",J341,0)</f>
        <v>0</v>
      </c>
      <c r="BH341" s="139">
        <f>IF(N341="sníž. přenesená",J341,0)</f>
        <v>0</v>
      </c>
      <c r="BI341" s="139">
        <f>IF(N341="nulová",J341,0)</f>
        <v>0</v>
      </c>
      <c r="BJ341" s="18" t="s">
        <v>80</v>
      </c>
      <c r="BK341" s="139">
        <f>ROUND(I341*H341,1)</f>
        <v>0</v>
      </c>
      <c r="BL341" s="18" t="s">
        <v>172</v>
      </c>
      <c r="BM341" s="138" t="s">
        <v>456</v>
      </c>
    </row>
    <row r="342" spans="2:65" s="1" customFormat="1" ht="11.25">
      <c r="B342" s="33"/>
      <c r="D342" s="140" t="s">
        <v>175</v>
      </c>
      <c r="F342" s="141" t="s">
        <v>457</v>
      </c>
      <c r="I342" s="142"/>
      <c r="L342" s="33"/>
      <c r="M342" s="143"/>
      <c r="U342" s="54"/>
      <c r="AT342" s="18" t="s">
        <v>175</v>
      </c>
      <c r="AU342" s="18" t="s">
        <v>173</v>
      </c>
    </row>
    <row r="343" spans="2:65" s="1" customFormat="1" ht="16.5" customHeight="1">
      <c r="B343" s="33"/>
      <c r="C343" s="127" t="s">
        <v>490</v>
      </c>
      <c r="D343" s="127" t="s">
        <v>167</v>
      </c>
      <c r="E343" s="128" t="s">
        <v>459</v>
      </c>
      <c r="F343" s="129" t="s">
        <v>460</v>
      </c>
      <c r="G343" s="130" t="s">
        <v>200</v>
      </c>
      <c r="H343" s="131">
        <v>3.9E-2</v>
      </c>
      <c r="I343" s="132"/>
      <c r="J343" s="133">
        <f>ROUND(I343*H343,1)</f>
        <v>0</v>
      </c>
      <c r="K343" s="129" t="s">
        <v>171</v>
      </c>
      <c r="L343" s="33"/>
      <c r="M343" s="134" t="s">
        <v>19</v>
      </c>
      <c r="N343" s="135" t="s">
        <v>43</v>
      </c>
      <c r="P343" s="136">
        <f>O343*H343</f>
        <v>0</v>
      </c>
      <c r="Q343" s="136">
        <v>1.06277</v>
      </c>
      <c r="R343" s="136">
        <f>Q343*H343</f>
        <v>4.1448029999999997E-2</v>
      </c>
      <c r="S343" s="136">
        <v>0</v>
      </c>
      <c r="T343" s="136">
        <f>S343*H343</f>
        <v>0</v>
      </c>
      <c r="U343" s="137" t="s">
        <v>19</v>
      </c>
      <c r="AR343" s="138" t="s">
        <v>172</v>
      </c>
      <c r="AT343" s="138" t="s">
        <v>167</v>
      </c>
      <c r="AU343" s="138" t="s">
        <v>173</v>
      </c>
      <c r="AY343" s="18" t="s">
        <v>164</v>
      </c>
      <c r="BE343" s="139">
        <f>IF(N343="základní",J343,0)</f>
        <v>0</v>
      </c>
      <c r="BF343" s="139">
        <f>IF(N343="snížená",J343,0)</f>
        <v>0</v>
      </c>
      <c r="BG343" s="139">
        <f>IF(N343="zákl. přenesená",J343,0)</f>
        <v>0</v>
      </c>
      <c r="BH343" s="139">
        <f>IF(N343="sníž. přenesená",J343,0)</f>
        <v>0</v>
      </c>
      <c r="BI343" s="139">
        <f>IF(N343="nulová",J343,0)</f>
        <v>0</v>
      </c>
      <c r="BJ343" s="18" t="s">
        <v>80</v>
      </c>
      <c r="BK343" s="139">
        <f>ROUND(I343*H343,1)</f>
        <v>0</v>
      </c>
      <c r="BL343" s="18" t="s">
        <v>172</v>
      </c>
      <c r="BM343" s="138" t="s">
        <v>461</v>
      </c>
    </row>
    <row r="344" spans="2:65" s="1" customFormat="1" ht="11.25">
      <c r="B344" s="33"/>
      <c r="D344" s="140" t="s">
        <v>175</v>
      </c>
      <c r="F344" s="141" t="s">
        <v>462</v>
      </c>
      <c r="I344" s="142"/>
      <c r="L344" s="33"/>
      <c r="M344" s="143"/>
      <c r="U344" s="54"/>
      <c r="AT344" s="18" t="s">
        <v>175</v>
      </c>
      <c r="AU344" s="18" t="s">
        <v>173</v>
      </c>
    </row>
    <row r="345" spans="2:65" s="12" customFormat="1" ht="11.25">
      <c r="B345" s="144"/>
      <c r="D345" s="145" t="s">
        <v>177</v>
      </c>
      <c r="E345" s="146" t="s">
        <v>19</v>
      </c>
      <c r="F345" s="147" t="s">
        <v>1320</v>
      </c>
      <c r="H345" s="148">
        <v>2.9000000000000001E-2</v>
      </c>
      <c r="I345" s="149"/>
      <c r="L345" s="144"/>
      <c r="M345" s="150"/>
      <c r="U345" s="151"/>
      <c r="AT345" s="146" t="s">
        <v>177</v>
      </c>
      <c r="AU345" s="146" t="s">
        <v>173</v>
      </c>
      <c r="AV345" s="12" t="s">
        <v>82</v>
      </c>
      <c r="AW345" s="12" t="s">
        <v>33</v>
      </c>
      <c r="AX345" s="12" t="s">
        <v>72</v>
      </c>
      <c r="AY345" s="146" t="s">
        <v>164</v>
      </c>
    </row>
    <row r="346" spans="2:65" s="12" customFormat="1" ht="11.25">
      <c r="B346" s="144"/>
      <c r="D346" s="145" t="s">
        <v>177</v>
      </c>
      <c r="E346" s="146" t="s">
        <v>19</v>
      </c>
      <c r="F346" s="147" t="s">
        <v>1321</v>
      </c>
      <c r="H346" s="148">
        <v>0.01</v>
      </c>
      <c r="I346" s="149"/>
      <c r="L346" s="144"/>
      <c r="M346" s="150"/>
      <c r="U346" s="151"/>
      <c r="AT346" s="146" t="s">
        <v>177</v>
      </c>
      <c r="AU346" s="146" t="s">
        <v>173</v>
      </c>
      <c r="AV346" s="12" t="s">
        <v>82</v>
      </c>
      <c r="AW346" s="12" t="s">
        <v>33</v>
      </c>
      <c r="AX346" s="12" t="s">
        <v>72</v>
      </c>
      <c r="AY346" s="146" t="s">
        <v>164</v>
      </c>
    </row>
    <row r="347" spans="2:65" s="13" customFormat="1" ht="11.25">
      <c r="B347" s="162"/>
      <c r="D347" s="145" t="s">
        <v>177</v>
      </c>
      <c r="E347" s="163" t="s">
        <v>19</v>
      </c>
      <c r="F347" s="164" t="s">
        <v>241</v>
      </c>
      <c r="H347" s="165">
        <v>3.9E-2</v>
      </c>
      <c r="I347" s="166"/>
      <c r="L347" s="162"/>
      <c r="M347" s="167"/>
      <c r="U347" s="168"/>
      <c r="AT347" s="163" t="s">
        <v>177</v>
      </c>
      <c r="AU347" s="163" t="s">
        <v>173</v>
      </c>
      <c r="AV347" s="13" t="s">
        <v>172</v>
      </c>
      <c r="AW347" s="13" t="s">
        <v>33</v>
      </c>
      <c r="AX347" s="13" t="s">
        <v>80</v>
      </c>
      <c r="AY347" s="163" t="s">
        <v>164</v>
      </c>
    </row>
    <row r="348" spans="2:65" s="1" customFormat="1" ht="24.2" customHeight="1">
      <c r="B348" s="33"/>
      <c r="C348" s="127" t="s">
        <v>496</v>
      </c>
      <c r="D348" s="127" t="s">
        <v>167</v>
      </c>
      <c r="E348" s="128" t="s">
        <v>465</v>
      </c>
      <c r="F348" s="129" t="s">
        <v>466</v>
      </c>
      <c r="G348" s="130" t="s">
        <v>314</v>
      </c>
      <c r="H348" s="131">
        <v>30.42</v>
      </c>
      <c r="I348" s="132"/>
      <c r="J348" s="133">
        <f>ROUND(I348*H348,1)</f>
        <v>0</v>
      </c>
      <c r="K348" s="129" t="s">
        <v>171</v>
      </c>
      <c r="L348" s="33"/>
      <c r="M348" s="134" t="s">
        <v>19</v>
      </c>
      <c r="N348" s="135" t="s">
        <v>43</v>
      </c>
      <c r="P348" s="136">
        <f>O348*H348</f>
        <v>0</v>
      </c>
      <c r="Q348" s="136">
        <v>2.0000000000000002E-5</v>
      </c>
      <c r="R348" s="136">
        <f>Q348*H348</f>
        <v>6.0840000000000004E-4</v>
      </c>
      <c r="S348" s="136">
        <v>0</v>
      </c>
      <c r="T348" s="136">
        <f>S348*H348</f>
        <v>0</v>
      </c>
      <c r="U348" s="137" t="s">
        <v>19</v>
      </c>
      <c r="AR348" s="138" t="s">
        <v>172</v>
      </c>
      <c r="AT348" s="138" t="s">
        <v>167</v>
      </c>
      <c r="AU348" s="138" t="s">
        <v>173</v>
      </c>
      <c r="AY348" s="18" t="s">
        <v>164</v>
      </c>
      <c r="BE348" s="139">
        <f>IF(N348="základní",J348,0)</f>
        <v>0</v>
      </c>
      <c r="BF348" s="139">
        <f>IF(N348="snížená",J348,0)</f>
        <v>0</v>
      </c>
      <c r="BG348" s="139">
        <f>IF(N348="zákl. přenesená",J348,0)</f>
        <v>0</v>
      </c>
      <c r="BH348" s="139">
        <f>IF(N348="sníž. přenesená",J348,0)</f>
        <v>0</v>
      </c>
      <c r="BI348" s="139">
        <f>IF(N348="nulová",J348,0)</f>
        <v>0</v>
      </c>
      <c r="BJ348" s="18" t="s">
        <v>80</v>
      </c>
      <c r="BK348" s="139">
        <f>ROUND(I348*H348,1)</f>
        <v>0</v>
      </c>
      <c r="BL348" s="18" t="s">
        <v>172</v>
      </c>
      <c r="BM348" s="138" t="s">
        <v>467</v>
      </c>
    </row>
    <row r="349" spans="2:65" s="1" customFormat="1" ht="11.25">
      <c r="B349" s="33"/>
      <c r="D349" s="140" t="s">
        <v>175</v>
      </c>
      <c r="F349" s="141" t="s">
        <v>468</v>
      </c>
      <c r="I349" s="142"/>
      <c r="L349" s="33"/>
      <c r="M349" s="143"/>
      <c r="U349" s="54"/>
      <c r="AT349" s="18" t="s">
        <v>175</v>
      </c>
      <c r="AU349" s="18" t="s">
        <v>173</v>
      </c>
    </row>
    <row r="350" spans="2:65" s="12" customFormat="1" ht="11.25">
      <c r="B350" s="144"/>
      <c r="D350" s="145" t="s">
        <v>177</v>
      </c>
      <c r="E350" s="146" t="s">
        <v>19</v>
      </c>
      <c r="F350" s="147" t="s">
        <v>1322</v>
      </c>
      <c r="H350" s="148">
        <v>30.42</v>
      </c>
      <c r="I350" s="149"/>
      <c r="L350" s="144"/>
      <c r="M350" s="150"/>
      <c r="U350" s="151"/>
      <c r="AT350" s="146" t="s">
        <v>177</v>
      </c>
      <c r="AU350" s="146" t="s">
        <v>173</v>
      </c>
      <c r="AV350" s="12" t="s">
        <v>82</v>
      </c>
      <c r="AW350" s="12" t="s">
        <v>33</v>
      </c>
      <c r="AX350" s="12" t="s">
        <v>80</v>
      </c>
      <c r="AY350" s="146" t="s">
        <v>164</v>
      </c>
    </row>
    <row r="351" spans="2:65" s="11" customFormat="1" ht="20.85" customHeight="1">
      <c r="B351" s="115"/>
      <c r="D351" s="116" t="s">
        <v>71</v>
      </c>
      <c r="E351" s="125" t="s">
        <v>470</v>
      </c>
      <c r="F351" s="125" t="s">
        <v>471</v>
      </c>
      <c r="I351" s="118"/>
      <c r="J351" s="126">
        <f>BK351</f>
        <v>0</v>
      </c>
      <c r="L351" s="115"/>
      <c r="M351" s="120"/>
      <c r="P351" s="121">
        <f>SUM(P352:P355)</f>
        <v>0</v>
      </c>
      <c r="R351" s="121">
        <f>SUM(R352:R355)</f>
        <v>0.21431</v>
      </c>
      <c r="T351" s="121">
        <f>SUM(T352:T355)</f>
        <v>0</v>
      </c>
      <c r="U351" s="122"/>
      <c r="AR351" s="116" t="s">
        <v>80</v>
      </c>
      <c r="AT351" s="123" t="s">
        <v>71</v>
      </c>
      <c r="AU351" s="123" t="s">
        <v>82</v>
      </c>
      <c r="AY351" s="116" t="s">
        <v>164</v>
      </c>
      <c r="BK351" s="124">
        <f>SUM(BK352:BK355)</f>
        <v>0</v>
      </c>
    </row>
    <row r="352" spans="2:65" s="1" customFormat="1" ht="24.2" customHeight="1">
      <c r="B352" s="33"/>
      <c r="C352" s="127" t="s">
        <v>501</v>
      </c>
      <c r="D352" s="127" t="s">
        <v>167</v>
      </c>
      <c r="E352" s="128" t="s">
        <v>473</v>
      </c>
      <c r="F352" s="129" t="s">
        <v>474</v>
      </c>
      <c r="G352" s="130" t="s">
        <v>335</v>
      </c>
      <c r="H352" s="131">
        <v>3</v>
      </c>
      <c r="I352" s="132"/>
      <c r="J352" s="133">
        <f>ROUND(I352*H352,1)</f>
        <v>0</v>
      </c>
      <c r="K352" s="129" t="s">
        <v>171</v>
      </c>
      <c r="L352" s="33"/>
      <c r="M352" s="134" t="s">
        <v>19</v>
      </c>
      <c r="N352" s="135" t="s">
        <v>43</v>
      </c>
      <c r="P352" s="136">
        <f>O352*H352</f>
        <v>0</v>
      </c>
      <c r="Q352" s="136">
        <v>5.6439999999999997E-2</v>
      </c>
      <c r="R352" s="136">
        <f>Q352*H352</f>
        <v>0.16932</v>
      </c>
      <c r="S352" s="136">
        <v>0</v>
      </c>
      <c r="T352" s="136">
        <f>S352*H352</f>
        <v>0</v>
      </c>
      <c r="U352" s="137" t="s">
        <v>19</v>
      </c>
      <c r="AR352" s="138" t="s">
        <v>172</v>
      </c>
      <c r="AT352" s="138" t="s">
        <v>167</v>
      </c>
      <c r="AU352" s="138" t="s">
        <v>173</v>
      </c>
      <c r="AY352" s="18" t="s">
        <v>164</v>
      </c>
      <c r="BE352" s="139">
        <f>IF(N352="základní",J352,0)</f>
        <v>0</v>
      </c>
      <c r="BF352" s="139">
        <f>IF(N352="snížená",J352,0)</f>
        <v>0</v>
      </c>
      <c r="BG352" s="139">
        <f>IF(N352="zákl. přenesená",J352,0)</f>
        <v>0</v>
      </c>
      <c r="BH352" s="139">
        <f>IF(N352="sníž. přenesená",J352,0)</f>
        <v>0</v>
      </c>
      <c r="BI352" s="139">
        <f>IF(N352="nulová",J352,0)</f>
        <v>0</v>
      </c>
      <c r="BJ352" s="18" t="s">
        <v>80</v>
      </c>
      <c r="BK352" s="139">
        <f>ROUND(I352*H352,1)</f>
        <v>0</v>
      </c>
      <c r="BL352" s="18" t="s">
        <v>172</v>
      </c>
      <c r="BM352" s="138" t="s">
        <v>475</v>
      </c>
    </row>
    <row r="353" spans="2:65" s="1" customFormat="1" ht="11.25">
      <c r="B353" s="33"/>
      <c r="D353" s="140" t="s">
        <v>175</v>
      </c>
      <c r="F353" s="141" t="s">
        <v>476</v>
      </c>
      <c r="I353" s="142"/>
      <c r="L353" s="33"/>
      <c r="M353" s="143"/>
      <c r="U353" s="54"/>
      <c r="AT353" s="18" t="s">
        <v>175</v>
      </c>
      <c r="AU353" s="18" t="s">
        <v>173</v>
      </c>
    </row>
    <row r="354" spans="2:65" s="1" customFormat="1" ht="16.5" customHeight="1">
      <c r="B354" s="33"/>
      <c r="C354" s="152" t="s">
        <v>508</v>
      </c>
      <c r="D354" s="152" t="s">
        <v>225</v>
      </c>
      <c r="E354" s="153" t="s">
        <v>478</v>
      </c>
      <c r="F354" s="154" t="s">
        <v>479</v>
      </c>
      <c r="G354" s="155" t="s">
        <v>335</v>
      </c>
      <c r="H354" s="156">
        <v>1</v>
      </c>
      <c r="I354" s="157"/>
      <c r="J354" s="158">
        <f>ROUND(I354*H354,1)</f>
        <v>0</v>
      </c>
      <c r="K354" s="154" t="s">
        <v>171</v>
      </c>
      <c r="L354" s="159"/>
      <c r="M354" s="160" t="s">
        <v>19</v>
      </c>
      <c r="N354" s="161" t="s">
        <v>43</v>
      </c>
      <c r="P354" s="136">
        <f>O354*H354</f>
        <v>0</v>
      </c>
      <c r="Q354" s="136">
        <v>1.521E-2</v>
      </c>
      <c r="R354" s="136">
        <f>Q354*H354</f>
        <v>1.521E-2</v>
      </c>
      <c r="S354" s="136">
        <v>0</v>
      </c>
      <c r="T354" s="136">
        <f>S354*H354</f>
        <v>0</v>
      </c>
      <c r="U354" s="137" t="s">
        <v>19</v>
      </c>
      <c r="AR354" s="138" t="s">
        <v>214</v>
      </c>
      <c r="AT354" s="138" t="s">
        <v>225</v>
      </c>
      <c r="AU354" s="138" t="s">
        <v>173</v>
      </c>
      <c r="AY354" s="18" t="s">
        <v>164</v>
      </c>
      <c r="BE354" s="139">
        <f>IF(N354="základní",J354,0)</f>
        <v>0</v>
      </c>
      <c r="BF354" s="139">
        <f>IF(N354="snížená",J354,0)</f>
        <v>0</v>
      </c>
      <c r="BG354" s="139">
        <f>IF(N354="zákl. přenesená",J354,0)</f>
        <v>0</v>
      </c>
      <c r="BH354" s="139">
        <f>IF(N354="sníž. přenesená",J354,0)</f>
        <v>0</v>
      </c>
      <c r="BI354" s="139">
        <f>IF(N354="nulová",J354,0)</f>
        <v>0</v>
      </c>
      <c r="BJ354" s="18" t="s">
        <v>80</v>
      </c>
      <c r="BK354" s="139">
        <f>ROUND(I354*H354,1)</f>
        <v>0</v>
      </c>
      <c r="BL354" s="18" t="s">
        <v>172</v>
      </c>
      <c r="BM354" s="138" t="s">
        <v>480</v>
      </c>
    </row>
    <row r="355" spans="2:65" s="1" customFormat="1" ht="16.5" customHeight="1">
      <c r="B355" s="33"/>
      <c r="C355" s="152" t="s">
        <v>514</v>
      </c>
      <c r="D355" s="152" t="s">
        <v>225</v>
      </c>
      <c r="E355" s="153" t="s">
        <v>1323</v>
      </c>
      <c r="F355" s="154" t="s">
        <v>1324</v>
      </c>
      <c r="G355" s="155" t="s">
        <v>335</v>
      </c>
      <c r="H355" s="156">
        <v>2</v>
      </c>
      <c r="I355" s="157"/>
      <c r="J355" s="158">
        <f>ROUND(I355*H355,1)</f>
        <v>0</v>
      </c>
      <c r="K355" s="154" t="s">
        <v>171</v>
      </c>
      <c r="L355" s="159"/>
      <c r="M355" s="160" t="s">
        <v>19</v>
      </c>
      <c r="N355" s="161" t="s">
        <v>43</v>
      </c>
      <c r="P355" s="136">
        <f>O355*H355</f>
        <v>0</v>
      </c>
      <c r="Q355" s="136">
        <v>1.489E-2</v>
      </c>
      <c r="R355" s="136">
        <f>Q355*H355</f>
        <v>2.9780000000000001E-2</v>
      </c>
      <c r="S355" s="136">
        <v>0</v>
      </c>
      <c r="T355" s="136">
        <f>S355*H355</f>
        <v>0</v>
      </c>
      <c r="U355" s="137" t="s">
        <v>19</v>
      </c>
      <c r="AR355" s="138" t="s">
        <v>214</v>
      </c>
      <c r="AT355" s="138" t="s">
        <v>225</v>
      </c>
      <c r="AU355" s="138" t="s">
        <v>173</v>
      </c>
      <c r="AY355" s="18" t="s">
        <v>164</v>
      </c>
      <c r="BE355" s="139">
        <f>IF(N355="základní",J355,0)</f>
        <v>0</v>
      </c>
      <c r="BF355" s="139">
        <f>IF(N355="snížená",J355,0)</f>
        <v>0</v>
      </c>
      <c r="BG355" s="139">
        <f>IF(N355="zákl. přenesená",J355,0)</f>
        <v>0</v>
      </c>
      <c r="BH355" s="139">
        <f>IF(N355="sníž. přenesená",J355,0)</f>
        <v>0</v>
      </c>
      <c r="BI355" s="139">
        <f>IF(N355="nulová",J355,0)</f>
        <v>0</v>
      </c>
      <c r="BJ355" s="18" t="s">
        <v>80</v>
      </c>
      <c r="BK355" s="139">
        <f>ROUND(I355*H355,1)</f>
        <v>0</v>
      </c>
      <c r="BL355" s="18" t="s">
        <v>172</v>
      </c>
      <c r="BM355" s="138" t="s">
        <v>1325</v>
      </c>
    </row>
    <row r="356" spans="2:65" s="11" customFormat="1" ht="22.9" customHeight="1">
      <c r="B356" s="115"/>
      <c r="D356" s="116" t="s">
        <v>71</v>
      </c>
      <c r="E356" s="125" t="s">
        <v>219</v>
      </c>
      <c r="F356" s="125" t="s">
        <v>481</v>
      </c>
      <c r="I356" s="118"/>
      <c r="J356" s="126">
        <f>BK356</f>
        <v>0</v>
      </c>
      <c r="L356" s="115"/>
      <c r="M356" s="120"/>
      <c r="P356" s="121">
        <f>P357+P387+P393</f>
        <v>0</v>
      </c>
      <c r="R356" s="121">
        <f>R357+R387+R393</f>
        <v>7.3415999999999998E-4</v>
      </c>
      <c r="T356" s="121">
        <f>T357+T387+T393</f>
        <v>0.10180275000000003</v>
      </c>
      <c r="U356" s="122"/>
      <c r="AR356" s="116" t="s">
        <v>80</v>
      </c>
      <c r="AT356" s="123" t="s">
        <v>71</v>
      </c>
      <c r="AU356" s="123" t="s">
        <v>80</v>
      </c>
      <c r="AY356" s="116" t="s">
        <v>164</v>
      </c>
      <c r="BK356" s="124">
        <f>BK357+BK387+BK393</f>
        <v>0</v>
      </c>
    </row>
    <row r="357" spans="2:65" s="11" customFormat="1" ht="20.85" customHeight="1">
      <c r="B357" s="115"/>
      <c r="D357" s="116" t="s">
        <v>71</v>
      </c>
      <c r="E357" s="125" t="s">
        <v>482</v>
      </c>
      <c r="F357" s="125" t="s">
        <v>483</v>
      </c>
      <c r="I357" s="118"/>
      <c r="J357" s="126">
        <f>BK357</f>
        <v>0</v>
      </c>
      <c r="L357" s="115"/>
      <c r="M357" s="120"/>
      <c r="P357" s="121">
        <f>SUM(P358:P386)</f>
        <v>0</v>
      </c>
      <c r="R357" s="121">
        <f>SUM(R358:R386)</f>
        <v>0</v>
      </c>
      <c r="T357" s="121">
        <f>SUM(T358:T386)</f>
        <v>0</v>
      </c>
      <c r="U357" s="122"/>
      <c r="AR357" s="116" t="s">
        <v>80</v>
      </c>
      <c r="AT357" s="123" t="s">
        <v>71</v>
      </c>
      <c r="AU357" s="123" t="s">
        <v>82</v>
      </c>
      <c r="AY357" s="116" t="s">
        <v>164</v>
      </c>
      <c r="BK357" s="124">
        <f>SUM(BK358:BK386)</f>
        <v>0</v>
      </c>
    </row>
    <row r="358" spans="2:65" s="1" customFormat="1" ht="16.5" customHeight="1">
      <c r="B358" s="33"/>
      <c r="C358" s="127" t="s">
        <v>519</v>
      </c>
      <c r="D358" s="127" t="s">
        <v>167</v>
      </c>
      <c r="E358" s="128" t="s">
        <v>485</v>
      </c>
      <c r="F358" s="129" t="s">
        <v>486</v>
      </c>
      <c r="G358" s="130" t="s">
        <v>487</v>
      </c>
      <c r="H358" s="131">
        <v>1</v>
      </c>
      <c r="I358" s="132"/>
      <c r="J358" s="133">
        <f>ROUND(I358*H358,1)</f>
        <v>0</v>
      </c>
      <c r="K358" s="129" t="s">
        <v>171</v>
      </c>
      <c r="L358" s="33"/>
      <c r="M358" s="134" t="s">
        <v>19</v>
      </c>
      <c r="N358" s="135" t="s">
        <v>43</v>
      </c>
      <c r="P358" s="136">
        <f>O358*H358</f>
        <v>0</v>
      </c>
      <c r="Q358" s="136">
        <v>0</v>
      </c>
      <c r="R358" s="136">
        <f>Q358*H358</f>
        <v>0</v>
      </c>
      <c r="S358" s="136">
        <v>0</v>
      </c>
      <c r="T358" s="136">
        <f>S358*H358</f>
        <v>0</v>
      </c>
      <c r="U358" s="137" t="s">
        <v>19</v>
      </c>
      <c r="AR358" s="138" t="s">
        <v>172</v>
      </c>
      <c r="AT358" s="138" t="s">
        <v>167</v>
      </c>
      <c r="AU358" s="138" t="s">
        <v>173</v>
      </c>
      <c r="AY358" s="18" t="s">
        <v>164</v>
      </c>
      <c r="BE358" s="139">
        <f>IF(N358="základní",J358,0)</f>
        <v>0</v>
      </c>
      <c r="BF358" s="139">
        <f>IF(N358="snížená",J358,0)</f>
        <v>0</v>
      </c>
      <c r="BG358" s="139">
        <f>IF(N358="zákl. přenesená",J358,0)</f>
        <v>0</v>
      </c>
      <c r="BH358" s="139">
        <f>IF(N358="sníž. přenesená",J358,0)</f>
        <v>0</v>
      </c>
      <c r="BI358" s="139">
        <f>IF(N358="nulová",J358,0)</f>
        <v>0</v>
      </c>
      <c r="BJ358" s="18" t="s">
        <v>80</v>
      </c>
      <c r="BK358" s="139">
        <f>ROUND(I358*H358,1)</f>
        <v>0</v>
      </c>
      <c r="BL358" s="18" t="s">
        <v>172</v>
      </c>
      <c r="BM358" s="138" t="s">
        <v>488</v>
      </c>
    </row>
    <row r="359" spans="2:65" s="1" customFormat="1" ht="11.25">
      <c r="B359" s="33"/>
      <c r="D359" s="140" t="s">
        <v>175</v>
      </c>
      <c r="F359" s="141" t="s">
        <v>489</v>
      </c>
      <c r="I359" s="142"/>
      <c r="L359" s="33"/>
      <c r="M359" s="143"/>
      <c r="U359" s="54"/>
      <c r="AT359" s="18" t="s">
        <v>175</v>
      </c>
      <c r="AU359" s="18" t="s">
        <v>173</v>
      </c>
    </row>
    <row r="360" spans="2:65" s="1" customFormat="1" ht="21.75" customHeight="1">
      <c r="B360" s="33"/>
      <c r="C360" s="127" t="s">
        <v>524</v>
      </c>
      <c r="D360" s="127" t="s">
        <v>167</v>
      </c>
      <c r="E360" s="128" t="s">
        <v>491</v>
      </c>
      <c r="F360" s="129" t="s">
        <v>492</v>
      </c>
      <c r="G360" s="130" t="s">
        <v>487</v>
      </c>
      <c r="H360" s="131">
        <v>60</v>
      </c>
      <c r="I360" s="132"/>
      <c r="J360" s="133">
        <f>ROUND(I360*H360,1)</f>
        <v>0</v>
      </c>
      <c r="K360" s="129" t="s">
        <v>171</v>
      </c>
      <c r="L360" s="33"/>
      <c r="M360" s="134" t="s">
        <v>19</v>
      </c>
      <c r="N360" s="135" t="s">
        <v>43</v>
      </c>
      <c r="P360" s="136">
        <f>O360*H360</f>
        <v>0</v>
      </c>
      <c r="Q360" s="136">
        <v>0</v>
      </c>
      <c r="R360" s="136">
        <f>Q360*H360</f>
        <v>0</v>
      </c>
      <c r="S360" s="136">
        <v>0</v>
      </c>
      <c r="T360" s="136">
        <f>S360*H360</f>
        <v>0</v>
      </c>
      <c r="U360" s="137" t="s">
        <v>19</v>
      </c>
      <c r="AR360" s="138" t="s">
        <v>172</v>
      </c>
      <c r="AT360" s="138" t="s">
        <v>167</v>
      </c>
      <c r="AU360" s="138" t="s">
        <v>173</v>
      </c>
      <c r="AY360" s="18" t="s">
        <v>164</v>
      </c>
      <c r="BE360" s="139">
        <f>IF(N360="základní",J360,0)</f>
        <v>0</v>
      </c>
      <c r="BF360" s="139">
        <f>IF(N360="snížená",J360,0)</f>
        <v>0</v>
      </c>
      <c r="BG360" s="139">
        <f>IF(N360="zákl. přenesená",J360,0)</f>
        <v>0</v>
      </c>
      <c r="BH360" s="139">
        <f>IF(N360="sníž. přenesená",J360,0)</f>
        <v>0</v>
      </c>
      <c r="BI360" s="139">
        <f>IF(N360="nulová",J360,0)</f>
        <v>0</v>
      </c>
      <c r="BJ360" s="18" t="s">
        <v>80</v>
      </c>
      <c r="BK360" s="139">
        <f>ROUND(I360*H360,1)</f>
        <v>0</v>
      </c>
      <c r="BL360" s="18" t="s">
        <v>172</v>
      </c>
      <c r="BM360" s="138" t="s">
        <v>493</v>
      </c>
    </row>
    <row r="361" spans="2:65" s="1" customFormat="1" ht="11.25">
      <c r="B361" s="33"/>
      <c r="D361" s="140" t="s">
        <v>175</v>
      </c>
      <c r="F361" s="141" t="s">
        <v>494</v>
      </c>
      <c r="I361" s="142"/>
      <c r="L361" s="33"/>
      <c r="M361" s="143"/>
      <c r="U361" s="54"/>
      <c r="AT361" s="18" t="s">
        <v>175</v>
      </c>
      <c r="AU361" s="18" t="s">
        <v>173</v>
      </c>
    </row>
    <row r="362" spans="2:65" s="12" customFormat="1" ht="11.25">
      <c r="B362" s="144"/>
      <c r="D362" s="145" t="s">
        <v>177</v>
      </c>
      <c r="E362" s="146" t="s">
        <v>19</v>
      </c>
      <c r="F362" s="147" t="s">
        <v>1326</v>
      </c>
      <c r="H362" s="148">
        <v>60</v>
      </c>
      <c r="I362" s="149"/>
      <c r="L362" s="144"/>
      <c r="M362" s="150"/>
      <c r="U362" s="151"/>
      <c r="AT362" s="146" t="s">
        <v>177</v>
      </c>
      <c r="AU362" s="146" t="s">
        <v>173</v>
      </c>
      <c r="AV362" s="12" t="s">
        <v>82</v>
      </c>
      <c r="AW362" s="12" t="s">
        <v>33</v>
      </c>
      <c r="AX362" s="12" t="s">
        <v>80</v>
      </c>
      <c r="AY362" s="146" t="s">
        <v>164</v>
      </c>
    </row>
    <row r="363" spans="2:65" s="1" customFormat="1" ht="16.5" customHeight="1">
      <c r="B363" s="33"/>
      <c r="C363" s="127" t="s">
        <v>529</v>
      </c>
      <c r="D363" s="127" t="s">
        <v>167</v>
      </c>
      <c r="E363" s="128" t="s">
        <v>497</v>
      </c>
      <c r="F363" s="129" t="s">
        <v>498</v>
      </c>
      <c r="G363" s="130" t="s">
        <v>487</v>
      </c>
      <c r="H363" s="131">
        <v>1</v>
      </c>
      <c r="I363" s="132"/>
      <c r="J363" s="133">
        <f>ROUND(I363*H363,1)</f>
        <v>0</v>
      </c>
      <c r="K363" s="129" t="s">
        <v>171</v>
      </c>
      <c r="L363" s="33"/>
      <c r="M363" s="134" t="s">
        <v>19</v>
      </c>
      <c r="N363" s="135" t="s">
        <v>43</v>
      </c>
      <c r="P363" s="136">
        <f>O363*H363</f>
        <v>0</v>
      </c>
      <c r="Q363" s="136">
        <v>0</v>
      </c>
      <c r="R363" s="136">
        <f>Q363*H363</f>
        <v>0</v>
      </c>
      <c r="S363" s="136">
        <v>0</v>
      </c>
      <c r="T363" s="136">
        <f>S363*H363</f>
        <v>0</v>
      </c>
      <c r="U363" s="137" t="s">
        <v>19</v>
      </c>
      <c r="AR363" s="138" t="s">
        <v>172</v>
      </c>
      <c r="AT363" s="138" t="s">
        <v>167</v>
      </c>
      <c r="AU363" s="138" t="s">
        <v>173</v>
      </c>
      <c r="AY363" s="18" t="s">
        <v>164</v>
      </c>
      <c r="BE363" s="139">
        <f>IF(N363="základní",J363,0)</f>
        <v>0</v>
      </c>
      <c r="BF363" s="139">
        <f>IF(N363="snížená",J363,0)</f>
        <v>0</v>
      </c>
      <c r="BG363" s="139">
        <f>IF(N363="zákl. přenesená",J363,0)</f>
        <v>0</v>
      </c>
      <c r="BH363" s="139">
        <f>IF(N363="sníž. přenesená",J363,0)</f>
        <v>0</v>
      </c>
      <c r="BI363" s="139">
        <f>IF(N363="nulová",J363,0)</f>
        <v>0</v>
      </c>
      <c r="BJ363" s="18" t="s">
        <v>80</v>
      </c>
      <c r="BK363" s="139">
        <f>ROUND(I363*H363,1)</f>
        <v>0</v>
      </c>
      <c r="BL363" s="18" t="s">
        <v>172</v>
      </c>
      <c r="BM363" s="138" t="s">
        <v>499</v>
      </c>
    </row>
    <row r="364" spans="2:65" s="1" customFormat="1" ht="11.25">
      <c r="B364" s="33"/>
      <c r="D364" s="140" t="s">
        <v>175</v>
      </c>
      <c r="F364" s="141" t="s">
        <v>500</v>
      </c>
      <c r="I364" s="142"/>
      <c r="L364" s="33"/>
      <c r="M364" s="143"/>
      <c r="U364" s="54"/>
      <c r="AT364" s="18" t="s">
        <v>175</v>
      </c>
      <c r="AU364" s="18" t="s">
        <v>173</v>
      </c>
    </row>
    <row r="365" spans="2:65" s="1" customFormat="1" ht="24.2" customHeight="1">
      <c r="B365" s="33"/>
      <c r="C365" s="127" t="s">
        <v>534</v>
      </c>
      <c r="D365" s="127" t="s">
        <v>167</v>
      </c>
      <c r="E365" s="128" t="s">
        <v>502</v>
      </c>
      <c r="F365" s="129" t="s">
        <v>503</v>
      </c>
      <c r="G365" s="130" t="s">
        <v>170</v>
      </c>
      <c r="H365" s="131">
        <v>54.35</v>
      </c>
      <c r="I365" s="132"/>
      <c r="J365" s="133">
        <f>ROUND(I365*H365,1)</f>
        <v>0</v>
      </c>
      <c r="K365" s="129" t="s">
        <v>171</v>
      </c>
      <c r="L365" s="33"/>
      <c r="M365" s="134" t="s">
        <v>19</v>
      </c>
      <c r="N365" s="135" t="s">
        <v>43</v>
      </c>
      <c r="P365" s="136">
        <f>O365*H365</f>
        <v>0</v>
      </c>
      <c r="Q365" s="136">
        <v>0</v>
      </c>
      <c r="R365" s="136">
        <f>Q365*H365</f>
        <v>0</v>
      </c>
      <c r="S365" s="136">
        <v>0</v>
      </c>
      <c r="T365" s="136">
        <f>S365*H365</f>
        <v>0</v>
      </c>
      <c r="U365" s="137" t="s">
        <v>19</v>
      </c>
      <c r="AR365" s="138" t="s">
        <v>172</v>
      </c>
      <c r="AT365" s="138" t="s">
        <v>167</v>
      </c>
      <c r="AU365" s="138" t="s">
        <v>173</v>
      </c>
      <c r="AY365" s="18" t="s">
        <v>164</v>
      </c>
      <c r="BE365" s="139">
        <f>IF(N365="základní",J365,0)</f>
        <v>0</v>
      </c>
      <c r="BF365" s="139">
        <f>IF(N365="snížená",J365,0)</f>
        <v>0</v>
      </c>
      <c r="BG365" s="139">
        <f>IF(N365="zákl. přenesená",J365,0)</f>
        <v>0</v>
      </c>
      <c r="BH365" s="139">
        <f>IF(N365="sníž. přenesená",J365,0)</f>
        <v>0</v>
      </c>
      <c r="BI365" s="139">
        <f>IF(N365="nulová",J365,0)</f>
        <v>0</v>
      </c>
      <c r="BJ365" s="18" t="s">
        <v>80</v>
      </c>
      <c r="BK365" s="139">
        <f>ROUND(I365*H365,1)</f>
        <v>0</v>
      </c>
      <c r="BL365" s="18" t="s">
        <v>172</v>
      </c>
      <c r="BM365" s="138" t="s">
        <v>504</v>
      </c>
    </row>
    <row r="366" spans="2:65" s="1" customFormat="1" ht="11.25">
      <c r="B366" s="33"/>
      <c r="D366" s="140" t="s">
        <v>175</v>
      </c>
      <c r="F366" s="141" t="s">
        <v>505</v>
      </c>
      <c r="I366" s="142"/>
      <c r="L366" s="33"/>
      <c r="M366" s="143"/>
      <c r="U366" s="54"/>
      <c r="AT366" s="18" t="s">
        <v>175</v>
      </c>
      <c r="AU366" s="18" t="s">
        <v>173</v>
      </c>
    </row>
    <row r="367" spans="2:65" s="12" customFormat="1" ht="11.25">
      <c r="B367" s="144"/>
      <c r="D367" s="145" t="s">
        <v>177</v>
      </c>
      <c r="E367" s="146" t="s">
        <v>19</v>
      </c>
      <c r="F367" s="147" t="s">
        <v>1327</v>
      </c>
      <c r="H367" s="148">
        <v>30.5</v>
      </c>
      <c r="I367" s="149"/>
      <c r="L367" s="144"/>
      <c r="M367" s="150"/>
      <c r="U367" s="151"/>
      <c r="AT367" s="146" t="s">
        <v>177</v>
      </c>
      <c r="AU367" s="146" t="s">
        <v>173</v>
      </c>
      <c r="AV367" s="12" t="s">
        <v>82</v>
      </c>
      <c r="AW367" s="12" t="s">
        <v>33</v>
      </c>
      <c r="AX367" s="12" t="s">
        <v>72</v>
      </c>
      <c r="AY367" s="146" t="s">
        <v>164</v>
      </c>
    </row>
    <row r="368" spans="2:65" s="12" customFormat="1" ht="11.25">
      <c r="B368" s="144"/>
      <c r="D368" s="145" t="s">
        <v>177</v>
      </c>
      <c r="E368" s="146" t="s">
        <v>19</v>
      </c>
      <c r="F368" s="147" t="s">
        <v>178</v>
      </c>
      <c r="H368" s="148">
        <v>23.85</v>
      </c>
      <c r="I368" s="149"/>
      <c r="L368" s="144"/>
      <c r="M368" s="150"/>
      <c r="U368" s="151"/>
      <c r="AT368" s="146" t="s">
        <v>177</v>
      </c>
      <c r="AU368" s="146" t="s">
        <v>173</v>
      </c>
      <c r="AV368" s="12" t="s">
        <v>82</v>
      </c>
      <c r="AW368" s="12" t="s">
        <v>33</v>
      </c>
      <c r="AX368" s="12" t="s">
        <v>72</v>
      </c>
      <c r="AY368" s="146" t="s">
        <v>164</v>
      </c>
    </row>
    <row r="369" spans="2:65" s="13" customFormat="1" ht="11.25">
      <c r="B369" s="162"/>
      <c r="D369" s="145" t="s">
        <v>177</v>
      </c>
      <c r="E369" s="163" t="s">
        <v>19</v>
      </c>
      <c r="F369" s="164" t="s">
        <v>507</v>
      </c>
      <c r="H369" s="165">
        <v>54.35</v>
      </c>
      <c r="I369" s="166"/>
      <c r="L369" s="162"/>
      <c r="M369" s="167"/>
      <c r="U369" s="168"/>
      <c r="AT369" s="163" t="s">
        <v>177</v>
      </c>
      <c r="AU369" s="163" t="s">
        <v>173</v>
      </c>
      <c r="AV369" s="13" t="s">
        <v>172</v>
      </c>
      <c r="AW369" s="13" t="s">
        <v>33</v>
      </c>
      <c r="AX369" s="13" t="s">
        <v>80</v>
      </c>
      <c r="AY369" s="163" t="s">
        <v>164</v>
      </c>
    </row>
    <row r="370" spans="2:65" s="1" customFormat="1" ht="24.2" customHeight="1">
      <c r="B370" s="33"/>
      <c r="C370" s="127" t="s">
        <v>371</v>
      </c>
      <c r="D370" s="127" t="s">
        <v>167</v>
      </c>
      <c r="E370" s="128" t="s">
        <v>509</v>
      </c>
      <c r="F370" s="129" t="s">
        <v>510</v>
      </c>
      <c r="G370" s="130" t="s">
        <v>170</v>
      </c>
      <c r="H370" s="131">
        <v>3261</v>
      </c>
      <c r="I370" s="132"/>
      <c r="J370" s="133">
        <f>ROUND(I370*H370,1)</f>
        <v>0</v>
      </c>
      <c r="K370" s="129" t="s">
        <v>171</v>
      </c>
      <c r="L370" s="33"/>
      <c r="M370" s="134" t="s">
        <v>19</v>
      </c>
      <c r="N370" s="135" t="s">
        <v>43</v>
      </c>
      <c r="P370" s="136">
        <f>O370*H370</f>
        <v>0</v>
      </c>
      <c r="Q370" s="136">
        <v>0</v>
      </c>
      <c r="R370" s="136">
        <f>Q370*H370</f>
        <v>0</v>
      </c>
      <c r="S370" s="136">
        <v>0</v>
      </c>
      <c r="T370" s="136">
        <f>S370*H370</f>
        <v>0</v>
      </c>
      <c r="U370" s="137" t="s">
        <v>19</v>
      </c>
      <c r="AR370" s="138" t="s">
        <v>172</v>
      </c>
      <c r="AT370" s="138" t="s">
        <v>167</v>
      </c>
      <c r="AU370" s="138" t="s">
        <v>173</v>
      </c>
      <c r="AY370" s="18" t="s">
        <v>164</v>
      </c>
      <c r="BE370" s="139">
        <f>IF(N370="základní",J370,0)</f>
        <v>0</v>
      </c>
      <c r="BF370" s="139">
        <f>IF(N370="snížená",J370,0)</f>
        <v>0</v>
      </c>
      <c r="BG370" s="139">
        <f>IF(N370="zákl. přenesená",J370,0)</f>
        <v>0</v>
      </c>
      <c r="BH370" s="139">
        <f>IF(N370="sníž. přenesená",J370,0)</f>
        <v>0</v>
      </c>
      <c r="BI370" s="139">
        <f>IF(N370="nulová",J370,0)</f>
        <v>0</v>
      </c>
      <c r="BJ370" s="18" t="s">
        <v>80</v>
      </c>
      <c r="BK370" s="139">
        <f>ROUND(I370*H370,1)</f>
        <v>0</v>
      </c>
      <c r="BL370" s="18" t="s">
        <v>172</v>
      </c>
      <c r="BM370" s="138" t="s">
        <v>511</v>
      </c>
    </row>
    <row r="371" spans="2:65" s="1" customFormat="1" ht="11.25">
      <c r="B371" s="33"/>
      <c r="D371" s="140" t="s">
        <v>175</v>
      </c>
      <c r="F371" s="141" t="s">
        <v>512</v>
      </c>
      <c r="I371" s="142"/>
      <c r="L371" s="33"/>
      <c r="M371" s="143"/>
      <c r="U371" s="54"/>
      <c r="AT371" s="18" t="s">
        <v>175</v>
      </c>
      <c r="AU371" s="18" t="s">
        <v>173</v>
      </c>
    </row>
    <row r="372" spans="2:65" s="12" customFormat="1" ht="11.25">
      <c r="B372" s="144"/>
      <c r="D372" s="145" t="s">
        <v>177</v>
      </c>
      <c r="E372" s="146" t="s">
        <v>19</v>
      </c>
      <c r="F372" s="147" t="s">
        <v>1328</v>
      </c>
      <c r="H372" s="148">
        <v>3261</v>
      </c>
      <c r="I372" s="149"/>
      <c r="L372" s="144"/>
      <c r="M372" s="150"/>
      <c r="U372" s="151"/>
      <c r="AT372" s="146" t="s">
        <v>177</v>
      </c>
      <c r="AU372" s="146" t="s">
        <v>173</v>
      </c>
      <c r="AV372" s="12" t="s">
        <v>82</v>
      </c>
      <c r="AW372" s="12" t="s">
        <v>33</v>
      </c>
      <c r="AX372" s="12" t="s">
        <v>80</v>
      </c>
      <c r="AY372" s="146" t="s">
        <v>164</v>
      </c>
    </row>
    <row r="373" spans="2:65" s="1" customFormat="1" ht="24.2" customHeight="1">
      <c r="B373" s="33"/>
      <c r="C373" s="127" t="s">
        <v>409</v>
      </c>
      <c r="D373" s="127" t="s">
        <v>167</v>
      </c>
      <c r="E373" s="128" t="s">
        <v>515</v>
      </c>
      <c r="F373" s="129" t="s">
        <v>516</v>
      </c>
      <c r="G373" s="130" t="s">
        <v>170</v>
      </c>
      <c r="H373" s="131">
        <v>40.35</v>
      </c>
      <c r="I373" s="132"/>
      <c r="J373" s="133">
        <f>ROUND(I373*H373,1)</f>
        <v>0</v>
      </c>
      <c r="K373" s="129" t="s">
        <v>171</v>
      </c>
      <c r="L373" s="33"/>
      <c r="M373" s="134" t="s">
        <v>19</v>
      </c>
      <c r="N373" s="135" t="s">
        <v>43</v>
      </c>
      <c r="P373" s="136">
        <f>O373*H373</f>
        <v>0</v>
      </c>
      <c r="Q373" s="136">
        <v>0</v>
      </c>
      <c r="R373" s="136">
        <f>Q373*H373</f>
        <v>0</v>
      </c>
      <c r="S373" s="136">
        <v>0</v>
      </c>
      <c r="T373" s="136">
        <f>S373*H373</f>
        <v>0</v>
      </c>
      <c r="U373" s="137" t="s">
        <v>19</v>
      </c>
      <c r="AR373" s="138" t="s">
        <v>172</v>
      </c>
      <c r="AT373" s="138" t="s">
        <v>167</v>
      </c>
      <c r="AU373" s="138" t="s">
        <v>173</v>
      </c>
      <c r="AY373" s="18" t="s">
        <v>164</v>
      </c>
      <c r="BE373" s="139">
        <f>IF(N373="základní",J373,0)</f>
        <v>0</v>
      </c>
      <c r="BF373" s="139">
        <f>IF(N373="snížená",J373,0)</f>
        <v>0</v>
      </c>
      <c r="BG373" s="139">
        <f>IF(N373="zákl. přenesená",J373,0)</f>
        <v>0</v>
      </c>
      <c r="BH373" s="139">
        <f>IF(N373="sníž. přenesená",J373,0)</f>
        <v>0</v>
      </c>
      <c r="BI373" s="139">
        <f>IF(N373="nulová",J373,0)</f>
        <v>0</v>
      </c>
      <c r="BJ373" s="18" t="s">
        <v>80</v>
      </c>
      <c r="BK373" s="139">
        <f>ROUND(I373*H373,1)</f>
        <v>0</v>
      </c>
      <c r="BL373" s="18" t="s">
        <v>172</v>
      </c>
      <c r="BM373" s="138" t="s">
        <v>517</v>
      </c>
    </row>
    <row r="374" spans="2:65" s="1" customFormat="1" ht="11.25">
      <c r="B374" s="33"/>
      <c r="D374" s="140" t="s">
        <v>175</v>
      </c>
      <c r="F374" s="141" t="s">
        <v>518</v>
      </c>
      <c r="I374" s="142"/>
      <c r="L374" s="33"/>
      <c r="M374" s="143"/>
      <c r="U374" s="54"/>
      <c r="AT374" s="18" t="s">
        <v>175</v>
      </c>
      <c r="AU374" s="18" t="s">
        <v>173</v>
      </c>
    </row>
    <row r="375" spans="2:65" s="1" customFormat="1" ht="16.5" customHeight="1">
      <c r="B375" s="33"/>
      <c r="C375" s="127" t="s">
        <v>439</v>
      </c>
      <c r="D375" s="127" t="s">
        <v>167</v>
      </c>
      <c r="E375" s="128" t="s">
        <v>520</v>
      </c>
      <c r="F375" s="129" t="s">
        <v>521</v>
      </c>
      <c r="G375" s="130" t="s">
        <v>170</v>
      </c>
      <c r="H375" s="131">
        <v>54.35</v>
      </c>
      <c r="I375" s="132"/>
      <c r="J375" s="133">
        <f>ROUND(I375*H375,1)</f>
        <v>0</v>
      </c>
      <c r="K375" s="129" t="s">
        <v>171</v>
      </c>
      <c r="L375" s="33"/>
      <c r="M375" s="134" t="s">
        <v>19</v>
      </c>
      <c r="N375" s="135" t="s">
        <v>43</v>
      </c>
      <c r="P375" s="136">
        <f>O375*H375</f>
        <v>0</v>
      </c>
      <c r="Q375" s="136">
        <v>0</v>
      </c>
      <c r="R375" s="136">
        <f>Q375*H375</f>
        <v>0</v>
      </c>
      <c r="S375" s="136">
        <v>0</v>
      </c>
      <c r="T375" s="136">
        <f>S375*H375</f>
        <v>0</v>
      </c>
      <c r="U375" s="137" t="s">
        <v>19</v>
      </c>
      <c r="AR375" s="138" t="s">
        <v>172</v>
      </c>
      <c r="AT375" s="138" t="s">
        <v>167</v>
      </c>
      <c r="AU375" s="138" t="s">
        <v>173</v>
      </c>
      <c r="AY375" s="18" t="s">
        <v>164</v>
      </c>
      <c r="BE375" s="139">
        <f>IF(N375="základní",J375,0)</f>
        <v>0</v>
      </c>
      <c r="BF375" s="139">
        <f>IF(N375="snížená",J375,0)</f>
        <v>0</v>
      </c>
      <c r="BG375" s="139">
        <f>IF(N375="zákl. přenesená",J375,0)</f>
        <v>0</v>
      </c>
      <c r="BH375" s="139">
        <f>IF(N375="sníž. přenesená",J375,0)</f>
        <v>0</v>
      </c>
      <c r="BI375" s="139">
        <f>IF(N375="nulová",J375,0)</f>
        <v>0</v>
      </c>
      <c r="BJ375" s="18" t="s">
        <v>80</v>
      </c>
      <c r="BK375" s="139">
        <f>ROUND(I375*H375,1)</f>
        <v>0</v>
      </c>
      <c r="BL375" s="18" t="s">
        <v>172</v>
      </c>
      <c r="BM375" s="138" t="s">
        <v>522</v>
      </c>
    </row>
    <row r="376" spans="2:65" s="1" customFormat="1" ht="11.25">
      <c r="B376" s="33"/>
      <c r="D376" s="140" t="s">
        <v>175</v>
      </c>
      <c r="F376" s="141" t="s">
        <v>523</v>
      </c>
      <c r="I376" s="142"/>
      <c r="L376" s="33"/>
      <c r="M376" s="143"/>
      <c r="U376" s="54"/>
      <c r="AT376" s="18" t="s">
        <v>175</v>
      </c>
      <c r="AU376" s="18" t="s">
        <v>173</v>
      </c>
    </row>
    <row r="377" spans="2:65" s="12" customFormat="1" ht="11.25">
      <c r="B377" s="144"/>
      <c r="D377" s="145" t="s">
        <v>177</v>
      </c>
      <c r="E377" s="146" t="s">
        <v>19</v>
      </c>
      <c r="F377" s="147" t="s">
        <v>1327</v>
      </c>
      <c r="H377" s="148">
        <v>30.5</v>
      </c>
      <c r="I377" s="149"/>
      <c r="L377" s="144"/>
      <c r="M377" s="150"/>
      <c r="U377" s="151"/>
      <c r="AT377" s="146" t="s">
        <v>177</v>
      </c>
      <c r="AU377" s="146" t="s">
        <v>173</v>
      </c>
      <c r="AV377" s="12" t="s">
        <v>82</v>
      </c>
      <c r="AW377" s="12" t="s">
        <v>33</v>
      </c>
      <c r="AX377" s="12" t="s">
        <v>72</v>
      </c>
      <c r="AY377" s="146" t="s">
        <v>164</v>
      </c>
    </row>
    <row r="378" spans="2:65" s="12" customFormat="1" ht="11.25">
      <c r="B378" s="144"/>
      <c r="D378" s="145" t="s">
        <v>177</v>
      </c>
      <c r="E378" s="146" t="s">
        <v>19</v>
      </c>
      <c r="F378" s="147" t="s">
        <v>178</v>
      </c>
      <c r="H378" s="148">
        <v>23.85</v>
      </c>
      <c r="I378" s="149"/>
      <c r="L378" s="144"/>
      <c r="M378" s="150"/>
      <c r="U378" s="151"/>
      <c r="AT378" s="146" t="s">
        <v>177</v>
      </c>
      <c r="AU378" s="146" t="s">
        <v>173</v>
      </c>
      <c r="AV378" s="12" t="s">
        <v>82</v>
      </c>
      <c r="AW378" s="12" t="s">
        <v>33</v>
      </c>
      <c r="AX378" s="12" t="s">
        <v>72</v>
      </c>
      <c r="AY378" s="146" t="s">
        <v>164</v>
      </c>
    </row>
    <row r="379" spans="2:65" s="13" customFormat="1" ht="11.25">
      <c r="B379" s="162"/>
      <c r="D379" s="145" t="s">
        <v>177</v>
      </c>
      <c r="E379" s="163" t="s">
        <v>19</v>
      </c>
      <c r="F379" s="164" t="s">
        <v>507</v>
      </c>
      <c r="H379" s="165">
        <v>54.35</v>
      </c>
      <c r="I379" s="166"/>
      <c r="L379" s="162"/>
      <c r="M379" s="167"/>
      <c r="U379" s="168"/>
      <c r="AT379" s="163" t="s">
        <v>177</v>
      </c>
      <c r="AU379" s="163" t="s">
        <v>173</v>
      </c>
      <c r="AV379" s="13" t="s">
        <v>172</v>
      </c>
      <c r="AW379" s="13" t="s">
        <v>33</v>
      </c>
      <c r="AX379" s="13" t="s">
        <v>80</v>
      </c>
      <c r="AY379" s="163" t="s">
        <v>164</v>
      </c>
    </row>
    <row r="380" spans="2:65" s="1" customFormat="1" ht="21.75" customHeight="1">
      <c r="B380" s="33"/>
      <c r="C380" s="127" t="s">
        <v>470</v>
      </c>
      <c r="D380" s="127" t="s">
        <v>167</v>
      </c>
      <c r="E380" s="128" t="s">
        <v>525</v>
      </c>
      <c r="F380" s="129" t="s">
        <v>526</v>
      </c>
      <c r="G380" s="130" t="s">
        <v>170</v>
      </c>
      <c r="H380" s="131">
        <v>3261</v>
      </c>
      <c r="I380" s="132"/>
      <c r="J380" s="133">
        <f>ROUND(I380*H380,1)</f>
        <v>0</v>
      </c>
      <c r="K380" s="129" t="s">
        <v>171</v>
      </c>
      <c r="L380" s="33"/>
      <c r="M380" s="134" t="s">
        <v>19</v>
      </c>
      <c r="N380" s="135" t="s">
        <v>43</v>
      </c>
      <c r="P380" s="136">
        <f>O380*H380</f>
        <v>0</v>
      </c>
      <c r="Q380" s="136">
        <v>0</v>
      </c>
      <c r="R380" s="136">
        <f>Q380*H380</f>
        <v>0</v>
      </c>
      <c r="S380" s="136">
        <v>0</v>
      </c>
      <c r="T380" s="136">
        <f>S380*H380</f>
        <v>0</v>
      </c>
      <c r="U380" s="137" t="s">
        <v>19</v>
      </c>
      <c r="AR380" s="138" t="s">
        <v>172</v>
      </c>
      <c r="AT380" s="138" t="s">
        <v>167</v>
      </c>
      <c r="AU380" s="138" t="s">
        <v>173</v>
      </c>
      <c r="AY380" s="18" t="s">
        <v>164</v>
      </c>
      <c r="BE380" s="139">
        <f>IF(N380="základní",J380,0)</f>
        <v>0</v>
      </c>
      <c r="BF380" s="139">
        <f>IF(N380="snížená",J380,0)</f>
        <v>0</v>
      </c>
      <c r="BG380" s="139">
        <f>IF(N380="zákl. přenesená",J380,0)</f>
        <v>0</v>
      </c>
      <c r="BH380" s="139">
        <f>IF(N380="sníž. přenesená",J380,0)</f>
        <v>0</v>
      </c>
      <c r="BI380" s="139">
        <f>IF(N380="nulová",J380,0)</f>
        <v>0</v>
      </c>
      <c r="BJ380" s="18" t="s">
        <v>80</v>
      </c>
      <c r="BK380" s="139">
        <f>ROUND(I380*H380,1)</f>
        <v>0</v>
      </c>
      <c r="BL380" s="18" t="s">
        <v>172</v>
      </c>
      <c r="BM380" s="138" t="s">
        <v>527</v>
      </c>
    </row>
    <row r="381" spans="2:65" s="1" customFormat="1" ht="11.25">
      <c r="B381" s="33"/>
      <c r="D381" s="140" t="s">
        <v>175</v>
      </c>
      <c r="F381" s="141" t="s">
        <v>528</v>
      </c>
      <c r="I381" s="142"/>
      <c r="L381" s="33"/>
      <c r="M381" s="143"/>
      <c r="U381" s="54"/>
      <c r="AT381" s="18" t="s">
        <v>175</v>
      </c>
      <c r="AU381" s="18" t="s">
        <v>173</v>
      </c>
    </row>
    <row r="382" spans="2:65" s="12" customFormat="1" ht="11.25">
      <c r="B382" s="144"/>
      <c r="D382" s="145" t="s">
        <v>177</v>
      </c>
      <c r="E382" s="146" t="s">
        <v>19</v>
      </c>
      <c r="F382" s="147" t="s">
        <v>1328</v>
      </c>
      <c r="H382" s="148">
        <v>3261</v>
      </c>
      <c r="I382" s="149"/>
      <c r="L382" s="144"/>
      <c r="M382" s="150"/>
      <c r="U382" s="151"/>
      <c r="AT382" s="146" t="s">
        <v>177</v>
      </c>
      <c r="AU382" s="146" t="s">
        <v>173</v>
      </c>
      <c r="AV382" s="12" t="s">
        <v>82</v>
      </c>
      <c r="AW382" s="12" t="s">
        <v>33</v>
      </c>
      <c r="AX382" s="12" t="s">
        <v>80</v>
      </c>
      <c r="AY382" s="146" t="s">
        <v>164</v>
      </c>
    </row>
    <row r="383" spans="2:65" s="1" customFormat="1" ht="16.5" customHeight="1">
      <c r="B383" s="33"/>
      <c r="C383" s="127" t="s">
        <v>560</v>
      </c>
      <c r="D383" s="127" t="s">
        <v>167</v>
      </c>
      <c r="E383" s="128" t="s">
        <v>530</v>
      </c>
      <c r="F383" s="129" t="s">
        <v>531</v>
      </c>
      <c r="G383" s="130" t="s">
        <v>170</v>
      </c>
      <c r="H383" s="131">
        <v>54.35</v>
      </c>
      <c r="I383" s="132"/>
      <c r="J383" s="133">
        <f>ROUND(I383*H383,1)</f>
        <v>0</v>
      </c>
      <c r="K383" s="129" t="s">
        <v>171</v>
      </c>
      <c r="L383" s="33"/>
      <c r="M383" s="134" t="s">
        <v>19</v>
      </c>
      <c r="N383" s="135" t="s">
        <v>43</v>
      </c>
      <c r="P383" s="136">
        <f>O383*H383</f>
        <v>0</v>
      </c>
      <c r="Q383" s="136">
        <v>0</v>
      </c>
      <c r="R383" s="136">
        <f>Q383*H383</f>
        <v>0</v>
      </c>
      <c r="S383" s="136">
        <v>0</v>
      </c>
      <c r="T383" s="136">
        <f>S383*H383</f>
        <v>0</v>
      </c>
      <c r="U383" s="137" t="s">
        <v>19</v>
      </c>
      <c r="AR383" s="138" t="s">
        <v>172</v>
      </c>
      <c r="AT383" s="138" t="s">
        <v>167</v>
      </c>
      <c r="AU383" s="138" t="s">
        <v>173</v>
      </c>
      <c r="AY383" s="18" t="s">
        <v>164</v>
      </c>
      <c r="BE383" s="139">
        <f>IF(N383="základní",J383,0)</f>
        <v>0</v>
      </c>
      <c r="BF383" s="139">
        <f>IF(N383="snížená",J383,0)</f>
        <v>0</v>
      </c>
      <c r="BG383" s="139">
        <f>IF(N383="zákl. přenesená",J383,0)</f>
        <v>0</v>
      </c>
      <c r="BH383" s="139">
        <f>IF(N383="sníž. přenesená",J383,0)</f>
        <v>0</v>
      </c>
      <c r="BI383" s="139">
        <f>IF(N383="nulová",J383,0)</f>
        <v>0</v>
      </c>
      <c r="BJ383" s="18" t="s">
        <v>80</v>
      </c>
      <c r="BK383" s="139">
        <f>ROUND(I383*H383,1)</f>
        <v>0</v>
      </c>
      <c r="BL383" s="18" t="s">
        <v>172</v>
      </c>
      <c r="BM383" s="138" t="s">
        <v>532</v>
      </c>
    </row>
    <row r="384" spans="2:65" s="1" customFormat="1" ht="11.25">
      <c r="B384" s="33"/>
      <c r="D384" s="140" t="s">
        <v>175</v>
      </c>
      <c r="F384" s="141" t="s">
        <v>533</v>
      </c>
      <c r="I384" s="142"/>
      <c r="L384" s="33"/>
      <c r="M384" s="143"/>
      <c r="U384" s="54"/>
      <c r="AT384" s="18" t="s">
        <v>175</v>
      </c>
      <c r="AU384" s="18" t="s">
        <v>173</v>
      </c>
    </row>
    <row r="385" spans="2:65" s="1" customFormat="1" ht="16.5" customHeight="1">
      <c r="B385" s="33"/>
      <c r="C385" s="127" t="s">
        <v>565</v>
      </c>
      <c r="D385" s="127" t="s">
        <v>167</v>
      </c>
      <c r="E385" s="128" t="s">
        <v>535</v>
      </c>
      <c r="F385" s="129" t="s">
        <v>536</v>
      </c>
      <c r="G385" s="130" t="s">
        <v>170</v>
      </c>
      <c r="H385" s="131">
        <v>54.35</v>
      </c>
      <c r="I385" s="132"/>
      <c r="J385" s="133">
        <f>ROUND(I385*H385,1)</f>
        <v>0</v>
      </c>
      <c r="K385" s="129" t="s">
        <v>171</v>
      </c>
      <c r="L385" s="33"/>
      <c r="M385" s="134" t="s">
        <v>19</v>
      </c>
      <c r="N385" s="135" t="s">
        <v>43</v>
      </c>
      <c r="P385" s="136">
        <f>O385*H385</f>
        <v>0</v>
      </c>
      <c r="Q385" s="136">
        <v>0</v>
      </c>
      <c r="R385" s="136">
        <f>Q385*H385</f>
        <v>0</v>
      </c>
      <c r="S385" s="136">
        <v>0</v>
      </c>
      <c r="T385" s="136">
        <f>S385*H385</f>
        <v>0</v>
      </c>
      <c r="U385" s="137" t="s">
        <v>19</v>
      </c>
      <c r="AR385" s="138" t="s">
        <v>172</v>
      </c>
      <c r="AT385" s="138" t="s">
        <v>167</v>
      </c>
      <c r="AU385" s="138" t="s">
        <v>173</v>
      </c>
      <c r="AY385" s="18" t="s">
        <v>164</v>
      </c>
      <c r="BE385" s="139">
        <f>IF(N385="základní",J385,0)</f>
        <v>0</v>
      </c>
      <c r="BF385" s="139">
        <f>IF(N385="snížená",J385,0)</f>
        <v>0</v>
      </c>
      <c r="BG385" s="139">
        <f>IF(N385="zákl. přenesená",J385,0)</f>
        <v>0</v>
      </c>
      <c r="BH385" s="139">
        <f>IF(N385="sníž. přenesená",J385,0)</f>
        <v>0</v>
      </c>
      <c r="BI385" s="139">
        <f>IF(N385="nulová",J385,0)</f>
        <v>0</v>
      </c>
      <c r="BJ385" s="18" t="s">
        <v>80</v>
      </c>
      <c r="BK385" s="139">
        <f>ROUND(I385*H385,1)</f>
        <v>0</v>
      </c>
      <c r="BL385" s="18" t="s">
        <v>172</v>
      </c>
      <c r="BM385" s="138" t="s">
        <v>537</v>
      </c>
    </row>
    <row r="386" spans="2:65" s="1" customFormat="1" ht="11.25">
      <c r="B386" s="33"/>
      <c r="D386" s="140" t="s">
        <v>175</v>
      </c>
      <c r="F386" s="141" t="s">
        <v>538</v>
      </c>
      <c r="I386" s="142"/>
      <c r="L386" s="33"/>
      <c r="M386" s="143"/>
      <c r="U386" s="54"/>
      <c r="AT386" s="18" t="s">
        <v>175</v>
      </c>
      <c r="AU386" s="18" t="s">
        <v>173</v>
      </c>
    </row>
    <row r="387" spans="2:65" s="11" customFormat="1" ht="20.85" customHeight="1">
      <c r="B387" s="115"/>
      <c r="D387" s="116" t="s">
        <v>71</v>
      </c>
      <c r="E387" s="125" t="s">
        <v>539</v>
      </c>
      <c r="F387" s="125" t="s">
        <v>540</v>
      </c>
      <c r="I387" s="118"/>
      <c r="J387" s="126">
        <f>BK387</f>
        <v>0</v>
      </c>
      <c r="L387" s="115"/>
      <c r="M387" s="120"/>
      <c r="P387" s="121">
        <f>SUM(P388:P392)</f>
        <v>0</v>
      </c>
      <c r="R387" s="121">
        <f>SUM(R388:R392)</f>
        <v>7.3415999999999998E-4</v>
      </c>
      <c r="T387" s="121">
        <f>SUM(T388:T392)</f>
        <v>0</v>
      </c>
      <c r="U387" s="122"/>
      <c r="AR387" s="116" t="s">
        <v>80</v>
      </c>
      <c r="AT387" s="123" t="s">
        <v>71</v>
      </c>
      <c r="AU387" s="123" t="s">
        <v>82</v>
      </c>
      <c r="AY387" s="116" t="s">
        <v>164</v>
      </c>
      <c r="BK387" s="124">
        <f>SUM(BK388:BK392)</f>
        <v>0</v>
      </c>
    </row>
    <row r="388" spans="2:65" s="1" customFormat="1" ht="24.2" customHeight="1">
      <c r="B388" s="33"/>
      <c r="C388" s="127" t="s">
        <v>570</v>
      </c>
      <c r="D388" s="127" t="s">
        <v>167</v>
      </c>
      <c r="E388" s="128" t="s">
        <v>541</v>
      </c>
      <c r="F388" s="129" t="s">
        <v>542</v>
      </c>
      <c r="G388" s="130" t="s">
        <v>170</v>
      </c>
      <c r="H388" s="131">
        <v>18.353999999999999</v>
      </c>
      <c r="I388" s="132"/>
      <c r="J388" s="133">
        <f>ROUND(I388*H388,1)</f>
        <v>0</v>
      </c>
      <c r="K388" s="129" t="s">
        <v>171</v>
      </c>
      <c r="L388" s="33"/>
      <c r="M388" s="134" t="s">
        <v>19</v>
      </c>
      <c r="N388" s="135" t="s">
        <v>43</v>
      </c>
      <c r="P388" s="136">
        <f>O388*H388</f>
        <v>0</v>
      </c>
      <c r="Q388" s="136">
        <v>4.0000000000000003E-5</v>
      </c>
      <c r="R388" s="136">
        <f>Q388*H388</f>
        <v>7.3415999999999998E-4</v>
      </c>
      <c r="S388" s="136">
        <v>0</v>
      </c>
      <c r="T388" s="136">
        <f>S388*H388</f>
        <v>0</v>
      </c>
      <c r="U388" s="137" t="s">
        <v>19</v>
      </c>
      <c r="AR388" s="138" t="s">
        <v>172</v>
      </c>
      <c r="AT388" s="138" t="s">
        <v>167</v>
      </c>
      <c r="AU388" s="138" t="s">
        <v>173</v>
      </c>
      <c r="AY388" s="18" t="s">
        <v>164</v>
      </c>
      <c r="BE388" s="139">
        <f>IF(N388="základní",J388,0)</f>
        <v>0</v>
      </c>
      <c r="BF388" s="139">
        <f>IF(N388="snížená",J388,0)</f>
        <v>0</v>
      </c>
      <c r="BG388" s="139">
        <f>IF(N388="zákl. přenesená",J388,0)</f>
        <v>0</v>
      </c>
      <c r="BH388" s="139">
        <f>IF(N388="sníž. přenesená",J388,0)</f>
        <v>0</v>
      </c>
      <c r="BI388" s="139">
        <f>IF(N388="nulová",J388,0)</f>
        <v>0</v>
      </c>
      <c r="BJ388" s="18" t="s">
        <v>80</v>
      </c>
      <c r="BK388" s="139">
        <f>ROUND(I388*H388,1)</f>
        <v>0</v>
      </c>
      <c r="BL388" s="18" t="s">
        <v>172</v>
      </c>
      <c r="BM388" s="138" t="s">
        <v>543</v>
      </c>
    </row>
    <row r="389" spans="2:65" s="1" customFormat="1" ht="11.25">
      <c r="B389" s="33"/>
      <c r="D389" s="140" t="s">
        <v>175</v>
      </c>
      <c r="F389" s="141" t="s">
        <v>544</v>
      </c>
      <c r="I389" s="142"/>
      <c r="L389" s="33"/>
      <c r="M389" s="143"/>
      <c r="U389" s="54"/>
      <c r="AT389" s="18" t="s">
        <v>175</v>
      </c>
      <c r="AU389" s="18" t="s">
        <v>173</v>
      </c>
    </row>
    <row r="390" spans="2:65" s="12" customFormat="1" ht="11.25">
      <c r="B390" s="144"/>
      <c r="D390" s="145" t="s">
        <v>177</v>
      </c>
      <c r="E390" s="146" t="s">
        <v>19</v>
      </c>
      <c r="F390" s="147" t="s">
        <v>1316</v>
      </c>
      <c r="H390" s="148">
        <v>13.804</v>
      </c>
      <c r="I390" s="149"/>
      <c r="L390" s="144"/>
      <c r="M390" s="150"/>
      <c r="U390" s="151"/>
      <c r="AT390" s="146" t="s">
        <v>177</v>
      </c>
      <c r="AU390" s="146" t="s">
        <v>173</v>
      </c>
      <c r="AV390" s="12" t="s">
        <v>82</v>
      </c>
      <c r="AW390" s="12" t="s">
        <v>33</v>
      </c>
      <c r="AX390" s="12" t="s">
        <v>72</v>
      </c>
      <c r="AY390" s="146" t="s">
        <v>164</v>
      </c>
    </row>
    <row r="391" spans="2:65" s="12" customFormat="1" ht="11.25">
      <c r="B391" s="144"/>
      <c r="D391" s="145" t="s">
        <v>177</v>
      </c>
      <c r="E391" s="146" t="s">
        <v>19</v>
      </c>
      <c r="F391" s="147" t="s">
        <v>1317</v>
      </c>
      <c r="H391" s="148">
        <v>4.55</v>
      </c>
      <c r="I391" s="149"/>
      <c r="L391" s="144"/>
      <c r="M391" s="150"/>
      <c r="U391" s="151"/>
      <c r="AT391" s="146" t="s">
        <v>177</v>
      </c>
      <c r="AU391" s="146" t="s">
        <v>173</v>
      </c>
      <c r="AV391" s="12" t="s">
        <v>82</v>
      </c>
      <c r="AW391" s="12" t="s">
        <v>33</v>
      </c>
      <c r="AX391" s="12" t="s">
        <v>72</v>
      </c>
      <c r="AY391" s="146" t="s">
        <v>164</v>
      </c>
    </row>
    <row r="392" spans="2:65" s="13" customFormat="1" ht="11.25">
      <c r="B392" s="162"/>
      <c r="D392" s="145" t="s">
        <v>177</v>
      </c>
      <c r="E392" s="163" t="s">
        <v>19</v>
      </c>
      <c r="F392" s="164" t="s">
        <v>241</v>
      </c>
      <c r="H392" s="165">
        <v>18.353999999999999</v>
      </c>
      <c r="I392" s="166"/>
      <c r="L392" s="162"/>
      <c r="M392" s="167"/>
      <c r="U392" s="168"/>
      <c r="AT392" s="163" t="s">
        <v>177</v>
      </c>
      <c r="AU392" s="163" t="s">
        <v>173</v>
      </c>
      <c r="AV392" s="13" t="s">
        <v>172</v>
      </c>
      <c r="AW392" s="13" t="s">
        <v>33</v>
      </c>
      <c r="AX392" s="13" t="s">
        <v>80</v>
      </c>
      <c r="AY392" s="163" t="s">
        <v>164</v>
      </c>
    </row>
    <row r="393" spans="2:65" s="11" customFormat="1" ht="20.85" customHeight="1">
      <c r="B393" s="115"/>
      <c r="D393" s="116" t="s">
        <v>71</v>
      </c>
      <c r="E393" s="125" t="s">
        <v>546</v>
      </c>
      <c r="F393" s="125" t="s">
        <v>547</v>
      </c>
      <c r="I393" s="118"/>
      <c r="J393" s="126">
        <f>BK393</f>
        <v>0</v>
      </c>
      <c r="L393" s="115"/>
      <c r="M393" s="120"/>
      <c r="P393" s="121">
        <f>SUM(P394:P426)</f>
        <v>0</v>
      </c>
      <c r="R393" s="121">
        <f>SUM(R394:R426)</f>
        <v>0</v>
      </c>
      <c r="T393" s="121">
        <f>SUM(T394:T426)</f>
        <v>0.10180275000000003</v>
      </c>
      <c r="U393" s="122"/>
      <c r="AR393" s="116" t="s">
        <v>80</v>
      </c>
      <c r="AT393" s="123" t="s">
        <v>71</v>
      </c>
      <c r="AU393" s="123" t="s">
        <v>82</v>
      </c>
      <c r="AY393" s="116" t="s">
        <v>164</v>
      </c>
      <c r="BK393" s="124">
        <f>SUM(BK394:BK426)</f>
        <v>0</v>
      </c>
    </row>
    <row r="394" spans="2:65" s="1" customFormat="1" ht="16.5" customHeight="1">
      <c r="B394" s="33"/>
      <c r="C394" s="127" t="s">
        <v>576</v>
      </c>
      <c r="D394" s="127" t="s">
        <v>167</v>
      </c>
      <c r="E394" s="128" t="s">
        <v>548</v>
      </c>
      <c r="F394" s="129" t="s">
        <v>549</v>
      </c>
      <c r="G394" s="130" t="s">
        <v>314</v>
      </c>
      <c r="H394" s="131">
        <v>5.5</v>
      </c>
      <c r="I394" s="132"/>
      <c r="J394" s="133">
        <f>ROUND(I394*H394,1)</f>
        <v>0</v>
      </c>
      <c r="K394" s="129" t="s">
        <v>171</v>
      </c>
      <c r="L394" s="33"/>
      <c r="M394" s="134" t="s">
        <v>19</v>
      </c>
      <c r="N394" s="135" t="s">
        <v>43</v>
      </c>
      <c r="P394" s="136">
        <f>O394*H394</f>
        <v>0</v>
      </c>
      <c r="Q394" s="136">
        <v>0</v>
      </c>
      <c r="R394" s="136">
        <f>Q394*H394</f>
        <v>0</v>
      </c>
      <c r="S394" s="136">
        <v>1.6999999999999999E-3</v>
      </c>
      <c r="T394" s="136">
        <f>S394*H394</f>
        <v>9.3499999999999989E-3</v>
      </c>
      <c r="U394" s="137" t="s">
        <v>19</v>
      </c>
      <c r="AR394" s="138" t="s">
        <v>172</v>
      </c>
      <c r="AT394" s="138" t="s">
        <v>167</v>
      </c>
      <c r="AU394" s="138" t="s">
        <v>173</v>
      </c>
      <c r="AY394" s="18" t="s">
        <v>164</v>
      </c>
      <c r="BE394" s="139">
        <f>IF(N394="základní",J394,0)</f>
        <v>0</v>
      </c>
      <c r="BF394" s="139">
        <f>IF(N394="snížená",J394,0)</f>
        <v>0</v>
      </c>
      <c r="BG394" s="139">
        <f>IF(N394="zákl. přenesená",J394,0)</f>
        <v>0</v>
      </c>
      <c r="BH394" s="139">
        <f>IF(N394="sníž. přenesená",J394,0)</f>
        <v>0</v>
      </c>
      <c r="BI394" s="139">
        <f>IF(N394="nulová",J394,0)</f>
        <v>0</v>
      </c>
      <c r="BJ394" s="18" t="s">
        <v>80</v>
      </c>
      <c r="BK394" s="139">
        <f>ROUND(I394*H394,1)</f>
        <v>0</v>
      </c>
      <c r="BL394" s="18" t="s">
        <v>172</v>
      </c>
      <c r="BM394" s="138" t="s">
        <v>550</v>
      </c>
    </row>
    <row r="395" spans="2:65" s="1" customFormat="1" ht="11.25">
      <c r="B395" s="33"/>
      <c r="D395" s="140" t="s">
        <v>175</v>
      </c>
      <c r="F395" s="141" t="s">
        <v>551</v>
      </c>
      <c r="I395" s="142"/>
      <c r="L395" s="33"/>
      <c r="M395" s="143"/>
      <c r="U395" s="54"/>
      <c r="AT395" s="18" t="s">
        <v>175</v>
      </c>
      <c r="AU395" s="18" t="s">
        <v>173</v>
      </c>
    </row>
    <row r="396" spans="2:65" s="12" customFormat="1" ht="11.25">
      <c r="B396" s="144"/>
      <c r="D396" s="145" t="s">
        <v>177</v>
      </c>
      <c r="E396" s="146" t="s">
        <v>19</v>
      </c>
      <c r="F396" s="147" t="s">
        <v>1329</v>
      </c>
      <c r="H396" s="148">
        <v>5.5</v>
      </c>
      <c r="I396" s="149"/>
      <c r="L396" s="144"/>
      <c r="M396" s="150"/>
      <c r="U396" s="151"/>
      <c r="AT396" s="146" t="s">
        <v>177</v>
      </c>
      <c r="AU396" s="146" t="s">
        <v>173</v>
      </c>
      <c r="AV396" s="12" t="s">
        <v>82</v>
      </c>
      <c r="AW396" s="12" t="s">
        <v>33</v>
      </c>
      <c r="AX396" s="12" t="s">
        <v>80</v>
      </c>
      <c r="AY396" s="146" t="s">
        <v>164</v>
      </c>
    </row>
    <row r="397" spans="2:65" s="1" customFormat="1" ht="16.5" customHeight="1">
      <c r="B397" s="33"/>
      <c r="C397" s="127" t="s">
        <v>582</v>
      </c>
      <c r="D397" s="127" t="s">
        <v>167</v>
      </c>
      <c r="E397" s="128" t="s">
        <v>552</v>
      </c>
      <c r="F397" s="129" t="s">
        <v>553</v>
      </c>
      <c r="G397" s="130" t="s">
        <v>314</v>
      </c>
      <c r="H397" s="131">
        <v>0.2</v>
      </c>
      <c r="I397" s="132"/>
      <c r="J397" s="133">
        <f>ROUND(I397*H397,1)</f>
        <v>0</v>
      </c>
      <c r="K397" s="129" t="s">
        <v>171</v>
      </c>
      <c r="L397" s="33"/>
      <c r="M397" s="134" t="s">
        <v>19</v>
      </c>
      <c r="N397" s="135" t="s">
        <v>43</v>
      </c>
      <c r="P397" s="136">
        <f>O397*H397</f>
        <v>0</v>
      </c>
      <c r="Q397" s="136">
        <v>0</v>
      </c>
      <c r="R397" s="136">
        <f>Q397*H397</f>
        <v>0</v>
      </c>
      <c r="S397" s="136">
        <v>1.7700000000000001E-3</v>
      </c>
      <c r="T397" s="136">
        <f>S397*H397</f>
        <v>3.5400000000000004E-4</v>
      </c>
      <c r="U397" s="137" t="s">
        <v>19</v>
      </c>
      <c r="AR397" s="138" t="s">
        <v>172</v>
      </c>
      <c r="AT397" s="138" t="s">
        <v>167</v>
      </c>
      <c r="AU397" s="138" t="s">
        <v>173</v>
      </c>
      <c r="AY397" s="18" t="s">
        <v>164</v>
      </c>
      <c r="BE397" s="139">
        <f>IF(N397="základní",J397,0)</f>
        <v>0</v>
      </c>
      <c r="BF397" s="139">
        <f>IF(N397="snížená",J397,0)</f>
        <v>0</v>
      </c>
      <c r="BG397" s="139">
        <f>IF(N397="zákl. přenesená",J397,0)</f>
        <v>0</v>
      </c>
      <c r="BH397" s="139">
        <f>IF(N397="sníž. přenesená",J397,0)</f>
        <v>0</v>
      </c>
      <c r="BI397" s="139">
        <f>IF(N397="nulová",J397,0)</f>
        <v>0</v>
      </c>
      <c r="BJ397" s="18" t="s">
        <v>80</v>
      </c>
      <c r="BK397" s="139">
        <f>ROUND(I397*H397,1)</f>
        <v>0</v>
      </c>
      <c r="BL397" s="18" t="s">
        <v>172</v>
      </c>
      <c r="BM397" s="138" t="s">
        <v>554</v>
      </c>
    </row>
    <row r="398" spans="2:65" s="1" customFormat="1" ht="11.25">
      <c r="B398" s="33"/>
      <c r="D398" s="140" t="s">
        <v>175</v>
      </c>
      <c r="F398" s="141" t="s">
        <v>555</v>
      </c>
      <c r="I398" s="142"/>
      <c r="L398" s="33"/>
      <c r="M398" s="143"/>
      <c r="U398" s="54"/>
      <c r="AT398" s="18" t="s">
        <v>175</v>
      </c>
      <c r="AU398" s="18" t="s">
        <v>173</v>
      </c>
    </row>
    <row r="399" spans="2:65" s="1" customFormat="1" ht="16.5" customHeight="1">
      <c r="B399" s="33"/>
      <c r="C399" s="127" t="s">
        <v>588</v>
      </c>
      <c r="D399" s="127" t="s">
        <v>167</v>
      </c>
      <c r="E399" s="128" t="s">
        <v>556</v>
      </c>
      <c r="F399" s="129" t="s">
        <v>557</v>
      </c>
      <c r="G399" s="130" t="s">
        <v>314</v>
      </c>
      <c r="H399" s="131">
        <v>0.2</v>
      </c>
      <c r="I399" s="132"/>
      <c r="J399" s="133">
        <f>ROUND(I399*H399,1)</f>
        <v>0</v>
      </c>
      <c r="K399" s="129" t="s">
        <v>171</v>
      </c>
      <c r="L399" s="33"/>
      <c r="M399" s="134" t="s">
        <v>19</v>
      </c>
      <c r="N399" s="135" t="s">
        <v>43</v>
      </c>
      <c r="P399" s="136">
        <f>O399*H399</f>
        <v>0</v>
      </c>
      <c r="Q399" s="136">
        <v>0</v>
      </c>
      <c r="R399" s="136">
        <f>Q399*H399</f>
        <v>0</v>
      </c>
      <c r="S399" s="136">
        <v>2.5999999999999999E-3</v>
      </c>
      <c r="T399" s="136">
        <f>S399*H399</f>
        <v>5.1999999999999995E-4</v>
      </c>
      <c r="U399" s="137" t="s">
        <v>19</v>
      </c>
      <c r="AR399" s="138" t="s">
        <v>172</v>
      </c>
      <c r="AT399" s="138" t="s">
        <v>167</v>
      </c>
      <c r="AU399" s="138" t="s">
        <v>173</v>
      </c>
      <c r="AY399" s="18" t="s">
        <v>164</v>
      </c>
      <c r="BE399" s="139">
        <f>IF(N399="základní",J399,0)</f>
        <v>0</v>
      </c>
      <c r="BF399" s="139">
        <f>IF(N399="snížená",J399,0)</f>
        <v>0</v>
      </c>
      <c r="BG399" s="139">
        <f>IF(N399="zákl. přenesená",J399,0)</f>
        <v>0</v>
      </c>
      <c r="BH399" s="139">
        <f>IF(N399="sníž. přenesená",J399,0)</f>
        <v>0</v>
      </c>
      <c r="BI399" s="139">
        <f>IF(N399="nulová",J399,0)</f>
        <v>0</v>
      </c>
      <c r="BJ399" s="18" t="s">
        <v>80</v>
      </c>
      <c r="BK399" s="139">
        <f>ROUND(I399*H399,1)</f>
        <v>0</v>
      </c>
      <c r="BL399" s="18" t="s">
        <v>172</v>
      </c>
      <c r="BM399" s="138" t="s">
        <v>558</v>
      </c>
    </row>
    <row r="400" spans="2:65" s="1" customFormat="1" ht="11.25">
      <c r="B400" s="33"/>
      <c r="D400" s="140" t="s">
        <v>175</v>
      </c>
      <c r="F400" s="141" t="s">
        <v>559</v>
      </c>
      <c r="I400" s="142"/>
      <c r="L400" s="33"/>
      <c r="M400" s="143"/>
      <c r="U400" s="54"/>
      <c r="AT400" s="18" t="s">
        <v>175</v>
      </c>
      <c r="AU400" s="18" t="s">
        <v>173</v>
      </c>
    </row>
    <row r="401" spans="2:65" s="1" customFormat="1" ht="16.5" customHeight="1">
      <c r="B401" s="33"/>
      <c r="C401" s="127" t="s">
        <v>593</v>
      </c>
      <c r="D401" s="127" t="s">
        <v>167</v>
      </c>
      <c r="E401" s="128" t="s">
        <v>561</v>
      </c>
      <c r="F401" s="129" t="s">
        <v>562</v>
      </c>
      <c r="G401" s="130" t="s">
        <v>335</v>
      </c>
      <c r="H401" s="131">
        <v>2</v>
      </c>
      <c r="I401" s="132"/>
      <c r="J401" s="133">
        <f>ROUND(I401*H401,1)</f>
        <v>0</v>
      </c>
      <c r="K401" s="129" t="s">
        <v>171</v>
      </c>
      <c r="L401" s="33"/>
      <c r="M401" s="134" t="s">
        <v>19</v>
      </c>
      <c r="N401" s="135" t="s">
        <v>43</v>
      </c>
      <c r="P401" s="136">
        <f>O401*H401</f>
        <v>0</v>
      </c>
      <c r="Q401" s="136">
        <v>0</v>
      </c>
      <c r="R401" s="136">
        <f>Q401*H401</f>
        <v>0</v>
      </c>
      <c r="S401" s="136">
        <v>9.4000000000000004E-3</v>
      </c>
      <c r="T401" s="136">
        <f>S401*H401</f>
        <v>1.8800000000000001E-2</v>
      </c>
      <c r="U401" s="137" t="s">
        <v>19</v>
      </c>
      <c r="AR401" s="138" t="s">
        <v>172</v>
      </c>
      <c r="AT401" s="138" t="s">
        <v>167</v>
      </c>
      <c r="AU401" s="138" t="s">
        <v>173</v>
      </c>
      <c r="AY401" s="18" t="s">
        <v>164</v>
      </c>
      <c r="BE401" s="139">
        <f>IF(N401="základní",J401,0)</f>
        <v>0</v>
      </c>
      <c r="BF401" s="139">
        <f>IF(N401="snížená",J401,0)</f>
        <v>0</v>
      </c>
      <c r="BG401" s="139">
        <f>IF(N401="zákl. přenesená",J401,0)</f>
        <v>0</v>
      </c>
      <c r="BH401" s="139">
        <f>IF(N401="sníž. přenesená",J401,0)</f>
        <v>0</v>
      </c>
      <c r="BI401" s="139">
        <f>IF(N401="nulová",J401,0)</f>
        <v>0</v>
      </c>
      <c r="BJ401" s="18" t="s">
        <v>80</v>
      </c>
      <c r="BK401" s="139">
        <f>ROUND(I401*H401,1)</f>
        <v>0</v>
      </c>
      <c r="BL401" s="18" t="s">
        <v>172</v>
      </c>
      <c r="BM401" s="138" t="s">
        <v>563</v>
      </c>
    </row>
    <row r="402" spans="2:65" s="1" customFormat="1" ht="11.25">
      <c r="B402" s="33"/>
      <c r="D402" s="140" t="s">
        <v>175</v>
      </c>
      <c r="F402" s="141" t="s">
        <v>564</v>
      </c>
      <c r="I402" s="142"/>
      <c r="L402" s="33"/>
      <c r="M402" s="143"/>
      <c r="U402" s="54"/>
      <c r="AT402" s="18" t="s">
        <v>175</v>
      </c>
      <c r="AU402" s="18" t="s">
        <v>173</v>
      </c>
    </row>
    <row r="403" spans="2:65" s="1" customFormat="1" ht="16.5" customHeight="1">
      <c r="B403" s="33"/>
      <c r="C403" s="127" t="s">
        <v>598</v>
      </c>
      <c r="D403" s="127" t="s">
        <v>167</v>
      </c>
      <c r="E403" s="128" t="s">
        <v>566</v>
      </c>
      <c r="F403" s="129" t="s">
        <v>567</v>
      </c>
      <c r="G403" s="130" t="s">
        <v>314</v>
      </c>
      <c r="H403" s="131">
        <v>4.5</v>
      </c>
      <c r="I403" s="132"/>
      <c r="J403" s="133">
        <f>ROUND(I403*H403,1)</f>
        <v>0</v>
      </c>
      <c r="K403" s="129" t="s">
        <v>171</v>
      </c>
      <c r="L403" s="33"/>
      <c r="M403" s="134" t="s">
        <v>19</v>
      </c>
      <c r="N403" s="135" t="s">
        <v>43</v>
      </c>
      <c r="P403" s="136">
        <f>O403*H403</f>
        <v>0</v>
      </c>
      <c r="Q403" s="136">
        <v>0</v>
      </c>
      <c r="R403" s="136">
        <f>Q403*H403</f>
        <v>0</v>
      </c>
      <c r="S403" s="136">
        <v>3.9399999999999999E-3</v>
      </c>
      <c r="T403" s="136">
        <f>S403*H403</f>
        <v>1.7729999999999999E-2</v>
      </c>
      <c r="U403" s="137" t="s">
        <v>19</v>
      </c>
      <c r="AR403" s="138" t="s">
        <v>172</v>
      </c>
      <c r="AT403" s="138" t="s">
        <v>167</v>
      </c>
      <c r="AU403" s="138" t="s">
        <v>173</v>
      </c>
      <c r="AY403" s="18" t="s">
        <v>164</v>
      </c>
      <c r="BE403" s="139">
        <f>IF(N403="základní",J403,0)</f>
        <v>0</v>
      </c>
      <c r="BF403" s="139">
        <f>IF(N403="snížená",J403,0)</f>
        <v>0</v>
      </c>
      <c r="BG403" s="139">
        <f>IF(N403="zákl. přenesená",J403,0)</f>
        <v>0</v>
      </c>
      <c r="BH403" s="139">
        <f>IF(N403="sníž. přenesená",J403,0)</f>
        <v>0</v>
      </c>
      <c r="BI403" s="139">
        <f>IF(N403="nulová",J403,0)</f>
        <v>0</v>
      </c>
      <c r="BJ403" s="18" t="s">
        <v>80</v>
      </c>
      <c r="BK403" s="139">
        <f>ROUND(I403*H403,1)</f>
        <v>0</v>
      </c>
      <c r="BL403" s="18" t="s">
        <v>172</v>
      </c>
      <c r="BM403" s="138" t="s">
        <v>568</v>
      </c>
    </row>
    <row r="404" spans="2:65" s="1" customFormat="1" ht="11.25">
      <c r="B404" s="33"/>
      <c r="D404" s="140" t="s">
        <v>175</v>
      </c>
      <c r="F404" s="141" t="s">
        <v>569</v>
      </c>
      <c r="I404" s="142"/>
      <c r="L404" s="33"/>
      <c r="M404" s="143"/>
      <c r="U404" s="54"/>
      <c r="AT404" s="18" t="s">
        <v>175</v>
      </c>
      <c r="AU404" s="18" t="s">
        <v>173</v>
      </c>
    </row>
    <row r="405" spans="2:65" s="1" customFormat="1" ht="21.75" customHeight="1">
      <c r="B405" s="33"/>
      <c r="C405" s="127" t="s">
        <v>606</v>
      </c>
      <c r="D405" s="127" t="s">
        <v>167</v>
      </c>
      <c r="E405" s="128" t="s">
        <v>571</v>
      </c>
      <c r="F405" s="129" t="s">
        <v>572</v>
      </c>
      <c r="G405" s="130" t="s">
        <v>170</v>
      </c>
      <c r="H405" s="131">
        <v>0.26</v>
      </c>
      <c r="I405" s="132"/>
      <c r="J405" s="133">
        <f>ROUND(I405*H405,1)</f>
        <v>0</v>
      </c>
      <c r="K405" s="129" t="s">
        <v>171</v>
      </c>
      <c r="L405" s="33"/>
      <c r="M405" s="134" t="s">
        <v>19</v>
      </c>
      <c r="N405" s="135" t="s">
        <v>43</v>
      </c>
      <c r="P405" s="136">
        <f>O405*H405</f>
        <v>0</v>
      </c>
      <c r="Q405" s="136">
        <v>0</v>
      </c>
      <c r="R405" s="136">
        <f>Q405*H405</f>
        <v>0</v>
      </c>
      <c r="S405" s="136">
        <v>1.4E-2</v>
      </c>
      <c r="T405" s="136">
        <f>S405*H405</f>
        <v>3.64E-3</v>
      </c>
      <c r="U405" s="137" t="s">
        <v>19</v>
      </c>
      <c r="AR405" s="138" t="s">
        <v>172</v>
      </c>
      <c r="AT405" s="138" t="s">
        <v>167</v>
      </c>
      <c r="AU405" s="138" t="s">
        <v>173</v>
      </c>
      <c r="AY405" s="18" t="s">
        <v>164</v>
      </c>
      <c r="BE405" s="139">
        <f>IF(N405="základní",J405,0)</f>
        <v>0</v>
      </c>
      <c r="BF405" s="139">
        <f>IF(N405="snížená",J405,0)</f>
        <v>0</v>
      </c>
      <c r="BG405" s="139">
        <f>IF(N405="zákl. přenesená",J405,0)</f>
        <v>0</v>
      </c>
      <c r="BH405" s="139">
        <f>IF(N405="sníž. přenesená",J405,0)</f>
        <v>0</v>
      </c>
      <c r="BI405" s="139">
        <f>IF(N405="nulová",J405,0)</f>
        <v>0</v>
      </c>
      <c r="BJ405" s="18" t="s">
        <v>80</v>
      </c>
      <c r="BK405" s="139">
        <f>ROUND(I405*H405,1)</f>
        <v>0</v>
      </c>
      <c r="BL405" s="18" t="s">
        <v>172</v>
      </c>
      <c r="BM405" s="138" t="s">
        <v>573</v>
      </c>
    </row>
    <row r="406" spans="2:65" s="1" customFormat="1" ht="11.25">
      <c r="B406" s="33"/>
      <c r="D406" s="140" t="s">
        <v>175</v>
      </c>
      <c r="F406" s="141" t="s">
        <v>574</v>
      </c>
      <c r="I406" s="142"/>
      <c r="L406" s="33"/>
      <c r="M406" s="143"/>
      <c r="U406" s="54"/>
      <c r="AT406" s="18" t="s">
        <v>175</v>
      </c>
      <c r="AU406" s="18" t="s">
        <v>173</v>
      </c>
    </row>
    <row r="407" spans="2:65" s="12" customFormat="1" ht="11.25">
      <c r="B407" s="144"/>
      <c r="D407" s="145" t="s">
        <v>177</v>
      </c>
      <c r="E407" s="146" t="s">
        <v>19</v>
      </c>
      <c r="F407" s="147" t="s">
        <v>575</v>
      </c>
      <c r="H407" s="148">
        <v>0.26</v>
      </c>
      <c r="I407" s="149"/>
      <c r="L407" s="144"/>
      <c r="M407" s="150"/>
      <c r="U407" s="151"/>
      <c r="AT407" s="146" t="s">
        <v>177</v>
      </c>
      <c r="AU407" s="146" t="s">
        <v>173</v>
      </c>
      <c r="AV407" s="12" t="s">
        <v>82</v>
      </c>
      <c r="AW407" s="12" t="s">
        <v>33</v>
      </c>
      <c r="AX407" s="12" t="s">
        <v>80</v>
      </c>
      <c r="AY407" s="146" t="s">
        <v>164</v>
      </c>
    </row>
    <row r="408" spans="2:65" s="1" customFormat="1" ht="21.75" customHeight="1">
      <c r="B408" s="33"/>
      <c r="C408" s="127" t="s">
        <v>611</v>
      </c>
      <c r="D408" s="127" t="s">
        <v>167</v>
      </c>
      <c r="E408" s="128" t="s">
        <v>577</v>
      </c>
      <c r="F408" s="129" t="s">
        <v>578</v>
      </c>
      <c r="G408" s="130" t="s">
        <v>314</v>
      </c>
      <c r="H408" s="131">
        <v>5.5</v>
      </c>
      <c r="I408" s="132"/>
      <c r="J408" s="133">
        <f>ROUND(I408*H408,1)</f>
        <v>0</v>
      </c>
      <c r="K408" s="129" t="s">
        <v>171</v>
      </c>
      <c r="L408" s="33"/>
      <c r="M408" s="134" t="s">
        <v>19</v>
      </c>
      <c r="N408" s="135" t="s">
        <v>43</v>
      </c>
      <c r="P408" s="136">
        <f>O408*H408</f>
        <v>0</v>
      </c>
      <c r="Q408" s="136">
        <v>0</v>
      </c>
      <c r="R408" s="136">
        <f>Q408*H408</f>
        <v>0</v>
      </c>
      <c r="S408" s="136">
        <v>4.4000000000000003E-3</v>
      </c>
      <c r="T408" s="136">
        <f>S408*H408</f>
        <v>2.4200000000000003E-2</v>
      </c>
      <c r="U408" s="137" t="s">
        <v>19</v>
      </c>
      <c r="AR408" s="138" t="s">
        <v>172</v>
      </c>
      <c r="AT408" s="138" t="s">
        <v>167</v>
      </c>
      <c r="AU408" s="138" t="s">
        <v>173</v>
      </c>
      <c r="AY408" s="18" t="s">
        <v>164</v>
      </c>
      <c r="BE408" s="139">
        <f>IF(N408="základní",J408,0)</f>
        <v>0</v>
      </c>
      <c r="BF408" s="139">
        <f>IF(N408="snížená",J408,0)</f>
        <v>0</v>
      </c>
      <c r="BG408" s="139">
        <f>IF(N408="zákl. přenesená",J408,0)</f>
        <v>0</v>
      </c>
      <c r="BH408" s="139">
        <f>IF(N408="sníž. přenesená",J408,0)</f>
        <v>0</v>
      </c>
      <c r="BI408" s="139">
        <f>IF(N408="nulová",J408,0)</f>
        <v>0</v>
      </c>
      <c r="BJ408" s="18" t="s">
        <v>80</v>
      </c>
      <c r="BK408" s="139">
        <f>ROUND(I408*H408,1)</f>
        <v>0</v>
      </c>
      <c r="BL408" s="18" t="s">
        <v>172</v>
      </c>
      <c r="BM408" s="138" t="s">
        <v>579</v>
      </c>
    </row>
    <row r="409" spans="2:65" s="1" customFormat="1" ht="11.25">
      <c r="B409" s="33"/>
      <c r="D409" s="140" t="s">
        <v>175</v>
      </c>
      <c r="F409" s="141" t="s">
        <v>580</v>
      </c>
      <c r="I409" s="142"/>
      <c r="L409" s="33"/>
      <c r="M409" s="143"/>
      <c r="U409" s="54"/>
      <c r="AT409" s="18" t="s">
        <v>175</v>
      </c>
      <c r="AU409" s="18" t="s">
        <v>173</v>
      </c>
    </row>
    <row r="410" spans="2:65" s="12" customFormat="1" ht="11.25">
      <c r="B410" s="144"/>
      <c r="D410" s="145" t="s">
        <v>177</v>
      </c>
      <c r="E410" s="146" t="s">
        <v>19</v>
      </c>
      <c r="F410" s="147" t="s">
        <v>1329</v>
      </c>
      <c r="H410" s="148">
        <v>5.5</v>
      </c>
      <c r="I410" s="149"/>
      <c r="L410" s="144"/>
      <c r="M410" s="150"/>
      <c r="U410" s="151"/>
      <c r="AT410" s="146" t="s">
        <v>177</v>
      </c>
      <c r="AU410" s="146" t="s">
        <v>173</v>
      </c>
      <c r="AV410" s="12" t="s">
        <v>82</v>
      </c>
      <c r="AW410" s="12" t="s">
        <v>33</v>
      </c>
      <c r="AX410" s="12" t="s">
        <v>80</v>
      </c>
      <c r="AY410" s="146" t="s">
        <v>164</v>
      </c>
    </row>
    <row r="411" spans="2:65" s="1" customFormat="1" ht="16.5" customHeight="1">
      <c r="B411" s="33"/>
      <c r="C411" s="127" t="s">
        <v>616</v>
      </c>
      <c r="D411" s="127" t="s">
        <v>167</v>
      </c>
      <c r="E411" s="128" t="s">
        <v>583</v>
      </c>
      <c r="F411" s="129" t="s">
        <v>584</v>
      </c>
      <c r="G411" s="130" t="s">
        <v>170</v>
      </c>
      <c r="H411" s="131">
        <v>1.1000000000000001</v>
      </c>
      <c r="I411" s="132"/>
      <c r="J411" s="133">
        <f>ROUND(I411*H411,1)</f>
        <v>0</v>
      </c>
      <c r="K411" s="129" t="s">
        <v>171</v>
      </c>
      <c r="L411" s="33"/>
      <c r="M411" s="134" t="s">
        <v>19</v>
      </c>
      <c r="N411" s="135" t="s">
        <v>43</v>
      </c>
      <c r="P411" s="136">
        <f>O411*H411</f>
        <v>0</v>
      </c>
      <c r="Q411" s="136">
        <v>0</v>
      </c>
      <c r="R411" s="136">
        <f>Q411*H411</f>
        <v>0</v>
      </c>
      <c r="S411" s="136">
        <v>9.4999999999999998E-3</v>
      </c>
      <c r="T411" s="136">
        <f>S411*H411</f>
        <v>1.0450000000000001E-2</v>
      </c>
      <c r="U411" s="137" t="s">
        <v>19</v>
      </c>
      <c r="AR411" s="138" t="s">
        <v>172</v>
      </c>
      <c r="AT411" s="138" t="s">
        <v>167</v>
      </c>
      <c r="AU411" s="138" t="s">
        <v>173</v>
      </c>
      <c r="AY411" s="18" t="s">
        <v>164</v>
      </c>
      <c r="BE411" s="139">
        <f>IF(N411="základní",J411,0)</f>
        <v>0</v>
      </c>
      <c r="BF411" s="139">
        <f>IF(N411="snížená",J411,0)</f>
        <v>0</v>
      </c>
      <c r="BG411" s="139">
        <f>IF(N411="zákl. přenesená",J411,0)</f>
        <v>0</v>
      </c>
      <c r="BH411" s="139">
        <f>IF(N411="sníž. přenesená",J411,0)</f>
        <v>0</v>
      </c>
      <c r="BI411" s="139">
        <f>IF(N411="nulová",J411,0)</f>
        <v>0</v>
      </c>
      <c r="BJ411" s="18" t="s">
        <v>80</v>
      </c>
      <c r="BK411" s="139">
        <f>ROUND(I411*H411,1)</f>
        <v>0</v>
      </c>
      <c r="BL411" s="18" t="s">
        <v>172</v>
      </c>
      <c r="BM411" s="138" t="s">
        <v>585</v>
      </c>
    </row>
    <row r="412" spans="2:65" s="1" customFormat="1" ht="11.25">
      <c r="B412" s="33"/>
      <c r="D412" s="140" t="s">
        <v>175</v>
      </c>
      <c r="F412" s="141" t="s">
        <v>586</v>
      </c>
      <c r="I412" s="142"/>
      <c r="L412" s="33"/>
      <c r="M412" s="143"/>
      <c r="U412" s="54"/>
      <c r="AT412" s="18" t="s">
        <v>175</v>
      </c>
      <c r="AU412" s="18" t="s">
        <v>173</v>
      </c>
    </row>
    <row r="413" spans="2:65" s="12" customFormat="1" ht="11.25">
      <c r="B413" s="144"/>
      <c r="D413" s="145" t="s">
        <v>177</v>
      </c>
      <c r="E413" s="146" t="s">
        <v>19</v>
      </c>
      <c r="F413" s="147" t="s">
        <v>1330</v>
      </c>
      <c r="H413" s="148">
        <v>1.1000000000000001</v>
      </c>
      <c r="I413" s="149"/>
      <c r="L413" s="144"/>
      <c r="M413" s="150"/>
      <c r="U413" s="151"/>
      <c r="AT413" s="146" t="s">
        <v>177</v>
      </c>
      <c r="AU413" s="146" t="s">
        <v>173</v>
      </c>
      <c r="AV413" s="12" t="s">
        <v>82</v>
      </c>
      <c r="AW413" s="12" t="s">
        <v>33</v>
      </c>
      <c r="AX413" s="12" t="s">
        <v>80</v>
      </c>
      <c r="AY413" s="146" t="s">
        <v>164</v>
      </c>
    </row>
    <row r="414" spans="2:65" s="1" customFormat="1" ht="16.5" customHeight="1">
      <c r="B414" s="33"/>
      <c r="C414" s="127" t="s">
        <v>621</v>
      </c>
      <c r="D414" s="127" t="s">
        <v>167</v>
      </c>
      <c r="E414" s="128" t="s">
        <v>589</v>
      </c>
      <c r="F414" s="129" t="s">
        <v>590</v>
      </c>
      <c r="G414" s="130" t="s">
        <v>314</v>
      </c>
      <c r="H414" s="131">
        <v>0.2</v>
      </c>
      <c r="I414" s="132"/>
      <c r="J414" s="133">
        <f>ROUND(I414*H414,1)</f>
        <v>0</v>
      </c>
      <c r="K414" s="129" t="s">
        <v>171</v>
      </c>
      <c r="L414" s="33"/>
      <c r="M414" s="134" t="s">
        <v>19</v>
      </c>
      <c r="N414" s="135" t="s">
        <v>43</v>
      </c>
      <c r="P414" s="136">
        <f>O414*H414</f>
        <v>0</v>
      </c>
      <c r="Q414" s="136">
        <v>0</v>
      </c>
      <c r="R414" s="136">
        <f>Q414*H414</f>
        <v>0</v>
      </c>
      <c r="S414" s="136">
        <v>0</v>
      </c>
      <c r="T414" s="136">
        <f>S414*H414</f>
        <v>0</v>
      </c>
      <c r="U414" s="137" t="s">
        <v>19</v>
      </c>
      <c r="AR414" s="138" t="s">
        <v>172</v>
      </c>
      <c r="AT414" s="138" t="s">
        <v>167</v>
      </c>
      <c r="AU414" s="138" t="s">
        <v>173</v>
      </c>
      <c r="AY414" s="18" t="s">
        <v>164</v>
      </c>
      <c r="BE414" s="139">
        <f>IF(N414="základní",J414,0)</f>
        <v>0</v>
      </c>
      <c r="BF414" s="139">
        <f>IF(N414="snížená",J414,0)</f>
        <v>0</v>
      </c>
      <c r="BG414" s="139">
        <f>IF(N414="zákl. přenesená",J414,0)</f>
        <v>0</v>
      </c>
      <c r="BH414" s="139">
        <f>IF(N414="sníž. přenesená",J414,0)</f>
        <v>0</v>
      </c>
      <c r="BI414" s="139">
        <f>IF(N414="nulová",J414,0)</f>
        <v>0</v>
      </c>
      <c r="BJ414" s="18" t="s">
        <v>80</v>
      </c>
      <c r="BK414" s="139">
        <f>ROUND(I414*H414,1)</f>
        <v>0</v>
      </c>
      <c r="BL414" s="18" t="s">
        <v>172</v>
      </c>
      <c r="BM414" s="138" t="s">
        <v>591</v>
      </c>
    </row>
    <row r="415" spans="2:65" s="1" customFormat="1" ht="11.25">
      <c r="B415" s="33"/>
      <c r="D415" s="140" t="s">
        <v>175</v>
      </c>
      <c r="F415" s="141" t="s">
        <v>592</v>
      </c>
      <c r="I415" s="142"/>
      <c r="L415" s="33"/>
      <c r="M415" s="143"/>
      <c r="U415" s="54"/>
      <c r="AT415" s="18" t="s">
        <v>175</v>
      </c>
      <c r="AU415" s="18" t="s">
        <v>173</v>
      </c>
    </row>
    <row r="416" spans="2:65" s="1" customFormat="1" ht="16.5" customHeight="1">
      <c r="B416" s="33"/>
      <c r="C416" s="127" t="s">
        <v>628</v>
      </c>
      <c r="D416" s="127" t="s">
        <v>167</v>
      </c>
      <c r="E416" s="128" t="s">
        <v>594</v>
      </c>
      <c r="F416" s="129" t="s">
        <v>595</v>
      </c>
      <c r="G416" s="130" t="s">
        <v>170</v>
      </c>
      <c r="H416" s="131">
        <v>1.1000000000000001</v>
      </c>
      <c r="I416" s="132"/>
      <c r="J416" s="133">
        <f>ROUND(I416*H416,1)</f>
        <v>0</v>
      </c>
      <c r="K416" s="129" t="s">
        <v>171</v>
      </c>
      <c r="L416" s="33"/>
      <c r="M416" s="134" t="s">
        <v>19</v>
      </c>
      <c r="N416" s="135" t="s">
        <v>43</v>
      </c>
      <c r="P416" s="136">
        <f>O416*H416</f>
        <v>0</v>
      </c>
      <c r="Q416" s="136">
        <v>0</v>
      </c>
      <c r="R416" s="136">
        <f>Q416*H416</f>
        <v>0</v>
      </c>
      <c r="S416" s="136">
        <v>1.2999999999999999E-4</v>
      </c>
      <c r="T416" s="136">
        <f>S416*H416</f>
        <v>1.4300000000000001E-4</v>
      </c>
      <c r="U416" s="137" t="s">
        <v>19</v>
      </c>
      <c r="AR416" s="138" t="s">
        <v>172</v>
      </c>
      <c r="AT416" s="138" t="s">
        <v>167</v>
      </c>
      <c r="AU416" s="138" t="s">
        <v>173</v>
      </c>
      <c r="AY416" s="18" t="s">
        <v>164</v>
      </c>
      <c r="BE416" s="139">
        <f>IF(N416="základní",J416,0)</f>
        <v>0</v>
      </c>
      <c r="BF416" s="139">
        <f>IF(N416="snížená",J416,0)</f>
        <v>0</v>
      </c>
      <c r="BG416" s="139">
        <f>IF(N416="zákl. přenesená",J416,0)</f>
        <v>0</v>
      </c>
      <c r="BH416" s="139">
        <f>IF(N416="sníž. přenesená",J416,0)</f>
        <v>0</v>
      </c>
      <c r="BI416" s="139">
        <f>IF(N416="nulová",J416,0)</f>
        <v>0</v>
      </c>
      <c r="BJ416" s="18" t="s">
        <v>80</v>
      </c>
      <c r="BK416" s="139">
        <f>ROUND(I416*H416,1)</f>
        <v>0</v>
      </c>
      <c r="BL416" s="18" t="s">
        <v>172</v>
      </c>
      <c r="BM416" s="138" t="s">
        <v>596</v>
      </c>
    </row>
    <row r="417" spans="2:65" s="1" customFormat="1" ht="11.25">
      <c r="B417" s="33"/>
      <c r="D417" s="140" t="s">
        <v>175</v>
      </c>
      <c r="F417" s="141" t="s">
        <v>597</v>
      </c>
      <c r="I417" s="142"/>
      <c r="L417" s="33"/>
      <c r="M417" s="143"/>
      <c r="U417" s="54"/>
      <c r="AT417" s="18" t="s">
        <v>175</v>
      </c>
      <c r="AU417" s="18" t="s">
        <v>173</v>
      </c>
    </row>
    <row r="418" spans="2:65" s="12" customFormat="1" ht="11.25">
      <c r="B418" s="144"/>
      <c r="D418" s="145" t="s">
        <v>177</v>
      </c>
      <c r="E418" s="146" t="s">
        <v>19</v>
      </c>
      <c r="F418" s="147" t="s">
        <v>1330</v>
      </c>
      <c r="H418" s="148">
        <v>1.1000000000000001</v>
      </c>
      <c r="I418" s="149"/>
      <c r="L418" s="144"/>
      <c r="M418" s="150"/>
      <c r="U418" s="151"/>
      <c r="AT418" s="146" t="s">
        <v>177</v>
      </c>
      <c r="AU418" s="146" t="s">
        <v>173</v>
      </c>
      <c r="AV418" s="12" t="s">
        <v>82</v>
      </c>
      <c r="AW418" s="12" t="s">
        <v>33</v>
      </c>
      <c r="AX418" s="12" t="s">
        <v>80</v>
      </c>
      <c r="AY418" s="146" t="s">
        <v>164</v>
      </c>
    </row>
    <row r="419" spans="2:65" s="1" customFormat="1" ht="21.75" customHeight="1">
      <c r="B419" s="33"/>
      <c r="C419" s="127" t="s">
        <v>637</v>
      </c>
      <c r="D419" s="127" t="s">
        <v>167</v>
      </c>
      <c r="E419" s="128" t="s">
        <v>599</v>
      </c>
      <c r="F419" s="129" t="s">
        <v>600</v>
      </c>
      <c r="G419" s="130" t="s">
        <v>170</v>
      </c>
      <c r="H419" s="131">
        <v>6.0250000000000004</v>
      </c>
      <c r="I419" s="132"/>
      <c r="J419" s="133">
        <f>ROUND(I419*H419,1)</f>
        <v>0</v>
      </c>
      <c r="K419" s="129" t="s">
        <v>171</v>
      </c>
      <c r="L419" s="33"/>
      <c r="M419" s="134" t="s">
        <v>19</v>
      </c>
      <c r="N419" s="135" t="s">
        <v>43</v>
      </c>
      <c r="P419" s="136">
        <f>O419*H419</f>
        <v>0</v>
      </c>
      <c r="Q419" s="136">
        <v>0</v>
      </c>
      <c r="R419" s="136">
        <f>Q419*H419</f>
        <v>0</v>
      </c>
      <c r="S419" s="136">
        <v>1.4300000000000001E-3</v>
      </c>
      <c r="T419" s="136">
        <f>S419*H419</f>
        <v>8.6157500000000001E-3</v>
      </c>
      <c r="U419" s="137" t="s">
        <v>19</v>
      </c>
      <c r="AR419" s="138" t="s">
        <v>172</v>
      </c>
      <c r="AT419" s="138" t="s">
        <v>167</v>
      </c>
      <c r="AU419" s="138" t="s">
        <v>173</v>
      </c>
      <c r="AY419" s="18" t="s">
        <v>164</v>
      </c>
      <c r="BE419" s="139">
        <f>IF(N419="základní",J419,0)</f>
        <v>0</v>
      </c>
      <c r="BF419" s="139">
        <f>IF(N419="snížená",J419,0)</f>
        <v>0</v>
      </c>
      <c r="BG419" s="139">
        <f>IF(N419="zákl. přenesená",J419,0)</f>
        <v>0</v>
      </c>
      <c r="BH419" s="139">
        <f>IF(N419="sníž. přenesená",J419,0)</f>
        <v>0</v>
      </c>
      <c r="BI419" s="139">
        <f>IF(N419="nulová",J419,0)</f>
        <v>0</v>
      </c>
      <c r="BJ419" s="18" t="s">
        <v>80</v>
      </c>
      <c r="BK419" s="139">
        <f>ROUND(I419*H419,1)</f>
        <v>0</v>
      </c>
      <c r="BL419" s="18" t="s">
        <v>172</v>
      </c>
      <c r="BM419" s="138" t="s">
        <v>601</v>
      </c>
    </row>
    <row r="420" spans="2:65" s="1" customFormat="1" ht="11.25">
      <c r="B420" s="33"/>
      <c r="D420" s="140" t="s">
        <v>175</v>
      </c>
      <c r="F420" s="141" t="s">
        <v>602</v>
      </c>
      <c r="I420" s="142"/>
      <c r="L420" s="33"/>
      <c r="M420" s="143"/>
      <c r="U420" s="54"/>
      <c r="AT420" s="18" t="s">
        <v>175</v>
      </c>
      <c r="AU420" s="18" t="s">
        <v>173</v>
      </c>
    </row>
    <row r="421" spans="2:65" s="12" customFormat="1" ht="11.25">
      <c r="B421" s="144"/>
      <c r="D421" s="145" t="s">
        <v>177</v>
      </c>
      <c r="E421" s="146" t="s">
        <v>19</v>
      </c>
      <c r="F421" s="147" t="s">
        <v>1307</v>
      </c>
      <c r="H421" s="148">
        <v>9.9</v>
      </c>
      <c r="I421" s="149"/>
      <c r="L421" s="144"/>
      <c r="M421" s="150"/>
      <c r="U421" s="151"/>
      <c r="AT421" s="146" t="s">
        <v>177</v>
      </c>
      <c r="AU421" s="146" t="s">
        <v>173</v>
      </c>
      <c r="AV421" s="12" t="s">
        <v>82</v>
      </c>
      <c r="AW421" s="12" t="s">
        <v>33</v>
      </c>
      <c r="AX421" s="12" t="s">
        <v>72</v>
      </c>
      <c r="AY421" s="146" t="s">
        <v>164</v>
      </c>
    </row>
    <row r="422" spans="2:65" s="12" customFormat="1" ht="11.25">
      <c r="B422" s="144"/>
      <c r="D422" s="145" t="s">
        <v>177</v>
      </c>
      <c r="E422" s="146" t="s">
        <v>19</v>
      </c>
      <c r="F422" s="147" t="s">
        <v>1308</v>
      </c>
      <c r="H422" s="148">
        <v>-3.875</v>
      </c>
      <c r="I422" s="149"/>
      <c r="L422" s="144"/>
      <c r="M422" s="150"/>
      <c r="U422" s="151"/>
      <c r="AT422" s="146" t="s">
        <v>177</v>
      </c>
      <c r="AU422" s="146" t="s">
        <v>173</v>
      </c>
      <c r="AV422" s="12" t="s">
        <v>82</v>
      </c>
      <c r="AW422" s="12" t="s">
        <v>33</v>
      </c>
      <c r="AX422" s="12" t="s">
        <v>72</v>
      </c>
      <c r="AY422" s="146" t="s">
        <v>164</v>
      </c>
    </row>
    <row r="423" spans="2:65" s="13" customFormat="1" ht="11.25">
      <c r="B423" s="162"/>
      <c r="D423" s="145" t="s">
        <v>177</v>
      </c>
      <c r="E423" s="163" t="s">
        <v>19</v>
      </c>
      <c r="F423" s="164" t="s">
        <v>1309</v>
      </c>
      <c r="H423" s="165">
        <v>6.0250000000000004</v>
      </c>
      <c r="I423" s="166"/>
      <c r="L423" s="162"/>
      <c r="M423" s="167"/>
      <c r="U423" s="168"/>
      <c r="AT423" s="163" t="s">
        <v>177</v>
      </c>
      <c r="AU423" s="163" t="s">
        <v>173</v>
      </c>
      <c r="AV423" s="13" t="s">
        <v>172</v>
      </c>
      <c r="AW423" s="13" t="s">
        <v>33</v>
      </c>
      <c r="AX423" s="13" t="s">
        <v>80</v>
      </c>
      <c r="AY423" s="163" t="s">
        <v>164</v>
      </c>
    </row>
    <row r="424" spans="2:65" s="1" customFormat="1" ht="24.2" customHeight="1">
      <c r="B424" s="33"/>
      <c r="C424" s="127" t="s">
        <v>643</v>
      </c>
      <c r="D424" s="127" t="s">
        <v>167</v>
      </c>
      <c r="E424" s="128" t="s">
        <v>1331</v>
      </c>
      <c r="F424" s="129" t="s">
        <v>1332</v>
      </c>
      <c r="G424" s="130" t="s">
        <v>335</v>
      </c>
      <c r="H424" s="131">
        <v>1</v>
      </c>
      <c r="I424" s="132"/>
      <c r="J424" s="133">
        <f>ROUND(I424*H424,1)</f>
        <v>0</v>
      </c>
      <c r="K424" s="129" t="s">
        <v>171</v>
      </c>
      <c r="L424" s="33"/>
      <c r="M424" s="134" t="s">
        <v>19</v>
      </c>
      <c r="N424" s="135" t="s">
        <v>43</v>
      </c>
      <c r="P424" s="136">
        <f>O424*H424</f>
        <v>0</v>
      </c>
      <c r="Q424" s="136">
        <v>0</v>
      </c>
      <c r="R424" s="136">
        <f>Q424*H424</f>
        <v>0</v>
      </c>
      <c r="S424" s="136">
        <v>8.0000000000000002E-3</v>
      </c>
      <c r="T424" s="136">
        <f>S424*H424</f>
        <v>8.0000000000000002E-3</v>
      </c>
      <c r="U424" s="137" t="s">
        <v>19</v>
      </c>
      <c r="AR424" s="138" t="s">
        <v>172</v>
      </c>
      <c r="AT424" s="138" t="s">
        <v>167</v>
      </c>
      <c r="AU424" s="138" t="s">
        <v>173</v>
      </c>
      <c r="AY424" s="18" t="s">
        <v>164</v>
      </c>
      <c r="BE424" s="139">
        <f>IF(N424="základní",J424,0)</f>
        <v>0</v>
      </c>
      <c r="BF424" s="139">
        <f>IF(N424="snížená",J424,0)</f>
        <v>0</v>
      </c>
      <c r="BG424" s="139">
        <f>IF(N424="zákl. přenesená",J424,0)</f>
        <v>0</v>
      </c>
      <c r="BH424" s="139">
        <f>IF(N424="sníž. přenesená",J424,0)</f>
        <v>0</v>
      </c>
      <c r="BI424" s="139">
        <f>IF(N424="nulová",J424,0)</f>
        <v>0</v>
      </c>
      <c r="BJ424" s="18" t="s">
        <v>80</v>
      </c>
      <c r="BK424" s="139">
        <f>ROUND(I424*H424,1)</f>
        <v>0</v>
      </c>
      <c r="BL424" s="18" t="s">
        <v>172</v>
      </c>
      <c r="BM424" s="138" t="s">
        <v>1333</v>
      </c>
    </row>
    <row r="425" spans="2:65" s="1" customFormat="1" ht="11.25">
      <c r="B425" s="33"/>
      <c r="D425" s="140" t="s">
        <v>175</v>
      </c>
      <c r="F425" s="141" t="s">
        <v>1334</v>
      </c>
      <c r="I425" s="142"/>
      <c r="L425" s="33"/>
      <c r="M425" s="143"/>
      <c r="U425" s="54"/>
      <c r="AT425" s="18" t="s">
        <v>175</v>
      </c>
      <c r="AU425" s="18" t="s">
        <v>173</v>
      </c>
    </row>
    <row r="426" spans="2:65" s="12" customFormat="1" ht="11.25">
      <c r="B426" s="144"/>
      <c r="D426" s="145" t="s">
        <v>177</v>
      </c>
      <c r="E426" s="146" t="s">
        <v>19</v>
      </c>
      <c r="F426" s="147" t="s">
        <v>1335</v>
      </c>
      <c r="H426" s="148">
        <v>1</v>
      </c>
      <c r="I426" s="149"/>
      <c r="L426" s="144"/>
      <c r="M426" s="150"/>
      <c r="U426" s="151"/>
      <c r="AT426" s="146" t="s">
        <v>177</v>
      </c>
      <c r="AU426" s="146" t="s">
        <v>173</v>
      </c>
      <c r="AV426" s="12" t="s">
        <v>82</v>
      </c>
      <c r="AW426" s="12" t="s">
        <v>33</v>
      </c>
      <c r="AX426" s="12" t="s">
        <v>80</v>
      </c>
      <c r="AY426" s="146" t="s">
        <v>164</v>
      </c>
    </row>
    <row r="427" spans="2:65" s="11" customFormat="1" ht="22.9" customHeight="1">
      <c r="B427" s="115"/>
      <c r="D427" s="116" t="s">
        <v>71</v>
      </c>
      <c r="E427" s="125" t="s">
        <v>604</v>
      </c>
      <c r="F427" s="125" t="s">
        <v>605</v>
      </c>
      <c r="I427" s="118"/>
      <c r="J427" s="126">
        <f>BK427</f>
        <v>0</v>
      </c>
      <c r="L427" s="115"/>
      <c r="M427" s="120"/>
      <c r="P427" s="121">
        <f>SUM(P428:P434)</f>
        <v>0</v>
      </c>
      <c r="R427" s="121">
        <f>SUM(R428:R434)</f>
        <v>0</v>
      </c>
      <c r="T427" s="121">
        <f>SUM(T428:T434)</f>
        <v>0</v>
      </c>
      <c r="U427" s="122"/>
      <c r="AR427" s="116" t="s">
        <v>80</v>
      </c>
      <c r="AT427" s="123" t="s">
        <v>71</v>
      </c>
      <c r="AU427" s="123" t="s">
        <v>80</v>
      </c>
      <c r="AY427" s="116" t="s">
        <v>164</v>
      </c>
      <c r="BK427" s="124">
        <f>SUM(BK428:BK434)</f>
        <v>0</v>
      </c>
    </row>
    <row r="428" spans="2:65" s="1" customFormat="1" ht="16.5" customHeight="1">
      <c r="B428" s="33"/>
      <c r="C428" s="127" t="s">
        <v>648</v>
      </c>
      <c r="D428" s="127" t="s">
        <v>167</v>
      </c>
      <c r="E428" s="128" t="s">
        <v>607</v>
      </c>
      <c r="F428" s="129" t="s">
        <v>608</v>
      </c>
      <c r="G428" s="130" t="s">
        <v>609</v>
      </c>
      <c r="H428" s="131">
        <v>1</v>
      </c>
      <c r="I428" s="132"/>
      <c r="J428" s="133">
        <f>ROUND(I428*H428,1)</f>
        <v>0</v>
      </c>
      <c r="K428" s="129" t="s">
        <v>19</v>
      </c>
      <c r="L428" s="33"/>
      <c r="M428" s="134" t="s">
        <v>19</v>
      </c>
      <c r="N428" s="135" t="s">
        <v>43</v>
      </c>
      <c r="P428" s="136">
        <f>O428*H428</f>
        <v>0</v>
      </c>
      <c r="Q428" s="136">
        <v>0</v>
      </c>
      <c r="R428" s="136">
        <f>Q428*H428</f>
        <v>0</v>
      </c>
      <c r="S428" s="136">
        <v>0</v>
      </c>
      <c r="T428" s="136">
        <f>S428*H428</f>
        <v>0</v>
      </c>
      <c r="U428" s="137" t="s">
        <v>19</v>
      </c>
      <c r="AR428" s="138" t="s">
        <v>172</v>
      </c>
      <c r="AT428" s="138" t="s">
        <v>167</v>
      </c>
      <c r="AU428" s="138" t="s">
        <v>82</v>
      </c>
      <c r="AY428" s="18" t="s">
        <v>164</v>
      </c>
      <c r="BE428" s="139">
        <f>IF(N428="základní",J428,0)</f>
        <v>0</v>
      </c>
      <c r="BF428" s="139">
        <f>IF(N428="snížená",J428,0)</f>
        <v>0</v>
      </c>
      <c r="BG428" s="139">
        <f>IF(N428="zákl. přenesená",J428,0)</f>
        <v>0</v>
      </c>
      <c r="BH428" s="139">
        <f>IF(N428="sníž. přenesená",J428,0)</f>
        <v>0</v>
      </c>
      <c r="BI428" s="139">
        <f>IF(N428="nulová",J428,0)</f>
        <v>0</v>
      </c>
      <c r="BJ428" s="18" t="s">
        <v>80</v>
      </c>
      <c r="BK428" s="139">
        <f>ROUND(I428*H428,1)</f>
        <v>0</v>
      </c>
      <c r="BL428" s="18" t="s">
        <v>172</v>
      </c>
      <c r="BM428" s="138" t="s">
        <v>1336</v>
      </c>
    </row>
    <row r="429" spans="2:65" s="1" customFormat="1" ht="24.2" customHeight="1">
      <c r="B429" s="33"/>
      <c r="C429" s="127" t="s">
        <v>653</v>
      </c>
      <c r="D429" s="127" t="s">
        <v>167</v>
      </c>
      <c r="E429" s="128" t="s">
        <v>612</v>
      </c>
      <c r="F429" s="129" t="s">
        <v>613</v>
      </c>
      <c r="G429" s="130" t="s">
        <v>200</v>
      </c>
      <c r="H429" s="131">
        <v>2.8000000000000001E-2</v>
      </c>
      <c r="I429" s="132"/>
      <c r="J429" s="133">
        <f>ROUND(I429*H429,1)</f>
        <v>0</v>
      </c>
      <c r="K429" s="129" t="s">
        <v>171</v>
      </c>
      <c r="L429" s="33"/>
      <c r="M429" s="134" t="s">
        <v>19</v>
      </c>
      <c r="N429" s="135" t="s">
        <v>43</v>
      </c>
      <c r="P429" s="136">
        <f>O429*H429</f>
        <v>0</v>
      </c>
      <c r="Q429" s="136">
        <v>0</v>
      </c>
      <c r="R429" s="136">
        <f>Q429*H429</f>
        <v>0</v>
      </c>
      <c r="S429" s="136">
        <v>0</v>
      </c>
      <c r="T429" s="136">
        <f>S429*H429</f>
        <v>0</v>
      </c>
      <c r="U429" s="137" t="s">
        <v>19</v>
      </c>
      <c r="AR429" s="138" t="s">
        <v>172</v>
      </c>
      <c r="AT429" s="138" t="s">
        <v>167</v>
      </c>
      <c r="AU429" s="138" t="s">
        <v>82</v>
      </c>
      <c r="AY429" s="18" t="s">
        <v>164</v>
      </c>
      <c r="BE429" s="139">
        <f>IF(N429="základní",J429,0)</f>
        <v>0</v>
      </c>
      <c r="BF429" s="139">
        <f>IF(N429="snížená",J429,0)</f>
        <v>0</v>
      </c>
      <c r="BG429" s="139">
        <f>IF(N429="zákl. přenesená",J429,0)</f>
        <v>0</v>
      </c>
      <c r="BH429" s="139">
        <f>IF(N429="sníž. přenesená",J429,0)</f>
        <v>0</v>
      </c>
      <c r="BI429" s="139">
        <f>IF(N429="nulová",J429,0)</f>
        <v>0</v>
      </c>
      <c r="BJ429" s="18" t="s">
        <v>80</v>
      </c>
      <c r="BK429" s="139">
        <f>ROUND(I429*H429,1)</f>
        <v>0</v>
      </c>
      <c r="BL429" s="18" t="s">
        <v>172</v>
      </c>
      <c r="BM429" s="138" t="s">
        <v>614</v>
      </c>
    </row>
    <row r="430" spans="2:65" s="1" customFormat="1" ht="11.25">
      <c r="B430" s="33"/>
      <c r="D430" s="140" t="s">
        <v>175</v>
      </c>
      <c r="F430" s="141" t="s">
        <v>615</v>
      </c>
      <c r="I430" s="142"/>
      <c r="L430" s="33"/>
      <c r="M430" s="143"/>
      <c r="U430" s="54"/>
      <c r="AT430" s="18" t="s">
        <v>175</v>
      </c>
      <c r="AU430" s="18" t="s">
        <v>82</v>
      </c>
    </row>
    <row r="431" spans="2:65" s="1" customFormat="1" ht="24.2" customHeight="1">
      <c r="B431" s="33"/>
      <c r="C431" s="127" t="s">
        <v>658</v>
      </c>
      <c r="D431" s="127" t="s">
        <v>167</v>
      </c>
      <c r="E431" s="128" t="s">
        <v>617</v>
      </c>
      <c r="F431" s="129" t="s">
        <v>618</v>
      </c>
      <c r="G431" s="130" t="s">
        <v>200</v>
      </c>
      <c r="H431" s="131">
        <v>1.0999999999999999E-2</v>
      </c>
      <c r="I431" s="132"/>
      <c r="J431" s="133">
        <f>ROUND(I431*H431,1)</f>
        <v>0</v>
      </c>
      <c r="K431" s="129" t="s">
        <v>171</v>
      </c>
      <c r="L431" s="33"/>
      <c r="M431" s="134" t="s">
        <v>19</v>
      </c>
      <c r="N431" s="135" t="s">
        <v>43</v>
      </c>
      <c r="P431" s="136">
        <f>O431*H431</f>
        <v>0</v>
      </c>
      <c r="Q431" s="136">
        <v>0</v>
      </c>
      <c r="R431" s="136">
        <f>Q431*H431</f>
        <v>0</v>
      </c>
      <c r="S431" s="136">
        <v>0</v>
      </c>
      <c r="T431" s="136">
        <f>S431*H431</f>
        <v>0</v>
      </c>
      <c r="U431" s="137" t="s">
        <v>19</v>
      </c>
      <c r="AR431" s="138" t="s">
        <v>172</v>
      </c>
      <c r="AT431" s="138" t="s">
        <v>167</v>
      </c>
      <c r="AU431" s="138" t="s">
        <v>82</v>
      </c>
      <c r="AY431" s="18" t="s">
        <v>164</v>
      </c>
      <c r="BE431" s="139">
        <f>IF(N431="základní",J431,0)</f>
        <v>0</v>
      </c>
      <c r="BF431" s="139">
        <f>IF(N431="snížená",J431,0)</f>
        <v>0</v>
      </c>
      <c r="BG431" s="139">
        <f>IF(N431="zákl. přenesená",J431,0)</f>
        <v>0</v>
      </c>
      <c r="BH431" s="139">
        <f>IF(N431="sníž. přenesená",J431,0)</f>
        <v>0</v>
      </c>
      <c r="BI431" s="139">
        <f>IF(N431="nulová",J431,0)</f>
        <v>0</v>
      </c>
      <c r="BJ431" s="18" t="s">
        <v>80</v>
      </c>
      <c r="BK431" s="139">
        <f>ROUND(I431*H431,1)</f>
        <v>0</v>
      </c>
      <c r="BL431" s="18" t="s">
        <v>172</v>
      </c>
      <c r="BM431" s="138" t="s">
        <v>619</v>
      </c>
    </row>
    <row r="432" spans="2:65" s="1" customFormat="1" ht="11.25">
      <c r="B432" s="33"/>
      <c r="D432" s="140" t="s">
        <v>175</v>
      </c>
      <c r="F432" s="141" t="s">
        <v>620</v>
      </c>
      <c r="I432" s="142"/>
      <c r="L432" s="33"/>
      <c r="M432" s="143"/>
      <c r="U432" s="54"/>
      <c r="AT432" s="18" t="s">
        <v>175</v>
      </c>
      <c r="AU432" s="18" t="s">
        <v>82</v>
      </c>
    </row>
    <row r="433" spans="2:65" s="1" customFormat="1" ht="24.2" customHeight="1">
      <c r="B433" s="33"/>
      <c r="C433" s="127" t="s">
        <v>665</v>
      </c>
      <c r="D433" s="127" t="s">
        <v>167</v>
      </c>
      <c r="E433" s="128" t="s">
        <v>622</v>
      </c>
      <c r="F433" s="129" t="s">
        <v>623</v>
      </c>
      <c r="G433" s="130" t="s">
        <v>200</v>
      </c>
      <c r="H433" s="131">
        <v>1.7999999999999999E-2</v>
      </c>
      <c r="I433" s="132"/>
      <c r="J433" s="133">
        <f>ROUND(I433*H433,1)</f>
        <v>0</v>
      </c>
      <c r="K433" s="129" t="s">
        <v>171</v>
      </c>
      <c r="L433" s="33"/>
      <c r="M433" s="134" t="s">
        <v>19</v>
      </c>
      <c r="N433" s="135" t="s">
        <v>43</v>
      </c>
      <c r="P433" s="136">
        <f>O433*H433</f>
        <v>0</v>
      </c>
      <c r="Q433" s="136">
        <v>0</v>
      </c>
      <c r="R433" s="136">
        <f>Q433*H433</f>
        <v>0</v>
      </c>
      <c r="S433" s="136">
        <v>0</v>
      </c>
      <c r="T433" s="136">
        <f>S433*H433</f>
        <v>0</v>
      </c>
      <c r="U433" s="137" t="s">
        <v>19</v>
      </c>
      <c r="AR433" s="138" t="s">
        <v>172</v>
      </c>
      <c r="AT433" s="138" t="s">
        <v>167</v>
      </c>
      <c r="AU433" s="138" t="s">
        <v>82</v>
      </c>
      <c r="AY433" s="18" t="s">
        <v>164</v>
      </c>
      <c r="BE433" s="139">
        <f>IF(N433="základní",J433,0)</f>
        <v>0</v>
      </c>
      <c r="BF433" s="139">
        <f>IF(N433="snížená",J433,0)</f>
        <v>0</v>
      </c>
      <c r="BG433" s="139">
        <f>IF(N433="zákl. přenesená",J433,0)</f>
        <v>0</v>
      </c>
      <c r="BH433" s="139">
        <f>IF(N433="sníž. přenesená",J433,0)</f>
        <v>0</v>
      </c>
      <c r="BI433" s="139">
        <f>IF(N433="nulová",J433,0)</f>
        <v>0</v>
      </c>
      <c r="BJ433" s="18" t="s">
        <v>80</v>
      </c>
      <c r="BK433" s="139">
        <f>ROUND(I433*H433,1)</f>
        <v>0</v>
      </c>
      <c r="BL433" s="18" t="s">
        <v>172</v>
      </c>
      <c r="BM433" s="138" t="s">
        <v>624</v>
      </c>
    </row>
    <row r="434" spans="2:65" s="1" customFormat="1" ht="11.25">
      <c r="B434" s="33"/>
      <c r="D434" s="140" t="s">
        <v>175</v>
      </c>
      <c r="F434" s="141" t="s">
        <v>625</v>
      </c>
      <c r="I434" s="142"/>
      <c r="L434" s="33"/>
      <c r="M434" s="143"/>
      <c r="U434" s="54"/>
      <c r="AT434" s="18" t="s">
        <v>175</v>
      </c>
      <c r="AU434" s="18" t="s">
        <v>82</v>
      </c>
    </row>
    <row r="435" spans="2:65" s="11" customFormat="1" ht="22.9" customHeight="1">
      <c r="B435" s="115"/>
      <c r="D435" s="116" t="s">
        <v>71</v>
      </c>
      <c r="E435" s="125" t="s">
        <v>626</v>
      </c>
      <c r="F435" s="125" t="s">
        <v>627</v>
      </c>
      <c r="I435" s="118"/>
      <c r="J435" s="126">
        <f>BK435</f>
        <v>0</v>
      </c>
      <c r="L435" s="115"/>
      <c r="M435" s="120"/>
      <c r="P435" s="121">
        <f>SUM(P436:P437)</f>
        <v>0</v>
      </c>
      <c r="R435" s="121">
        <f>SUM(R436:R437)</f>
        <v>0</v>
      </c>
      <c r="T435" s="121">
        <f>SUM(T436:T437)</f>
        <v>0</v>
      </c>
      <c r="U435" s="122"/>
      <c r="AR435" s="116" t="s">
        <v>80</v>
      </c>
      <c r="AT435" s="123" t="s">
        <v>71</v>
      </c>
      <c r="AU435" s="123" t="s">
        <v>80</v>
      </c>
      <c r="AY435" s="116" t="s">
        <v>164</v>
      </c>
      <c r="BK435" s="124">
        <f>SUM(BK436:BK437)</f>
        <v>0</v>
      </c>
    </row>
    <row r="436" spans="2:65" s="1" customFormat="1" ht="33" customHeight="1">
      <c r="B436" s="33"/>
      <c r="C436" s="127" t="s">
        <v>670</v>
      </c>
      <c r="D436" s="127" t="s">
        <v>167</v>
      </c>
      <c r="E436" s="128" t="s">
        <v>629</v>
      </c>
      <c r="F436" s="129" t="s">
        <v>630</v>
      </c>
      <c r="G436" s="130" t="s">
        <v>200</v>
      </c>
      <c r="H436" s="131">
        <v>56.097000000000001</v>
      </c>
      <c r="I436" s="132"/>
      <c r="J436" s="133">
        <f>ROUND(I436*H436,1)</f>
        <v>0</v>
      </c>
      <c r="K436" s="129" t="s">
        <v>171</v>
      </c>
      <c r="L436" s="33"/>
      <c r="M436" s="134" t="s">
        <v>19</v>
      </c>
      <c r="N436" s="135" t="s">
        <v>43</v>
      </c>
      <c r="P436" s="136">
        <f>O436*H436</f>
        <v>0</v>
      </c>
      <c r="Q436" s="136">
        <v>0</v>
      </c>
      <c r="R436" s="136">
        <f>Q436*H436</f>
        <v>0</v>
      </c>
      <c r="S436" s="136">
        <v>0</v>
      </c>
      <c r="T436" s="136">
        <f>S436*H436</f>
        <v>0</v>
      </c>
      <c r="U436" s="137" t="s">
        <v>19</v>
      </c>
      <c r="AR436" s="138" t="s">
        <v>172</v>
      </c>
      <c r="AT436" s="138" t="s">
        <v>167</v>
      </c>
      <c r="AU436" s="138" t="s">
        <v>82</v>
      </c>
      <c r="AY436" s="18" t="s">
        <v>164</v>
      </c>
      <c r="BE436" s="139">
        <f>IF(N436="základní",J436,0)</f>
        <v>0</v>
      </c>
      <c r="BF436" s="139">
        <f>IF(N436="snížená",J436,0)</f>
        <v>0</v>
      </c>
      <c r="BG436" s="139">
        <f>IF(N436="zákl. přenesená",J436,0)</f>
        <v>0</v>
      </c>
      <c r="BH436" s="139">
        <f>IF(N436="sníž. přenesená",J436,0)</f>
        <v>0</v>
      </c>
      <c r="BI436" s="139">
        <f>IF(N436="nulová",J436,0)</f>
        <v>0</v>
      </c>
      <c r="BJ436" s="18" t="s">
        <v>80</v>
      </c>
      <c r="BK436" s="139">
        <f>ROUND(I436*H436,1)</f>
        <v>0</v>
      </c>
      <c r="BL436" s="18" t="s">
        <v>172</v>
      </c>
      <c r="BM436" s="138" t="s">
        <v>631</v>
      </c>
    </row>
    <row r="437" spans="2:65" s="1" customFormat="1" ht="11.25">
      <c r="B437" s="33"/>
      <c r="D437" s="140" t="s">
        <v>175</v>
      </c>
      <c r="F437" s="141" t="s">
        <v>632</v>
      </c>
      <c r="I437" s="142"/>
      <c r="L437" s="33"/>
      <c r="M437" s="143"/>
      <c r="U437" s="54"/>
      <c r="AT437" s="18" t="s">
        <v>175</v>
      </c>
      <c r="AU437" s="18" t="s">
        <v>82</v>
      </c>
    </row>
    <row r="438" spans="2:65" s="11" customFormat="1" ht="25.9" customHeight="1">
      <c r="B438" s="115"/>
      <c r="D438" s="116" t="s">
        <v>71</v>
      </c>
      <c r="E438" s="117" t="s">
        <v>633</v>
      </c>
      <c r="F438" s="117" t="s">
        <v>634</v>
      </c>
      <c r="I438" s="118"/>
      <c r="J438" s="119">
        <f>BK438</f>
        <v>0</v>
      </c>
      <c r="L438" s="115"/>
      <c r="M438" s="120"/>
      <c r="P438" s="121">
        <f>P439+P452+P467+P504+P533+P552+P579+P622+P629+P668+P700+P738</f>
        <v>0</v>
      </c>
      <c r="R438" s="121">
        <f>R439+R452+R467+R504+R533+R552+R579+R622+R629+R668+R700+R738</f>
        <v>2.9349499600000004</v>
      </c>
      <c r="T438" s="121">
        <f>T439+T452+T467+T504+T533+T552+T579+T622+T629+T668+T700+T738</f>
        <v>5.5062000000000004E-4</v>
      </c>
      <c r="U438" s="122"/>
      <c r="AR438" s="116" t="s">
        <v>82</v>
      </c>
      <c r="AT438" s="123" t="s">
        <v>71</v>
      </c>
      <c r="AU438" s="123" t="s">
        <v>72</v>
      </c>
      <c r="AY438" s="116" t="s">
        <v>164</v>
      </c>
      <c r="BK438" s="124">
        <f>BK439+BK452+BK467+BK504+BK533+BK552+BK579+BK622+BK629+BK668+BK700+BK738</f>
        <v>0</v>
      </c>
    </row>
    <row r="439" spans="2:65" s="11" customFormat="1" ht="22.9" customHeight="1">
      <c r="B439" s="115"/>
      <c r="D439" s="116" t="s">
        <v>71</v>
      </c>
      <c r="E439" s="125" t="s">
        <v>635</v>
      </c>
      <c r="F439" s="125" t="s">
        <v>636</v>
      </c>
      <c r="I439" s="118"/>
      <c r="J439" s="126">
        <f>BK439</f>
        <v>0</v>
      </c>
      <c r="L439" s="115"/>
      <c r="M439" s="120"/>
      <c r="P439" s="121">
        <f>SUM(P440:P451)</f>
        <v>0</v>
      </c>
      <c r="R439" s="121">
        <f>SUM(R440:R451)</f>
        <v>0.15523200000000001</v>
      </c>
      <c r="T439" s="121">
        <f>SUM(T440:T451)</f>
        <v>0</v>
      </c>
      <c r="U439" s="122"/>
      <c r="AR439" s="116" t="s">
        <v>82</v>
      </c>
      <c r="AT439" s="123" t="s">
        <v>71</v>
      </c>
      <c r="AU439" s="123" t="s">
        <v>80</v>
      </c>
      <c r="AY439" s="116" t="s">
        <v>164</v>
      </c>
      <c r="BK439" s="124">
        <f>SUM(BK440:BK451)</f>
        <v>0</v>
      </c>
    </row>
    <row r="440" spans="2:65" s="1" customFormat="1" ht="21.75" customHeight="1">
      <c r="B440" s="33"/>
      <c r="C440" s="127" t="s">
        <v>675</v>
      </c>
      <c r="D440" s="127" t="s">
        <v>167</v>
      </c>
      <c r="E440" s="128" t="s">
        <v>638</v>
      </c>
      <c r="F440" s="129" t="s">
        <v>639</v>
      </c>
      <c r="G440" s="130" t="s">
        <v>170</v>
      </c>
      <c r="H440" s="131">
        <v>22.145</v>
      </c>
      <c r="I440" s="132"/>
      <c r="J440" s="133">
        <f>ROUND(I440*H440,1)</f>
        <v>0</v>
      </c>
      <c r="K440" s="129" t="s">
        <v>171</v>
      </c>
      <c r="L440" s="33"/>
      <c r="M440" s="134" t="s">
        <v>19</v>
      </c>
      <c r="N440" s="135" t="s">
        <v>43</v>
      </c>
      <c r="P440" s="136">
        <f>O440*H440</f>
        <v>0</v>
      </c>
      <c r="Q440" s="136">
        <v>0</v>
      </c>
      <c r="R440" s="136">
        <f>Q440*H440</f>
        <v>0</v>
      </c>
      <c r="S440" s="136">
        <v>0</v>
      </c>
      <c r="T440" s="136">
        <f>S440*H440</f>
        <v>0</v>
      </c>
      <c r="U440" s="137" t="s">
        <v>19</v>
      </c>
      <c r="AR440" s="138" t="s">
        <v>187</v>
      </c>
      <c r="AT440" s="138" t="s">
        <v>167</v>
      </c>
      <c r="AU440" s="138" t="s">
        <v>82</v>
      </c>
      <c r="AY440" s="18" t="s">
        <v>164</v>
      </c>
      <c r="BE440" s="139">
        <f>IF(N440="základní",J440,0)</f>
        <v>0</v>
      </c>
      <c r="BF440" s="139">
        <f>IF(N440="snížená",J440,0)</f>
        <v>0</v>
      </c>
      <c r="BG440" s="139">
        <f>IF(N440="zákl. přenesená",J440,0)</f>
        <v>0</v>
      </c>
      <c r="BH440" s="139">
        <f>IF(N440="sníž. přenesená",J440,0)</f>
        <v>0</v>
      </c>
      <c r="BI440" s="139">
        <f>IF(N440="nulová",J440,0)</f>
        <v>0</v>
      </c>
      <c r="BJ440" s="18" t="s">
        <v>80</v>
      </c>
      <c r="BK440" s="139">
        <f>ROUND(I440*H440,1)</f>
        <v>0</v>
      </c>
      <c r="BL440" s="18" t="s">
        <v>187</v>
      </c>
      <c r="BM440" s="138" t="s">
        <v>640</v>
      </c>
    </row>
    <row r="441" spans="2:65" s="1" customFormat="1" ht="11.25">
      <c r="B441" s="33"/>
      <c r="D441" s="140" t="s">
        <v>175</v>
      </c>
      <c r="F441" s="141" t="s">
        <v>641</v>
      </c>
      <c r="I441" s="142"/>
      <c r="L441" s="33"/>
      <c r="M441" s="143"/>
      <c r="U441" s="54"/>
      <c r="AT441" s="18" t="s">
        <v>175</v>
      </c>
      <c r="AU441" s="18" t="s">
        <v>82</v>
      </c>
    </row>
    <row r="442" spans="2:65" s="12" customFormat="1" ht="11.25">
      <c r="B442" s="144"/>
      <c r="D442" s="145" t="s">
        <v>177</v>
      </c>
      <c r="E442" s="146" t="s">
        <v>19</v>
      </c>
      <c r="F442" s="147" t="s">
        <v>1337</v>
      </c>
      <c r="H442" s="148">
        <v>22.145</v>
      </c>
      <c r="I442" s="149"/>
      <c r="L442" s="144"/>
      <c r="M442" s="150"/>
      <c r="U442" s="151"/>
      <c r="AT442" s="146" t="s">
        <v>177</v>
      </c>
      <c r="AU442" s="146" t="s">
        <v>82</v>
      </c>
      <c r="AV442" s="12" t="s">
        <v>82</v>
      </c>
      <c r="AW442" s="12" t="s">
        <v>33</v>
      </c>
      <c r="AX442" s="12" t="s">
        <v>80</v>
      </c>
      <c r="AY442" s="146" t="s">
        <v>164</v>
      </c>
    </row>
    <row r="443" spans="2:65" s="1" customFormat="1" ht="16.5" customHeight="1">
      <c r="B443" s="33"/>
      <c r="C443" s="152" t="s">
        <v>681</v>
      </c>
      <c r="D443" s="152" t="s">
        <v>225</v>
      </c>
      <c r="E443" s="153" t="s">
        <v>644</v>
      </c>
      <c r="F443" s="154" t="s">
        <v>645</v>
      </c>
      <c r="G443" s="155" t="s">
        <v>200</v>
      </c>
      <c r="H443" s="156">
        <v>7.0000000000000001E-3</v>
      </c>
      <c r="I443" s="157"/>
      <c r="J443" s="158">
        <f>ROUND(I443*H443,1)</f>
        <v>0</v>
      </c>
      <c r="K443" s="154" t="s">
        <v>171</v>
      </c>
      <c r="L443" s="159"/>
      <c r="M443" s="160" t="s">
        <v>19</v>
      </c>
      <c r="N443" s="161" t="s">
        <v>43</v>
      </c>
      <c r="P443" s="136">
        <f>O443*H443</f>
        <v>0</v>
      </c>
      <c r="Q443" s="136">
        <v>1</v>
      </c>
      <c r="R443" s="136">
        <f>Q443*H443</f>
        <v>7.0000000000000001E-3</v>
      </c>
      <c r="S443" s="136">
        <v>0</v>
      </c>
      <c r="T443" s="136">
        <f>S443*H443</f>
        <v>0</v>
      </c>
      <c r="U443" s="137" t="s">
        <v>19</v>
      </c>
      <c r="AR443" s="138" t="s">
        <v>364</v>
      </c>
      <c r="AT443" s="138" t="s">
        <v>225</v>
      </c>
      <c r="AU443" s="138" t="s">
        <v>82</v>
      </c>
      <c r="AY443" s="18" t="s">
        <v>164</v>
      </c>
      <c r="BE443" s="139">
        <f>IF(N443="základní",J443,0)</f>
        <v>0</v>
      </c>
      <c r="BF443" s="139">
        <f>IF(N443="snížená",J443,0)</f>
        <v>0</v>
      </c>
      <c r="BG443" s="139">
        <f>IF(N443="zákl. přenesená",J443,0)</f>
        <v>0</v>
      </c>
      <c r="BH443" s="139">
        <f>IF(N443="sníž. přenesená",J443,0)</f>
        <v>0</v>
      </c>
      <c r="BI443" s="139">
        <f>IF(N443="nulová",J443,0)</f>
        <v>0</v>
      </c>
      <c r="BJ443" s="18" t="s">
        <v>80</v>
      </c>
      <c r="BK443" s="139">
        <f>ROUND(I443*H443,1)</f>
        <v>0</v>
      </c>
      <c r="BL443" s="18" t="s">
        <v>187</v>
      </c>
      <c r="BM443" s="138" t="s">
        <v>646</v>
      </c>
    </row>
    <row r="444" spans="2:65" s="12" customFormat="1" ht="11.25">
      <c r="B444" s="144"/>
      <c r="D444" s="145" t="s">
        <v>177</v>
      </c>
      <c r="E444" s="146" t="s">
        <v>19</v>
      </c>
      <c r="F444" s="147" t="s">
        <v>1338</v>
      </c>
      <c r="H444" s="148">
        <v>7.0000000000000001E-3</v>
      </c>
      <c r="I444" s="149"/>
      <c r="L444" s="144"/>
      <c r="M444" s="150"/>
      <c r="U444" s="151"/>
      <c r="AT444" s="146" t="s">
        <v>177</v>
      </c>
      <c r="AU444" s="146" t="s">
        <v>82</v>
      </c>
      <c r="AV444" s="12" t="s">
        <v>82</v>
      </c>
      <c r="AW444" s="12" t="s">
        <v>33</v>
      </c>
      <c r="AX444" s="12" t="s">
        <v>80</v>
      </c>
      <c r="AY444" s="146" t="s">
        <v>164</v>
      </c>
    </row>
    <row r="445" spans="2:65" s="1" customFormat="1" ht="16.5" customHeight="1">
      <c r="B445" s="33"/>
      <c r="C445" s="127" t="s">
        <v>686</v>
      </c>
      <c r="D445" s="127" t="s">
        <v>167</v>
      </c>
      <c r="E445" s="128" t="s">
        <v>649</v>
      </c>
      <c r="F445" s="129" t="s">
        <v>650</v>
      </c>
      <c r="G445" s="130" t="s">
        <v>170</v>
      </c>
      <c r="H445" s="131">
        <v>22.145</v>
      </c>
      <c r="I445" s="132"/>
      <c r="J445" s="133">
        <f>ROUND(I445*H445,1)</f>
        <v>0</v>
      </c>
      <c r="K445" s="129" t="s">
        <v>171</v>
      </c>
      <c r="L445" s="33"/>
      <c r="M445" s="134" t="s">
        <v>19</v>
      </c>
      <c r="N445" s="135" t="s">
        <v>43</v>
      </c>
      <c r="P445" s="136">
        <f>O445*H445</f>
        <v>0</v>
      </c>
      <c r="Q445" s="136">
        <v>4.0000000000000002E-4</v>
      </c>
      <c r="R445" s="136">
        <f>Q445*H445</f>
        <v>8.8579999999999996E-3</v>
      </c>
      <c r="S445" s="136">
        <v>0</v>
      </c>
      <c r="T445" s="136">
        <f>S445*H445</f>
        <v>0</v>
      </c>
      <c r="U445" s="137" t="s">
        <v>19</v>
      </c>
      <c r="AR445" s="138" t="s">
        <v>187</v>
      </c>
      <c r="AT445" s="138" t="s">
        <v>167</v>
      </c>
      <c r="AU445" s="138" t="s">
        <v>82</v>
      </c>
      <c r="AY445" s="18" t="s">
        <v>164</v>
      </c>
      <c r="BE445" s="139">
        <f>IF(N445="základní",J445,0)</f>
        <v>0</v>
      </c>
      <c r="BF445" s="139">
        <f>IF(N445="snížená",J445,0)</f>
        <v>0</v>
      </c>
      <c r="BG445" s="139">
        <f>IF(N445="zákl. přenesená",J445,0)</f>
        <v>0</v>
      </c>
      <c r="BH445" s="139">
        <f>IF(N445="sníž. přenesená",J445,0)</f>
        <v>0</v>
      </c>
      <c r="BI445" s="139">
        <f>IF(N445="nulová",J445,0)</f>
        <v>0</v>
      </c>
      <c r="BJ445" s="18" t="s">
        <v>80</v>
      </c>
      <c r="BK445" s="139">
        <f>ROUND(I445*H445,1)</f>
        <v>0</v>
      </c>
      <c r="BL445" s="18" t="s">
        <v>187</v>
      </c>
      <c r="BM445" s="138" t="s">
        <v>651</v>
      </c>
    </row>
    <row r="446" spans="2:65" s="1" customFormat="1" ht="11.25">
      <c r="B446" s="33"/>
      <c r="D446" s="140" t="s">
        <v>175</v>
      </c>
      <c r="F446" s="141" t="s">
        <v>652</v>
      </c>
      <c r="I446" s="142"/>
      <c r="L446" s="33"/>
      <c r="M446" s="143"/>
      <c r="U446" s="54"/>
      <c r="AT446" s="18" t="s">
        <v>175</v>
      </c>
      <c r="AU446" s="18" t="s">
        <v>82</v>
      </c>
    </row>
    <row r="447" spans="2:65" s="12" customFormat="1" ht="11.25">
      <c r="B447" s="144"/>
      <c r="D447" s="145" t="s">
        <v>177</v>
      </c>
      <c r="E447" s="146" t="s">
        <v>19</v>
      </c>
      <c r="F447" s="147" t="s">
        <v>1337</v>
      </c>
      <c r="H447" s="148">
        <v>22.145</v>
      </c>
      <c r="I447" s="149"/>
      <c r="L447" s="144"/>
      <c r="M447" s="150"/>
      <c r="U447" s="151"/>
      <c r="AT447" s="146" t="s">
        <v>177</v>
      </c>
      <c r="AU447" s="146" t="s">
        <v>82</v>
      </c>
      <c r="AV447" s="12" t="s">
        <v>82</v>
      </c>
      <c r="AW447" s="12" t="s">
        <v>33</v>
      </c>
      <c r="AX447" s="12" t="s">
        <v>80</v>
      </c>
      <c r="AY447" s="146" t="s">
        <v>164</v>
      </c>
    </row>
    <row r="448" spans="2:65" s="1" customFormat="1" ht="24.2" customHeight="1">
      <c r="B448" s="33"/>
      <c r="C448" s="152" t="s">
        <v>693</v>
      </c>
      <c r="D448" s="152" t="s">
        <v>225</v>
      </c>
      <c r="E448" s="153" t="s">
        <v>654</v>
      </c>
      <c r="F448" s="154" t="s">
        <v>655</v>
      </c>
      <c r="G448" s="155" t="s">
        <v>170</v>
      </c>
      <c r="H448" s="156">
        <v>25.81</v>
      </c>
      <c r="I448" s="157"/>
      <c r="J448" s="158">
        <f>ROUND(I448*H448,1)</f>
        <v>0</v>
      </c>
      <c r="K448" s="154" t="s">
        <v>171</v>
      </c>
      <c r="L448" s="159"/>
      <c r="M448" s="160" t="s">
        <v>19</v>
      </c>
      <c r="N448" s="161" t="s">
        <v>43</v>
      </c>
      <c r="P448" s="136">
        <f>O448*H448</f>
        <v>0</v>
      </c>
      <c r="Q448" s="136">
        <v>5.4000000000000003E-3</v>
      </c>
      <c r="R448" s="136">
        <f>Q448*H448</f>
        <v>0.139374</v>
      </c>
      <c r="S448" s="136">
        <v>0</v>
      </c>
      <c r="T448" s="136">
        <f>S448*H448</f>
        <v>0</v>
      </c>
      <c r="U448" s="137" t="s">
        <v>19</v>
      </c>
      <c r="AR448" s="138" t="s">
        <v>364</v>
      </c>
      <c r="AT448" s="138" t="s">
        <v>225</v>
      </c>
      <c r="AU448" s="138" t="s">
        <v>82</v>
      </c>
      <c r="AY448" s="18" t="s">
        <v>164</v>
      </c>
      <c r="BE448" s="139">
        <f>IF(N448="základní",J448,0)</f>
        <v>0</v>
      </c>
      <c r="BF448" s="139">
        <f>IF(N448="snížená",J448,0)</f>
        <v>0</v>
      </c>
      <c r="BG448" s="139">
        <f>IF(N448="zákl. přenesená",J448,0)</f>
        <v>0</v>
      </c>
      <c r="BH448" s="139">
        <f>IF(N448="sníž. přenesená",J448,0)</f>
        <v>0</v>
      </c>
      <c r="BI448" s="139">
        <f>IF(N448="nulová",J448,0)</f>
        <v>0</v>
      </c>
      <c r="BJ448" s="18" t="s">
        <v>80</v>
      </c>
      <c r="BK448" s="139">
        <f>ROUND(I448*H448,1)</f>
        <v>0</v>
      </c>
      <c r="BL448" s="18" t="s">
        <v>187</v>
      </c>
      <c r="BM448" s="138" t="s">
        <v>656</v>
      </c>
    </row>
    <row r="449" spans="2:65" s="12" customFormat="1" ht="11.25">
      <c r="B449" s="144"/>
      <c r="D449" s="145" t="s">
        <v>177</v>
      </c>
      <c r="E449" s="146" t="s">
        <v>19</v>
      </c>
      <c r="F449" s="147" t="s">
        <v>1339</v>
      </c>
      <c r="H449" s="148">
        <v>25.81</v>
      </c>
      <c r="I449" s="149"/>
      <c r="L449" s="144"/>
      <c r="M449" s="150"/>
      <c r="U449" s="151"/>
      <c r="AT449" s="146" t="s">
        <v>177</v>
      </c>
      <c r="AU449" s="146" t="s">
        <v>82</v>
      </c>
      <c r="AV449" s="12" t="s">
        <v>82</v>
      </c>
      <c r="AW449" s="12" t="s">
        <v>33</v>
      </c>
      <c r="AX449" s="12" t="s">
        <v>80</v>
      </c>
      <c r="AY449" s="146" t="s">
        <v>164</v>
      </c>
    </row>
    <row r="450" spans="2:65" s="1" customFormat="1" ht="33" customHeight="1">
      <c r="B450" s="33"/>
      <c r="C450" s="127" t="s">
        <v>699</v>
      </c>
      <c r="D450" s="127" t="s">
        <v>167</v>
      </c>
      <c r="E450" s="128" t="s">
        <v>659</v>
      </c>
      <c r="F450" s="129" t="s">
        <v>660</v>
      </c>
      <c r="G450" s="130" t="s">
        <v>200</v>
      </c>
      <c r="H450" s="131">
        <v>0.155</v>
      </c>
      <c r="I450" s="132"/>
      <c r="J450" s="133">
        <f>ROUND(I450*H450,1)</f>
        <v>0</v>
      </c>
      <c r="K450" s="129" t="s">
        <v>171</v>
      </c>
      <c r="L450" s="33"/>
      <c r="M450" s="134" t="s">
        <v>19</v>
      </c>
      <c r="N450" s="135" t="s">
        <v>43</v>
      </c>
      <c r="P450" s="136">
        <f>O450*H450</f>
        <v>0</v>
      </c>
      <c r="Q450" s="136">
        <v>0</v>
      </c>
      <c r="R450" s="136">
        <f>Q450*H450</f>
        <v>0</v>
      </c>
      <c r="S450" s="136">
        <v>0</v>
      </c>
      <c r="T450" s="136">
        <f>S450*H450</f>
        <v>0</v>
      </c>
      <c r="U450" s="137" t="s">
        <v>19</v>
      </c>
      <c r="AR450" s="138" t="s">
        <v>187</v>
      </c>
      <c r="AT450" s="138" t="s">
        <v>167</v>
      </c>
      <c r="AU450" s="138" t="s">
        <v>82</v>
      </c>
      <c r="AY450" s="18" t="s">
        <v>164</v>
      </c>
      <c r="BE450" s="139">
        <f>IF(N450="základní",J450,0)</f>
        <v>0</v>
      </c>
      <c r="BF450" s="139">
        <f>IF(N450="snížená",J450,0)</f>
        <v>0</v>
      </c>
      <c r="BG450" s="139">
        <f>IF(N450="zákl. přenesená",J450,0)</f>
        <v>0</v>
      </c>
      <c r="BH450" s="139">
        <f>IF(N450="sníž. přenesená",J450,0)</f>
        <v>0</v>
      </c>
      <c r="BI450" s="139">
        <f>IF(N450="nulová",J450,0)</f>
        <v>0</v>
      </c>
      <c r="BJ450" s="18" t="s">
        <v>80</v>
      </c>
      <c r="BK450" s="139">
        <f>ROUND(I450*H450,1)</f>
        <v>0</v>
      </c>
      <c r="BL450" s="18" t="s">
        <v>187</v>
      </c>
      <c r="BM450" s="138" t="s">
        <v>661</v>
      </c>
    </row>
    <row r="451" spans="2:65" s="1" customFormat="1" ht="11.25">
      <c r="B451" s="33"/>
      <c r="D451" s="140" t="s">
        <v>175</v>
      </c>
      <c r="F451" s="141" t="s">
        <v>662</v>
      </c>
      <c r="I451" s="142"/>
      <c r="L451" s="33"/>
      <c r="M451" s="143"/>
      <c r="U451" s="54"/>
      <c r="AT451" s="18" t="s">
        <v>175</v>
      </c>
      <c r="AU451" s="18" t="s">
        <v>82</v>
      </c>
    </row>
    <row r="452" spans="2:65" s="11" customFormat="1" ht="22.9" customHeight="1">
      <c r="B452" s="115"/>
      <c r="D452" s="116" t="s">
        <v>71</v>
      </c>
      <c r="E452" s="125" t="s">
        <v>663</v>
      </c>
      <c r="F452" s="125" t="s">
        <v>664</v>
      </c>
      <c r="I452" s="118"/>
      <c r="J452" s="126">
        <f>BK452</f>
        <v>0</v>
      </c>
      <c r="L452" s="115"/>
      <c r="M452" s="120"/>
      <c r="P452" s="121">
        <f>SUM(P453:P466)</f>
        <v>0</v>
      </c>
      <c r="R452" s="121">
        <f>SUM(R453:R466)</f>
        <v>0.27370399999999995</v>
      </c>
      <c r="T452" s="121">
        <f>SUM(T453:T466)</f>
        <v>0</v>
      </c>
      <c r="U452" s="122"/>
      <c r="AR452" s="116" t="s">
        <v>82</v>
      </c>
      <c r="AT452" s="123" t="s">
        <v>71</v>
      </c>
      <c r="AU452" s="123" t="s">
        <v>80</v>
      </c>
      <c r="AY452" s="116" t="s">
        <v>164</v>
      </c>
      <c r="BK452" s="124">
        <f>SUM(BK453:BK466)</f>
        <v>0</v>
      </c>
    </row>
    <row r="453" spans="2:65" s="1" customFormat="1" ht="24.2" customHeight="1">
      <c r="B453" s="33"/>
      <c r="C453" s="127" t="s">
        <v>704</v>
      </c>
      <c r="D453" s="127" t="s">
        <v>167</v>
      </c>
      <c r="E453" s="128" t="s">
        <v>666</v>
      </c>
      <c r="F453" s="129" t="s">
        <v>667</v>
      </c>
      <c r="G453" s="130" t="s">
        <v>170</v>
      </c>
      <c r="H453" s="131">
        <v>18.353999999999999</v>
      </c>
      <c r="I453" s="132"/>
      <c r="J453" s="133">
        <f>ROUND(I453*H453,1)</f>
        <v>0</v>
      </c>
      <c r="K453" s="129" t="s">
        <v>171</v>
      </c>
      <c r="L453" s="33"/>
      <c r="M453" s="134" t="s">
        <v>19</v>
      </c>
      <c r="N453" s="135" t="s">
        <v>43</v>
      </c>
      <c r="P453" s="136">
        <f>O453*H453</f>
        <v>0</v>
      </c>
      <c r="Q453" s="136">
        <v>0</v>
      </c>
      <c r="R453" s="136">
        <f>Q453*H453</f>
        <v>0</v>
      </c>
      <c r="S453" s="136">
        <v>0</v>
      </c>
      <c r="T453" s="136">
        <f>S453*H453</f>
        <v>0</v>
      </c>
      <c r="U453" s="137" t="s">
        <v>19</v>
      </c>
      <c r="AR453" s="138" t="s">
        <v>187</v>
      </c>
      <c r="AT453" s="138" t="s">
        <v>167</v>
      </c>
      <c r="AU453" s="138" t="s">
        <v>82</v>
      </c>
      <c r="AY453" s="18" t="s">
        <v>164</v>
      </c>
      <c r="BE453" s="139">
        <f>IF(N453="základní",J453,0)</f>
        <v>0</v>
      </c>
      <c r="BF453" s="139">
        <f>IF(N453="snížená",J453,0)</f>
        <v>0</v>
      </c>
      <c r="BG453" s="139">
        <f>IF(N453="zákl. přenesená",J453,0)</f>
        <v>0</v>
      </c>
      <c r="BH453" s="139">
        <f>IF(N453="sníž. přenesená",J453,0)</f>
        <v>0</v>
      </c>
      <c r="BI453" s="139">
        <f>IF(N453="nulová",J453,0)</f>
        <v>0</v>
      </c>
      <c r="BJ453" s="18" t="s">
        <v>80</v>
      </c>
      <c r="BK453" s="139">
        <f>ROUND(I453*H453,1)</f>
        <v>0</v>
      </c>
      <c r="BL453" s="18" t="s">
        <v>187</v>
      </c>
      <c r="BM453" s="138" t="s">
        <v>668</v>
      </c>
    </row>
    <row r="454" spans="2:65" s="1" customFormat="1" ht="11.25">
      <c r="B454" s="33"/>
      <c r="D454" s="140" t="s">
        <v>175</v>
      </c>
      <c r="F454" s="141" t="s">
        <v>669</v>
      </c>
      <c r="I454" s="142"/>
      <c r="L454" s="33"/>
      <c r="M454" s="143"/>
      <c r="U454" s="54"/>
      <c r="AT454" s="18" t="s">
        <v>175</v>
      </c>
      <c r="AU454" s="18" t="s">
        <v>82</v>
      </c>
    </row>
    <row r="455" spans="2:65" s="12" customFormat="1" ht="11.25">
      <c r="B455" s="144"/>
      <c r="D455" s="145" t="s">
        <v>177</v>
      </c>
      <c r="E455" s="146" t="s">
        <v>19</v>
      </c>
      <c r="F455" s="147" t="s">
        <v>1316</v>
      </c>
      <c r="H455" s="148">
        <v>13.804</v>
      </c>
      <c r="I455" s="149"/>
      <c r="L455" s="144"/>
      <c r="M455" s="150"/>
      <c r="U455" s="151"/>
      <c r="AT455" s="146" t="s">
        <v>177</v>
      </c>
      <c r="AU455" s="146" t="s">
        <v>82</v>
      </c>
      <c r="AV455" s="12" t="s">
        <v>82</v>
      </c>
      <c r="AW455" s="12" t="s">
        <v>33</v>
      </c>
      <c r="AX455" s="12" t="s">
        <v>72</v>
      </c>
      <c r="AY455" s="146" t="s">
        <v>164</v>
      </c>
    </row>
    <row r="456" spans="2:65" s="12" customFormat="1" ht="11.25">
      <c r="B456" s="144"/>
      <c r="D456" s="145" t="s">
        <v>177</v>
      </c>
      <c r="E456" s="146" t="s">
        <v>19</v>
      </c>
      <c r="F456" s="147" t="s">
        <v>1317</v>
      </c>
      <c r="H456" s="148">
        <v>4.55</v>
      </c>
      <c r="I456" s="149"/>
      <c r="L456" s="144"/>
      <c r="M456" s="150"/>
      <c r="U456" s="151"/>
      <c r="AT456" s="146" t="s">
        <v>177</v>
      </c>
      <c r="AU456" s="146" t="s">
        <v>82</v>
      </c>
      <c r="AV456" s="12" t="s">
        <v>82</v>
      </c>
      <c r="AW456" s="12" t="s">
        <v>33</v>
      </c>
      <c r="AX456" s="12" t="s">
        <v>72</v>
      </c>
      <c r="AY456" s="146" t="s">
        <v>164</v>
      </c>
    </row>
    <row r="457" spans="2:65" s="13" customFormat="1" ht="11.25">
      <c r="B457" s="162"/>
      <c r="D457" s="145" t="s">
        <v>177</v>
      </c>
      <c r="E457" s="163" t="s">
        <v>19</v>
      </c>
      <c r="F457" s="164" t="s">
        <v>241</v>
      </c>
      <c r="H457" s="165">
        <v>18.353999999999999</v>
      </c>
      <c r="I457" s="166"/>
      <c r="L457" s="162"/>
      <c r="M457" s="167"/>
      <c r="U457" s="168"/>
      <c r="AT457" s="163" t="s">
        <v>177</v>
      </c>
      <c r="AU457" s="163" t="s">
        <v>82</v>
      </c>
      <c r="AV457" s="13" t="s">
        <v>172</v>
      </c>
      <c r="AW457" s="13" t="s">
        <v>33</v>
      </c>
      <c r="AX457" s="13" t="s">
        <v>80</v>
      </c>
      <c r="AY457" s="163" t="s">
        <v>164</v>
      </c>
    </row>
    <row r="458" spans="2:65" s="1" customFormat="1" ht="16.5" customHeight="1">
      <c r="B458" s="33"/>
      <c r="C458" s="152" t="s">
        <v>710</v>
      </c>
      <c r="D458" s="152" t="s">
        <v>225</v>
      </c>
      <c r="E458" s="153" t="s">
        <v>671</v>
      </c>
      <c r="F458" s="154" t="s">
        <v>672</v>
      </c>
      <c r="G458" s="155" t="s">
        <v>170</v>
      </c>
      <c r="H458" s="156">
        <v>19.271999999999998</v>
      </c>
      <c r="I458" s="157"/>
      <c r="J458" s="158">
        <f>ROUND(I458*H458,1)</f>
        <v>0</v>
      </c>
      <c r="K458" s="154" t="s">
        <v>171</v>
      </c>
      <c r="L458" s="159"/>
      <c r="M458" s="160" t="s">
        <v>19</v>
      </c>
      <c r="N458" s="161" t="s">
        <v>43</v>
      </c>
      <c r="P458" s="136">
        <f>O458*H458</f>
        <v>0</v>
      </c>
      <c r="Q458" s="136">
        <v>2E-3</v>
      </c>
      <c r="R458" s="136">
        <f>Q458*H458</f>
        <v>3.8543999999999995E-2</v>
      </c>
      <c r="S458" s="136">
        <v>0</v>
      </c>
      <c r="T458" s="136">
        <f>S458*H458</f>
        <v>0</v>
      </c>
      <c r="U458" s="137" t="s">
        <v>19</v>
      </c>
      <c r="AR458" s="138" t="s">
        <v>364</v>
      </c>
      <c r="AT458" s="138" t="s">
        <v>225</v>
      </c>
      <c r="AU458" s="138" t="s">
        <v>82</v>
      </c>
      <c r="AY458" s="18" t="s">
        <v>164</v>
      </c>
      <c r="BE458" s="139">
        <f>IF(N458="základní",J458,0)</f>
        <v>0</v>
      </c>
      <c r="BF458" s="139">
        <f>IF(N458="snížená",J458,0)</f>
        <v>0</v>
      </c>
      <c r="BG458" s="139">
        <f>IF(N458="zákl. přenesená",J458,0)</f>
        <v>0</v>
      </c>
      <c r="BH458" s="139">
        <f>IF(N458="sníž. přenesená",J458,0)</f>
        <v>0</v>
      </c>
      <c r="BI458" s="139">
        <f>IF(N458="nulová",J458,0)</f>
        <v>0</v>
      </c>
      <c r="BJ458" s="18" t="s">
        <v>80</v>
      </c>
      <c r="BK458" s="139">
        <f>ROUND(I458*H458,1)</f>
        <v>0</v>
      </c>
      <c r="BL458" s="18" t="s">
        <v>187</v>
      </c>
      <c r="BM458" s="138" t="s">
        <v>673</v>
      </c>
    </row>
    <row r="459" spans="2:65" s="12" customFormat="1" ht="11.25">
      <c r="B459" s="144"/>
      <c r="D459" s="145" t="s">
        <v>177</v>
      </c>
      <c r="E459" s="146" t="s">
        <v>19</v>
      </c>
      <c r="F459" s="147" t="s">
        <v>1340</v>
      </c>
      <c r="H459" s="148">
        <v>19.271999999999998</v>
      </c>
      <c r="I459" s="149"/>
      <c r="L459" s="144"/>
      <c r="M459" s="150"/>
      <c r="U459" s="151"/>
      <c r="AT459" s="146" t="s">
        <v>177</v>
      </c>
      <c r="AU459" s="146" t="s">
        <v>82</v>
      </c>
      <c r="AV459" s="12" t="s">
        <v>82</v>
      </c>
      <c r="AW459" s="12" t="s">
        <v>33</v>
      </c>
      <c r="AX459" s="12" t="s">
        <v>80</v>
      </c>
      <c r="AY459" s="146" t="s">
        <v>164</v>
      </c>
    </row>
    <row r="460" spans="2:65" s="1" customFormat="1" ht="24.2" customHeight="1">
      <c r="B460" s="33"/>
      <c r="C460" s="127" t="s">
        <v>715</v>
      </c>
      <c r="D460" s="127" t="s">
        <v>167</v>
      </c>
      <c r="E460" s="128" t="s">
        <v>676</v>
      </c>
      <c r="F460" s="129" t="s">
        <v>677</v>
      </c>
      <c r="G460" s="130" t="s">
        <v>170</v>
      </c>
      <c r="H460" s="131">
        <v>23.055</v>
      </c>
      <c r="I460" s="132"/>
      <c r="J460" s="133">
        <f>ROUND(I460*H460,1)</f>
        <v>0</v>
      </c>
      <c r="K460" s="129" t="s">
        <v>171</v>
      </c>
      <c r="L460" s="33"/>
      <c r="M460" s="134" t="s">
        <v>19</v>
      </c>
      <c r="N460" s="135" t="s">
        <v>43</v>
      </c>
      <c r="P460" s="136">
        <f>O460*H460</f>
        <v>0</v>
      </c>
      <c r="Q460" s="136">
        <v>0</v>
      </c>
      <c r="R460" s="136">
        <f>Q460*H460</f>
        <v>0</v>
      </c>
      <c r="S460" s="136">
        <v>0</v>
      </c>
      <c r="T460" s="136">
        <f>S460*H460</f>
        <v>0</v>
      </c>
      <c r="U460" s="137" t="s">
        <v>19</v>
      </c>
      <c r="AR460" s="138" t="s">
        <v>187</v>
      </c>
      <c r="AT460" s="138" t="s">
        <v>167</v>
      </c>
      <c r="AU460" s="138" t="s">
        <v>82</v>
      </c>
      <c r="AY460" s="18" t="s">
        <v>164</v>
      </c>
      <c r="BE460" s="139">
        <f>IF(N460="základní",J460,0)</f>
        <v>0</v>
      </c>
      <c r="BF460" s="139">
        <f>IF(N460="snížená",J460,0)</f>
        <v>0</v>
      </c>
      <c r="BG460" s="139">
        <f>IF(N460="zákl. přenesená",J460,0)</f>
        <v>0</v>
      </c>
      <c r="BH460" s="139">
        <f>IF(N460="sníž. přenesená",J460,0)</f>
        <v>0</v>
      </c>
      <c r="BI460" s="139">
        <f>IF(N460="nulová",J460,0)</f>
        <v>0</v>
      </c>
      <c r="BJ460" s="18" t="s">
        <v>80</v>
      </c>
      <c r="BK460" s="139">
        <f>ROUND(I460*H460,1)</f>
        <v>0</v>
      </c>
      <c r="BL460" s="18" t="s">
        <v>187</v>
      </c>
      <c r="BM460" s="138" t="s">
        <v>678</v>
      </c>
    </row>
    <row r="461" spans="2:65" s="1" customFormat="1" ht="11.25">
      <c r="B461" s="33"/>
      <c r="D461" s="140" t="s">
        <v>175</v>
      </c>
      <c r="F461" s="141" t="s">
        <v>679</v>
      </c>
      <c r="I461" s="142"/>
      <c r="L461" s="33"/>
      <c r="M461" s="143"/>
      <c r="U461" s="54"/>
      <c r="AT461" s="18" t="s">
        <v>175</v>
      </c>
      <c r="AU461" s="18" t="s">
        <v>82</v>
      </c>
    </row>
    <row r="462" spans="2:65" s="12" customFormat="1" ht="11.25">
      <c r="B462" s="144"/>
      <c r="D462" s="145" t="s">
        <v>177</v>
      </c>
      <c r="E462" s="146" t="s">
        <v>19</v>
      </c>
      <c r="F462" s="147" t="s">
        <v>1341</v>
      </c>
      <c r="H462" s="148">
        <v>23.055</v>
      </c>
      <c r="I462" s="149"/>
      <c r="L462" s="144"/>
      <c r="M462" s="150"/>
      <c r="U462" s="151"/>
      <c r="AT462" s="146" t="s">
        <v>177</v>
      </c>
      <c r="AU462" s="146" t="s">
        <v>82</v>
      </c>
      <c r="AV462" s="12" t="s">
        <v>82</v>
      </c>
      <c r="AW462" s="12" t="s">
        <v>33</v>
      </c>
      <c r="AX462" s="12" t="s">
        <v>80</v>
      </c>
      <c r="AY462" s="146" t="s">
        <v>164</v>
      </c>
    </row>
    <row r="463" spans="2:65" s="1" customFormat="1" ht="16.5" customHeight="1">
      <c r="B463" s="33"/>
      <c r="C463" s="152" t="s">
        <v>720</v>
      </c>
      <c r="D463" s="152" t="s">
        <v>225</v>
      </c>
      <c r="E463" s="153" t="s">
        <v>682</v>
      </c>
      <c r="F463" s="154" t="s">
        <v>683</v>
      </c>
      <c r="G463" s="155" t="s">
        <v>170</v>
      </c>
      <c r="H463" s="156">
        <v>23.515999999999998</v>
      </c>
      <c r="I463" s="157"/>
      <c r="J463" s="158">
        <f>ROUND(I463*H463,1)</f>
        <v>0</v>
      </c>
      <c r="K463" s="154" t="s">
        <v>171</v>
      </c>
      <c r="L463" s="159"/>
      <c r="M463" s="160" t="s">
        <v>19</v>
      </c>
      <c r="N463" s="161" t="s">
        <v>43</v>
      </c>
      <c r="P463" s="136">
        <f>O463*H463</f>
        <v>0</v>
      </c>
      <c r="Q463" s="136">
        <v>0.01</v>
      </c>
      <c r="R463" s="136">
        <f>Q463*H463</f>
        <v>0.23515999999999998</v>
      </c>
      <c r="S463" s="136">
        <v>0</v>
      </c>
      <c r="T463" s="136">
        <f>S463*H463</f>
        <v>0</v>
      </c>
      <c r="U463" s="137" t="s">
        <v>19</v>
      </c>
      <c r="AR463" s="138" t="s">
        <v>364</v>
      </c>
      <c r="AT463" s="138" t="s">
        <v>225</v>
      </c>
      <c r="AU463" s="138" t="s">
        <v>82</v>
      </c>
      <c r="AY463" s="18" t="s">
        <v>164</v>
      </c>
      <c r="BE463" s="139">
        <f>IF(N463="základní",J463,0)</f>
        <v>0</v>
      </c>
      <c r="BF463" s="139">
        <f>IF(N463="snížená",J463,0)</f>
        <v>0</v>
      </c>
      <c r="BG463" s="139">
        <f>IF(N463="zákl. přenesená",J463,0)</f>
        <v>0</v>
      </c>
      <c r="BH463" s="139">
        <f>IF(N463="sníž. přenesená",J463,0)</f>
        <v>0</v>
      </c>
      <c r="BI463" s="139">
        <f>IF(N463="nulová",J463,0)</f>
        <v>0</v>
      </c>
      <c r="BJ463" s="18" t="s">
        <v>80</v>
      </c>
      <c r="BK463" s="139">
        <f>ROUND(I463*H463,1)</f>
        <v>0</v>
      </c>
      <c r="BL463" s="18" t="s">
        <v>187</v>
      </c>
      <c r="BM463" s="138" t="s">
        <v>684</v>
      </c>
    </row>
    <row r="464" spans="2:65" s="12" customFormat="1" ht="11.25">
      <c r="B464" s="144"/>
      <c r="D464" s="145" t="s">
        <v>177</v>
      </c>
      <c r="E464" s="146" t="s">
        <v>19</v>
      </c>
      <c r="F464" s="147" t="s">
        <v>1342</v>
      </c>
      <c r="H464" s="148">
        <v>23.515999999999998</v>
      </c>
      <c r="I464" s="149"/>
      <c r="L464" s="144"/>
      <c r="M464" s="150"/>
      <c r="U464" s="151"/>
      <c r="AT464" s="146" t="s">
        <v>177</v>
      </c>
      <c r="AU464" s="146" t="s">
        <v>82</v>
      </c>
      <c r="AV464" s="12" t="s">
        <v>82</v>
      </c>
      <c r="AW464" s="12" t="s">
        <v>33</v>
      </c>
      <c r="AX464" s="12" t="s">
        <v>80</v>
      </c>
      <c r="AY464" s="146" t="s">
        <v>164</v>
      </c>
    </row>
    <row r="465" spans="2:65" s="1" customFormat="1" ht="24.2" customHeight="1">
      <c r="B465" s="33"/>
      <c r="C465" s="127" t="s">
        <v>482</v>
      </c>
      <c r="D465" s="127" t="s">
        <v>167</v>
      </c>
      <c r="E465" s="128" t="s">
        <v>687</v>
      </c>
      <c r="F465" s="129" t="s">
        <v>688</v>
      </c>
      <c r="G465" s="130" t="s">
        <v>200</v>
      </c>
      <c r="H465" s="131">
        <v>0.27400000000000002</v>
      </c>
      <c r="I465" s="132"/>
      <c r="J465" s="133">
        <f>ROUND(I465*H465,1)</f>
        <v>0</v>
      </c>
      <c r="K465" s="129" t="s">
        <v>171</v>
      </c>
      <c r="L465" s="33"/>
      <c r="M465" s="134" t="s">
        <v>19</v>
      </c>
      <c r="N465" s="135" t="s">
        <v>43</v>
      </c>
      <c r="P465" s="136">
        <f>O465*H465</f>
        <v>0</v>
      </c>
      <c r="Q465" s="136">
        <v>0</v>
      </c>
      <c r="R465" s="136">
        <f>Q465*H465</f>
        <v>0</v>
      </c>
      <c r="S465" s="136">
        <v>0</v>
      </c>
      <c r="T465" s="136">
        <f>S465*H465</f>
        <v>0</v>
      </c>
      <c r="U465" s="137" t="s">
        <v>19</v>
      </c>
      <c r="AR465" s="138" t="s">
        <v>187</v>
      </c>
      <c r="AT465" s="138" t="s">
        <v>167</v>
      </c>
      <c r="AU465" s="138" t="s">
        <v>82</v>
      </c>
      <c r="AY465" s="18" t="s">
        <v>164</v>
      </c>
      <c r="BE465" s="139">
        <f>IF(N465="základní",J465,0)</f>
        <v>0</v>
      </c>
      <c r="BF465" s="139">
        <f>IF(N465="snížená",J465,0)</f>
        <v>0</v>
      </c>
      <c r="BG465" s="139">
        <f>IF(N465="zákl. přenesená",J465,0)</f>
        <v>0</v>
      </c>
      <c r="BH465" s="139">
        <f>IF(N465="sníž. přenesená",J465,0)</f>
        <v>0</v>
      </c>
      <c r="BI465" s="139">
        <f>IF(N465="nulová",J465,0)</f>
        <v>0</v>
      </c>
      <c r="BJ465" s="18" t="s">
        <v>80</v>
      </c>
      <c r="BK465" s="139">
        <f>ROUND(I465*H465,1)</f>
        <v>0</v>
      </c>
      <c r="BL465" s="18" t="s">
        <v>187</v>
      </c>
      <c r="BM465" s="138" t="s">
        <v>689</v>
      </c>
    </row>
    <row r="466" spans="2:65" s="1" customFormat="1" ht="11.25">
      <c r="B466" s="33"/>
      <c r="D466" s="140" t="s">
        <v>175</v>
      </c>
      <c r="F466" s="141" t="s">
        <v>690</v>
      </c>
      <c r="I466" s="142"/>
      <c r="L466" s="33"/>
      <c r="M466" s="143"/>
      <c r="U466" s="54"/>
      <c r="AT466" s="18" t="s">
        <v>175</v>
      </c>
      <c r="AU466" s="18" t="s">
        <v>82</v>
      </c>
    </row>
    <row r="467" spans="2:65" s="11" customFormat="1" ht="22.9" customHeight="1">
      <c r="B467" s="115"/>
      <c r="D467" s="116" t="s">
        <v>71</v>
      </c>
      <c r="E467" s="125" t="s">
        <v>758</v>
      </c>
      <c r="F467" s="125" t="s">
        <v>759</v>
      </c>
      <c r="I467" s="118"/>
      <c r="J467" s="126">
        <f>BK467</f>
        <v>0</v>
      </c>
      <c r="L467" s="115"/>
      <c r="M467" s="120"/>
      <c r="P467" s="121">
        <f>SUM(P468:P503)</f>
        <v>0</v>
      </c>
      <c r="R467" s="121">
        <f>SUM(R468:R503)</f>
        <v>0.67518058999999997</v>
      </c>
      <c r="T467" s="121">
        <f>SUM(T468:T503)</f>
        <v>0</v>
      </c>
      <c r="U467" s="122"/>
      <c r="AR467" s="116" t="s">
        <v>82</v>
      </c>
      <c r="AT467" s="123" t="s">
        <v>71</v>
      </c>
      <c r="AU467" s="123" t="s">
        <v>80</v>
      </c>
      <c r="AY467" s="116" t="s">
        <v>164</v>
      </c>
      <c r="BK467" s="124">
        <f>SUM(BK468:BK503)</f>
        <v>0</v>
      </c>
    </row>
    <row r="468" spans="2:65" s="1" customFormat="1" ht="37.9" customHeight="1">
      <c r="B468" s="33"/>
      <c r="C468" s="127" t="s">
        <v>729</v>
      </c>
      <c r="D468" s="127" t="s">
        <v>167</v>
      </c>
      <c r="E468" s="128" t="s">
        <v>761</v>
      </c>
      <c r="F468" s="129" t="s">
        <v>762</v>
      </c>
      <c r="G468" s="130" t="s">
        <v>314</v>
      </c>
      <c r="H468" s="131">
        <v>4.3499999999999996</v>
      </c>
      <c r="I468" s="132"/>
      <c r="J468" s="133">
        <f>ROUND(I468*H468,1)</f>
        <v>0</v>
      </c>
      <c r="K468" s="129" t="s">
        <v>171</v>
      </c>
      <c r="L468" s="33"/>
      <c r="M468" s="134" t="s">
        <v>19</v>
      </c>
      <c r="N468" s="135" t="s">
        <v>43</v>
      </c>
      <c r="P468" s="136">
        <f>O468*H468</f>
        <v>0</v>
      </c>
      <c r="Q468" s="136">
        <v>0</v>
      </c>
      <c r="R468" s="136">
        <f>Q468*H468</f>
        <v>0</v>
      </c>
      <c r="S468" s="136">
        <v>0</v>
      </c>
      <c r="T468" s="136">
        <f>S468*H468</f>
        <v>0</v>
      </c>
      <c r="U468" s="137" t="s">
        <v>19</v>
      </c>
      <c r="AR468" s="138" t="s">
        <v>187</v>
      </c>
      <c r="AT468" s="138" t="s">
        <v>167</v>
      </c>
      <c r="AU468" s="138" t="s">
        <v>82</v>
      </c>
      <c r="AY468" s="18" t="s">
        <v>164</v>
      </c>
      <c r="BE468" s="139">
        <f>IF(N468="základní",J468,0)</f>
        <v>0</v>
      </c>
      <c r="BF468" s="139">
        <f>IF(N468="snížená",J468,0)</f>
        <v>0</v>
      </c>
      <c r="BG468" s="139">
        <f>IF(N468="zákl. přenesená",J468,0)</f>
        <v>0</v>
      </c>
      <c r="BH468" s="139">
        <f>IF(N468="sníž. přenesená",J468,0)</f>
        <v>0</v>
      </c>
      <c r="BI468" s="139">
        <f>IF(N468="nulová",J468,0)</f>
        <v>0</v>
      </c>
      <c r="BJ468" s="18" t="s">
        <v>80</v>
      </c>
      <c r="BK468" s="139">
        <f>ROUND(I468*H468,1)</f>
        <v>0</v>
      </c>
      <c r="BL468" s="18" t="s">
        <v>187</v>
      </c>
      <c r="BM468" s="138" t="s">
        <v>763</v>
      </c>
    </row>
    <row r="469" spans="2:65" s="1" customFormat="1" ht="11.25">
      <c r="B469" s="33"/>
      <c r="D469" s="140" t="s">
        <v>175</v>
      </c>
      <c r="F469" s="141" t="s">
        <v>764</v>
      </c>
      <c r="I469" s="142"/>
      <c r="L469" s="33"/>
      <c r="M469" s="143"/>
      <c r="U469" s="54"/>
      <c r="AT469" s="18" t="s">
        <v>175</v>
      </c>
      <c r="AU469" s="18" t="s">
        <v>82</v>
      </c>
    </row>
    <row r="470" spans="2:65" s="12" customFormat="1" ht="11.25">
      <c r="B470" s="144"/>
      <c r="D470" s="145" t="s">
        <v>177</v>
      </c>
      <c r="E470" s="146" t="s">
        <v>19</v>
      </c>
      <c r="F470" s="147" t="s">
        <v>765</v>
      </c>
      <c r="H470" s="148">
        <v>4.3499999999999996</v>
      </c>
      <c r="I470" s="149"/>
      <c r="L470" s="144"/>
      <c r="M470" s="150"/>
      <c r="U470" s="151"/>
      <c r="AT470" s="146" t="s">
        <v>177</v>
      </c>
      <c r="AU470" s="146" t="s">
        <v>82</v>
      </c>
      <c r="AV470" s="12" t="s">
        <v>82</v>
      </c>
      <c r="AW470" s="12" t="s">
        <v>33</v>
      </c>
      <c r="AX470" s="12" t="s">
        <v>80</v>
      </c>
      <c r="AY470" s="146" t="s">
        <v>164</v>
      </c>
    </row>
    <row r="471" spans="2:65" s="1" customFormat="1" ht="24.2" customHeight="1">
      <c r="B471" s="33"/>
      <c r="C471" s="127" t="s">
        <v>734</v>
      </c>
      <c r="D471" s="127" t="s">
        <v>167</v>
      </c>
      <c r="E471" s="128" t="s">
        <v>767</v>
      </c>
      <c r="F471" s="129" t="s">
        <v>768</v>
      </c>
      <c r="G471" s="130" t="s">
        <v>183</v>
      </c>
      <c r="H471" s="131">
        <v>6.0999999999999999E-2</v>
      </c>
      <c r="I471" s="132"/>
      <c r="J471" s="133">
        <f>ROUND(I471*H471,1)</f>
        <v>0</v>
      </c>
      <c r="K471" s="129" t="s">
        <v>171</v>
      </c>
      <c r="L471" s="33"/>
      <c r="M471" s="134" t="s">
        <v>19</v>
      </c>
      <c r="N471" s="135" t="s">
        <v>43</v>
      </c>
      <c r="P471" s="136">
        <f>O471*H471</f>
        <v>0</v>
      </c>
      <c r="Q471" s="136">
        <v>2.2839999999999999E-2</v>
      </c>
      <c r="R471" s="136">
        <f>Q471*H471</f>
        <v>1.39324E-3</v>
      </c>
      <c r="S471" s="136">
        <v>0</v>
      </c>
      <c r="T471" s="136">
        <f>S471*H471</f>
        <v>0</v>
      </c>
      <c r="U471" s="137" t="s">
        <v>19</v>
      </c>
      <c r="AR471" s="138" t="s">
        <v>187</v>
      </c>
      <c r="AT471" s="138" t="s">
        <v>167</v>
      </c>
      <c r="AU471" s="138" t="s">
        <v>82</v>
      </c>
      <c r="AY471" s="18" t="s">
        <v>164</v>
      </c>
      <c r="BE471" s="139">
        <f>IF(N471="základní",J471,0)</f>
        <v>0</v>
      </c>
      <c r="BF471" s="139">
        <f>IF(N471="snížená",J471,0)</f>
        <v>0</v>
      </c>
      <c r="BG471" s="139">
        <f>IF(N471="zákl. přenesená",J471,0)</f>
        <v>0</v>
      </c>
      <c r="BH471" s="139">
        <f>IF(N471="sníž. přenesená",J471,0)</f>
        <v>0</v>
      </c>
      <c r="BI471" s="139">
        <f>IF(N471="nulová",J471,0)</f>
        <v>0</v>
      </c>
      <c r="BJ471" s="18" t="s">
        <v>80</v>
      </c>
      <c r="BK471" s="139">
        <f>ROUND(I471*H471,1)</f>
        <v>0</v>
      </c>
      <c r="BL471" s="18" t="s">
        <v>187</v>
      </c>
      <c r="BM471" s="138" t="s">
        <v>769</v>
      </c>
    </row>
    <row r="472" spans="2:65" s="1" customFormat="1" ht="11.25">
      <c r="B472" s="33"/>
      <c r="D472" s="140" t="s">
        <v>175</v>
      </c>
      <c r="F472" s="141" t="s">
        <v>770</v>
      </c>
      <c r="I472" s="142"/>
      <c r="L472" s="33"/>
      <c r="M472" s="143"/>
      <c r="U472" s="54"/>
      <c r="AT472" s="18" t="s">
        <v>175</v>
      </c>
      <c r="AU472" s="18" t="s">
        <v>82</v>
      </c>
    </row>
    <row r="473" spans="2:65" s="12" customFormat="1" ht="11.25">
      <c r="B473" s="144"/>
      <c r="D473" s="145" t="s">
        <v>177</v>
      </c>
      <c r="E473" s="146" t="s">
        <v>19</v>
      </c>
      <c r="F473" s="147" t="s">
        <v>771</v>
      </c>
      <c r="H473" s="148">
        <v>6.0999999999999999E-2</v>
      </c>
      <c r="I473" s="149"/>
      <c r="L473" s="144"/>
      <c r="M473" s="150"/>
      <c r="U473" s="151"/>
      <c r="AT473" s="146" t="s">
        <v>177</v>
      </c>
      <c r="AU473" s="146" t="s">
        <v>82</v>
      </c>
      <c r="AV473" s="12" t="s">
        <v>82</v>
      </c>
      <c r="AW473" s="12" t="s">
        <v>33</v>
      </c>
      <c r="AX473" s="12" t="s">
        <v>80</v>
      </c>
      <c r="AY473" s="146" t="s">
        <v>164</v>
      </c>
    </row>
    <row r="474" spans="2:65" s="1" customFormat="1" ht="16.5" customHeight="1">
      <c r="B474" s="33"/>
      <c r="C474" s="152" t="s">
        <v>739</v>
      </c>
      <c r="D474" s="152" t="s">
        <v>225</v>
      </c>
      <c r="E474" s="153" t="s">
        <v>773</v>
      </c>
      <c r="F474" s="154" t="s">
        <v>774</v>
      </c>
      <c r="G474" s="155" t="s">
        <v>183</v>
      </c>
      <c r="H474" s="156">
        <v>6.7000000000000004E-2</v>
      </c>
      <c r="I474" s="157"/>
      <c r="J474" s="158">
        <f>ROUND(I474*H474,1)</f>
        <v>0</v>
      </c>
      <c r="K474" s="154" t="s">
        <v>171</v>
      </c>
      <c r="L474" s="159"/>
      <c r="M474" s="160" t="s">
        <v>19</v>
      </c>
      <c r="N474" s="161" t="s">
        <v>43</v>
      </c>
      <c r="P474" s="136">
        <f>O474*H474</f>
        <v>0</v>
      </c>
      <c r="Q474" s="136">
        <v>0.55000000000000004</v>
      </c>
      <c r="R474" s="136">
        <f>Q474*H474</f>
        <v>3.6850000000000008E-2</v>
      </c>
      <c r="S474" s="136">
        <v>0</v>
      </c>
      <c r="T474" s="136">
        <f>S474*H474</f>
        <v>0</v>
      </c>
      <c r="U474" s="137" t="s">
        <v>19</v>
      </c>
      <c r="AR474" s="138" t="s">
        <v>364</v>
      </c>
      <c r="AT474" s="138" t="s">
        <v>225</v>
      </c>
      <c r="AU474" s="138" t="s">
        <v>82</v>
      </c>
      <c r="AY474" s="18" t="s">
        <v>164</v>
      </c>
      <c r="BE474" s="139">
        <f>IF(N474="základní",J474,0)</f>
        <v>0</v>
      </c>
      <c r="BF474" s="139">
        <f>IF(N474="snížená",J474,0)</f>
        <v>0</v>
      </c>
      <c r="BG474" s="139">
        <f>IF(N474="zákl. přenesená",J474,0)</f>
        <v>0</v>
      </c>
      <c r="BH474" s="139">
        <f>IF(N474="sníž. přenesená",J474,0)</f>
        <v>0</v>
      </c>
      <c r="BI474" s="139">
        <f>IF(N474="nulová",J474,0)</f>
        <v>0</v>
      </c>
      <c r="BJ474" s="18" t="s">
        <v>80</v>
      </c>
      <c r="BK474" s="139">
        <f>ROUND(I474*H474,1)</f>
        <v>0</v>
      </c>
      <c r="BL474" s="18" t="s">
        <v>187</v>
      </c>
      <c r="BM474" s="138" t="s">
        <v>775</v>
      </c>
    </row>
    <row r="475" spans="2:65" s="12" customFormat="1" ht="11.25">
      <c r="B475" s="144"/>
      <c r="D475" s="145" t="s">
        <v>177</v>
      </c>
      <c r="E475" s="146" t="s">
        <v>19</v>
      </c>
      <c r="F475" s="147" t="s">
        <v>776</v>
      </c>
      <c r="H475" s="148">
        <v>6.7000000000000004E-2</v>
      </c>
      <c r="I475" s="149"/>
      <c r="L475" s="144"/>
      <c r="M475" s="150"/>
      <c r="U475" s="151"/>
      <c r="AT475" s="146" t="s">
        <v>177</v>
      </c>
      <c r="AU475" s="146" t="s">
        <v>82</v>
      </c>
      <c r="AV475" s="12" t="s">
        <v>82</v>
      </c>
      <c r="AW475" s="12" t="s">
        <v>33</v>
      </c>
      <c r="AX475" s="12" t="s">
        <v>80</v>
      </c>
      <c r="AY475" s="146" t="s">
        <v>164</v>
      </c>
    </row>
    <row r="476" spans="2:65" s="1" customFormat="1" ht="24.2" customHeight="1">
      <c r="B476" s="33"/>
      <c r="C476" s="127" t="s">
        <v>744</v>
      </c>
      <c r="D476" s="127" t="s">
        <v>167</v>
      </c>
      <c r="E476" s="128" t="s">
        <v>778</v>
      </c>
      <c r="F476" s="129" t="s">
        <v>779</v>
      </c>
      <c r="G476" s="130" t="s">
        <v>335</v>
      </c>
      <c r="H476" s="131">
        <v>5</v>
      </c>
      <c r="I476" s="132"/>
      <c r="J476" s="133">
        <f>ROUND(I476*H476,1)</f>
        <v>0</v>
      </c>
      <c r="K476" s="129" t="s">
        <v>171</v>
      </c>
      <c r="L476" s="33"/>
      <c r="M476" s="134" t="s">
        <v>19</v>
      </c>
      <c r="N476" s="135" t="s">
        <v>43</v>
      </c>
      <c r="P476" s="136">
        <f>O476*H476</f>
        <v>0</v>
      </c>
      <c r="Q476" s="136">
        <v>2.0000000000000002E-5</v>
      </c>
      <c r="R476" s="136">
        <f>Q476*H476</f>
        <v>1E-4</v>
      </c>
      <c r="S476" s="136">
        <v>0</v>
      </c>
      <c r="T476" s="136">
        <f>S476*H476</f>
        <v>0</v>
      </c>
      <c r="U476" s="137" t="s">
        <v>19</v>
      </c>
      <c r="AR476" s="138" t="s">
        <v>187</v>
      </c>
      <c r="AT476" s="138" t="s">
        <v>167</v>
      </c>
      <c r="AU476" s="138" t="s">
        <v>82</v>
      </c>
      <c r="AY476" s="18" t="s">
        <v>164</v>
      </c>
      <c r="BE476" s="139">
        <f>IF(N476="základní",J476,0)</f>
        <v>0</v>
      </c>
      <c r="BF476" s="139">
        <f>IF(N476="snížená",J476,0)</f>
        <v>0</v>
      </c>
      <c r="BG476" s="139">
        <f>IF(N476="zákl. přenesená",J476,0)</f>
        <v>0</v>
      </c>
      <c r="BH476" s="139">
        <f>IF(N476="sníž. přenesená",J476,0)</f>
        <v>0</v>
      </c>
      <c r="BI476" s="139">
        <f>IF(N476="nulová",J476,0)</f>
        <v>0</v>
      </c>
      <c r="BJ476" s="18" t="s">
        <v>80</v>
      </c>
      <c r="BK476" s="139">
        <f>ROUND(I476*H476,1)</f>
        <v>0</v>
      </c>
      <c r="BL476" s="18" t="s">
        <v>187</v>
      </c>
      <c r="BM476" s="138" t="s">
        <v>780</v>
      </c>
    </row>
    <row r="477" spans="2:65" s="1" customFormat="1" ht="11.25">
      <c r="B477" s="33"/>
      <c r="D477" s="140" t="s">
        <v>175</v>
      </c>
      <c r="F477" s="141" t="s">
        <v>781</v>
      </c>
      <c r="I477" s="142"/>
      <c r="L477" s="33"/>
      <c r="M477" s="143"/>
      <c r="U477" s="54"/>
      <c r="AT477" s="18" t="s">
        <v>175</v>
      </c>
      <c r="AU477" s="18" t="s">
        <v>82</v>
      </c>
    </row>
    <row r="478" spans="2:65" s="1" customFormat="1" ht="21.75" customHeight="1">
      <c r="B478" s="33"/>
      <c r="C478" s="127" t="s">
        <v>749</v>
      </c>
      <c r="D478" s="127" t="s">
        <v>167</v>
      </c>
      <c r="E478" s="128" t="s">
        <v>783</v>
      </c>
      <c r="F478" s="129" t="s">
        <v>784</v>
      </c>
      <c r="G478" s="130" t="s">
        <v>335</v>
      </c>
      <c r="H478" s="131">
        <v>5</v>
      </c>
      <c r="I478" s="132"/>
      <c r="J478" s="133">
        <f>ROUND(I478*H478,1)</f>
        <v>0</v>
      </c>
      <c r="K478" s="129" t="s">
        <v>171</v>
      </c>
      <c r="L478" s="33"/>
      <c r="M478" s="134" t="s">
        <v>19</v>
      </c>
      <c r="N478" s="135" t="s">
        <v>43</v>
      </c>
      <c r="P478" s="136">
        <f>O478*H478</f>
        <v>0</v>
      </c>
      <c r="Q478" s="136">
        <v>4.2000000000000002E-4</v>
      </c>
      <c r="R478" s="136">
        <f>Q478*H478</f>
        <v>2.1000000000000003E-3</v>
      </c>
      <c r="S478" s="136">
        <v>0</v>
      </c>
      <c r="T478" s="136">
        <f>S478*H478</f>
        <v>0</v>
      </c>
      <c r="U478" s="137" t="s">
        <v>19</v>
      </c>
      <c r="AR478" s="138" t="s">
        <v>187</v>
      </c>
      <c r="AT478" s="138" t="s">
        <v>167</v>
      </c>
      <c r="AU478" s="138" t="s">
        <v>82</v>
      </c>
      <c r="AY478" s="18" t="s">
        <v>164</v>
      </c>
      <c r="BE478" s="139">
        <f>IF(N478="základní",J478,0)</f>
        <v>0</v>
      </c>
      <c r="BF478" s="139">
        <f>IF(N478="snížená",J478,0)</f>
        <v>0</v>
      </c>
      <c r="BG478" s="139">
        <f>IF(N478="zákl. přenesená",J478,0)</f>
        <v>0</v>
      </c>
      <c r="BH478" s="139">
        <f>IF(N478="sníž. přenesená",J478,0)</f>
        <v>0</v>
      </c>
      <c r="BI478" s="139">
        <f>IF(N478="nulová",J478,0)</f>
        <v>0</v>
      </c>
      <c r="BJ478" s="18" t="s">
        <v>80</v>
      </c>
      <c r="BK478" s="139">
        <f>ROUND(I478*H478,1)</f>
        <v>0</v>
      </c>
      <c r="BL478" s="18" t="s">
        <v>187</v>
      </c>
      <c r="BM478" s="138" t="s">
        <v>785</v>
      </c>
    </row>
    <row r="479" spans="2:65" s="1" customFormat="1" ht="11.25">
      <c r="B479" s="33"/>
      <c r="D479" s="140" t="s">
        <v>175</v>
      </c>
      <c r="F479" s="141" t="s">
        <v>786</v>
      </c>
      <c r="I479" s="142"/>
      <c r="L479" s="33"/>
      <c r="M479" s="143"/>
      <c r="U479" s="54"/>
      <c r="AT479" s="18" t="s">
        <v>175</v>
      </c>
      <c r="AU479" s="18" t="s">
        <v>82</v>
      </c>
    </row>
    <row r="480" spans="2:65" s="1" customFormat="1" ht="16.5" customHeight="1">
      <c r="B480" s="33"/>
      <c r="C480" s="127" t="s">
        <v>760</v>
      </c>
      <c r="D480" s="127" t="s">
        <v>167</v>
      </c>
      <c r="E480" s="128" t="s">
        <v>788</v>
      </c>
      <c r="F480" s="129" t="s">
        <v>789</v>
      </c>
      <c r="G480" s="130" t="s">
        <v>314</v>
      </c>
      <c r="H480" s="131">
        <v>26.55</v>
      </c>
      <c r="I480" s="132"/>
      <c r="J480" s="133">
        <f>ROUND(I480*H480,1)</f>
        <v>0</v>
      </c>
      <c r="K480" s="129" t="s">
        <v>171</v>
      </c>
      <c r="L480" s="33"/>
      <c r="M480" s="134" t="s">
        <v>19</v>
      </c>
      <c r="N480" s="135" t="s">
        <v>43</v>
      </c>
      <c r="P480" s="136">
        <f>O480*H480</f>
        <v>0</v>
      </c>
      <c r="Q480" s="136">
        <v>0</v>
      </c>
      <c r="R480" s="136">
        <f>Q480*H480</f>
        <v>0</v>
      </c>
      <c r="S480" s="136">
        <v>0</v>
      </c>
      <c r="T480" s="136">
        <f>S480*H480</f>
        <v>0</v>
      </c>
      <c r="U480" s="137" t="s">
        <v>19</v>
      </c>
      <c r="AR480" s="138" t="s">
        <v>187</v>
      </c>
      <c r="AT480" s="138" t="s">
        <v>167</v>
      </c>
      <c r="AU480" s="138" t="s">
        <v>82</v>
      </c>
      <c r="AY480" s="18" t="s">
        <v>164</v>
      </c>
      <c r="BE480" s="139">
        <f>IF(N480="základní",J480,0)</f>
        <v>0</v>
      </c>
      <c r="BF480" s="139">
        <f>IF(N480="snížená",J480,0)</f>
        <v>0</v>
      </c>
      <c r="BG480" s="139">
        <f>IF(N480="zákl. přenesená",J480,0)</f>
        <v>0</v>
      </c>
      <c r="BH480" s="139">
        <f>IF(N480="sníž. přenesená",J480,0)</f>
        <v>0</v>
      </c>
      <c r="BI480" s="139">
        <f>IF(N480="nulová",J480,0)</f>
        <v>0</v>
      </c>
      <c r="BJ480" s="18" t="s">
        <v>80</v>
      </c>
      <c r="BK480" s="139">
        <f>ROUND(I480*H480,1)</f>
        <v>0</v>
      </c>
      <c r="BL480" s="18" t="s">
        <v>187</v>
      </c>
      <c r="BM480" s="138" t="s">
        <v>790</v>
      </c>
    </row>
    <row r="481" spans="2:65" s="1" customFormat="1" ht="11.25">
      <c r="B481" s="33"/>
      <c r="D481" s="140" t="s">
        <v>175</v>
      </c>
      <c r="F481" s="141" t="s">
        <v>791</v>
      </c>
      <c r="I481" s="142"/>
      <c r="L481" s="33"/>
      <c r="M481" s="143"/>
      <c r="U481" s="54"/>
      <c r="AT481" s="18" t="s">
        <v>175</v>
      </c>
      <c r="AU481" s="18" t="s">
        <v>82</v>
      </c>
    </row>
    <row r="482" spans="2:65" s="12" customFormat="1" ht="11.25">
      <c r="B482" s="144"/>
      <c r="D482" s="145" t="s">
        <v>177</v>
      </c>
      <c r="E482" s="146" t="s">
        <v>19</v>
      </c>
      <c r="F482" s="147" t="s">
        <v>1343</v>
      </c>
      <c r="H482" s="148">
        <v>26.55</v>
      </c>
      <c r="I482" s="149"/>
      <c r="L482" s="144"/>
      <c r="M482" s="150"/>
      <c r="U482" s="151"/>
      <c r="AT482" s="146" t="s">
        <v>177</v>
      </c>
      <c r="AU482" s="146" t="s">
        <v>82</v>
      </c>
      <c r="AV482" s="12" t="s">
        <v>82</v>
      </c>
      <c r="AW482" s="12" t="s">
        <v>33</v>
      </c>
      <c r="AX482" s="12" t="s">
        <v>80</v>
      </c>
      <c r="AY482" s="146" t="s">
        <v>164</v>
      </c>
    </row>
    <row r="483" spans="2:65" s="1" customFormat="1" ht="16.5" customHeight="1">
      <c r="B483" s="33"/>
      <c r="C483" s="152" t="s">
        <v>766</v>
      </c>
      <c r="D483" s="152" t="s">
        <v>225</v>
      </c>
      <c r="E483" s="153" t="s">
        <v>794</v>
      </c>
      <c r="F483" s="154" t="s">
        <v>795</v>
      </c>
      <c r="G483" s="155" t="s">
        <v>314</v>
      </c>
      <c r="H483" s="156">
        <v>27.081</v>
      </c>
      <c r="I483" s="157"/>
      <c r="J483" s="158">
        <f>ROUND(I483*H483,1)</f>
        <v>0</v>
      </c>
      <c r="K483" s="154" t="s">
        <v>171</v>
      </c>
      <c r="L483" s="159"/>
      <c r="M483" s="160" t="s">
        <v>19</v>
      </c>
      <c r="N483" s="161" t="s">
        <v>43</v>
      </c>
      <c r="P483" s="136">
        <f>O483*H483</f>
        <v>0</v>
      </c>
      <c r="Q483" s="136">
        <v>0.01</v>
      </c>
      <c r="R483" s="136">
        <f>Q483*H483</f>
        <v>0.27081</v>
      </c>
      <c r="S483" s="136">
        <v>0</v>
      </c>
      <c r="T483" s="136">
        <f>S483*H483</f>
        <v>0</v>
      </c>
      <c r="U483" s="137" t="s">
        <v>19</v>
      </c>
      <c r="AR483" s="138" t="s">
        <v>364</v>
      </c>
      <c r="AT483" s="138" t="s">
        <v>225</v>
      </c>
      <c r="AU483" s="138" t="s">
        <v>82</v>
      </c>
      <c r="AY483" s="18" t="s">
        <v>164</v>
      </c>
      <c r="BE483" s="139">
        <f>IF(N483="základní",J483,0)</f>
        <v>0</v>
      </c>
      <c r="BF483" s="139">
        <f>IF(N483="snížená",J483,0)</f>
        <v>0</v>
      </c>
      <c r="BG483" s="139">
        <f>IF(N483="zákl. přenesená",J483,0)</f>
        <v>0</v>
      </c>
      <c r="BH483" s="139">
        <f>IF(N483="sníž. přenesená",J483,0)</f>
        <v>0</v>
      </c>
      <c r="BI483" s="139">
        <f>IF(N483="nulová",J483,0)</f>
        <v>0</v>
      </c>
      <c r="BJ483" s="18" t="s">
        <v>80</v>
      </c>
      <c r="BK483" s="139">
        <f>ROUND(I483*H483,1)</f>
        <v>0</v>
      </c>
      <c r="BL483" s="18" t="s">
        <v>187</v>
      </c>
      <c r="BM483" s="138" t="s">
        <v>796</v>
      </c>
    </row>
    <row r="484" spans="2:65" s="12" customFormat="1" ht="11.25">
      <c r="B484" s="144"/>
      <c r="D484" s="145" t="s">
        <v>177</v>
      </c>
      <c r="E484" s="146" t="s">
        <v>19</v>
      </c>
      <c r="F484" s="147" t="s">
        <v>1344</v>
      </c>
      <c r="H484" s="148">
        <v>27.081</v>
      </c>
      <c r="I484" s="149"/>
      <c r="L484" s="144"/>
      <c r="M484" s="150"/>
      <c r="U484" s="151"/>
      <c r="AT484" s="146" t="s">
        <v>177</v>
      </c>
      <c r="AU484" s="146" t="s">
        <v>82</v>
      </c>
      <c r="AV484" s="12" t="s">
        <v>82</v>
      </c>
      <c r="AW484" s="12" t="s">
        <v>33</v>
      </c>
      <c r="AX484" s="12" t="s">
        <v>80</v>
      </c>
      <c r="AY484" s="146" t="s">
        <v>164</v>
      </c>
    </row>
    <row r="485" spans="2:65" s="1" customFormat="1" ht="24.2" customHeight="1">
      <c r="B485" s="33"/>
      <c r="C485" s="127" t="s">
        <v>772</v>
      </c>
      <c r="D485" s="127" t="s">
        <v>167</v>
      </c>
      <c r="E485" s="128" t="s">
        <v>799</v>
      </c>
      <c r="F485" s="129" t="s">
        <v>800</v>
      </c>
      <c r="G485" s="130" t="s">
        <v>170</v>
      </c>
      <c r="H485" s="131">
        <v>23.925000000000001</v>
      </c>
      <c r="I485" s="132"/>
      <c r="J485" s="133">
        <f>ROUND(I485*H485,1)</f>
        <v>0</v>
      </c>
      <c r="K485" s="129" t="s">
        <v>171</v>
      </c>
      <c r="L485" s="33"/>
      <c r="M485" s="134" t="s">
        <v>19</v>
      </c>
      <c r="N485" s="135" t="s">
        <v>43</v>
      </c>
      <c r="P485" s="136">
        <f>O485*H485</f>
        <v>0</v>
      </c>
      <c r="Q485" s="136">
        <v>1.423E-2</v>
      </c>
      <c r="R485" s="136">
        <f>Q485*H485</f>
        <v>0.34045275000000003</v>
      </c>
      <c r="S485" s="136">
        <v>0</v>
      </c>
      <c r="T485" s="136">
        <f>S485*H485</f>
        <v>0</v>
      </c>
      <c r="U485" s="137" t="s">
        <v>19</v>
      </c>
      <c r="AR485" s="138" t="s">
        <v>187</v>
      </c>
      <c r="AT485" s="138" t="s">
        <v>167</v>
      </c>
      <c r="AU485" s="138" t="s">
        <v>82</v>
      </c>
      <c r="AY485" s="18" t="s">
        <v>164</v>
      </c>
      <c r="BE485" s="139">
        <f>IF(N485="základní",J485,0)</f>
        <v>0</v>
      </c>
      <c r="BF485" s="139">
        <f>IF(N485="snížená",J485,0)</f>
        <v>0</v>
      </c>
      <c r="BG485" s="139">
        <f>IF(N485="zákl. přenesená",J485,0)</f>
        <v>0</v>
      </c>
      <c r="BH485" s="139">
        <f>IF(N485="sníž. přenesená",J485,0)</f>
        <v>0</v>
      </c>
      <c r="BI485" s="139">
        <f>IF(N485="nulová",J485,0)</f>
        <v>0</v>
      </c>
      <c r="BJ485" s="18" t="s">
        <v>80</v>
      </c>
      <c r="BK485" s="139">
        <f>ROUND(I485*H485,1)</f>
        <v>0</v>
      </c>
      <c r="BL485" s="18" t="s">
        <v>187</v>
      </c>
      <c r="BM485" s="138" t="s">
        <v>801</v>
      </c>
    </row>
    <row r="486" spans="2:65" s="1" customFormat="1" ht="11.25">
      <c r="B486" s="33"/>
      <c r="D486" s="140" t="s">
        <v>175</v>
      </c>
      <c r="F486" s="141" t="s">
        <v>802</v>
      </c>
      <c r="I486" s="142"/>
      <c r="L486" s="33"/>
      <c r="M486" s="143"/>
      <c r="U486" s="54"/>
      <c r="AT486" s="18" t="s">
        <v>175</v>
      </c>
      <c r="AU486" s="18" t="s">
        <v>82</v>
      </c>
    </row>
    <row r="487" spans="2:65" s="12" customFormat="1" ht="11.25">
      <c r="B487" s="144"/>
      <c r="D487" s="145" t="s">
        <v>177</v>
      </c>
      <c r="E487" s="146" t="s">
        <v>19</v>
      </c>
      <c r="F487" s="147" t="s">
        <v>1345</v>
      </c>
      <c r="H487" s="148">
        <v>3.48</v>
      </c>
      <c r="I487" s="149"/>
      <c r="L487" s="144"/>
      <c r="M487" s="150"/>
      <c r="U487" s="151"/>
      <c r="AT487" s="146" t="s">
        <v>177</v>
      </c>
      <c r="AU487" s="146" t="s">
        <v>82</v>
      </c>
      <c r="AV487" s="12" t="s">
        <v>82</v>
      </c>
      <c r="AW487" s="12" t="s">
        <v>33</v>
      </c>
      <c r="AX487" s="12" t="s">
        <v>72</v>
      </c>
      <c r="AY487" s="146" t="s">
        <v>164</v>
      </c>
    </row>
    <row r="488" spans="2:65" s="12" customFormat="1" ht="11.25">
      <c r="B488" s="144"/>
      <c r="D488" s="145" t="s">
        <v>177</v>
      </c>
      <c r="E488" s="146" t="s">
        <v>19</v>
      </c>
      <c r="F488" s="147" t="s">
        <v>1346</v>
      </c>
      <c r="H488" s="148">
        <v>20.445</v>
      </c>
      <c r="I488" s="149"/>
      <c r="L488" s="144"/>
      <c r="M488" s="150"/>
      <c r="U488" s="151"/>
      <c r="AT488" s="146" t="s">
        <v>177</v>
      </c>
      <c r="AU488" s="146" t="s">
        <v>82</v>
      </c>
      <c r="AV488" s="12" t="s">
        <v>82</v>
      </c>
      <c r="AW488" s="12" t="s">
        <v>33</v>
      </c>
      <c r="AX488" s="12" t="s">
        <v>72</v>
      </c>
      <c r="AY488" s="146" t="s">
        <v>164</v>
      </c>
    </row>
    <row r="489" spans="2:65" s="13" customFormat="1" ht="11.25">
      <c r="B489" s="162"/>
      <c r="D489" s="145" t="s">
        <v>177</v>
      </c>
      <c r="E489" s="163" t="s">
        <v>19</v>
      </c>
      <c r="F489" s="164" t="s">
        <v>241</v>
      </c>
      <c r="H489" s="165">
        <v>23.925000000000001</v>
      </c>
      <c r="I489" s="166"/>
      <c r="L489" s="162"/>
      <c r="M489" s="167"/>
      <c r="U489" s="168"/>
      <c r="AT489" s="163" t="s">
        <v>177</v>
      </c>
      <c r="AU489" s="163" t="s">
        <v>82</v>
      </c>
      <c r="AV489" s="13" t="s">
        <v>172</v>
      </c>
      <c r="AW489" s="13" t="s">
        <v>33</v>
      </c>
      <c r="AX489" s="13" t="s">
        <v>80</v>
      </c>
      <c r="AY489" s="163" t="s">
        <v>164</v>
      </c>
    </row>
    <row r="490" spans="2:65" s="1" customFormat="1" ht="24.2" customHeight="1">
      <c r="B490" s="33"/>
      <c r="C490" s="127" t="s">
        <v>777</v>
      </c>
      <c r="D490" s="127" t="s">
        <v>167</v>
      </c>
      <c r="E490" s="128" t="s">
        <v>805</v>
      </c>
      <c r="F490" s="129" t="s">
        <v>806</v>
      </c>
      <c r="G490" s="130" t="s">
        <v>314</v>
      </c>
      <c r="H490" s="131">
        <v>4.7</v>
      </c>
      <c r="I490" s="132"/>
      <c r="J490" s="133">
        <f>ROUND(I490*H490,1)</f>
        <v>0</v>
      </c>
      <c r="K490" s="129" t="s">
        <v>171</v>
      </c>
      <c r="L490" s="33"/>
      <c r="M490" s="134" t="s">
        <v>19</v>
      </c>
      <c r="N490" s="135" t="s">
        <v>43</v>
      </c>
      <c r="P490" s="136">
        <f>O490*H490</f>
        <v>0</v>
      </c>
      <c r="Q490" s="136">
        <v>0</v>
      </c>
      <c r="R490" s="136">
        <f>Q490*H490</f>
        <v>0</v>
      </c>
      <c r="S490" s="136">
        <v>0</v>
      </c>
      <c r="T490" s="136">
        <f>S490*H490</f>
        <v>0</v>
      </c>
      <c r="U490" s="137" t="s">
        <v>19</v>
      </c>
      <c r="AR490" s="138" t="s">
        <v>187</v>
      </c>
      <c r="AT490" s="138" t="s">
        <v>167</v>
      </c>
      <c r="AU490" s="138" t="s">
        <v>82</v>
      </c>
      <c r="AY490" s="18" t="s">
        <v>164</v>
      </c>
      <c r="BE490" s="139">
        <f>IF(N490="základní",J490,0)</f>
        <v>0</v>
      </c>
      <c r="BF490" s="139">
        <f>IF(N490="snížená",J490,0)</f>
        <v>0</v>
      </c>
      <c r="BG490" s="139">
        <f>IF(N490="zákl. přenesená",J490,0)</f>
        <v>0</v>
      </c>
      <c r="BH490" s="139">
        <f>IF(N490="sníž. přenesená",J490,0)</f>
        <v>0</v>
      </c>
      <c r="BI490" s="139">
        <f>IF(N490="nulová",J490,0)</f>
        <v>0</v>
      </c>
      <c r="BJ490" s="18" t="s">
        <v>80</v>
      </c>
      <c r="BK490" s="139">
        <f>ROUND(I490*H490,1)</f>
        <v>0</v>
      </c>
      <c r="BL490" s="18" t="s">
        <v>187</v>
      </c>
      <c r="BM490" s="138" t="s">
        <v>807</v>
      </c>
    </row>
    <row r="491" spans="2:65" s="1" customFormat="1" ht="11.25">
      <c r="B491" s="33"/>
      <c r="D491" s="140" t="s">
        <v>175</v>
      </c>
      <c r="F491" s="141" t="s">
        <v>808</v>
      </c>
      <c r="I491" s="142"/>
      <c r="L491" s="33"/>
      <c r="M491" s="143"/>
      <c r="U491" s="54"/>
      <c r="AT491" s="18" t="s">
        <v>175</v>
      </c>
      <c r="AU491" s="18" t="s">
        <v>82</v>
      </c>
    </row>
    <row r="492" spans="2:65" s="12" customFormat="1" ht="11.25">
      <c r="B492" s="144"/>
      <c r="D492" s="145" t="s">
        <v>177</v>
      </c>
      <c r="E492" s="146" t="s">
        <v>19</v>
      </c>
      <c r="F492" s="147" t="s">
        <v>809</v>
      </c>
      <c r="H492" s="148">
        <v>4.7</v>
      </c>
      <c r="I492" s="149"/>
      <c r="L492" s="144"/>
      <c r="M492" s="150"/>
      <c r="U492" s="151"/>
      <c r="AT492" s="146" t="s">
        <v>177</v>
      </c>
      <c r="AU492" s="146" t="s">
        <v>82</v>
      </c>
      <c r="AV492" s="12" t="s">
        <v>82</v>
      </c>
      <c r="AW492" s="12" t="s">
        <v>33</v>
      </c>
      <c r="AX492" s="12" t="s">
        <v>80</v>
      </c>
      <c r="AY492" s="146" t="s">
        <v>164</v>
      </c>
    </row>
    <row r="493" spans="2:65" s="1" customFormat="1" ht="16.5" customHeight="1">
      <c r="B493" s="33"/>
      <c r="C493" s="127" t="s">
        <v>782</v>
      </c>
      <c r="D493" s="127" t="s">
        <v>167</v>
      </c>
      <c r="E493" s="128" t="s">
        <v>811</v>
      </c>
      <c r="F493" s="129" t="s">
        <v>812</v>
      </c>
      <c r="G493" s="130" t="s">
        <v>183</v>
      </c>
      <c r="H493" s="131">
        <v>4.5999999999999999E-2</v>
      </c>
      <c r="I493" s="132"/>
      <c r="J493" s="133">
        <f>ROUND(I493*H493,1)</f>
        <v>0</v>
      </c>
      <c r="K493" s="129" t="s">
        <v>171</v>
      </c>
      <c r="L493" s="33"/>
      <c r="M493" s="134" t="s">
        <v>19</v>
      </c>
      <c r="N493" s="135" t="s">
        <v>43</v>
      </c>
      <c r="P493" s="136">
        <f>O493*H493</f>
        <v>0</v>
      </c>
      <c r="Q493" s="136">
        <v>2.7200000000000002E-3</v>
      </c>
      <c r="R493" s="136">
        <f>Q493*H493</f>
        <v>1.2511999999999999E-4</v>
      </c>
      <c r="S493" s="136">
        <v>0</v>
      </c>
      <c r="T493" s="136">
        <f>S493*H493</f>
        <v>0</v>
      </c>
      <c r="U493" s="137" t="s">
        <v>19</v>
      </c>
      <c r="AR493" s="138" t="s">
        <v>187</v>
      </c>
      <c r="AT493" s="138" t="s">
        <v>167</v>
      </c>
      <c r="AU493" s="138" t="s">
        <v>82</v>
      </c>
      <c r="AY493" s="18" t="s">
        <v>164</v>
      </c>
      <c r="BE493" s="139">
        <f>IF(N493="základní",J493,0)</f>
        <v>0</v>
      </c>
      <c r="BF493" s="139">
        <f>IF(N493="snížená",J493,0)</f>
        <v>0</v>
      </c>
      <c r="BG493" s="139">
        <f>IF(N493="zákl. přenesená",J493,0)</f>
        <v>0</v>
      </c>
      <c r="BH493" s="139">
        <f>IF(N493="sníž. přenesená",J493,0)</f>
        <v>0</v>
      </c>
      <c r="BI493" s="139">
        <f>IF(N493="nulová",J493,0)</f>
        <v>0</v>
      </c>
      <c r="BJ493" s="18" t="s">
        <v>80</v>
      </c>
      <c r="BK493" s="139">
        <f>ROUND(I493*H493,1)</f>
        <v>0</v>
      </c>
      <c r="BL493" s="18" t="s">
        <v>187</v>
      </c>
      <c r="BM493" s="138" t="s">
        <v>813</v>
      </c>
    </row>
    <row r="494" spans="2:65" s="1" customFormat="1" ht="11.25">
      <c r="B494" s="33"/>
      <c r="D494" s="140" t="s">
        <v>175</v>
      </c>
      <c r="F494" s="141" t="s">
        <v>814</v>
      </c>
      <c r="I494" s="142"/>
      <c r="L494" s="33"/>
      <c r="M494" s="143"/>
      <c r="U494" s="54"/>
      <c r="AT494" s="18" t="s">
        <v>175</v>
      </c>
      <c r="AU494" s="18" t="s">
        <v>82</v>
      </c>
    </row>
    <row r="495" spans="2:65" s="12" customFormat="1" ht="11.25">
      <c r="B495" s="144"/>
      <c r="D495" s="145" t="s">
        <v>177</v>
      </c>
      <c r="E495" s="146" t="s">
        <v>19</v>
      </c>
      <c r="F495" s="147" t="s">
        <v>815</v>
      </c>
      <c r="H495" s="148">
        <v>2E-3</v>
      </c>
      <c r="I495" s="149"/>
      <c r="L495" s="144"/>
      <c r="M495" s="150"/>
      <c r="U495" s="151"/>
      <c r="AT495" s="146" t="s">
        <v>177</v>
      </c>
      <c r="AU495" s="146" t="s">
        <v>82</v>
      </c>
      <c r="AV495" s="12" t="s">
        <v>82</v>
      </c>
      <c r="AW495" s="12" t="s">
        <v>33</v>
      </c>
      <c r="AX495" s="12" t="s">
        <v>72</v>
      </c>
      <c r="AY495" s="146" t="s">
        <v>164</v>
      </c>
    </row>
    <row r="496" spans="2:65" s="12" customFormat="1" ht="11.25">
      <c r="B496" s="144"/>
      <c r="D496" s="145" t="s">
        <v>177</v>
      </c>
      <c r="E496" s="146" t="s">
        <v>19</v>
      </c>
      <c r="F496" s="147" t="s">
        <v>816</v>
      </c>
      <c r="H496" s="148">
        <v>4.3999999999999997E-2</v>
      </c>
      <c r="I496" s="149"/>
      <c r="L496" s="144"/>
      <c r="M496" s="150"/>
      <c r="U496" s="151"/>
      <c r="AT496" s="146" t="s">
        <v>177</v>
      </c>
      <c r="AU496" s="146" t="s">
        <v>82</v>
      </c>
      <c r="AV496" s="12" t="s">
        <v>82</v>
      </c>
      <c r="AW496" s="12" t="s">
        <v>33</v>
      </c>
      <c r="AX496" s="12" t="s">
        <v>72</v>
      </c>
      <c r="AY496" s="146" t="s">
        <v>164</v>
      </c>
    </row>
    <row r="497" spans="2:65" s="13" customFormat="1" ht="11.25">
      <c r="B497" s="162"/>
      <c r="D497" s="145" t="s">
        <v>177</v>
      </c>
      <c r="E497" s="163" t="s">
        <v>19</v>
      </c>
      <c r="F497" s="164" t="s">
        <v>241</v>
      </c>
      <c r="H497" s="165">
        <v>4.5999999999999999E-2</v>
      </c>
      <c r="I497" s="166"/>
      <c r="L497" s="162"/>
      <c r="M497" s="167"/>
      <c r="U497" s="168"/>
      <c r="AT497" s="163" t="s">
        <v>177</v>
      </c>
      <c r="AU497" s="163" t="s">
        <v>82</v>
      </c>
      <c r="AV497" s="13" t="s">
        <v>172</v>
      </c>
      <c r="AW497" s="13" t="s">
        <v>33</v>
      </c>
      <c r="AX497" s="13" t="s">
        <v>80</v>
      </c>
      <c r="AY497" s="163" t="s">
        <v>164</v>
      </c>
    </row>
    <row r="498" spans="2:65" s="1" customFormat="1" ht="16.5" customHeight="1">
      <c r="B498" s="33"/>
      <c r="C498" s="152" t="s">
        <v>787</v>
      </c>
      <c r="D498" s="152" t="s">
        <v>225</v>
      </c>
      <c r="E498" s="153" t="s">
        <v>818</v>
      </c>
      <c r="F498" s="154" t="s">
        <v>819</v>
      </c>
      <c r="G498" s="155" t="s">
        <v>170</v>
      </c>
      <c r="H498" s="156">
        <v>2.508</v>
      </c>
      <c r="I498" s="157"/>
      <c r="J498" s="158">
        <f>ROUND(I498*H498,1)</f>
        <v>0</v>
      </c>
      <c r="K498" s="154" t="s">
        <v>171</v>
      </c>
      <c r="L498" s="159"/>
      <c r="M498" s="160" t="s">
        <v>19</v>
      </c>
      <c r="N498" s="161" t="s">
        <v>43</v>
      </c>
      <c r="P498" s="136">
        <f>O498*H498</f>
        <v>0</v>
      </c>
      <c r="Q498" s="136">
        <v>9.3100000000000006E-3</v>
      </c>
      <c r="R498" s="136">
        <f>Q498*H498</f>
        <v>2.3349480000000002E-2</v>
      </c>
      <c r="S498" s="136">
        <v>0</v>
      </c>
      <c r="T498" s="136">
        <f>S498*H498</f>
        <v>0</v>
      </c>
      <c r="U498" s="137" t="s">
        <v>19</v>
      </c>
      <c r="AR498" s="138" t="s">
        <v>364</v>
      </c>
      <c r="AT498" s="138" t="s">
        <v>225</v>
      </c>
      <c r="AU498" s="138" t="s">
        <v>82</v>
      </c>
      <c r="AY498" s="18" t="s">
        <v>164</v>
      </c>
      <c r="BE498" s="139">
        <f>IF(N498="základní",J498,0)</f>
        <v>0</v>
      </c>
      <c r="BF498" s="139">
        <f>IF(N498="snížená",J498,0)</f>
        <v>0</v>
      </c>
      <c r="BG498" s="139">
        <f>IF(N498="zákl. přenesená",J498,0)</f>
        <v>0</v>
      </c>
      <c r="BH498" s="139">
        <f>IF(N498="sníž. přenesená",J498,0)</f>
        <v>0</v>
      </c>
      <c r="BI498" s="139">
        <f>IF(N498="nulová",J498,0)</f>
        <v>0</v>
      </c>
      <c r="BJ498" s="18" t="s">
        <v>80</v>
      </c>
      <c r="BK498" s="139">
        <f>ROUND(I498*H498,1)</f>
        <v>0</v>
      </c>
      <c r="BL498" s="18" t="s">
        <v>187</v>
      </c>
      <c r="BM498" s="138" t="s">
        <v>820</v>
      </c>
    </row>
    <row r="499" spans="2:65" s="12" customFormat="1" ht="11.25">
      <c r="B499" s="144"/>
      <c r="D499" s="145" t="s">
        <v>177</v>
      </c>
      <c r="E499" s="146" t="s">
        <v>19</v>
      </c>
      <c r="F499" s="147" t="s">
        <v>821</v>
      </c>
      <c r="H499" s="148">
        <v>0.115</v>
      </c>
      <c r="I499" s="149"/>
      <c r="L499" s="144"/>
      <c r="M499" s="150"/>
      <c r="U499" s="151"/>
      <c r="AT499" s="146" t="s">
        <v>177</v>
      </c>
      <c r="AU499" s="146" t="s">
        <v>82</v>
      </c>
      <c r="AV499" s="12" t="s">
        <v>82</v>
      </c>
      <c r="AW499" s="12" t="s">
        <v>33</v>
      </c>
      <c r="AX499" s="12" t="s">
        <v>72</v>
      </c>
      <c r="AY499" s="146" t="s">
        <v>164</v>
      </c>
    </row>
    <row r="500" spans="2:65" s="12" customFormat="1" ht="11.25">
      <c r="B500" s="144"/>
      <c r="D500" s="145" t="s">
        <v>177</v>
      </c>
      <c r="E500" s="146" t="s">
        <v>19</v>
      </c>
      <c r="F500" s="147" t="s">
        <v>822</v>
      </c>
      <c r="H500" s="148">
        <v>2.3929999999999998</v>
      </c>
      <c r="I500" s="149"/>
      <c r="L500" s="144"/>
      <c r="M500" s="150"/>
      <c r="U500" s="151"/>
      <c r="AT500" s="146" t="s">
        <v>177</v>
      </c>
      <c r="AU500" s="146" t="s">
        <v>82</v>
      </c>
      <c r="AV500" s="12" t="s">
        <v>82</v>
      </c>
      <c r="AW500" s="12" t="s">
        <v>33</v>
      </c>
      <c r="AX500" s="12" t="s">
        <v>72</v>
      </c>
      <c r="AY500" s="146" t="s">
        <v>164</v>
      </c>
    </row>
    <row r="501" spans="2:65" s="13" customFormat="1" ht="11.25">
      <c r="B501" s="162"/>
      <c r="D501" s="145" t="s">
        <v>177</v>
      </c>
      <c r="E501" s="163" t="s">
        <v>19</v>
      </c>
      <c r="F501" s="164" t="s">
        <v>241</v>
      </c>
      <c r="H501" s="165">
        <v>2.508</v>
      </c>
      <c r="I501" s="166"/>
      <c r="L501" s="162"/>
      <c r="M501" s="167"/>
      <c r="U501" s="168"/>
      <c r="AT501" s="163" t="s">
        <v>177</v>
      </c>
      <c r="AU501" s="163" t="s">
        <v>82</v>
      </c>
      <c r="AV501" s="13" t="s">
        <v>172</v>
      </c>
      <c r="AW501" s="13" t="s">
        <v>33</v>
      </c>
      <c r="AX501" s="13" t="s">
        <v>80</v>
      </c>
      <c r="AY501" s="163" t="s">
        <v>164</v>
      </c>
    </row>
    <row r="502" spans="2:65" s="1" customFormat="1" ht="24.2" customHeight="1">
      <c r="B502" s="33"/>
      <c r="C502" s="127" t="s">
        <v>793</v>
      </c>
      <c r="D502" s="127" t="s">
        <v>167</v>
      </c>
      <c r="E502" s="128" t="s">
        <v>824</v>
      </c>
      <c r="F502" s="129" t="s">
        <v>825</v>
      </c>
      <c r="G502" s="130" t="s">
        <v>200</v>
      </c>
      <c r="H502" s="131">
        <v>0.67500000000000004</v>
      </c>
      <c r="I502" s="132"/>
      <c r="J502" s="133">
        <f>ROUND(I502*H502,1)</f>
        <v>0</v>
      </c>
      <c r="K502" s="129" t="s">
        <v>171</v>
      </c>
      <c r="L502" s="33"/>
      <c r="M502" s="134" t="s">
        <v>19</v>
      </c>
      <c r="N502" s="135" t="s">
        <v>43</v>
      </c>
      <c r="P502" s="136">
        <f>O502*H502</f>
        <v>0</v>
      </c>
      <c r="Q502" s="136">
        <v>0</v>
      </c>
      <c r="R502" s="136">
        <f>Q502*H502</f>
        <v>0</v>
      </c>
      <c r="S502" s="136">
        <v>0</v>
      </c>
      <c r="T502" s="136">
        <f>S502*H502</f>
        <v>0</v>
      </c>
      <c r="U502" s="137" t="s">
        <v>19</v>
      </c>
      <c r="AR502" s="138" t="s">
        <v>187</v>
      </c>
      <c r="AT502" s="138" t="s">
        <v>167</v>
      </c>
      <c r="AU502" s="138" t="s">
        <v>82</v>
      </c>
      <c r="AY502" s="18" t="s">
        <v>164</v>
      </c>
      <c r="BE502" s="139">
        <f>IF(N502="základní",J502,0)</f>
        <v>0</v>
      </c>
      <c r="BF502" s="139">
        <f>IF(N502="snížená",J502,0)</f>
        <v>0</v>
      </c>
      <c r="BG502" s="139">
        <f>IF(N502="zákl. přenesená",J502,0)</f>
        <v>0</v>
      </c>
      <c r="BH502" s="139">
        <f>IF(N502="sníž. přenesená",J502,0)</f>
        <v>0</v>
      </c>
      <c r="BI502" s="139">
        <f>IF(N502="nulová",J502,0)</f>
        <v>0</v>
      </c>
      <c r="BJ502" s="18" t="s">
        <v>80</v>
      </c>
      <c r="BK502" s="139">
        <f>ROUND(I502*H502,1)</f>
        <v>0</v>
      </c>
      <c r="BL502" s="18" t="s">
        <v>187</v>
      </c>
      <c r="BM502" s="138" t="s">
        <v>826</v>
      </c>
    </row>
    <row r="503" spans="2:65" s="1" customFormat="1" ht="11.25">
      <c r="B503" s="33"/>
      <c r="D503" s="140" t="s">
        <v>175</v>
      </c>
      <c r="F503" s="141" t="s">
        <v>827</v>
      </c>
      <c r="I503" s="142"/>
      <c r="L503" s="33"/>
      <c r="M503" s="143"/>
      <c r="U503" s="54"/>
      <c r="AT503" s="18" t="s">
        <v>175</v>
      </c>
      <c r="AU503" s="18" t="s">
        <v>82</v>
      </c>
    </row>
    <row r="504" spans="2:65" s="11" customFormat="1" ht="22.9" customHeight="1">
      <c r="B504" s="115"/>
      <c r="D504" s="116" t="s">
        <v>71</v>
      </c>
      <c r="E504" s="125" t="s">
        <v>828</v>
      </c>
      <c r="F504" s="125" t="s">
        <v>829</v>
      </c>
      <c r="I504" s="118"/>
      <c r="J504" s="126">
        <f>BK504</f>
        <v>0</v>
      </c>
      <c r="L504" s="115"/>
      <c r="M504" s="120"/>
      <c r="P504" s="121">
        <f>SUM(P505:P532)</f>
        <v>0</v>
      </c>
      <c r="R504" s="121">
        <f>SUM(R505:R532)</f>
        <v>0.2545694</v>
      </c>
      <c r="T504" s="121">
        <f>SUM(T505:T532)</f>
        <v>0</v>
      </c>
      <c r="U504" s="122"/>
      <c r="AR504" s="116" t="s">
        <v>82</v>
      </c>
      <c r="AT504" s="123" t="s">
        <v>71</v>
      </c>
      <c r="AU504" s="123" t="s">
        <v>80</v>
      </c>
      <c r="AY504" s="116" t="s">
        <v>164</v>
      </c>
      <c r="BK504" s="124">
        <f>SUM(BK505:BK532)</f>
        <v>0</v>
      </c>
    </row>
    <row r="505" spans="2:65" s="1" customFormat="1" ht="24.2" customHeight="1">
      <c r="B505" s="33"/>
      <c r="C505" s="127" t="s">
        <v>798</v>
      </c>
      <c r="D505" s="127" t="s">
        <v>167</v>
      </c>
      <c r="E505" s="128" t="s">
        <v>831</v>
      </c>
      <c r="F505" s="129" t="s">
        <v>832</v>
      </c>
      <c r="G505" s="130" t="s">
        <v>170</v>
      </c>
      <c r="H505" s="131">
        <v>15.353999999999999</v>
      </c>
      <c r="I505" s="132"/>
      <c r="J505" s="133">
        <f>ROUND(I505*H505,1)</f>
        <v>0</v>
      </c>
      <c r="K505" s="129" t="s">
        <v>171</v>
      </c>
      <c r="L505" s="33"/>
      <c r="M505" s="134" t="s">
        <v>19</v>
      </c>
      <c r="N505" s="135" t="s">
        <v>43</v>
      </c>
      <c r="P505" s="136">
        <f>O505*H505</f>
        <v>0</v>
      </c>
      <c r="Q505" s="136">
        <v>1.217E-2</v>
      </c>
      <c r="R505" s="136">
        <f>Q505*H505</f>
        <v>0.18685817999999998</v>
      </c>
      <c r="S505" s="136">
        <v>0</v>
      </c>
      <c r="T505" s="136">
        <f>S505*H505</f>
        <v>0</v>
      </c>
      <c r="U505" s="137" t="s">
        <v>19</v>
      </c>
      <c r="AR505" s="138" t="s">
        <v>187</v>
      </c>
      <c r="AT505" s="138" t="s">
        <v>167</v>
      </c>
      <c r="AU505" s="138" t="s">
        <v>82</v>
      </c>
      <c r="AY505" s="18" t="s">
        <v>164</v>
      </c>
      <c r="BE505" s="139">
        <f>IF(N505="základní",J505,0)</f>
        <v>0</v>
      </c>
      <c r="BF505" s="139">
        <f>IF(N505="snížená",J505,0)</f>
        <v>0</v>
      </c>
      <c r="BG505" s="139">
        <f>IF(N505="zákl. přenesená",J505,0)</f>
        <v>0</v>
      </c>
      <c r="BH505" s="139">
        <f>IF(N505="sníž. přenesená",J505,0)</f>
        <v>0</v>
      </c>
      <c r="BI505" s="139">
        <f>IF(N505="nulová",J505,0)</f>
        <v>0</v>
      </c>
      <c r="BJ505" s="18" t="s">
        <v>80</v>
      </c>
      <c r="BK505" s="139">
        <f>ROUND(I505*H505,1)</f>
        <v>0</v>
      </c>
      <c r="BL505" s="18" t="s">
        <v>187</v>
      </c>
      <c r="BM505" s="138" t="s">
        <v>833</v>
      </c>
    </row>
    <row r="506" spans="2:65" s="1" customFormat="1" ht="11.25">
      <c r="B506" s="33"/>
      <c r="D506" s="140" t="s">
        <v>175</v>
      </c>
      <c r="F506" s="141" t="s">
        <v>834</v>
      </c>
      <c r="I506" s="142"/>
      <c r="L506" s="33"/>
      <c r="M506" s="143"/>
      <c r="U506" s="54"/>
      <c r="AT506" s="18" t="s">
        <v>175</v>
      </c>
      <c r="AU506" s="18" t="s">
        <v>82</v>
      </c>
    </row>
    <row r="507" spans="2:65" s="12" customFormat="1" ht="11.25">
      <c r="B507" s="144"/>
      <c r="D507" s="145" t="s">
        <v>177</v>
      </c>
      <c r="E507" s="146" t="s">
        <v>19</v>
      </c>
      <c r="F507" s="147" t="s">
        <v>1316</v>
      </c>
      <c r="H507" s="148">
        <v>13.804</v>
      </c>
      <c r="I507" s="149"/>
      <c r="L507" s="144"/>
      <c r="M507" s="150"/>
      <c r="U507" s="151"/>
      <c r="AT507" s="146" t="s">
        <v>177</v>
      </c>
      <c r="AU507" s="146" t="s">
        <v>82</v>
      </c>
      <c r="AV507" s="12" t="s">
        <v>82</v>
      </c>
      <c r="AW507" s="12" t="s">
        <v>33</v>
      </c>
      <c r="AX507" s="12" t="s">
        <v>72</v>
      </c>
      <c r="AY507" s="146" t="s">
        <v>164</v>
      </c>
    </row>
    <row r="508" spans="2:65" s="12" customFormat="1" ht="11.25">
      <c r="B508" s="144"/>
      <c r="D508" s="145" t="s">
        <v>177</v>
      </c>
      <c r="E508" s="146" t="s">
        <v>19</v>
      </c>
      <c r="F508" s="147" t="s">
        <v>1347</v>
      </c>
      <c r="H508" s="148">
        <v>1.55</v>
      </c>
      <c r="I508" s="149"/>
      <c r="L508" s="144"/>
      <c r="M508" s="150"/>
      <c r="U508" s="151"/>
      <c r="AT508" s="146" t="s">
        <v>177</v>
      </c>
      <c r="AU508" s="146" t="s">
        <v>82</v>
      </c>
      <c r="AV508" s="12" t="s">
        <v>82</v>
      </c>
      <c r="AW508" s="12" t="s">
        <v>33</v>
      </c>
      <c r="AX508" s="12" t="s">
        <v>72</v>
      </c>
      <c r="AY508" s="146" t="s">
        <v>164</v>
      </c>
    </row>
    <row r="509" spans="2:65" s="13" customFormat="1" ht="11.25">
      <c r="B509" s="162"/>
      <c r="D509" s="145" t="s">
        <v>177</v>
      </c>
      <c r="E509" s="163" t="s">
        <v>19</v>
      </c>
      <c r="F509" s="164" t="s">
        <v>1348</v>
      </c>
      <c r="H509" s="165">
        <v>15.354000000000001</v>
      </c>
      <c r="I509" s="166"/>
      <c r="L509" s="162"/>
      <c r="M509" s="167"/>
      <c r="U509" s="168"/>
      <c r="AT509" s="163" t="s">
        <v>177</v>
      </c>
      <c r="AU509" s="163" t="s">
        <v>82</v>
      </c>
      <c r="AV509" s="13" t="s">
        <v>172</v>
      </c>
      <c r="AW509" s="13" t="s">
        <v>33</v>
      </c>
      <c r="AX509" s="13" t="s">
        <v>80</v>
      </c>
      <c r="AY509" s="163" t="s">
        <v>164</v>
      </c>
    </row>
    <row r="510" spans="2:65" s="1" customFormat="1" ht="24.2" customHeight="1">
      <c r="B510" s="33"/>
      <c r="C510" s="127" t="s">
        <v>804</v>
      </c>
      <c r="D510" s="127" t="s">
        <v>167</v>
      </c>
      <c r="E510" s="128" t="s">
        <v>1349</v>
      </c>
      <c r="F510" s="129" t="s">
        <v>1350</v>
      </c>
      <c r="G510" s="130" t="s">
        <v>170</v>
      </c>
      <c r="H510" s="131">
        <v>3.1</v>
      </c>
      <c r="I510" s="132"/>
      <c r="J510" s="133">
        <f>ROUND(I510*H510,1)</f>
        <v>0</v>
      </c>
      <c r="K510" s="129" t="s">
        <v>171</v>
      </c>
      <c r="L510" s="33"/>
      <c r="M510" s="134" t="s">
        <v>19</v>
      </c>
      <c r="N510" s="135" t="s">
        <v>43</v>
      </c>
      <c r="P510" s="136">
        <f>O510*H510</f>
        <v>0</v>
      </c>
      <c r="Q510" s="136">
        <v>1.1809999999999999E-2</v>
      </c>
      <c r="R510" s="136">
        <f>Q510*H510</f>
        <v>3.6610999999999998E-2</v>
      </c>
      <c r="S510" s="136">
        <v>0</v>
      </c>
      <c r="T510" s="136">
        <f>S510*H510</f>
        <v>0</v>
      </c>
      <c r="U510" s="137" t="s">
        <v>19</v>
      </c>
      <c r="AR510" s="138" t="s">
        <v>187</v>
      </c>
      <c r="AT510" s="138" t="s">
        <v>167</v>
      </c>
      <c r="AU510" s="138" t="s">
        <v>82</v>
      </c>
      <c r="AY510" s="18" t="s">
        <v>164</v>
      </c>
      <c r="BE510" s="139">
        <f>IF(N510="základní",J510,0)</f>
        <v>0</v>
      </c>
      <c r="BF510" s="139">
        <f>IF(N510="snížená",J510,0)</f>
        <v>0</v>
      </c>
      <c r="BG510" s="139">
        <f>IF(N510="zákl. přenesená",J510,0)</f>
        <v>0</v>
      </c>
      <c r="BH510" s="139">
        <f>IF(N510="sníž. přenesená",J510,0)</f>
        <v>0</v>
      </c>
      <c r="BI510" s="139">
        <f>IF(N510="nulová",J510,0)</f>
        <v>0</v>
      </c>
      <c r="BJ510" s="18" t="s">
        <v>80</v>
      </c>
      <c r="BK510" s="139">
        <f>ROUND(I510*H510,1)</f>
        <v>0</v>
      </c>
      <c r="BL510" s="18" t="s">
        <v>187</v>
      </c>
      <c r="BM510" s="138" t="s">
        <v>1351</v>
      </c>
    </row>
    <row r="511" spans="2:65" s="1" customFormat="1" ht="11.25">
      <c r="B511" s="33"/>
      <c r="D511" s="140" t="s">
        <v>175</v>
      </c>
      <c r="F511" s="141" t="s">
        <v>1352</v>
      </c>
      <c r="I511" s="142"/>
      <c r="L511" s="33"/>
      <c r="M511" s="143"/>
      <c r="U511" s="54"/>
      <c r="AT511" s="18" t="s">
        <v>175</v>
      </c>
      <c r="AU511" s="18" t="s">
        <v>82</v>
      </c>
    </row>
    <row r="512" spans="2:65" s="12" customFormat="1" ht="11.25">
      <c r="B512" s="144"/>
      <c r="D512" s="145" t="s">
        <v>177</v>
      </c>
      <c r="E512" s="146" t="s">
        <v>19</v>
      </c>
      <c r="F512" s="147" t="s">
        <v>1353</v>
      </c>
      <c r="H512" s="148">
        <v>3.1</v>
      </c>
      <c r="I512" s="149"/>
      <c r="L512" s="144"/>
      <c r="M512" s="150"/>
      <c r="U512" s="151"/>
      <c r="AT512" s="146" t="s">
        <v>177</v>
      </c>
      <c r="AU512" s="146" t="s">
        <v>82</v>
      </c>
      <c r="AV512" s="12" t="s">
        <v>82</v>
      </c>
      <c r="AW512" s="12" t="s">
        <v>33</v>
      </c>
      <c r="AX512" s="12" t="s">
        <v>80</v>
      </c>
      <c r="AY512" s="146" t="s">
        <v>164</v>
      </c>
    </row>
    <row r="513" spans="2:65" s="1" customFormat="1" ht="24.2" customHeight="1">
      <c r="B513" s="33"/>
      <c r="C513" s="127" t="s">
        <v>810</v>
      </c>
      <c r="D513" s="127" t="s">
        <v>167</v>
      </c>
      <c r="E513" s="128" t="s">
        <v>837</v>
      </c>
      <c r="F513" s="129" t="s">
        <v>838</v>
      </c>
      <c r="G513" s="130" t="s">
        <v>170</v>
      </c>
      <c r="H513" s="131">
        <v>18.454000000000001</v>
      </c>
      <c r="I513" s="132"/>
      <c r="J513" s="133">
        <f>ROUND(I513*H513,1)</f>
        <v>0</v>
      </c>
      <c r="K513" s="129" t="s">
        <v>171</v>
      </c>
      <c r="L513" s="33"/>
      <c r="M513" s="134" t="s">
        <v>19</v>
      </c>
      <c r="N513" s="135" t="s">
        <v>43</v>
      </c>
      <c r="P513" s="136">
        <f>O513*H513</f>
        <v>0</v>
      </c>
      <c r="Q513" s="136">
        <v>1E-4</v>
      </c>
      <c r="R513" s="136">
        <f>Q513*H513</f>
        <v>1.8454000000000001E-3</v>
      </c>
      <c r="S513" s="136">
        <v>0</v>
      </c>
      <c r="T513" s="136">
        <f>S513*H513</f>
        <v>0</v>
      </c>
      <c r="U513" s="137" t="s">
        <v>19</v>
      </c>
      <c r="AR513" s="138" t="s">
        <v>187</v>
      </c>
      <c r="AT513" s="138" t="s">
        <v>167</v>
      </c>
      <c r="AU513" s="138" t="s">
        <v>82</v>
      </c>
      <c r="AY513" s="18" t="s">
        <v>164</v>
      </c>
      <c r="BE513" s="139">
        <f>IF(N513="základní",J513,0)</f>
        <v>0</v>
      </c>
      <c r="BF513" s="139">
        <f>IF(N513="snížená",J513,0)</f>
        <v>0</v>
      </c>
      <c r="BG513" s="139">
        <f>IF(N513="zákl. přenesená",J513,0)</f>
        <v>0</v>
      </c>
      <c r="BH513" s="139">
        <f>IF(N513="sníž. přenesená",J513,0)</f>
        <v>0</v>
      </c>
      <c r="BI513" s="139">
        <f>IF(N513="nulová",J513,0)</f>
        <v>0</v>
      </c>
      <c r="BJ513" s="18" t="s">
        <v>80</v>
      </c>
      <c r="BK513" s="139">
        <f>ROUND(I513*H513,1)</f>
        <v>0</v>
      </c>
      <c r="BL513" s="18" t="s">
        <v>187</v>
      </c>
      <c r="BM513" s="138" t="s">
        <v>839</v>
      </c>
    </row>
    <row r="514" spans="2:65" s="1" customFormat="1" ht="11.25">
      <c r="B514" s="33"/>
      <c r="D514" s="140" t="s">
        <v>175</v>
      </c>
      <c r="F514" s="141" t="s">
        <v>840</v>
      </c>
      <c r="I514" s="142"/>
      <c r="L514" s="33"/>
      <c r="M514" s="143"/>
      <c r="U514" s="54"/>
      <c r="AT514" s="18" t="s">
        <v>175</v>
      </c>
      <c r="AU514" s="18" t="s">
        <v>82</v>
      </c>
    </row>
    <row r="515" spans="2:65" s="12" customFormat="1" ht="11.25">
      <c r="B515" s="144"/>
      <c r="D515" s="145" t="s">
        <v>177</v>
      </c>
      <c r="E515" s="146" t="s">
        <v>19</v>
      </c>
      <c r="F515" s="147" t="s">
        <v>1354</v>
      </c>
      <c r="H515" s="148">
        <v>18.454000000000001</v>
      </c>
      <c r="I515" s="149"/>
      <c r="L515" s="144"/>
      <c r="M515" s="150"/>
      <c r="U515" s="151"/>
      <c r="AT515" s="146" t="s">
        <v>177</v>
      </c>
      <c r="AU515" s="146" t="s">
        <v>82</v>
      </c>
      <c r="AV515" s="12" t="s">
        <v>82</v>
      </c>
      <c r="AW515" s="12" t="s">
        <v>33</v>
      </c>
      <c r="AX515" s="12" t="s">
        <v>80</v>
      </c>
      <c r="AY515" s="146" t="s">
        <v>164</v>
      </c>
    </row>
    <row r="516" spans="2:65" s="1" customFormat="1" ht="24.2" customHeight="1">
      <c r="B516" s="33"/>
      <c r="C516" s="127" t="s">
        <v>817</v>
      </c>
      <c r="D516" s="127" t="s">
        <v>167</v>
      </c>
      <c r="E516" s="128" t="s">
        <v>842</v>
      </c>
      <c r="F516" s="129" t="s">
        <v>843</v>
      </c>
      <c r="G516" s="130" t="s">
        <v>170</v>
      </c>
      <c r="H516" s="131">
        <v>18.454000000000001</v>
      </c>
      <c r="I516" s="132"/>
      <c r="J516" s="133">
        <f>ROUND(I516*H516,1)</f>
        <v>0</v>
      </c>
      <c r="K516" s="129" t="s">
        <v>171</v>
      </c>
      <c r="L516" s="33"/>
      <c r="M516" s="134" t="s">
        <v>19</v>
      </c>
      <c r="N516" s="135" t="s">
        <v>43</v>
      </c>
      <c r="P516" s="136">
        <f>O516*H516</f>
        <v>0</v>
      </c>
      <c r="Q516" s="136">
        <v>0</v>
      </c>
      <c r="R516" s="136">
        <f>Q516*H516</f>
        <v>0</v>
      </c>
      <c r="S516" s="136">
        <v>0</v>
      </c>
      <c r="T516" s="136">
        <f>S516*H516</f>
        <v>0</v>
      </c>
      <c r="U516" s="137" t="s">
        <v>19</v>
      </c>
      <c r="AR516" s="138" t="s">
        <v>187</v>
      </c>
      <c r="AT516" s="138" t="s">
        <v>167</v>
      </c>
      <c r="AU516" s="138" t="s">
        <v>82</v>
      </c>
      <c r="AY516" s="18" t="s">
        <v>164</v>
      </c>
      <c r="BE516" s="139">
        <f>IF(N516="základní",J516,0)</f>
        <v>0</v>
      </c>
      <c r="BF516" s="139">
        <f>IF(N516="snížená",J516,0)</f>
        <v>0</v>
      </c>
      <c r="BG516" s="139">
        <f>IF(N516="zákl. přenesená",J516,0)</f>
        <v>0</v>
      </c>
      <c r="BH516" s="139">
        <f>IF(N516="sníž. přenesená",J516,0)</f>
        <v>0</v>
      </c>
      <c r="BI516" s="139">
        <f>IF(N516="nulová",J516,0)</f>
        <v>0</v>
      </c>
      <c r="BJ516" s="18" t="s">
        <v>80</v>
      </c>
      <c r="BK516" s="139">
        <f>ROUND(I516*H516,1)</f>
        <v>0</v>
      </c>
      <c r="BL516" s="18" t="s">
        <v>187</v>
      </c>
      <c r="BM516" s="138" t="s">
        <v>844</v>
      </c>
    </row>
    <row r="517" spans="2:65" s="1" customFormat="1" ht="11.25">
      <c r="B517" s="33"/>
      <c r="D517" s="140" t="s">
        <v>175</v>
      </c>
      <c r="F517" s="141" t="s">
        <v>845</v>
      </c>
      <c r="I517" s="142"/>
      <c r="L517" s="33"/>
      <c r="M517" s="143"/>
      <c r="U517" s="54"/>
      <c r="AT517" s="18" t="s">
        <v>175</v>
      </c>
      <c r="AU517" s="18" t="s">
        <v>82</v>
      </c>
    </row>
    <row r="518" spans="2:65" s="12" customFormat="1" ht="11.25">
      <c r="B518" s="144"/>
      <c r="D518" s="145" t="s">
        <v>177</v>
      </c>
      <c r="E518" s="146" t="s">
        <v>19</v>
      </c>
      <c r="F518" s="147" t="s">
        <v>1354</v>
      </c>
      <c r="H518" s="148">
        <v>18.454000000000001</v>
      </c>
      <c r="I518" s="149"/>
      <c r="L518" s="144"/>
      <c r="M518" s="150"/>
      <c r="U518" s="151"/>
      <c r="AT518" s="146" t="s">
        <v>177</v>
      </c>
      <c r="AU518" s="146" t="s">
        <v>82</v>
      </c>
      <c r="AV518" s="12" t="s">
        <v>82</v>
      </c>
      <c r="AW518" s="12" t="s">
        <v>33</v>
      </c>
      <c r="AX518" s="12" t="s">
        <v>80</v>
      </c>
      <c r="AY518" s="146" t="s">
        <v>164</v>
      </c>
    </row>
    <row r="519" spans="2:65" s="1" customFormat="1" ht="16.5" customHeight="1">
      <c r="B519" s="33"/>
      <c r="C519" s="152" t="s">
        <v>823</v>
      </c>
      <c r="D519" s="152" t="s">
        <v>225</v>
      </c>
      <c r="E519" s="153" t="s">
        <v>847</v>
      </c>
      <c r="F519" s="154" t="s">
        <v>848</v>
      </c>
      <c r="G519" s="155" t="s">
        <v>170</v>
      </c>
      <c r="H519" s="156">
        <v>20.733000000000001</v>
      </c>
      <c r="I519" s="157"/>
      <c r="J519" s="158">
        <f>ROUND(I519*H519,1)</f>
        <v>0</v>
      </c>
      <c r="K519" s="154" t="s">
        <v>171</v>
      </c>
      <c r="L519" s="159"/>
      <c r="M519" s="160" t="s">
        <v>19</v>
      </c>
      <c r="N519" s="161" t="s">
        <v>43</v>
      </c>
      <c r="P519" s="136">
        <f>O519*H519</f>
        <v>0</v>
      </c>
      <c r="Q519" s="136">
        <v>1.3999999999999999E-4</v>
      </c>
      <c r="R519" s="136">
        <f>Q519*H519</f>
        <v>2.9026199999999999E-3</v>
      </c>
      <c r="S519" s="136">
        <v>0</v>
      </c>
      <c r="T519" s="136">
        <f>S519*H519</f>
        <v>0</v>
      </c>
      <c r="U519" s="137" t="s">
        <v>19</v>
      </c>
      <c r="AR519" s="138" t="s">
        <v>364</v>
      </c>
      <c r="AT519" s="138" t="s">
        <v>225</v>
      </c>
      <c r="AU519" s="138" t="s">
        <v>82</v>
      </c>
      <c r="AY519" s="18" t="s">
        <v>164</v>
      </c>
      <c r="BE519" s="139">
        <f>IF(N519="základní",J519,0)</f>
        <v>0</v>
      </c>
      <c r="BF519" s="139">
        <f>IF(N519="snížená",J519,0)</f>
        <v>0</v>
      </c>
      <c r="BG519" s="139">
        <f>IF(N519="zákl. přenesená",J519,0)</f>
        <v>0</v>
      </c>
      <c r="BH519" s="139">
        <f>IF(N519="sníž. přenesená",J519,0)</f>
        <v>0</v>
      </c>
      <c r="BI519" s="139">
        <f>IF(N519="nulová",J519,0)</f>
        <v>0</v>
      </c>
      <c r="BJ519" s="18" t="s">
        <v>80</v>
      </c>
      <c r="BK519" s="139">
        <f>ROUND(I519*H519,1)</f>
        <v>0</v>
      </c>
      <c r="BL519" s="18" t="s">
        <v>187</v>
      </c>
      <c r="BM519" s="138" t="s">
        <v>849</v>
      </c>
    </row>
    <row r="520" spans="2:65" s="12" customFormat="1" ht="11.25">
      <c r="B520" s="144"/>
      <c r="D520" s="145" t="s">
        <v>177</v>
      </c>
      <c r="E520" s="146" t="s">
        <v>19</v>
      </c>
      <c r="F520" s="147" t="s">
        <v>1355</v>
      </c>
      <c r="H520" s="148">
        <v>20.733000000000001</v>
      </c>
      <c r="I520" s="149"/>
      <c r="L520" s="144"/>
      <c r="M520" s="150"/>
      <c r="U520" s="151"/>
      <c r="AT520" s="146" t="s">
        <v>177</v>
      </c>
      <c r="AU520" s="146" t="s">
        <v>82</v>
      </c>
      <c r="AV520" s="12" t="s">
        <v>82</v>
      </c>
      <c r="AW520" s="12" t="s">
        <v>33</v>
      </c>
      <c r="AX520" s="12" t="s">
        <v>80</v>
      </c>
      <c r="AY520" s="146" t="s">
        <v>164</v>
      </c>
    </row>
    <row r="521" spans="2:65" s="1" customFormat="1" ht="24.2" customHeight="1">
      <c r="B521" s="33"/>
      <c r="C521" s="127" t="s">
        <v>830</v>
      </c>
      <c r="D521" s="127" t="s">
        <v>167</v>
      </c>
      <c r="E521" s="128" t="s">
        <v>852</v>
      </c>
      <c r="F521" s="129" t="s">
        <v>853</v>
      </c>
      <c r="G521" s="130" t="s">
        <v>170</v>
      </c>
      <c r="H521" s="131">
        <v>18.454000000000001</v>
      </c>
      <c r="I521" s="132"/>
      <c r="J521" s="133">
        <f>ROUND(I521*H521,1)</f>
        <v>0</v>
      </c>
      <c r="K521" s="129" t="s">
        <v>171</v>
      </c>
      <c r="L521" s="33"/>
      <c r="M521" s="134" t="s">
        <v>19</v>
      </c>
      <c r="N521" s="135" t="s">
        <v>43</v>
      </c>
      <c r="P521" s="136">
        <f>O521*H521</f>
        <v>0</v>
      </c>
      <c r="Q521" s="136">
        <v>0</v>
      </c>
      <c r="R521" s="136">
        <f>Q521*H521</f>
        <v>0</v>
      </c>
      <c r="S521" s="136">
        <v>0</v>
      </c>
      <c r="T521" s="136">
        <f>S521*H521</f>
        <v>0</v>
      </c>
      <c r="U521" s="137" t="s">
        <v>19</v>
      </c>
      <c r="AR521" s="138" t="s">
        <v>187</v>
      </c>
      <c r="AT521" s="138" t="s">
        <v>167</v>
      </c>
      <c r="AU521" s="138" t="s">
        <v>82</v>
      </c>
      <c r="AY521" s="18" t="s">
        <v>164</v>
      </c>
      <c r="BE521" s="139">
        <f>IF(N521="základní",J521,0)</f>
        <v>0</v>
      </c>
      <c r="BF521" s="139">
        <f>IF(N521="snížená",J521,0)</f>
        <v>0</v>
      </c>
      <c r="BG521" s="139">
        <f>IF(N521="zákl. přenesená",J521,0)</f>
        <v>0</v>
      </c>
      <c r="BH521" s="139">
        <f>IF(N521="sníž. přenesená",J521,0)</f>
        <v>0</v>
      </c>
      <c r="BI521" s="139">
        <f>IF(N521="nulová",J521,0)</f>
        <v>0</v>
      </c>
      <c r="BJ521" s="18" t="s">
        <v>80</v>
      </c>
      <c r="BK521" s="139">
        <f>ROUND(I521*H521,1)</f>
        <v>0</v>
      </c>
      <c r="BL521" s="18" t="s">
        <v>187</v>
      </c>
      <c r="BM521" s="138" t="s">
        <v>854</v>
      </c>
    </row>
    <row r="522" spans="2:65" s="1" customFormat="1" ht="11.25">
      <c r="B522" s="33"/>
      <c r="D522" s="140" t="s">
        <v>175</v>
      </c>
      <c r="F522" s="141" t="s">
        <v>855</v>
      </c>
      <c r="I522" s="142"/>
      <c r="L522" s="33"/>
      <c r="M522" s="143"/>
      <c r="U522" s="54"/>
      <c r="AT522" s="18" t="s">
        <v>175</v>
      </c>
      <c r="AU522" s="18" t="s">
        <v>82</v>
      </c>
    </row>
    <row r="523" spans="2:65" s="12" customFormat="1" ht="11.25">
      <c r="B523" s="144"/>
      <c r="D523" s="145" t="s">
        <v>177</v>
      </c>
      <c r="E523" s="146" t="s">
        <v>19</v>
      </c>
      <c r="F523" s="147" t="s">
        <v>1316</v>
      </c>
      <c r="H523" s="148">
        <v>13.804</v>
      </c>
      <c r="I523" s="149"/>
      <c r="L523" s="144"/>
      <c r="M523" s="150"/>
      <c r="U523" s="151"/>
      <c r="AT523" s="146" t="s">
        <v>177</v>
      </c>
      <c r="AU523" s="146" t="s">
        <v>82</v>
      </c>
      <c r="AV523" s="12" t="s">
        <v>82</v>
      </c>
      <c r="AW523" s="12" t="s">
        <v>33</v>
      </c>
      <c r="AX523" s="12" t="s">
        <v>72</v>
      </c>
      <c r="AY523" s="146" t="s">
        <v>164</v>
      </c>
    </row>
    <row r="524" spans="2:65" s="12" customFormat="1" ht="11.25">
      <c r="B524" s="144"/>
      <c r="D524" s="145" t="s">
        <v>177</v>
      </c>
      <c r="E524" s="146" t="s">
        <v>19</v>
      </c>
      <c r="F524" s="147" t="s">
        <v>1347</v>
      </c>
      <c r="H524" s="148">
        <v>1.55</v>
      </c>
      <c r="I524" s="149"/>
      <c r="L524" s="144"/>
      <c r="M524" s="150"/>
      <c r="U524" s="151"/>
      <c r="AT524" s="146" t="s">
        <v>177</v>
      </c>
      <c r="AU524" s="146" t="s">
        <v>82</v>
      </c>
      <c r="AV524" s="12" t="s">
        <v>82</v>
      </c>
      <c r="AW524" s="12" t="s">
        <v>33</v>
      </c>
      <c r="AX524" s="12" t="s">
        <v>72</v>
      </c>
      <c r="AY524" s="146" t="s">
        <v>164</v>
      </c>
    </row>
    <row r="525" spans="2:65" s="14" customFormat="1" ht="11.25">
      <c r="B525" s="169"/>
      <c r="D525" s="145" t="s">
        <v>177</v>
      </c>
      <c r="E525" s="170" t="s">
        <v>19</v>
      </c>
      <c r="F525" s="171" t="s">
        <v>1356</v>
      </c>
      <c r="H525" s="172">
        <v>15.354000000000001</v>
      </c>
      <c r="I525" s="173"/>
      <c r="L525" s="169"/>
      <c r="M525" s="174"/>
      <c r="U525" s="175"/>
      <c r="AT525" s="170" t="s">
        <v>177</v>
      </c>
      <c r="AU525" s="170" t="s">
        <v>82</v>
      </c>
      <c r="AV525" s="14" t="s">
        <v>173</v>
      </c>
      <c r="AW525" s="14" t="s">
        <v>33</v>
      </c>
      <c r="AX525" s="14" t="s">
        <v>72</v>
      </c>
      <c r="AY525" s="170" t="s">
        <v>164</v>
      </c>
    </row>
    <row r="526" spans="2:65" s="12" customFormat="1" ht="11.25">
      <c r="B526" s="144"/>
      <c r="D526" s="145" t="s">
        <v>177</v>
      </c>
      <c r="E526" s="146" t="s">
        <v>19</v>
      </c>
      <c r="F526" s="147" t="s">
        <v>1357</v>
      </c>
      <c r="H526" s="148">
        <v>3.1</v>
      </c>
      <c r="I526" s="149"/>
      <c r="L526" s="144"/>
      <c r="M526" s="150"/>
      <c r="U526" s="151"/>
      <c r="AT526" s="146" t="s">
        <v>177</v>
      </c>
      <c r="AU526" s="146" t="s">
        <v>82</v>
      </c>
      <c r="AV526" s="12" t="s">
        <v>82</v>
      </c>
      <c r="AW526" s="12" t="s">
        <v>33</v>
      </c>
      <c r="AX526" s="12" t="s">
        <v>72</v>
      </c>
      <c r="AY526" s="146" t="s">
        <v>164</v>
      </c>
    </row>
    <row r="527" spans="2:65" s="14" customFormat="1" ht="11.25">
      <c r="B527" s="169"/>
      <c r="D527" s="145" t="s">
        <v>177</v>
      </c>
      <c r="E527" s="170" t="s">
        <v>19</v>
      </c>
      <c r="F527" s="171" t="s">
        <v>1358</v>
      </c>
      <c r="H527" s="172">
        <v>3.1</v>
      </c>
      <c r="I527" s="173"/>
      <c r="L527" s="169"/>
      <c r="M527" s="174"/>
      <c r="U527" s="175"/>
      <c r="AT527" s="170" t="s">
        <v>177</v>
      </c>
      <c r="AU527" s="170" t="s">
        <v>82</v>
      </c>
      <c r="AV527" s="14" t="s">
        <v>173</v>
      </c>
      <c r="AW527" s="14" t="s">
        <v>33</v>
      </c>
      <c r="AX527" s="14" t="s">
        <v>72</v>
      </c>
      <c r="AY527" s="170" t="s">
        <v>164</v>
      </c>
    </row>
    <row r="528" spans="2:65" s="13" customFormat="1" ht="11.25">
      <c r="B528" s="162"/>
      <c r="D528" s="145" t="s">
        <v>177</v>
      </c>
      <c r="E528" s="163" t="s">
        <v>19</v>
      </c>
      <c r="F528" s="164" t="s">
        <v>241</v>
      </c>
      <c r="H528" s="165">
        <v>18.454000000000001</v>
      </c>
      <c r="I528" s="166"/>
      <c r="L528" s="162"/>
      <c r="M528" s="167"/>
      <c r="U528" s="168"/>
      <c r="AT528" s="163" t="s">
        <v>177</v>
      </c>
      <c r="AU528" s="163" t="s">
        <v>82</v>
      </c>
      <c r="AV528" s="13" t="s">
        <v>172</v>
      </c>
      <c r="AW528" s="13" t="s">
        <v>33</v>
      </c>
      <c r="AX528" s="13" t="s">
        <v>80</v>
      </c>
      <c r="AY528" s="163" t="s">
        <v>164</v>
      </c>
    </row>
    <row r="529" spans="2:65" s="1" customFormat="1" ht="16.5" customHeight="1">
      <c r="B529" s="33"/>
      <c r="C529" s="152" t="s">
        <v>836</v>
      </c>
      <c r="D529" s="152" t="s">
        <v>225</v>
      </c>
      <c r="E529" s="153" t="s">
        <v>857</v>
      </c>
      <c r="F529" s="154" t="s">
        <v>858</v>
      </c>
      <c r="G529" s="155" t="s">
        <v>170</v>
      </c>
      <c r="H529" s="156">
        <v>18.823</v>
      </c>
      <c r="I529" s="157"/>
      <c r="J529" s="158">
        <f>ROUND(I529*H529,1)</f>
        <v>0</v>
      </c>
      <c r="K529" s="154" t="s">
        <v>171</v>
      </c>
      <c r="L529" s="159"/>
      <c r="M529" s="160" t="s">
        <v>19</v>
      </c>
      <c r="N529" s="161" t="s">
        <v>43</v>
      </c>
      <c r="P529" s="136">
        <f>O529*H529</f>
        <v>0</v>
      </c>
      <c r="Q529" s="136">
        <v>1.4E-3</v>
      </c>
      <c r="R529" s="136">
        <f>Q529*H529</f>
        <v>2.6352199999999999E-2</v>
      </c>
      <c r="S529" s="136">
        <v>0</v>
      </c>
      <c r="T529" s="136">
        <f>S529*H529</f>
        <v>0</v>
      </c>
      <c r="U529" s="137" t="s">
        <v>19</v>
      </c>
      <c r="AR529" s="138" t="s">
        <v>364</v>
      </c>
      <c r="AT529" s="138" t="s">
        <v>225</v>
      </c>
      <c r="AU529" s="138" t="s">
        <v>82</v>
      </c>
      <c r="AY529" s="18" t="s">
        <v>164</v>
      </c>
      <c r="BE529" s="139">
        <f>IF(N529="základní",J529,0)</f>
        <v>0</v>
      </c>
      <c r="BF529" s="139">
        <f>IF(N529="snížená",J529,0)</f>
        <v>0</v>
      </c>
      <c r="BG529" s="139">
        <f>IF(N529="zákl. přenesená",J529,0)</f>
        <v>0</v>
      </c>
      <c r="BH529" s="139">
        <f>IF(N529="sníž. přenesená",J529,0)</f>
        <v>0</v>
      </c>
      <c r="BI529" s="139">
        <f>IF(N529="nulová",J529,0)</f>
        <v>0</v>
      </c>
      <c r="BJ529" s="18" t="s">
        <v>80</v>
      </c>
      <c r="BK529" s="139">
        <f>ROUND(I529*H529,1)</f>
        <v>0</v>
      </c>
      <c r="BL529" s="18" t="s">
        <v>187</v>
      </c>
      <c r="BM529" s="138" t="s">
        <v>859</v>
      </c>
    </row>
    <row r="530" spans="2:65" s="12" customFormat="1" ht="11.25">
      <c r="B530" s="144"/>
      <c r="D530" s="145" t="s">
        <v>177</v>
      </c>
      <c r="E530" s="146" t="s">
        <v>19</v>
      </c>
      <c r="F530" s="147" t="s">
        <v>1359</v>
      </c>
      <c r="H530" s="148">
        <v>18.823</v>
      </c>
      <c r="I530" s="149"/>
      <c r="L530" s="144"/>
      <c r="M530" s="150"/>
      <c r="U530" s="151"/>
      <c r="AT530" s="146" t="s">
        <v>177</v>
      </c>
      <c r="AU530" s="146" t="s">
        <v>82</v>
      </c>
      <c r="AV530" s="12" t="s">
        <v>82</v>
      </c>
      <c r="AW530" s="12" t="s">
        <v>33</v>
      </c>
      <c r="AX530" s="12" t="s">
        <v>80</v>
      </c>
      <c r="AY530" s="146" t="s">
        <v>164</v>
      </c>
    </row>
    <row r="531" spans="2:65" s="1" customFormat="1" ht="37.9" customHeight="1">
      <c r="B531" s="33"/>
      <c r="C531" s="127" t="s">
        <v>841</v>
      </c>
      <c r="D531" s="127" t="s">
        <v>167</v>
      </c>
      <c r="E531" s="128" t="s">
        <v>862</v>
      </c>
      <c r="F531" s="129" t="s">
        <v>863</v>
      </c>
      <c r="G531" s="130" t="s">
        <v>200</v>
      </c>
      <c r="H531" s="131">
        <v>0.255</v>
      </c>
      <c r="I531" s="132"/>
      <c r="J531" s="133">
        <f>ROUND(I531*H531,1)</f>
        <v>0</v>
      </c>
      <c r="K531" s="129" t="s">
        <v>171</v>
      </c>
      <c r="L531" s="33"/>
      <c r="M531" s="134" t="s">
        <v>19</v>
      </c>
      <c r="N531" s="135" t="s">
        <v>43</v>
      </c>
      <c r="P531" s="136">
        <f>O531*H531</f>
        <v>0</v>
      </c>
      <c r="Q531" s="136">
        <v>0</v>
      </c>
      <c r="R531" s="136">
        <f>Q531*H531</f>
        <v>0</v>
      </c>
      <c r="S531" s="136">
        <v>0</v>
      </c>
      <c r="T531" s="136">
        <f>S531*H531</f>
        <v>0</v>
      </c>
      <c r="U531" s="137" t="s">
        <v>19</v>
      </c>
      <c r="AR531" s="138" t="s">
        <v>187</v>
      </c>
      <c r="AT531" s="138" t="s">
        <v>167</v>
      </c>
      <c r="AU531" s="138" t="s">
        <v>82</v>
      </c>
      <c r="AY531" s="18" t="s">
        <v>164</v>
      </c>
      <c r="BE531" s="139">
        <f>IF(N531="základní",J531,0)</f>
        <v>0</v>
      </c>
      <c r="BF531" s="139">
        <f>IF(N531="snížená",J531,0)</f>
        <v>0</v>
      </c>
      <c r="BG531" s="139">
        <f>IF(N531="zákl. přenesená",J531,0)</f>
        <v>0</v>
      </c>
      <c r="BH531" s="139">
        <f>IF(N531="sníž. přenesená",J531,0)</f>
        <v>0</v>
      </c>
      <c r="BI531" s="139">
        <f>IF(N531="nulová",J531,0)</f>
        <v>0</v>
      </c>
      <c r="BJ531" s="18" t="s">
        <v>80</v>
      </c>
      <c r="BK531" s="139">
        <f>ROUND(I531*H531,1)</f>
        <v>0</v>
      </c>
      <c r="BL531" s="18" t="s">
        <v>187</v>
      </c>
      <c r="BM531" s="138" t="s">
        <v>864</v>
      </c>
    </row>
    <row r="532" spans="2:65" s="1" customFormat="1" ht="11.25">
      <c r="B532" s="33"/>
      <c r="D532" s="140" t="s">
        <v>175</v>
      </c>
      <c r="F532" s="141" t="s">
        <v>865</v>
      </c>
      <c r="I532" s="142"/>
      <c r="L532" s="33"/>
      <c r="M532" s="143"/>
      <c r="U532" s="54"/>
      <c r="AT532" s="18" t="s">
        <v>175</v>
      </c>
      <c r="AU532" s="18" t="s">
        <v>82</v>
      </c>
    </row>
    <row r="533" spans="2:65" s="11" customFormat="1" ht="22.9" customHeight="1">
      <c r="B533" s="115"/>
      <c r="D533" s="116" t="s">
        <v>71</v>
      </c>
      <c r="E533" s="125" t="s">
        <v>866</v>
      </c>
      <c r="F533" s="125" t="s">
        <v>867</v>
      </c>
      <c r="I533" s="118"/>
      <c r="J533" s="126">
        <f>BK533</f>
        <v>0</v>
      </c>
      <c r="L533" s="115"/>
      <c r="M533" s="120"/>
      <c r="P533" s="121">
        <f>SUM(P534:P551)</f>
        <v>0</v>
      </c>
      <c r="R533" s="121">
        <f>SUM(R534:R551)</f>
        <v>4.1277000000000001E-2</v>
      </c>
      <c r="T533" s="121">
        <f>SUM(T534:T551)</f>
        <v>0</v>
      </c>
      <c r="U533" s="122"/>
      <c r="AR533" s="116" t="s">
        <v>82</v>
      </c>
      <c r="AT533" s="123" t="s">
        <v>71</v>
      </c>
      <c r="AU533" s="123" t="s">
        <v>80</v>
      </c>
      <c r="AY533" s="116" t="s">
        <v>164</v>
      </c>
      <c r="BK533" s="124">
        <f>SUM(BK534:BK551)</f>
        <v>0</v>
      </c>
    </row>
    <row r="534" spans="2:65" s="1" customFormat="1" ht="21.75" customHeight="1">
      <c r="B534" s="33"/>
      <c r="C534" s="127" t="s">
        <v>846</v>
      </c>
      <c r="D534" s="127" t="s">
        <v>167</v>
      </c>
      <c r="E534" s="128" t="s">
        <v>869</v>
      </c>
      <c r="F534" s="129" t="s">
        <v>870</v>
      </c>
      <c r="G534" s="130" t="s">
        <v>314</v>
      </c>
      <c r="H534" s="131">
        <v>5.5</v>
      </c>
      <c r="I534" s="132"/>
      <c r="J534" s="133">
        <f>ROUND(I534*H534,1)</f>
        <v>0</v>
      </c>
      <c r="K534" s="129" t="s">
        <v>171</v>
      </c>
      <c r="L534" s="33"/>
      <c r="M534" s="134" t="s">
        <v>19</v>
      </c>
      <c r="N534" s="135" t="s">
        <v>43</v>
      </c>
      <c r="P534" s="136">
        <f>O534*H534</f>
        <v>0</v>
      </c>
      <c r="Q534" s="136">
        <v>1.48E-3</v>
      </c>
      <c r="R534" s="136">
        <f>Q534*H534</f>
        <v>8.1399999999999997E-3</v>
      </c>
      <c r="S534" s="136">
        <v>0</v>
      </c>
      <c r="T534" s="136">
        <f>S534*H534</f>
        <v>0</v>
      </c>
      <c r="U534" s="137" t="s">
        <v>19</v>
      </c>
      <c r="AR534" s="138" t="s">
        <v>187</v>
      </c>
      <c r="AT534" s="138" t="s">
        <v>167</v>
      </c>
      <c r="AU534" s="138" t="s">
        <v>82</v>
      </c>
      <c r="AY534" s="18" t="s">
        <v>164</v>
      </c>
      <c r="BE534" s="139">
        <f>IF(N534="základní",J534,0)</f>
        <v>0</v>
      </c>
      <c r="BF534" s="139">
        <f>IF(N534="snížená",J534,0)</f>
        <v>0</v>
      </c>
      <c r="BG534" s="139">
        <f>IF(N534="zákl. přenesená",J534,0)</f>
        <v>0</v>
      </c>
      <c r="BH534" s="139">
        <f>IF(N534="sníž. přenesená",J534,0)</f>
        <v>0</v>
      </c>
      <c r="BI534" s="139">
        <f>IF(N534="nulová",J534,0)</f>
        <v>0</v>
      </c>
      <c r="BJ534" s="18" t="s">
        <v>80</v>
      </c>
      <c r="BK534" s="139">
        <f>ROUND(I534*H534,1)</f>
        <v>0</v>
      </c>
      <c r="BL534" s="18" t="s">
        <v>187</v>
      </c>
      <c r="BM534" s="138" t="s">
        <v>871</v>
      </c>
    </row>
    <row r="535" spans="2:65" s="1" customFormat="1" ht="11.25">
      <c r="B535" s="33"/>
      <c r="D535" s="140" t="s">
        <v>175</v>
      </c>
      <c r="F535" s="141" t="s">
        <v>872</v>
      </c>
      <c r="I535" s="142"/>
      <c r="L535" s="33"/>
      <c r="M535" s="143"/>
      <c r="U535" s="54"/>
      <c r="AT535" s="18" t="s">
        <v>175</v>
      </c>
      <c r="AU535" s="18" t="s">
        <v>82</v>
      </c>
    </row>
    <row r="536" spans="2:65" s="12" customFormat="1" ht="11.25">
      <c r="B536" s="144"/>
      <c r="D536" s="145" t="s">
        <v>177</v>
      </c>
      <c r="E536" s="146" t="s">
        <v>19</v>
      </c>
      <c r="F536" s="147" t="s">
        <v>1360</v>
      </c>
      <c r="H536" s="148">
        <v>5.5</v>
      </c>
      <c r="I536" s="149"/>
      <c r="L536" s="144"/>
      <c r="M536" s="150"/>
      <c r="U536" s="151"/>
      <c r="AT536" s="146" t="s">
        <v>177</v>
      </c>
      <c r="AU536" s="146" t="s">
        <v>82</v>
      </c>
      <c r="AV536" s="12" t="s">
        <v>82</v>
      </c>
      <c r="AW536" s="12" t="s">
        <v>33</v>
      </c>
      <c r="AX536" s="12" t="s">
        <v>80</v>
      </c>
      <c r="AY536" s="146" t="s">
        <v>164</v>
      </c>
    </row>
    <row r="537" spans="2:65" s="1" customFormat="1" ht="24.2" customHeight="1">
      <c r="B537" s="33"/>
      <c r="C537" s="127" t="s">
        <v>851</v>
      </c>
      <c r="D537" s="127" t="s">
        <v>167</v>
      </c>
      <c r="E537" s="128" t="s">
        <v>874</v>
      </c>
      <c r="F537" s="129" t="s">
        <v>875</v>
      </c>
      <c r="G537" s="130" t="s">
        <v>314</v>
      </c>
      <c r="H537" s="131">
        <v>4.3499999999999996</v>
      </c>
      <c r="I537" s="132"/>
      <c r="J537" s="133">
        <f>ROUND(I537*H537,1)</f>
        <v>0</v>
      </c>
      <c r="K537" s="129" t="s">
        <v>171</v>
      </c>
      <c r="L537" s="33"/>
      <c r="M537" s="134" t="s">
        <v>19</v>
      </c>
      <c r="N537" s="135" t="s">
        <v>43</v>
      </c>
      <c r="P537" s="136">
        <f>O537*H537</f>
        <v>0</v>
      </c>
      <c r="Q537" s="136">
        <v>1.98E-3</v>
      </c>
      <c r="R537" s="136">
        <f>Q537*H537</f>
        <v>8.6129999999999991E-3</v>
      </c>
      <c r="S537" s="136">
        <v>0</v>
      </c>
      <c r="T537" s="136">
        <f>S537*H537</f>
        <v>0</v>
      </c>
      <c r="U537" s="137" t="s">
        <v>19</v>
      </c>
      <c r="AR537" s="138" t="s">
        <v>187</v>
      </c>
      <c r="AT537" s="138" t="s">
        <v>167</v>
      </c>
      <c r="AU537" s="138" t="s">
        <v>82</v>
      </c>
      <c r="AY537" s="18" t="s">
        <v>164</v>
      </c>
      <c r="BE537" s="139">
        <f>IF(N537="základní",J537,0)</f>
        <v>0</v>
      </c>
      <c r="BF537" s="139">
        <f>IF(N537="snížená",J537,0)</f>
        <v>0</v>
      </c>
      <c r="BG537" s="139">
        <f>IF(N537="zákl. přenesená",J537,0)</f>
        <v>0</v>
      </c>
      <c r="BH537" s="139">
        <f>IF(N537="sníž. přenesená",J537,0)</f>
        <v>0</v>
      </c>
      <c r="BI537" s="139">
        <f>IF(N537="nulová",J537,0)</f>
        <v>0</v>
      </c>
      <c r="BJ537" s="18" t="s">
        <v>80</v>
      </c>
      <c r="BK537" s="139">
        <f>ROUND(I537*H537,1)</f>
        <v>0</v>
      </c>
      <c r="BL537" s="18" t="s">
        <v>187</v>
      </c>
      <c r="BM537" s="138" t="s">
        <v>876</v>
      </c>
    </row>
    <row r="538" spans="2:65" s="1" customFormat="1" ht="11.25">
      <c r="B538" s="33"/>
      <c r="D538" s="140" t="s">
        <v>175</v>
      </c>
      <c r="F538" s="141" t="s">
        <v>877</v>
      </c>
      <c r="I538" s="142"/>
      <c r="L538" s="33"/>
      <c r="M538" s="143"/>
      <c r="U538" s="54"/>
      <c r="AT538" s="18" t="s">
        <v>175</v>
      </c>
      <c r="AU538" s="18" t="s">
        <v>82</v>
      </c>
    </row>
    <row r="539" spans="2:65" s="1" customFormat="1" ht="24.2" customHeight="1">
      <c r="B539" s="33"/>
      <c r="C539" s="127" t="s">
        <v>856</v>
      </c>
      <c r="D539" s="127" t="s">
        <v>167</v>
      </c>
      <c r="E539" s="128" t="s">
        <v>879</v>
      </c>
      <c r="F539" s="129" t="s">
        <v>880</v>
      </c>
      <c r="G539" s="130" t="s">
        <v>314</v>
      </c>
      <c r="H539" s="131">
        <v>1.6</v>
      </c>
      <c r="I539" s="132"/>
      <c r="J539" s="133">
        <f>ROUND(I539*H539,1)</f>
        <v>0</v>
      </c>
      <c r="K539" s="129" t="s">
        <v>171</v>
      </c>
      <c r="L539" s="33"/>
      <c r="M539" s="134" t="s">
        <v>19</v>
      </c>
      <c r="N539" s="135" t="s">
        <v>43</v>
      </c>
      <c r="P539" s="136">
        <f>O539*H539</f>
        <v>0</v>
      </c>
      <c r="Q539" s="136">
        <v>9.7999999999999997E-4</v>
      </c>
      <c r="R539" s="136">
        <f>Q539*H539</f>
        <v>1.5679999999999999E-3</v>
      </c>
      <c r="S539" s="136">
        <v>0</v>
      </c>
      <c r="T539" s="136">
        <f>S539*H539</f>
        <v>0</v>
      </c>
      <c r="U539" s="137" t="s">
        <v>19</v>
      </c>
      <c r="AR539" s="138" t="s">
        <v>187</v>
      </c>
      <c r="AT539" s="138" t="s">
        <v>167</v>
      </c>
      <c r="AU539" s="138" t="s">
        <v>82</v>
      </c>
      <c r="AY539" s="18" t="s">
        <v>164</v>
      </c>
      <c r="BE539" s="139">
        <f>IF(N539="základní",J539,0)</f>
        <v>0</v>
      </c>
      <c r="BF539" s="139">
        <f>IF(N539="snížená",J539,0)</f>
        <v>0</v>
      </c>
      <c r="BG539" s="139">
        <f>IF(N539="zákl. přenesená",J539,0)</f>
        <v>0</v>
      </c>
      <c r="BH539" s="139">
        <f>IF(N539="sníž. přenesená",J539,0)</f>
        <v>0</v>
      </c>
      <c r="BI539" s="139">
        <f>IF(N539="nulová",J539,0)</f>
        <v>0</v>
      </c>
      <c r="BJ539" s="18" t="s">
        <v>80</v>
      </c>
      <c r="BK539" s="139">
        <f>ROUND(I539*H539,1)</f>
        <v>0</v>
      </c>
      <c r="BL539" s="18" t="s">
        <v>187</v>
      </c>
      <c r="BM539" s="138" t="s">
        <v>881</v>
      </c>
    </row>
    <row r="540" spans="2:65" s="1" customFormat="1" ht="11.25">
      <c r="B540" s="33"/>
      <c r="D540" s="140" t="s">
        <v>175</v>
      </c>
      <c r="F540" s="141" t="s">
        <v>882</v>
      </c>
      <c r="I540" s="142"/>
      <c r="L540" s="33"/>
      <c r="M540" s="143"/>
      <c r="U540" s="54"/>
      <c r="AT540" s="18" t="s">
        <v>175</v>
      </c>
      <c r="AU540" s="18" t="s">
        <v>82</v>
      </c>
    </row>
    <row r="541" spans="2:65" s="12" customFormat="1" ht="11.25">
      <c r="B541" s="144"/>
      <c r="D541" s="145" t="s">
        <v>177</v>
      </c>
      <c r="E541" s="146" t="s">
        <v>19</v>
      </c>
      <c r="F541" s="147" t="s">
        <v>1310</v>
      </c>
      <c r="H541" s="148">
        <v>1.6</v>
      </c>
      <c r="I541" s="149"/>
      <c r="L541" s="144"/>
      <c r="M541" s="150"/>
      <c r="U541" s="151"/>
      <c r="AT541" s="146" t="s">
        <v>177</v>
      </c>
      <c r="AU541" s="146" t="s">
        <v>82</v>
      </c>
      <c r="AV541" s="12" t="s">
        <v>82</v>
      </c>
      <c r="AW541" s="12" t="s">
        <v>33</v>
      </c>
      <c r="AX541" s="12" t="s">
        <v>80</v>
      </c>
      <c r="AY541" s="146" t="s">
        <v>164</v>
      </c>
    </row>
    <row r="542" spans="2:65" s="1" customFormat="1" ht="16.5" customHeight="1">
      <c r="B542" s="33"/>
      <c r="C542" s="127" t="s">
        <v>861</v>
      </c>
      <c r="D542" s="127" t="s">
        <v>167</v>
      </c>
      <c r="E542" s="128" t="s">
        <v>884</v>
      </c>
      <c r="F542" s="129" t="s">
        <v>885</v>
      </c>
      <c r="G542" s="130" t="s">
        <v>314</v>
      </c>
      <c r="H542" s="131">
        <v>4.3499999999999996</v>
      </c>
      <c r="I542" s="132"/>
      <c r="J542" s="133">
        <f>ROUND(I542*H542,1)</f>
        <v>0</v>
      </c>
      <c r="K542" s="129" t="s">
        <v>171</v>
      </c>
      <c r="L542" s="33"/>
      <c r="M542" s="134" t="s">
        <v>19</v>
      </c>
      <c r="N542" s="135" t="s">
        <v>43</v>
      </c>
      <c r="P542" s="136">
        <f>O542*H542</f>
        <v>0</v>
      </c>
      <c r="Q542" s="136">
        <v>2.8600000000000001E-3</v>
      </c>
      <c r="R542" s="136">
        <f>Q542*H542</f>
        <v>1.2440999999999999E-2</v>
      </c>
      <c r="S542" s="136">
        <v>0</v>
      </c>
      <c r="T542" s="136">
        <f>S542*H542</f>
        <v>0</v>
      </c>
      <c r="U542" s="137" t="s">
        <v>19</v>
      </c>
      <c r="AR542" s="138" t="s">
        <v>187</v>
      </c>
      <c r="AT542" s="138" t="s">
        <v>167</v>
      </c>
      <c r="AU542" s="138" t="s">
        <v>82</v>
      </c>
      <c r="AY542" s="18" t="s">
        <v>164</v>
      </c>
      <c r="BE542" s="139">
        <f>IF(N542="základní",J542,0)</f>
        <v>0</v>
      </c>
      <c r="BF542" s="139">
        <f>IF(N542="snížená",J542,0)</f>
        <v>0</v>
      </c>
      <c r="BG542" s="139">
        <f>IF(N542="zákl. přenesená",J542,0)</f>
        <v>0</v>
      </c>
      <c r="BH542" s="139">
        <f>IF(N542="sníž. přenesená",J542,0)</f>
        <v>0</v>
      </c>
      <c r="BI542" s="139">
        <f>IF(N542="nulová",J542,0)</f>
        <v>0</v>
      </c>
      <c r="BJ542" s="18" t="s">
        <v>80</v>
      </c>
      <c r="BK542" s="139">
        <f>ROUND(I542*H542,1)</f>
        <v>0</v>
      </c>
      <c r="BL542" s="18" t="s">
        <v>187</v>
      </c>
      <c r="BM542" s="138" t="s">
        <v>886</v>
      </c>
    </row>
    <row r="543" spans="2:65" s="1" customFormat="1" ht="11.25">
      <c r="B543" s="33"/>
      <c r="D543" s="140" t="s">
        <v>175</v>
      </c>
      <c r="F543" s="141" t="s">
        <v>887</v>
      </c>
      <c r="I543" s="142"/>
      <c r="L543" s="33"/>
      <c r="M543" s="143"/>
      <c r="U543" s="54"/>
      <c r="AT543" s="18" t="s">
        <v>175</v>
      </c>
      <c r="AU543" s="18" t="s">
        <v>82</v>
      </c>
    </row>
    <row r="544" spans="2:65" s="1" customFormat="1" ht="24.2" customHeight="1">
      <c r="B544" s="33"/>
      <c r="C544" s="127" t="s">
        <v>868</v>
      </c>
      <c r="D544" s="127" t="s">
        <v>167</v>
      </c>
      <c r="E544" s="128" t="s">
        <v>889</v>
      </c>
      <c r="F544" s="129" t="s">
        <v>890</v>
      </c>
      <c r="G544" s="130" t="s">
        <v>335</v>
      </c>
      <c r="H544" s="131">
        <v>1</v>
      </c>
      <c r="I544" s="132"/>
      <c r="J544" s="133">
        <f>ROUND(I544*H544,1)</f>
        <v>0</v>
      </c>
      <c r="K544" s="129" t="s">
        <v>171</v>
      </c>
      <c r="L544" s="33"/>
      <c r="M544" s="134" t="s">
        <v>19</v>
      </c>
      <c r="N544" s="135" t="s">
        <v>43</v>
      </c>
      <c r="P544" s="136">
        <f>O544*H544</f>
        <v>0</v>
      </c>
      <c r="Q544" s="136">
        <v>4.8000000000000001E-4</v>
      </c>
      <c r="R544" s="136">
        <f>Q544*H544</f>
        <v>4.8000000000000001E-4</v>
      </c>
      <c r="S544" s="136">
        <v>0</v>
      </c>
      <c r="T544" s="136">
        <f>S544*H544</f>
        <v>0</v>
      </c>
      <c r="U544" s="137" t="s">
        <v>19</v>
      </c>
      <c r="AR544" s="138" t="s">
        <v>187</v>
      </c>
      <c r="AT544" s="138" t="s">
        <v>167</v>
      </c>
      <c r="AU544" s="138" t="s">
        <v>82</v>
      </c>
      <c r="AY544" s="18" t="s">
        <v>164</v>
      </c>
      <c r="BE544" s="139">
        <f>IF(N544="základní",J544,0)</f>
        <v>0</v>
      </c>
      <c r="BF544" s="139">
        <f>IF(N544="snížená",J544,0)</f>
        <v>0</v>
      </c>
      <c r="BG544" s="139">
        <f>IF(N544="zákl. přenesená",J544,0)</f>
        <v>0</v>
      </c>
      <c r="BH544" s="139">
        <f>IF(N544="sníž. přenesená",J544,0)</f>
        <v>0</v>
      </c>
      <c r="BI544" s="139">
        <f>IF(N544="nulová",J544,0)</f>
        <v>0</v>
      </c>
      <c r="BJ544" s="18" t="s">
        <v>80</v>
      </c>
      <c r="BK544" s="139">
        <f>ROUND(I544*H544,1)</f>
        <v>0</v>
      </c>
      <c r="BL544" s="18" t="s">
        <v>187</v>
      </c>
      <c r="BM544" s="138" t="s">
        <v>891</v>
      </c>
    </row>
    <row r="545" spans="2:65" s="1" customFormat="1" ht="11.25">
      <c r="B545" s="33"/>
      <c r="D545" s="140" t="s">
        <v>175</v>
      </c>
      <c r="F545" s="141" t="s">
        <v>892</v>
      </c>
      <c r="I545" s="142"/>
      <c r="L545" s="33"/>
      <c r="M545" s="143"/>
      <c r="U545" s="54"/>
      <c r="AT545" s="18" t="s">
        <v>175</v>
      </c>
      <c r="AU545" s="18" t="s">
        <v>82</v>
      </c>
    </row>
    <row r="546" spans="2:65" s="1" customFormat="1" ht="21.75" customHeight="1">
      <c r="B546" s="33"/>
      <c r="C546" s="127" t="s">
        <v>873</v>
      </c>
      <c r="D546" s="127" t="s">
        <v>167</v>
      </c>
      <c r="E546" s="128" t="s">
        <v>894</v>
      </c>
      <c r="F546" s="129" t="s">
        <v>895</v>
      </c>
      <c r="G546" s="130" t="s">
        <v>314</v>
      </c>
      <c r="H546" s="131">
        <v>4.5</v>
      </c>
      <c r="I546" s="132"/>
      <c r="J546" s="133">
        <f>ROUND(I546*H546,1)</f>
        <v>0</v>
      </c>
      <c r="K546" s="129" t="s">
        <v>171</v>
      </c>
      <c r="L546" s="33"/>
      <c r="M546" s="134" t="s">
        <v>19</v>
      </c>
      <c r="N546" s="135" t="s">
        <v>43</v>
      </c>
      <c r="P546" s="136">
        <f>O546*H546</f>
        <v>0</v>
      </c>
      <c r="Q546" s="136">
        <v>2.2300000000000002E-3</v>
      </c>
      <c r="R546" s="136">
        <f>Q546*H546</f>
        <v>1.0035000000000001E-2</v>
      </c>
      <c r="S546" s="136">
        <v>0</v>
      </c>
      <c r="T546" s="136">
        <f>S546*H546</f>
        <v>0</v>
      </c>
      <c r="U546" s="137" t="s">
        <v>19</v>
      </c>
      <c r="AR546" s="138" t="s">
        <v>187</v>
      </c>
      <c r="AT546" s="138" t="s">
        <v>167</v>
      </c>
      <c r="AU546" s="138" t="s">
        <v>82</v>
      </c>
      <c r="AY546" s="18" t="s">
        <v>164</v>
      </c>
      <c r="BE546" s="139">
        <f>IF(N546="základní",J546,0)</f>
        <v>0</v>
      </c>
      <c r="BF546" s="139">
        <f>IF(N546="snížená",J546,0)</f>
        <v>0</v>
      </c>
      <c r="BG546" s="139">
        <f>IF(N546="zákl. přenesená",J546,0)</f>
        <v>0</v>
      </c>
      <c r="BH546" s="139">
        <f>IF(N546="sníž. přenesená",J546,0)</f>
        <v>0</v>
      </c>
      <c r="BI546" s="139">
        <f>IF(N546="nulová",J546,0)</f>
        <v>0</v>
      </c>
      <c r="BJ546" s="18" t="s">
        <v>80</v>
      </c>
      <c r="BK546" s="139">
        <f>ROUND(I546*H546,1)</f>
        <v>0</v>
      </c>
      <c r="BL546" s="18" t="s">
        <v>187</v>
      </c>
      <c r="BM546" s="138" t="s">
        <v>896</v>
      </c>
    </row>
    <row r="547" spans="2:65" s="1" customFormat="1" ht="11.25">
      <c r="B547" s="33"/>
      <c r="D547" s="140" t="s">
        <v>175</v>
      </c>
      <c r="F547" s="141" t="s">
        <v>897</v>
      </c>
      <c r="I547" s="142"/>
      <c r="L547" s="33"/>
      <c r="M547" s="143"/>
      <c r="U547" s="54"/>
      <c r="AT547" s="18" t="s">
        <v>175</v>
      </c>
      <c r="AU547" s="18" t="s">
        <v>82</v>
      </c>
    </row>
    <row r="548" spans="2:65" s="1" customFormat="1" ht="16.5" customHeight="1">
      <c r="B548" s="33"/>
      <c r="C548" s="127" t="s">
        <v>878</v>
      </c>
      <c r="D548" s="127" t="s">
        <v>167</v>
      </c>
      <c r="E548" s="128" t="s">
        <v>899</v>
      </c>
      <c r="F548" s="129" t="s">
        <v>900</v>
      </c>
      <c r="G548" s="130" t="s">
        <v>335</v>
      </c>
      <c r="H548" s="131">
        <v>1</v>
      </c>
      <c r="I548" s="132"/>
      <c r="J548" s="133">
        <f>ROUND(I548*H548,1)</f>
        <v>0</v>
      </c>
      <c r="K548" s="129" t="s">
        <v>171</v>
      </c>
      <c r="L548" s="33"/>
      <c r="M548" s="134" t="s">
        <v>19</v>
      </c>
      <c r="N548" s="135" t="s">
        <v>43</v>
      </c>
      <c r="P548" s="136">
        <f>O548*H548</f>
        <v>0</v>
      </c>
      <c r="Q548" s="136">
        <v>0</v>
      </c>
      <c r="R548" s="136">
        <f>Q548*H548</f>
        <v>0</v>
      </c>
      <c r="S548" s="136">
        <v>0</v>
      </c>
      <c r="T548" s="136">
        <f>S548*H548</f>
        <v>0</v>
      </c>
      <c r="U548" s="137" t="s">
        <v>19</v>
      </c>
      <c r="AR548" s="138" t="s">
        <v>187</v>
      </c>
      <c r="AT548" s="138" t="s">
        <v>167</v>
      </c>
      <c r="AU548" s="138" t="s">
        <v>82</v>
      </c>
      <c r="AY548" s="18" t="s">
        <v>164</v>
      </c>
      <c r="BE548" s="139">
        <f>IF(N548="základní",J548,0)</f>
        <v>0</v>
      </c>
      <c r="BF548" s="139">
        <f>IF(N548="snížená",J548,0)</f>
        <v>0</v>
      </c>
      <c r="BG548" s="139">
        <f>IF(N548="zákl. přenesená",J548,0)</f>
        <v>0</v>
      </c>
      <c r="BH548" s="139">
        <f>IF(N548="sníž. přenesená",J548,0)</f>
        <v>0</v>
      </c>
      <c r="BI548" s="139">
        <f>IF(N548="nulová",J548,0)</f>
        <v>0</v>
      </c>
      <c r="BJ548" s="18" t="s">
        <v>80</v>
      </c>
      <c r="BK548" s="139">
        <f>ROUND(I548*H548,1)</f>
        <v>0</v>
      </c>
      <c r="BL548" s="18" t="s">
        <v>187</v>
      </c>
      <c r="BM548" s="138" t="s">
        <v>1361</v>
      </c>
    </row>
    <row r="549" spans="2:65" s="1" customFormat="1" ht="11.25">
      <c r="B549" s="33"/>
      <c r="D549" s="140" t="s">
        <v>175</v>
      </c>
      <c r="F549" s="141" t="s">
        <v>902</v>
      </c>
      <c r="I549" s="142"/>
      <c r="L549" s="33"/>
      <c r="M549" s="143"/>
      <c r="U549" s="54"/>
      <c r="AT549" s="18" t="s">
        <v>175</v>
      </c>
      <c r="AU549" s="18" t="s">
        <v>82</v>
      </c>
    </row>
    <row r="550" spans="2:65" s="1" customFormat="1" ht="33" customHeight="1">
      <c r="B550" s="33"/>
      <c r="C550" s="127" t="s">
        <v>883</v>
      </c>
      <c r="D550" s="127" t="s">
        <v>167</v>
      </c>
      <c r="E550" s="128" t="s">
        <v>904</v>
      </c>
      <c r="F550" s="129" t="s">
        <v>905</v>
      </c>
      <c r="G550" s="130" t="s">
        <v>200</v>
      </c>
      <c r="H550" s="131">
        <v>4.1000000000000002E-2</v>
      </c>
      <c r="I550" s="132"/>
      <c r="J550" s="133">
        <f>ROUND(I550*H550,1)</f>
        <v>0</v>
      </c>
      <c r="K550" s="129" t="s">
        <v>171</v>
      </c>
      <c r="L550" s="33"/>
      <c r="M550" s="134" t="s">
        <v>19</v>
      </c>
      <c r="N550" s="135" t="s">
        <v>43</v>
      </c>
      <c r="P550" s="136">
        <f>O550*H550</f>
        <v>0</v>
      </c>
      <c r="Q550" s="136">
        <v>0</v>
      </c>
      <c r="R550" s="136">
        <f>Q550*H550</f>
        <v>0</v>
      </c>
      <c r="S550" s="136">
        <v>0</v>
      </c>
      <c r="T550" s="136">
        <f>S550*H550</f>
        <v>0</v>
      </c>
      <c r="U550" s="137" t="s">
        <v>19</v>
      </c>
      <c r="AR550" s="138" t="s">
        <v>187</v>
      </c>
      <c r="AT550" s="138" t="s">
        <v>167</v>
      </c>
      <c r="AU550" s="138" t="s">
        <v>82</v>
      </c>
      <c r="AY550" s="18" t="s">
        <v>164</v>
      </c>
      <c r="BE550" s="139">
        <f>IF(N550="základní",J550,0)</f>
        <v>0</v>
      </c>
      <c r="BF550" s="139">
        <f>IF(N550="snížená",J550,0)</f>
        <v>0</v>
      </c>
      <c r="BG550" s="139">
        <f>IF(N550="zákl. přenesená",J550,0)</f>
        <v>0</v>
      </c>
      <c r="BH550" s="139">
        <f>IF(N550="sníž. přenesená",J550,0)</f>
        <v>0</v>
      </c>
      <c r="BI550" s="139">
        <f>IF(N550="nulová",J550,0)</f>
        <v>0</v>
      </c>
      <c r="BJ550" s="18" t="s">
        <v>80</v>
      </c>
      <c r="BK550" s="139">
        <f>ROUND(I550*H550,1)</f>
        <v>0</v>
      </c>
      <c r="BL550" s="18" t="s">
        <v>187</v>
      </c>
      <c r="BM550" s="138" t="s">
        <v>906</v>
      </c>
    </row>
    <row r="551" spans="2:65" s="1" customFormat="1" ht="11.25">
      <c r="B551" s="33"/>
      <c r="D551" s="140" t="s">
        <v>175</v>
      </c>
      <c r="F551" s="141" t="s">
        <v>907</v>
      </c>
      <c r="I551" s="142"/>
      <c r="L551" s="33"/>
      <c r="M551" s="143"/>
      <c r="U551" s="54"/>
      <c r="AT551" s="18" t="s">
        <v>175</v>
      </c>
      <c r="AU551" s="18" t="s">
        <v>82</v>
      </c>
    </row>
    <row r="552" spans="2:65" s="11" customFormat="1" ht="22.9" customHeight="1">
      <c r="B552" s="115"/>
      <c r="D552" s="116" t="s">
        <v>71</v>
      </c>
      <c r="E552" s="125" t="s">
        <v>908</v>
      </c>
      <c r="F552" s="125" t="s">
        <v>909</v>
      </c>
      <c r="I552" s="118"/>
      <c r="J552" s="126">
        <f>BK552</f>
        <v>0</v>
      </c>
      <c r="L552" s="115"/>
      <c r="M552" s="120"/>
      <c r="P552" s="121">
        <f>SUM(P553:P578)</f>
        <v>0</v>
      </c>
      <c r="R552" s="121">
        <f>SUM(R553:R578)</f>
        <v>0.28745766000000006</v>
      </c>
      <c r="T552" s="121">
        <f>SUM(T553:T578)</f>
        <v>0</v>
      </c>
      <c r="U552" s="122"/>
      <c r="AR552" s="116" t="s">
        <v>82</v>
      </c>
      <c r="AT552" s="123" t="s">
        <v>71</v>
      </c>
      <c r="AU552" s="123" t="s">
        <v>80</v>
      </c>
      <c r="AY552" s="116" t="s">
        <v>164</v>
      </c>
      <c r="BK552" s="124">
        <f>SUM(BK553:BK578)</f>
        <v>0</v>
      </c>
    </row>
    <row r="553" spans="2:65" s="1" customFormat="1" ht="16.5" customHeight="1">
      <c r="B553" s="33"/>
      <c r="C553" s="127" t="s">
        <v>888</v>
      </c>
      <c r="D553" s="127" t="s">
        <v>167</v>
      </c>
      <c r="E553" s="128" t="s">
        <v>911</v>
      </c>
      <c r="F553" s="129" t="s">
        <v>912</v>
      </c>
      <c r="G553" s="130" t="s">
        <v>170</v>
      </c>
      <c r="H553" s="131">
        <v>23.925000000000001</v>
      </c>
      <c r="I553" s="132"/>
      <c r="J553" s="133">
        <f>ROUND(I553*H553,1)</f>
        <v>0</v>
      </c>
      <c r="K553" s="129" t="s">
        <v>171</v>
      </c>
      <c r="L553" s="33"/>
      <c r="M553" s="134" t="s">
        <v>19</v>
      </c>
      <c r="N553" s="135" t="s">
        <v>43</v>
      </c>
      <c r="P553" s="136">
        <f>O553*H553</f>
        <v>0</v>
      </c>
      <c r="Q553" s="136">
        <v>0</v>
      </c>
      <c r="R553" s="136">
        <f>Q553*H553</f>
        <v>0</v>
      </c>
      <c r="S553" s="136">
        <v>0</v>
      </c>
      <c r="T553" s="136">
        <f>S553*H553</f>
        <v>0</v>
      </c>
      <c r="U553" s="137" t="s">
        <v>19</v>
      </c>
      <c r="AR553" s="138" t="s">
        <v>187</v>
      </c>
      <c r="AT553" s="138" t="s">
        <v>167</v>
      </c>
      <c r="AU553" s="138" t="s">
        <v>82</v>
      </c>
      <c r="AY553" s="18" t="s">
        <v>164</v>
      </c>
      <c r="BE553" s="139">
        <f>IF(N553="základní",J553,0)</f>
        <v>0</v>
      </c>
      <c r="BF553" s="139">
        <f>IF(N553="snížená",J553,0)</f>
        <v>0</v>
      </c>
      <c r="BG553" s="139">
        <f>IF(N553="zákl. přenesená",J553,0)</f>
        <v>0</v>
      </c>
      <c r="BH553" s="139">
        <f>IF(N553="sníž. přenesená",J553,0)</f>
        <v>0</v>
      </c>
      <c r="BI553" s="139">
        <f>IF(N553="nulová",J553,0)</f>
        <v>0</v>
      </c>
      <c r="BJ553" s="18" t="s">
        <v>80</v>
      </c>
      <c r="BK553" s="139">
        <f>ROUND(I553*H553,1)</f>
        <v>0</v>
      </c>
      <c r="BL553" s="18" t="s">
        <v>187</v>
      </c>
      <c r="BM553" s="138" t="s">
        <v>913</v>
      </c>
    </row>
    <row r="554" spans="2:65" s="1" customFormat="1" ht="11.25">
      <c r="B554" s="33"/>
      <c r="D554" s="140" t="s">
        <v>175</v>
      </c>
      <c r="F554" s="141" t="s">
        <v>914</v>
      </c>
      <c r="I554" s="142"/>
      <c r="L554" s="33"/>
      <c r="M554" s="143"/>
      <c r="U554" s="54"/>
      <c r="AT554" s="18" t="s">
        <v>175</v>
      </c>
      <c r="AU554" s="18" t="s">
        <v>82</v>
      </c>
    </row>
    <row r="555" spans="2:65" s="12" customFormat="1" ht="11.25">
      <c r="B555" s="144"/>
      <c r="D555" s="145" t="s">
        <v>177</v>
      </c>
      <c r="E555" s="146" t="s">
        <v>19</v>
      </c>
      <c r="F555" s="147" t="s">
        <v>1345</v>
      </c>
      <c r="H555" s="148">
        <v>3.48</v>
      </c>
      <c r="I555" s="149"/>
      <c r="L555" s="144"/>
      <c r="M555" s="150"/>
      <c r="U555" s="151"/>
      <c r="AT555" s="146" t="s">
        <v>177</v>
      </c>
      <c r="AU555" s="146" t="s">
        <v>82</v>
      </c>
      <c r="AV555" s="12" t="s">
        <v>82</v>
      </c>
      <c r="AW555" s="12" t="s">
        <v>33</v>
      </c>
      <c r="AX555" s="12" t="s">
        <v>72</v>
      </c>
      <c r="AY555" s="146" t="s">
        <v>164</v>
      </c>
    </row>
    <row r="556" spans="2:65" s="12" customFormat="1" ht="11.25">
      <c r="B556" s="144"/>
      <c r="D556" s="145" t="s">
        <v>177</v>
      </c>
      <c r="E556" s="146" t="s">
        <v>19</v>
      </c>
      <c r="F556" s="147" t="s">
        <v>1346</v>
      </c>
      <c r="H556" s="148">
        <v>20.445</v>
      </c>
      <c r="I556" s="149"/>
      <c r="L556" s="144"/>
      <c r="M556" s="150"/>
      <c r="U556" s="151"/>
      <c r="AT556" s="146" t="s">
        <v>177</v>
      </c>
      <c r="AU556" s="146" t="s">
        <v>82</v>
      </c>
      <c r="AV556" s="12" t="s">
        <v>82</v>
      </c>
      <c r="AW556" s="12" t="s">
        <v>33</v>
      </c>
      <c r="AX556" s="12" t="s">
        <v>72</v>
      </c>
      <c r="AY556" s="146" t="s">
        <v>164</v>
      </c>
    </row>
    <row r="557" spans="2:65" s="13" customFormat="1" ht="11.25">
      <c r="B557" s="162"/>
      <c r="D557" s="145" t="s">
        <v>177</v>
      </c>
      <c r="E557" s="163" t="s">
        <v>19</v>
      </c>
      <c r="F557" s="164" t="s">
        <v>241</v>
      </c>
      <c r="H557" s="165">
        <v>23.925000000000001</v>
      </c>
      <c r="I557" s="166"/>
      <c r="L557" s="162"/>
      <c r="M557" s="167"/>
      <c r="U557" s="168"/>
      <c r="AT557" s="163" t="s">
        <v>177</v>
      </c>
      <c r="AU557" s="163" t="s">
        <v>82</v>
      </c>
      <c r="AV557" s="13" t="s">
        <v>172</v>
      </c>
      <c r="AW557" s="13" t="s">
        <v>33</v>
      </c>
      <c r="AX557" s="13" t="s">
        <v>80</v>
      </c>
      <c r="AY557" s="163" t="s">
        <v>164</v>
      </c>
    </row>
    <row r="558" spans="2:65" s="1" customFormat="1" ht="16.5" customHeight="1">
      <c r="B558" s="33"/>
      <c r="C558" s="152" t="s">
        <v>893</v>
      </c>
      <c r="D558" s="152" t="s">
        <v>225</v>
      </c>
      <c r="E558" s="153" t="s">
        <v>916</v>
      </c>
      <c r="F558" s="154" t="s">
        <v>917</v>
      </c>
      <c r="G558" s="155" t="s">
        <v>170</v>
      </c>
      <c r="H558" s="156">
        <v>26.318000000000001</v>
      </c>
      <c r="I558" s="157"/>
      <c r="J558" s="158">
        <f>ROUND(I558*H558,1)</f>
        <v>0</v>
      </c>
      <c r="K558" s="154" t="s">
        <v>171</v>
      </c>
      <c r="L558" s="159"/>
      <c r="M558" s="160" t="s">
        <v>19</v>
      </c>
      <c r="N558" s="161" t="s">
        <v>43</v>
      </c>
      <c r="P558" s="136">
        <f>O558*H558</f>
        <v>0</v>
      </c>
      <c r="Q558" s="136">
        <v>9.5999999999999992E-3</v>
      </c>
      <c r="R558" s="136">
        <f>Q558*H558</f>
        <v>0.25265280000000001</v>
      </c>
      <c r="S558" s="136">
        <v>0</v>
      </c>
      <c r="T558" s="136">
        <f>S558*H558</f>
        <v>0</v>
      </c>
      <c r="U558" s="137" t="s">
        <v>19</v>
      </c>
      <c r="AR558" s="138" t="s">
        <v>364</v>
      </c>
      <c r="AT558" s="138" t="s">
        <v>225</v>
      </c>
      <c r="AU558" s="138" t="s">
        <v>82</v>
      </c>
      <c r="AY558" s="18" t="s">
        <v>164</v>
      </c>
      <c r="BE558" s="139">
        <f>IF(N558="základní",J558,0)</f>
        <v>0</v>
      </c>
      <c r="BF558" s="139">
        <f>IF(N558="snížená",J558,0)</f>
        <v>0</v>
      </c>
      <c r="BG558" s="139">
        <f>IF(N558="zákl. přenesená",J558,0)</f>
        <v>0</v>
      </c>
      <c r="BH558" s="139">
        <f>IF(N558="sníž. přenesená",J558,0)</f>
        <v>0</v>
      </c>
      <c r="BI558" s="139">
        <f>IF(N558="nulová",J558,0)</f>
        <v>0</v>
      </c>
      <c r="BJ558" s="18" t="s">
        <v>80</v>
      </c>
      <c r="BK558" s="139">
        <f>ROUND(I558*H558,1)</f>
        <v>0</v>
      </c>
      <c r="BL558" s="18" t="s">
        <v>187</v>
      </c>
      <c r="BM558" s="138" t="s">
        <v>918</v>
      </c>
    </row>
    <row r="559" spans="2:65" s="12" customFormat="1" ht="11.25">
      <c r="B559" s="144"/>
      <c r="D559" s="145" t="s">
        <v>177</v>
      </c>
      <c r="E559" s="146" t="s">
        <v>19</v>
      </c>
      <c r="F559" s="147" t="s">
        <v>1362</v>
      </c>
      <c r="H559" s="148">
        <v>26.318000000000001</v>
      </c>
      <c r="I559" s="149"/>
      <c r="L559" s="144"/>
      <c r="M559" s="150"/>
      <c r="U559" s="151"/>
      <c r="AT559" s="146" t="s">
        <v>177</v>
      </c>
      <c r="AU559" s="146" t="s">
        <v>82</v>
      </c>
      <c r="AV559" s="12" t="s">
        <v>82</v>
      </c>
      <c r="AW559" s="12" t="s">
        <v>33</v>
      </c>
      <c r="AX559" s="12" t="s">
        <v>80</v>
      </c>
      <c r="AY559" s="146" t="s">
        <v>164</v>
      </c>
    </row>
    <row r="560" spans="2:65" s="1" customFormat="1" ht="16.5" customHeight="1">
      <c r="B560" s="33"/>
      <c r="C560" s="127" t="s">
        <v>898</v>
      </c>
      <c r="D560" s="127" t="s">
        <v>167</v>
      </c>
      <c r="E560" s="128" t="s">
        <v>921</v>
      </c>
      <c r="F560" s="129" t="s">
        <v>922</v>
      </c>
      <c r="G560" s="130" t="s">
        <v>314</v>
      </c>
      <c r="H560" s="131">
        <v>4.3499999999999996</v>
      </c>
      <c r="I560" s="132"/>
      <c r="J560" s="133">
        <f>ROUND(I560*H560,1)</f>
        <v>0</v>
      </c>
      <c r="K560" s="129" t="s">
        <v>171</v>
      </c>
      <c r="L560" s="33"/>
      <c r="M560" s="134" t="s">
        <v>19</v>
      </c>
      <c r="N560" s="135" t="s">
        <v>43</v>
      </c>
      <c r="P560" s="136">
        <f>O560*H560</f>
        <v>0</v>
      </c>
      <c r="Q560" s="136">
        <v>0</v>
      </c>
      <c r="R560" s="136">
        <f>Q560*H560</f>
        <v>0</v>
      </c>
      <c r="S560" s="136">
        <v>0</v>
      </c>
      <c r="T560" s="136">
        <f>S560*H560</f>
        <v>0</v>
      </c>
      <c r="U560" s="137" t="s">
        <v>19</v>
      </c>
      <c r="AR560" s="138" t="s">
        <v>187</v>
      </c>
      <c r="AT560" s="138" t="s">
        <v>167</v>
      </c>
      <c r="AU560" s="138" t="s">
        <v>82</v>
      </c>
      <c r="AY560" s="18" t="s">
        <v>164</v>
      </c>
      <c r="BE560" s="139">
        <f>IF(N560="základní",J560,0)</f>
        <v>0</v>
      </c>
      <c r="BF560" s="139">
        <f>IF(N560="snížená",J560,0)</f>
        <v>0</v>
      </c>
      <c r="BG560" s="139">
        <f>IF(N560="zákl. přenesená",J560,0)</f>
        <v>0</v>
      </c>
      <c r="BH560" s="139">
        <f>IF(N560="sníž. přenesená",J560,0)</f>
        <v>0</v>
      </c>
      <c r="BI560" s="139">
        <f>IF(N560="nulová",J560,0)</f>
        <v>0</v>
      </c>
      <c r="BJ560" s="18" t="s">
        <v>80</v>
      </c>
      <c r="BK560" s="139">
        <f>ROUND(I560*H560,1)</f>
        <v>0</v>
      </c>
      <c r="BL560" s="18" t="s">
        <v>187</v>
      </c>
      <c r="BM560" s="138" t="s">
        <v>923</v>
      </c>
    </row>
    <row r="561" spans="2:65" s="1" customFormat="1" ht="11.25">
      <c r="B561" s="33"/>
      <c r="D561" s="140" t="s">
        <v>175</v>
      </c>
      <c r="F561" s="141" t="s">
        <v>924</v>
      </c>
      <c r="I561" s="142"/>
      <c r="L561" s="33"/>
      <c r="M561" s="143"/>
      <c r="U561" s="54"/>
      <c r="AT561" s="18" t="s">
        <v>175</v>
      </c>
      <c r="AU561" s="18" t="s">
        <v>82</v>
      </c>
    </row>
    <row r="562" spans="2:65" s="12" customFormat="1" ht="11.25">
      <c r="B562" s="144"/>
      <c r="D562" s="145" t="s">
        <v>177</v>
      </c>
      <c r="E562" s="146" t="s">
        <v>19</v>
      </c>
      <c r="F562" s="147" t="s">
        <v>925</v>
      </c>
      <c r="H562" s="148">
        <v>4.3499999999999996</v>
      </c>
      <c r="I562" s="149"/>
      <c r="L562" s="144"/>
      <c r="M562" s="150"/>
      <c r="U562" s="151"/>
      <c r="AT562" s="146" t="s">
        <v>177</v>
      </c>
      <c r="AU562" s="146" t="s">
        <v>82</v>
      </c>
      <c r="AV562" s="12" t="s">
        <v>82</v>
      </c>
      <c r="AW562" s="12" t="s">
        <v>33</v>
      </c>
      <c r="AX562" s="12" t="s">
        <v>80</v>
      </c>
      <c r="AY562" s="146" t="s">
        <v>164</v>
      </c>
    </row>
    <row r="563" spans="2:65" s="1" customFormat="1" ht="16.5" customHeight="1">
      <c r="B563" s="33"/>
      <c r="C563" s="127" t="s">
        <v>903</v>
      </c>
      <c r="D563" s="127" t="s">
        <v>167</v>
      </c>
      <c r="E563" s="128" t="s">
        <v>927</v>
      </c>
      <c r="F563" s="129" t="s">
        <v>928</v>
      </c>
      <c r="G563" s="130" t="s">
        <v>314</v>
      </c>
      <c r="H563" s="131">
        <v>4.3499999999999996</v>
      </c>
      <c r="I563" s="132"/>
      <c r="J563" s="133">
        <f>ROUND(I563*H563,1)</f>
        <v>0</v>
      </c>
      <c r="K563" s="129" t="s">
        <v>171</v>
      </c>
      <c r="L563" s="33"/>
      <c r="M563" s="134" t="s">
        <v>19</v>
      </c>
      <c r="N563" s="135" t="s">
        <v>43</v>
      </c>
      <c r="P563" s="136">
        <f>O563*H563</f>
        <v>0</v>
      </c>
      <c r="Q563" s="136">
        <v>0</v>
      </c>
      <c r="R563" s="136">
        <f>Q563*H563</f>
        <v>0</v>
      </c>
      <c r="S563" s="136">
        <v>0</v>
      </c>
      <c r="T563" s="136">
        <f>S563*H563</f>
        <v>0</v>
      </c>
      <c r="U563" s="137" t="s">
        <v>19</v>
      </c>
      <c r="AR563" s="138" t="s">
        <v>187</v>
      </c>
      <c r="AT563" s="138" t="s">
        <v>167</v>
      </c>
      <c r="AU563" s="138" t="s">
        <v>82</v>
      </c>
      <c r="AY563" s="18" t="s">
        <v>164</v>
      </c>
      <c r="BE563" s="139">
        <f>IF(N563="základní",J563,0)</f>
        <v>0</v>
      </c>
      <c r="BF563" s="139">
        <f>IF(N563="snížená",J563,0)</f>
        <v>0</v>
      </c>
      <c r="BG563" s="139">
        <f>IF(N563="zákl. přenesená",J563,0)</f>
        <v>0</v>
      </c>
      <c r="BH563" s="139">
        <f>IF(N563="sníž. přenesená",J563,0)</f>
        <v>0</v>
      </c>
      <c r="BI563" s="139">
        <f>IF(N563="nulová",J563,0)</f>
        <v>0</v>
      </c>
      <c r="BJ563" s="18" t="s">
        <v>80</v>
      </c>
      <c r="BK563" s="139">
        <f>ROUND(I563*H563,1)</f>
        <v>0</v>
      </c>
      <c r="BL563" s="18" t="s">
        <v>187</v>
      </c>
      <c r="BM563" s="138" t="s">
        <v>929</v>
      </c>
    </row>
    <row r="564" spans="2:65" s="1" customFormat="1" ht="11.25">
      <c r="B564" s="33"/>
      <c r="D564" s="140" t="s">
        <v>175</v>
      </c>
      <c r="F564" s="141" t="s">
        <v>930</v>
      </c>
      <c r="I564" s="142"/>
      <c r="L564" s="33"/>
      <c r="M564" s="143"/>
      <c r="U564" s="54"/>
      <c r="AT564" s="18" t="s">
        <v>175</v>
      </c>
      <c r="AU564" s="18" t="s">
        <v>82</v>
      </c>
    </row>
    <row r="565" spans="2:65" s="1" customFormat="1" ht="16.5" customHeight="1">
      <c r="B565" s="33"/>
      <c r="C565" s="152" t="s">
        <v>910</v>
      </c>
      <c r="D565" s="152" t="s">
        <v>225</v>
      </c>
      <c r="E565" s="153" t="s">
        <v>932</v>
      </c>
      <c r="F565" s="154" t="s">
        <v>933</v>
      </c>
      <c r="G565" s="155" t="s">
        <v>314</v>
      </c>
      <c r="H565" s="156">
        <v>4.7850000000000001</v>
      </c>
      <c r="I565" s="157"/>
      <c r="J565" s="158">
        <f>ROUND(I565*H565,1)</f>
        <v>0</v>
      </c>
      <c r="K565" s="154" t="s">
        <v>171</v>
      </c>
      <c r="L565" s="159"/>
      <c r="M565" s="160" t="s">
        <v>19</v>
      </c>
      <c r="N565" s="161" t="s">
        <v>43</v>
      </c>
      <c r="P565" s="136">
        <f>O565*H565</f>
        <v>0</v>
      </c>
      <c r="Q565" s="136">
        <v>1.4E-3</v>
      </c>
      <c r="R565" s="136">
        <f>Q565*H565</f>
        <v>6.6990000000000001E-3</v>
      </c>
      <c r="S565" s="136">
        <v>0</v>
      </c>
      <c r="T565" s="136">
        <f>S565*H565</f>
        <v>0</v>
      </c>
      <c r="U565" s="137" t="s">
        <v>19</v>
      </c>
      <c r="AR565" s="138" t="s">
        <v>364</v>
      </c>
      <c r="AT565" s="138" t="s">
        <v>225</v>
      </c>
      <c r="AU565" s="138" t="s">
        <v>82</v>
      </c>
      <c r="AY565" s="18" t="s">
        <v>164</v>
      </c>
      <c r="BE565" s="139">
        <f>IF(N565="základní",J565,0)</f>
        <v>0</v>
      </c>
      <c r="BF565" s="139">
        <f>IF(N565="snížená",J565,0)</f>
        <v>0</v>
      </c>
      <c r="BG565" s="139">
        <f>IF(N565="zákl. přenesená",J565,0)</f>
        <v>0</v>
      </c>
      <c r="BH565" s="139">
        <f>IF(N565="sníž. přenesená",J565,0)</f>
        <v>0</v>
      </c>
      <c r="BI565" s="139">
        <f>IF(N565="nulová",J565,0)</f>
        <v>0</v>
      </c>
      <c r="BJ565" s="18" t="s">
        <v>80</v>
      </c>
      <c r="BK565" s="139">
        <f>ROUND(I565*H565,1)</f>
        <v>0</v>
      </c>
      <c r="BL565" s="18" t="s">
        <v>187</v>
      </c>
      <c r="BM565" s="138" t="s">
        <v>934</v>
      </c>
    </row>
    <row r="566" spans="2:65" s="12" customFormat="1" ht="11.25">
      <c r="B566" s="144"/>
      <c r="D566" s="145" t="s">
        <v>177</v>
      </c>
      <c r="E566" s="146" t="s">
        <v>19</v>
      </c>
      <c r="F566" s="147" t="s">
        <v>935</v>
      </c>
      <c r="H566" s="148">
        <v>4.7850000000000001</v>
      </c>
      <c r="I566" s="149"/>
      <c r="L566" s="144"/>
      <c r="M566" s="150"/>
      <c r="U566" s="151"/>
      <c r="AT566" s="146" t="s">
        <v>177</v>
      </c>
      <c r="AU566" s="146" t="s">
        <v>82</v>
      </c>
      <c r="AV566" s="12" t="s">
        <v>82</v>
      </c>
      <c r="AW566" s="12" t="s">
        <v>33</v>
      </c>
      <c r="AX566" s="12" t="s">
        <v>80</v>
      </c>
      <c r="AY566" s="146" t="s">
        <v>164</v>
      </c>
    </row>
    <row r="567" spans="2:65" s="1" customFormat="1" ht="16.5" customHeight="1">
      <c r="B567" s="33"/>
      <c r="C567" s="127" t="s">
        <v>915</v>
      </c>
      <c r="D567" s="127" t="s">
        <v>167</v>
      </c>
      <c r="E567" s="128" t="s">
        <v>937</v>
      </c>
      <c r="F567" s="129" t="s">
        <v>938</v>
      </c>
      <c r="G567" s="130" t="s">
        <v>170</v>
      </c>
      <c r="H567" s="131">
        <v>23.925000000000001</v>
      </c>
      <c r="I567" s="132"/>
      <c r="J567" s="133">
        <f>ROUND(I567*H567,1)</f>
        <v>0</v>
      </c>
      <c r="K567" s="129" t="s">
        <v>171</v>
      </c>
      <c r="L567" s="33"/>
      <c r="M567" s="134" t="s">
        <v>19</v>
      </c>
      <c r="N567" s="135" t="s">
        <v>43</v>
      </c>
      <c r="P567" s="136">
        <f>O567*H567</f>
        <v>0</v>
      </c>
      <c r="Q567" s="136">
        <v>0</v>
      </c>
      <c r="R567" s="136">
        <f>Q567*H567</f>
        <v>0</v>
      </c>
      <c r="S567" s="136">
        <v>0</v>
      </c>
      <c r="T567" s="136">
        <f>S567*H567</f>
        <v>0</v>
      </c>
      <c r="U567" s="137" t="s">
        <v>19</v>
      </c>
      <c r="AR567" s="138" t="s">
        <v>187</v>
      </c>
      <c r="AT567" s="138" t="s">
        <v>167</v>
      </c>
      <c r="AU567" s="138" t="s">
        <v>82</v>
      </c>
      <c r="AY567" s="18" t="s">
        <v>164</v>
      </c>
      <c r="BE567" s="139">
        <f>IF(N567="základní",J567,0)</f>
        <v>0</v>
      </c>
      <c r="BF567" s="139">
        <f>IF(N567="snížená",J567,0)</f>
        <v>0</v>
      </c>
      <c r="BG567" s="139">
        <f>IF(N567="zákl. přenesená",J567,0)</f>
        <v>0</v>
      </c>
      <c r="BH567" s="139">
        <f>IF(N567="sníž. přenesená",J567,0)</f>
        <v>0</v>
      </c>
      <c r="BI567" s="139">
        <f>IF(N567="nulová",J567,0)</f>
        <v>0</v>
      </c>
      <c r="BJ567" s="18" t="s">
        <v>80</v>
      </c>
      <c r="BK567" s="139">
        <f>ROUND(I567*H567,1)</f>
        <v>0</v>
      </c>
      <c r="BL567" s="18" t="s">
        <v>187</v>
      </c>
      <c r="BM567" s="138" t="s">
        <v>939</v>
      </c>
    </row>
    <row r="568" spans="2:65" s="1" customFormat="1" ht="11.25">
      <c r="B568" s="33"/>
      <c r="D568" s="140" t="s">
        <v>175</v>
      </c>
      <c r="F568" s="141" t="s">
        <v>940</v>
      </c>
      <c r="I568" s="142"/>
      <c r="L568" s="33"/>
      <c r="M568" s="143"/>
      <c r="U568" s="54"/>
      <c r="AT568" s="18" t="s">
        <v>175</v>
      </c>
      <c r="AU568" s="18" t="s">
        <v>82</v>
      </c>
    </row>
    <row r="569" spans="2:65" s="12" customFormat="1" ht="11.25">
      <c r="B569" s="144"/>
      <c r="D569" s="145" t="s">
        <v>177</v>
      </c>
      <c r="E569" s="146" t="s">
        <v>19</v>
      </c>
      <c r="F569" s="147" t="s">
        <v>1345</v>
      </c>
      <c r="H569" s="148">
        <v>3.48</v>
      </c>
      <c r="I569" s="149"/>
      <c r="L569" s="144"/>
      <c r="M569" s="150"/>
      <c r="U569" s="151"/>
      <c r="AT569" s="146" t="s">
        <v>177</v>
      </c>
      <c r="AU569" s="146" t="s">
        <v>82</v>
      </c>
      <c r="AV569" s="12" t="s">
        <v>82</v>
      </c>
      <c r="AW569" s="12" t="s">
        <v>33</v>
      </c>
      <c r="AX569" s="12" t="s">
        <v>72</v>
      </c>
      <c r="AY569" s="146" t="s">
        <v>164</v>
      </c>
    </row>
    <row r="570" spans="2:65" s="12" customFormat="1" ht="11.25">
      <c r="B570" s="144"/>
      <c r="D570" s="145" t="s">
        <v>177</v>
      </c>
      <c r="E570" s="146" t="s">
        <v>19</v>
      </c>
      <c r="F570" s="147" t="s">
        <v>1346</v>
      </c>
      <c r="H570" s="148">
        <v>20.445</v>
      </c>
      <c r="I570" s="149"/>
      <c r="L570" s="144"/>
      <c r="M570" s="150"/>
      <c r="U570" s="151"/>
      <c r="AT570" s="146" t="s">
        <v>177</v>
      </c>
      <c r="AU570" s="146" t="s">
        <v>82</v>
      </c>
      <c r="AV570" s="12" t="s">
        <v>82</v>
      </c>
      <c r="AW570" s="12" t="s">
        <v>33</v>
      </c>
      <c r="AX570" s="12" t="s">
        <v>72</v>
      </c>
      <c r="AY570" s="146" t="s">
        <v>164</v>
      </c>
    </row>
    <row r="571" spans="2:65" s="13" customFormat="1" ht="11.25">
      <c r="B571" s="162"/>
      <c r="D571" s="145" t="s">
        <v>177</v>
      </c>
      <c r="E571" s="163" t="s">
        <v>19</v>
      </c>
      <c r="F571" s="164" t="s">
        <v>241</v>
      </c>
      <c r="H571" s="165">
        <v>23.925000000000001</v>
      </c>
      <c r="I571" s="166"/>
      <c r="L571" s="162"/>
      <c r="M571" s="167"/>
      <c r="U571" s="168"/>
      <c r="AT571" s="163" t="s">
        <v>177</v>
      </c>
      <c r="AU571" s="163" t="s">
        <v>82</v>
      </c>
      <c r="AV571" s="13" t="s">
        <v>172</v>
      </c>
      <c r="AW571" s="13" t="s">
        <v>33</v>
      </c>
      <c r="AX571" s="13" t="s">
        <v>80</v>
      </c>
      <c r="AY571" s="163" t="s">
        <v>164</v>
      </c>
    </row>
    <row r="572" spans="2:65" s="1" customFormat="1" ht="16.5" customHeight="1">
      <c r="B572" s="33"/>
      <c r="C572" s="152" t="s">
        <v>920</v>
      </c>
      <c r="D572" s="152" t="s">
        <v>225</v>
      </c>
      <c r="E572" s="153" t="s">
        <v>942</v>
      </c>
      <c r="F572" s="154" t="s">
        <v>943</v>
      </c>
      <c r="G572" s="155" t="s">
        <v>170</v>
      </c>
      <c r="H572" s="156">
        <v>26.318000000000001</v>
      </c>
      <c r="I572" s="157"/>
      <c r="J572" s="158">
        <f>ROUND(I572*H572,1)</f>
        <v>0</v>
      </c>
      <c r="K572" s="154" t="s">
        <v>171</v>
      </c>
      <c r="L572" s="159"/>
      <c r="M572" s="160" t="s">
        <v>19</v>
      </c>
      <c r="N572" s="161" t="s">
        <v>43</v>
      </c>
      <c r="P572" s="136">
        <f>O572*H572</f>
        <v>0</v>
      </c>
      <c r="Q572" s="136">
        <v>2.7E-4</v>
      </c>
      <c r="R572" s="136">
        <f>Q572*H572</f>
        <v>7.1058600000000003E-3</v>
      </c>
      <c r="S572" s="136">
        <v>0</v>
      </c>
      <c r="T572" s="136">
        <f>S572*H572</f>
        <v>0</v>
      </c>
      <c r="U572" s="137" t="s">
        <v>19</v>
      </c>
      <c r="AR572" s="138" t="s">
        <v>364</v>
      </c>
      <c r="AT572" s="138" t="s">
        <v>225</v>
      </c>
      <c r="AU572" s="138" t="s">
        <v>82</v>
      </c>
      <c r="AY572" s="18" t="s">
        <v>164</v>
      </c>
      <c r="BE572" s="139">
        <f>IF(N572="základní",J572,0)</f>
        <v>0</v>
      </c>
      <c r="BF572" s="139">
        <f>IF(N572="snížená",J572,0)</f>
        <v>0</v>
      </c>
      <c r="BG572" s="139">
        <f>IF(N572="zákl. přenesená",J572,0)</f>
        <v>0</v>
      </c>
      <c r="BH572" s="139">
        <f>IF(N572="sníž. přenesená",J572,0)</f>
        <v>0</v>
      </c>
      <c r="BI572" s="139">
        <f>IF(N572="nulová",J572,0)</f>
        <v>0</v>
      </c>
      <c r="BJ572" s="18" t="s">
        <v>80</v>
      </c>
      <c r="BK572" s="139">
        <f>ROUND(I572*H572,1)</f>
        <v>0</v>
      </c>
      <c r="BL572" s="18" t="s">
        <v>187</v>
      </c>
      <c r="BM572" s="138" t="s">
        <v>944</v>
      </c>
    </row>
    <row r="573" spans="2:65" s="12" customFormat="1" ht="11.25">
      <c r="B573" s="144"/>
      <c r="D573" s="145" t="s">
        <v>177</v>
      </c>
      <c r="E573" s="146" t="s">
        <v>19</v>
      </c>
      <c r="F573" s="147" t="s">
        <v>1362</v>
      </c>
      <c r="H573" s="148">
        <v>26.318000000000001</v>
      </c>
      <c r="I573" s="149"/>
      <c r="L573" s="144"/>
      <c r="M573" s="150"/>
      <c r="U573" s="151"/>
      <c r="AT573" s="146" t="s">
        <v>177</v>
      </c>
      <c r="AU573" s="146" t="s">
        <v>82</v>
      </c>
      <c r="AV573" s="12" t="s">
        <v>82</v>
      </c>
      <c r="AW573" s="12" t="s">
        <v>33</v>
      </c>
      <c r="AX573" s="12" t="s">
        <v>80</v>
      </c>
      <c r="AY573" s="146" t="s">
        <v>164</v>
      </c>
    </row>
    <row r="574" spans="2:65" s="1" customFormat="1" ht="24.2" customHeight="1">
      <c r="B574" s="33"/>
      <c r="C574" s="127" t="s">
        <v>926</v>
      </c>
      <c r="D574" s="127" t="s">
        <v>167</v>
      </c>
      <c r="E574" s="128" t="s">
        <v>1363</v>
      </c>
      <c r="F574" s="129" t="s">
        <v>1364</v>
      </c>
      <c r="G574" s="130" t="s">
        <v>335</v>
      </c>
      <c r="H574" s="131">
        <v>6</v>
      </c>
      <c r="I574" s="132"/>
      <c r="J574" s="133">
        <f>ROUND(I574*H574,1)</f>
        <v>0</v>
      </c>
      <c r="K574" s="129" t="s">
        <v>171</v>
      </c>
      <c r="L574" s="33"/>
      <c r="M574" s="134" t="s">
        <v>19</v>
      </c>
      <c r="N574" s="135" t="s">
        <v>43</v>
      </c>
      <c r="P574" s="136">
        <f>O574*H574</f>
        <v>0</v>
      </c>
      <c r="Q574" s="136">
        <v>0</v>
      </c>
      <c r="R574" s="136">
        <f>Q574*H574</f>
        <v>0</v>
      </c>
      <c r="S574" s="136">
        <v>0</v>
      </c>
      <c r="T574" s="136">
        <f>S574*H574</f>
        <v>0</v>
      </c>
      <c r="U574" s="137" t="s">
        <v>19</v>
      </c>
      <c r="AR574" s="138" t="s">
        <v>187</v>
      </c>
      <c r="AT574" s="138" t="s">
        <v>167</v>
      </c>
      <c r="AU574" s="138" t="s">
        <v>82</v>
      </c>
      <c r="AY574" s="18" t="s">
        <v>164</v>
      </c>
      <c r="BE574" s="139">
        <f>IF(N574="základní",J574,0)</f>
        <v>0</v>
      </c>
      <c r="BF574" s="139">
        <f>IF(N574="snížená",J574,0)</f>
        <v>0</v>
      </c>
      <c r="BG574" s="139">
        <f>IF(N574="zákl. přenesená",J574,0)</f>
        <v>0</v>
      </c>
      <c r="BH574" s="139">
        <f>IF(N574="sníž. přenesená",J574,0)</f>
        <v>0</v>
      </c>
      <c r="BI574" s="139">
        <f>IF(N574="nulová",J574,0)</f>
        <v>0</v>
      </c>
      <c r="BJ574" s="18" t="s">
        <v>80</v>
      </c>
      <c r="BK574" s="139">
        <f>ROUND(I574*H574,1)</f>
        <v>0</v>
      </c>
      <c r="BL574" s="18" t="s">
        <v>187</v>
      </c>
      <c r="BM574" s="138" t="s">
        <v>1365</v>
      </c>
    </row>
    <row r="575" spans="2:65" s="1" customFormat="1" ht="11.25">
      <c r="B575" s="33"/>
      <c r="D575" s="140" t="s">
        <v>175</v>
      </c>
      <c r="F575" s="141" t="s">
        <v>1366</v>
      </c>
      <c r="I575" s="142"/>
      <c r="L575" s="33"/>
      <c r="M575" s="143"/>
      <c r="U575" s="54"/>
      <c r="AT575" s="18" t="s">
        <v>175</v>
      </c>
      <c r="AU575" s="18" t="s">
        <v>82</v>
      </c>
    </row>
    <row r="576" spans="2:65" s="1" customFormat="1" ht="16.5" customHeight="1">
      <c r="B576" s="33"/>
      <c r="C576" s="152" t="s">
        <v>931</v>
      </c>
      <c r="D576" s="152" t="s">
        <v>225</v>
      </c>
      <c r="E576" s="153" t="s">
        <v>1367</v>
      </c>
      <c r="F576" s="154" t="s">
        <v>1368</v>
      </c>
      <c r="G576" s="155" t="s">
        <v>335</v>
      </c>
      <c r="H576" s="156">
        <v>6</v>
      </c>
      <c r="I576" s="157"/>
      <c r="J576" s="158">
        <f>ROUND(I576*H576,1)</f>
        <v>0</v>
      </c>
      <c r="K576" s="154" t="s">
        <v>171</v>
      </c>
      <c r="L576" s="159"/>
      <c r="M576" s="160" t="s">
        <v>19</v>
      </c>
      <c r="N576" s="161" t="s">
        <v>43</v>
      </c>
      <c r="P576" s="136">
        <f>O576*H576</f>
        <v>0</v>
      </c>
      <c r="Q576" s="136">
        <v>3.5000000000000001E-3</v>
      </c>
      <c r="R576" s="136">
        <f>Q576*H576</f>
        <v>2.1000000000000001E-2</v>
      </c>
      <c r="S576" s="136">
        <v>0</v>
      </c>
      <c r="T576" s="136">
        <f>S576*H576</f>
        <v>0</v>
      </c>
      <c r="U576" s="137" t="s">
        <v>19</v>
      </c>
      <c r="AR576" s="138" t="s">
        <v>364</v>
      </c>
      <c r="AT576" s="138" t="s">
        <v>225</v>
      </c>
      <c r="AU576" s="138" t="s">
        <v>82</v>
      </c>
      <c r="AY576" s="18" t="s">
        <v>164</v>
      </c>
      <c r="BE576" s="139">
        <f>IF(N576="základní",J576,0)</f>
        <v>0</v>
      </c>
      <c r="BF576" s="139">
        <f>IF(N576="snížená",J576,0)</f>
        <v>0</v>
      </c>
      <c r="BG576" s="139">
        <f>IF(N576="zákl. přenesená",J576,0)</f>
        <v>0</v>
      </c>
      <c r="BH576" s="139">
        <f>IF(N576="sníž. přenesená",J576,0)</f>
        <v>0</v>
      </c>
      <c r="BI576" s="139">
        <f>IF(N576="nulová",J576,0)</f>
        <v>0</v>
      </c>
      <c r="BJ576" s="18" t="s">
        <v>80</v>
      </c>
      <c r="BK576" s="139">
        <f>ROUND(I576*H576,1)</f>
        <v>0</v>
      </c>
      <c r="BL576" s="18" t="s">
        <v>187</v>
      </c>
      <c r="BM576" s="138" t="s">
        <v>1369</v>
      </c>
    </row>
    <row r="577" spans="2:65" s="1" customFormat="1" ht="24.2" customHeight="1">
      <c r="B577" s="33"/>
      <c r="C577" s="127" t="s">
        <v>936</v>
      </c>
      <c r="D577" s="127" t="s">
        <v>167</v>
      </c>
      <c r="E577" s="128" t="s">
        <v>946</v>
      </c>
      <c r="F577" s="129" t="s">
        <v>947</v>
      </c>
      <c r="G577" s="130" t="s">
        <v>200</v>
      </c>
      <c r="H577" s="131">
        <v>0.28699999999999998</v>
      </c>
      <c r="I577" s="132"/>
      <c r="J577" s="133">
        <f>ROUND(I577*H577,1)</f>
        <v>0</v>
      </c>
      <c r="K577" s="129" t="s">
        <v>171</v>
      </c>
      <c r="L577" s="33"/>
      <c r="M577" s="134" t="s">
        <v>19</v>
      </c>
      <c r="N577" s="135" t="s">
        <v>43</v>
      </c>
      <c r="P577" s="136">
        <f>O577*H577</f>
        <v>0</v>
      </c>
      <c r="Q577" s="136">
        <v>0</v>
      </c>
      <c r="R577" s="136">
        <f>Q577*H577</f>
        <v>0</v>
      </c>
      <c r="S577" s="136">
        <v>0</v>
      </c>
      <c r="T577" s="136">
        <f>S577*H577</f>
        <v>0</v>
      </c>
      <c r="U577" s="137" t="s">
        <v>19</v>
      </c>
      <c r="AR577" s="138" t="s">
        <v>187</v>
      </c>
      <c r="AT577" s="138" t="s">
        <v>167</v>
      </c>
      <c r="AU577" s="138" t="s">
        <v>82</v>
      </c>
      <c r="AY577" s="18" t="s">
        <v>164</v>
      </c>
      <c r="BE577" s="139">
        <f>IF(N577="základní",J577,0)</f>
        <v>0</v>
      </c>
      <c r="BF577" s="139">
        <f>IF(N577="snížená",J577,0)</f>
        <v>0</v>
      </c>
      <c r="BG577" s="139">
        <f>IF(N577="zákl. přenesená",J577,0)</f>
        <v>0</v>
      </c>
      <c r="BH577" s="139">
        <f>IF(N577="sníž. přenesená",J577,0)</f>
        <v>0</v>
      </c>
      <c r="BI577" s="139">
        <f>IF(N577="nulová",J577,0)</f>
        <v>0</v>
      </c>
      <c r="BJ577" s="18" t="s">
        <v>80</v>
      </c>
      <c r="BK577" s="139">
        <f>ROUND(I577*H577,1)</f>
        <v>0</v>
      </c>
      <c r="BL577" s="18" t="s">
        <v>187</v>
      </c>
      <c r="BM577" s="138" t="s">
        <v>948</v>
      </c>
    </row>
    <row r="578" spans="2:65" s="1" customFormat="1" ht="11.25">
      <c r="B578" s="33"/>
      <c r="D578" s="140" t="s">
        <v>175</v>
      </c>
      <c r="F578" s="141" t="s">
        <v>949</v>
      </c>
      <c r="I578" s="142"/>
      <c r="L578" s="33"/>
      <c r="M578" s="143"/>
      <c r="U578" s="54"/>
      <c r="AT578" s="18" t="s">
        <v>175</v>
      </c>
      <c r="AU578" s="18" t="s">
        <v>82</v>
      </c>
    </row>
    <row r="579" spans="2:65" s="11" customFormat="1" ht="22.9" customHeight="1">
      <c r="B579" s="115"/>
      <c r="D579" s="116" t="s">
        <v>71</v>
      </c>
      <c r="E579" s="125" t="s">
        <v>950</v>
      </c>
      <c r="F579" s="125" t="s">
        <v>951</v>
      </c>
      <c r="I579" s="118"/>
      <c r="J579" s="126">
        <f>BK579</f>
        <v>0</v>
      </c>
      <c r="L579" s="115"/>
      <c r="M579" s="120"/>
      <c r="P579" s="121">
        <f>SUM(P580:P621)</f>
        <v>0</v>
      </c>
      <c r="R579" s="121">
        <f>SUM(R580:R621)</f>
        <v>0.11603439999999997</v>
      </c>
      <c r="T579" s="121">
        <f>SUM(T580:T621)</f>
        <v>0</v>
      </c>
      <c r="U579" s="122"/>
      <c r="AR579" s="116" t="s">
        <v>82</v>
      </c>
      <c r="AT579" s="123" t="s">
        <v>71</v>
      </c>
      <c r="AU579" s="123" t="s">
        <v>80</v>
      </c>
      <c r="AY579" s="116" t="s">
        <v>164</v>
      </c>
      <c r="BK579" s="124">
        <f>SUM(BK580:BK621)</f>
        <v>0</v>
      </c>
    </row>
    <row r="580" spans="2:65" s="1" customFormat="1" ht="21.75" customHeight="1">
      <c r="B580" s="33"/>
      <c r="C580" s="127" t="s">
        <v>941</v>
      </c>
      <c r="D580" s="127" t="s">
        <v>167</v>
      </c>
      <c r="E580" s="128" t="s">
        <v>953</v>
      </c>
      <c r="F580" s="129" t="s">
        <v>954</v>
      </c>
      <c r="G580" s="130" t="s">
        <v>170</v>
      </c>
      <c r="H580" s="131">
        <v>1.44</v>
      </c>
      <c r="I580" s="132"/>
      <c r="J580" s="133">
        <f>ROUND(I580*H580,1)</f>
        <v>0</v>
      </c>
      <c r="K580" s="129" t="s">
        <v>171</v>
      </c>
      <c r="L580" s="33"/>
      <c r="M580" s="134" t="s">
        <v>19</v>
      </c>
      <c r="N580" s="135" t="s">
        <v>43</v>
      </c>
      <c r="P580" s="136">
        <f>O580*H580</f>
        <v>0</v>
      </c>
      <c r="Q580" s="136">
        <v>2.5999999999999998E-4</v>
      </c>
      <c r="R580" s="136">
        <f>Q580*H580</f>
        <v>3.7439999999999994E-4</v>
      </c>
      <c r="S580" s="136">
        <v>0</v>
      </c>
      <c r="T580" s="136">
        <f>S580*H580</f>
        <v>0</v>
      </c>
      <c r="U580" s="137" t="s">
        <v>19</v>
      </c>
      <c r="AR580" s="138" t="s">
        <v>187</v>
      </c>
      <c r="AT580" s="138" t="s">
        <v>167</v>
      </c>
      <c r="AU580" s="138" t="s">
        <v>82</v>
      </c>
      <c r="AY580" s="18" t="s">
        <v>164</v>
      </c>
      <c r="BE580" s="139">
        <f>IF(N580="základní",J580,0)</f>
        <v>0</v>
      </c>
      <c r="BF580" s="139">
        <f>IF(N580="snížená",J580,0)</f>
        <v>0</v>
      </c>
      <c r="BG580" s="139">
        <f>IF(N580="zákl. přenesená",J580,0)</f>
        <v>0</v>
      </c>
      <c r="BH580" s="139">
        <f>IF(N580="sníž. přenesená",J580,0)</f>
        <v>0</v>
      </c>
      <c r="BI580" s="139">
        <f>IF(N580="nulová",J580,0)</f>
        <v>0</v>
      </c>
      <c r="BJ580" s="18" t="s">
        <v>80</v>
      </c>
      <c r="BK580" s="139">
        <f>ROUND(I580*H580,1)</f>
        <v>0</v>
      </c>
      <c r="BL580" s="18" t="s">
        <v>187</v>
      </c>
      <c r="BM580" s="138" t="s">
        <v>955</v>
      </c>
    </row>
    <row r="581" spans="2:65" s="1" customFormat="1" ht="11.25">
      <c r="B581" s="33"/>
      <c r="D581" s="140" t="s">
        <v>175</v>
      </c>
      <c r="F581" s="141" t="s">
        <v>956</v>
      </c>
      <c r="I581" s="142"/>
      <c r="L581" s="33"/>
      <c r="M581" s="143"/>
      <c r="U581" s="54"/>
      <c r="AT581" s="18" t="s">
        <v>175</v>
      </c>
      <c r="AU581" s="18" t="s">
        <v>82</v>
      </c>
    </row>
    <row r="582" spans="2:65" s="1" customFormat="1" ht="21.75" customHeight="1">
      <c r="B582" s="33"/>
      <c r="C582" s="152" t="s">
        <v>945</v>
      </c>
      <c r="D582" s="152" t="s">
        <v>225</v>
      </c>
      <c r="E582" s="153" t="s">
        <v>958</v>
      </c>
      <c r="F582" s="154" t="s">
        <v>959</v>
      </c>
      <c r="G582" s="155" t="s">
        <v>335</v>
      </c>
      <c r="H582" s="156">
        <v>1</v>
      </c>
      <c r="I582" s="157"/>
      <c r="J582" s="158">
        <f>ROUND(I582*H582,1)</f>
        <v>0</v>
      </c>
      <c r="K582" s="154" t="s">
        <v>19</v>
      </c>
      <c r="L582" s="159"/>
      <c r="M582" s="160" t="s">
        <v>19</v>
      </c>
      <c r="N582" s="161" t="s">
        <v>43</v>
      </c>
      <c r="P582" s="136">
        <f>O582*H582</f>
        <v>0</v>
      </c>
      <c r="Q582" s="136">
        <v>4.3999999999999997E-2</v>
      </c>
      <c r="R582" s="136">
        <f>Q582*H582</f>
        <v>4.3999999999999997E-2</v>
      </c>
      <c r="S582" s="136">
        <v>0</v>
      </c>
      <c r="T582" s="136">
        <f>S582*H582</f>
        <v>0</v>
      </c>
      <c r="U582" s="137" t="s">
        <v>19</v>
      </c>
      <c r="AR582" s="138" t="s">
        <v>364</v>
      </c>
      <c r="AT582" s="138" t="s">
        <v>225</v>
      </c>
      <c r="AU582" s="138" t="s">
        <v>82</v>
      </c>
      <c r="AY582" s="18" t="s">
        <v>164</v>
      </c>
      <c r="BE582" s="139">
        <f>IF(N582="základní",J582,0)</f>
        <v>0</v>
      </c>
      <c r="BF582" s="139">
        <f>IF(N582="snížená",J582,0)</f>
        <v>0</v>
      </c>
      <c r="BG582" s="139">
        <f>IF(N582="zákl. přenesená",J582,0)</f>
        <v>0</v>
      </c>
      <c r="BH582" s="139">
        <f>IF(N582="sníž. přenesená",J582,0)</f>
        <v>0</v>
      </c>
      <c r="BI582" s="139">
        <f>IF(N582="nulová",J582,0)</f>
        <v>0</v>
      </c>
      <c r="BJ582" s="18" t="s">
        <v>80</v>
      </c>
      <c r="BK582" s="139">
        <f>ROUND(I582*H582,1)</f>
        <v>0</v>
      </c>
      <c r="BL582" s="18" t="s">
        <v>187</v>
      </c>
      <c r="BM582" s="138" t="s">
        <v>960</v>
      </c>
    </row>
    <row r="583" spans="2:65" s="1" customFormat="1" ht="16.5" customHeight="1">
      <c r="B583" s="33"/>
      <c r="C583" s="127" t="s">
        <v>952</v>
      </c>
      <c r="D583" s="127" t="s">
        <v>167</v>
      </c>
      <c r="E583" s="128" t="s">
        <v>1370</v>
      </c>
      <c r="F583" s="129" t="s">
        <v>1371</v>
      </c>
      <c r="G583" s="130" t="s">
        <v>335</v>
      </c>
      <c r="H583" s="131">
        <v>1</v>
      </c>
      <c r="I583" s="132"/>
      <c r="J583" s="133">
        <f>ROUND(I583*H583,1)</f>
        <v>0</v>
      </c>
      <c r="K583" s="129" t="s">
        <v>171</v>
      </c>
      <c r="L583" s="33"/>
      <c r="M583" s="134" t="s">
        <v>19</v>
      </c>
      <c r="N583" s="135" t="s">
        <v>43</v>
      </c>
      <c r="P583" s="136">
        <f>O583*H583</f>
        <v>0</v>
      </c>
      <c r="Q583" s="136">
        <v>2.5999999999999998E-4</v>
      </c>
      <c r="R583" s="136">
        <f>Q583*H583</f>
        <v>2.5999999999999998E-4</v>
      </c>
      <c r="S583" s="136">
        <v>0</v>
      </c>
      <c r="T583" s="136">
        <f>S583*H583</f>
        <v>0</v>
      </c>
      <c r="U583" s="137" t="s">
        <v>19</v>
      </c>
      <c r="AR583" s="138" t="s">
        <v>187</v>
      </c>
      <c r="AT583" s="138" t="s">
        <v>167</v>
      </c>
      <c r="AU583" s="138" t="s">
        <v>82</v>
      </c>
      <c r="AY583" s="18" t="s">
        <v>164</v>
      </c>
      <c r="BE583" s="139">
        <f>IF(N583="základní",J583,0)</f>
        <v>0</v>
      </c>
      <c r="BF583" s="139">
        <f>IF(N583="snížená",J583,0)</f>
        <v>0</v>
      </c>
      <c r="BG583" s="139">
        <f>IF(N583="zákl. přenesená",J583,0)</f>
        <v>0</v>
      </c>
      <c r="BH583" s="139">
        <f>IF(N583="sníž. přenesená",J583,0)</f>
        <v>0</v>
      </c>
      <c r="BI583" s="139">
        <f>IF(N583="nulová",J583,0)</f>
        <v>0</v>
      </c>
      <c r="BJ583" s="18" t="s">
        <v>80</v>
      </c>
      <c r="BK583" s="139">
        <f>ROUND(I583*H583,1)</f>
        <v>0</v>
      </c>
      <c r="BL583" s="18" t="s">
        <v>187</v>
      </c>
      <c r="BM583" s="138" t="s">
        <v>1372</v>
      </c>
    </row>
    <row r="584" spans="2:65" s="1" customFormat="1" ht="11.25">
      <c r="B584" s="33"/>
      <c r="D584" s="140" t="s">
        <v>175</v>
      </c>
      <c r="F584" s="141" t="s">
        <v>1373</v>
      </c>
      <c r="I584" s="142"/>
      <c r="L584" s="33"/>
      <c r="M584" s="143"/>
      <c r="U584" s="54"/>
      <c r="AT584" s="18" t="s">
        <v>175</v>
      </c>
      <c r="AU584" s="18" t="s">
        <v>82</v>
      </c>
    </row>
    <row r="585" spans="2:65" s="1" customFormat="1" ht="21.75" customHeight="1">
      <c r="B585" s="33"/>
      <c r="C585" s="152" t="s">
        <v>957</v>
      </c>
      <c r="D585" s="152" t="s">
        <v>225</v>
      </c>
      <c r="E585" s="153" t="s">
        <v>1374</v>
      </c>
      <c r="F585" s="154" t="s">
        <v>1375</v>
      </c>
      <c r="G585" s="155" t="s">
        <v>335</v>
      </c>
      <c r="H585" s="156">
        <v>1</v>
      </c>
      <c r="I585" s="157"/>
      <c r="J585" s="158">
        <f>ROUND(I585*H585,1)</f>
        <v>0</v>
      </c>
      <c r="K585" s="154" t="s">
        <v>19</v>
      </c>
      <c r="L585" s="159"/>
      <c r="M585" s="160" t="s">
        <v>19</v>
      </c>
      <c r="N585" s="161" t="s">
        <v>43</v>
      </c>
      <c r="P585" s="136">
        <f>O585*H585</f>
        <v>0</v>
      </c>
      <c r="Q585" s="136">
        <v>8.0000000000000002E-3</v>
      </c>
      <c r="R585" s="136">
        <f>Q585*H585</f>
        <v>8.0000000000000002E-3</v>
      </c>
      <c r="S585" s="136">
        <v>0</v>
      </c>
      <c r="T585" s="136">
        <f>S585*H585</f>
        <v>0</v>
      </c>
      <c r="U585" s="137" t="s">
        <v>19</v>
      </c>
      <c r="AR585" s="138" t="s">
        <v>364</v>
      </c>
      <c r="AT585" s="138" t="s">
        <v>225</v>
      </c>
      <c r="AU585" s="138" t="s">
        <v>82</v>
      </c>
      <c r="AY585" s="18" t="s">
        <v>164</v>
      </c>
      <c r="BE585" s="139">
        <f>IF(N585="základní",J585,0)</f>
        <v>0</v>
      </c>
      <c r="BF585" s="139">
        <f>IF(N585="snížená",J585,0)</f>
        <v>0</v>
      </c>
      <c r="BG585" s="139">
        <f>IF(N585="zákl. přenesená",J585,0)</f>
        <v>0</v>
      </c>
      <c r="BH585" s="139">
        <f>IF(N585="sníž. přenesená",J585,0)</f>
        <v>0</v>
      </c>
      <c r="BI585" s="139">
        <f>IF(N585="nulová",J585,0)</f>
        <v>0</v>
      </c>
      <c r="BJ585" s="18" t="s">
        <v>80</v>
      </c>
      <c r="BK585" s="139">
        <f>ROUND(I585*H585,1)</f>
        <v>0</v>
      </c>
      <c r="BL585" s="18" t="s">
        <v>187</v>
      </c>
      <c r="BM585" s="138" t="s">
        <v>1376</v>
      </c>
    </row>
    <row r="586" spans="2:65" s="1" customFormat="1" ht="21.75" customHeight="1">
      <c r="B586" s="33"/>
      <c r="C586" s="127" t="s">
        <v>961</v>
      </c>
      <c r="D586" s="127" t="s">
        <v>167</v>
      </c>
      <c r="E586" s="128" t="s">
        <v>962</v>
      </c>
      <c r="F586" s="129" t="s">
        <v>963</v>
      </c>
      <c r="G586" s="130" t="s">
        <v>314</v>
      </c>
      <c r="H586" s="131">
        <v>1.6</v>
      </c>
      <c r="I586" s="132"/>
      <c r="J586" s="133">
        <f>ROUND(I586*H586,1)</f>
        <v>0</v>
      </c>
      <c r="K586" s="129" t="s">
        <v>171</v>
      </c>
      <c r="L586" s="33"/>
      <c r="M586" s="134" t="s">
        <v>19</v>
      </c>
      <c r="N586" s="135" t="s">
        <v>43</v>
      </c>
      <c r="P586" s="136">
        <f>O586*H586</f>
        <v>0</v>
      </c>
      <c r="Q586" s="136">
        <v>0</v>
      </c>
      <c r="R586" s="136">
        <f>Q586*H586</f>
        <v>0</v>
      </c>
      <c r="S586" s="136">
        <v>0</v>
      </c>
      <c r="T586" s="136">
        <f>S586*H586</f>
        <v>0</v>
      </c>
      <c r="U586" s="137" t="s">
        <v>19</v>
      </c>
      <c r="AR586" s="138" t="s">
        <v>187</v>
      </c>
      <c r="AT586" s="138" t="s">
        <v>167</v>
      </c>
      <c r="AU586" s="138" t="s">
        <v>82</v>
      </c>
      <c r="AY586" s="18" t="s">
        <v>164</v>
      </c>
      <c r="BE586" s="139">
        <f>IF(N586="základní",J586,0)</f>
        <v>0</v>
      </c>
      <c r="BF586" s="139">
        <f>IF(N586="snížená",J586,0)</f>
        <v>0</v>
      </c>
      <c r="BG586" s="139">
        <f>IF(N586="zákl. přenesená",J586,0)</f>
        <v>0</v>
      </c>
      <c r="BH586" s="139">
        <f>IF(N586="sníž. přenesená",J586,0)</f>
        <v>0</v>
      </c>
      <c r="BI586" s="139">
        <f>IF(N586="nulová",J586,0)</f>
        <v>0</v>
      </c>
      <c r="BJ586" s="18" t="s">
        <v>80</v>
      </c>
      <c r="BK586" s="139">
        <f>ROUND(I586*H586,1)</f>
        <v>0</v>
      </c>
      <c r="BL586" s="18" t="s">
        <v>187</v>
      </c>
      <c r="BM586" s="138" t="s">
        <v>964</v>
      </c>
    </row>
    <row r="587" spans="2:65" s="1" customFormat="1" ht="11.25">
      <c r="B587" s="33"/>
      <c r="D587" s="140" t="s">
        <v>175</v>
      </c>
      <c r="F587" s="141" t="s">
        <v>965</v>
      </c>
      <c r="I587" s="142"/>
      <c r="L587" s="33"/>
      <c r="M587" s="143"/>
      <c r="U587" s="54"/>
      <c r="AT587" s="18" t="s">
        <v>175</v>
      </c>
      <c r="AU587" s="18" t="s">
        <v>82</v>
      </c>
    </row>
    <row r="588" spans="2:65" s="12" customFormat="1" ht="11.25">
      <c r="B588" s="144"/>
      <c r="D588" s="145" t="s">
        <v>177</v>
      </c>
      <c r="E588" s="146" t="s">
        <v>19</v>
      </c>
      <c r="F588" s="147" t="s">
        <v>1310</v>
      </c>
      <c r="H588" s="148">
        <v>1.6</v>
      </c>
      <c r="I588" s="149"/>
      <c r="L588" s="144"/>
      <c r="M588" s="150"/>
      <c r="U588" s="151"/>
      <c r="AT588" s="146" t="s">
        <v>177</v>
      </c>
      <c r="AU588" s="146" t="s">
        <v>82</v>
      </c>
      <c r="AV588" s="12" t="s">
        <v>82</v>
      </c>
      <c r="AW588" s="12" t="s">
        <v>33</v>
      </c>
      <c r="AX588" s="12" t="s">
        <v>80</v>
      </c>
      <c r="AY588" s="146" t="s">
        <v>164</v>
      </c>
    </row>
    <row r="589" spans="2:65" s="1" customFormat="1" ht="16.5" customHeight="1">
      <c r="B589" s="33"/>
      <c r="C589" s="152" t="s">
        <v>966</v>
      </c>
      <c r="D589" s="152" t="s">
        <v>225</v>
      </c>
      <c r="E589" s="153" t="s">
        <v>967</v>
      </c>
      <c r="F589" s="154" t="s">
        <v>968</v>
      </c>
      <c r="G589" s="155" t="s">
        <v>314</v>
      </c>
      <c r="H589" s="156">
        <v>1.6</v>
      </c>
      <c r="I589" s="157"/>
      <c r="J589" s="158">
        <f>ROUND(I589*H589,1)</f>
        <v>0</v>
      </c>
      <c r="K589" s="154" t="s">
        <v>171</v>
      </c>
      <c r="L589" s="159"/>
      <c r="M589" s="160" t="s">
        <v>19</v>
      </c>
      <c r="N589" s="161" t="s">
        <v>43</v>
      </c>
      <c r="P589" s="136">
        <f>O589*H589</f>
        <v>0</v>
      </c>
      <c r="Q589" s="136">
        <v>8.0000000000000004E-4</v>
      </c>
      <c r="R589" s="136">
        <f>Q589*H589</f>
        <v>1.2800000000000001E-3</v>
      </c>
      <c r="S589" s="136">
        <v>0</v>
      </c>
      <c r="T589" s="136">
        <f>S589*H589</f>
        <v>0</v>
      </c>
      <c r="U589" s="137" t="s">
        <v>19</v>
      </c>
      <c r="AR589" s="138" t="s">
        <v>364</v>
      </c>
      <c r="AT589" s="138" t="s">
        <v>225</v>
      </c>
      <c r="AU589" s="138" t="s">
        <v>82</v>
      </c>
      <c r="AY589" s="18" t="s">
        <v>164</v>
      </c>
      <c r="BE589" s="139">
        <f>IF(N589="základní",J589,0)</f>
        <v>0</v>
      </c>
      <c r="BF589" s="139">
        <f>IF(N589="snížená",J589,0)</f>
        <v>0</v>
      </c>
      <c r="BG589" s="139">
        <f>IF(N589="zákl. přenesená",J589,0)</f>
        <v>0</v>
      </c>
      <c r="BH589" s="139">
        <f>IF(N589="sníž. přenesená",J589,0)</f>
        <v>0</v>
      </c>
      <c r="BI589" s="139">
        <f>IF(N589="nulová",J589,0)</f>
        <v>0</v>
      </c>
      <c r="BJ589" s="18" t="s">
        <v>80</v>
      </c>
      <c r="BK589" s="139">
        <f>ROUND(I589*H589,1)</f>
        <v>0</v>
      </c>
      <c r="BL589" s="18" t="s">
        <v>187</v>
      </c>
      <c r="BM589" s="138" t="s">
        <v>969</v>
      </c>
    </row>
    <row r="590" spans="2:65" s="1" customFormat="1" ht="16.5" customHeight="1">
      <c r="B590" s="33"/>
      <c r="C590" s="152" t="s">
        <v>970</v>
      </c>
      <c r="D590" s="152" t="s">
        <v>225</v>
      </c>
      <c r="E590" s="153" t="s">
        <v>1377</v>
      </c>
      <c r="F590" s="154" t="s">
        <v>1378</v>
      </c>
      <c r="G590" s="155" t="s">
        <v>335</v>
      </c>
      <c r="H590" s="156">
        <v>2</v>
      </c>
      <c r="I590" s="157"/>
      <c r="J590" s="158">
        <f>ROUND(I590*H590,1)</f>
        <v>0</v>
      </c>
      <c r="K590" s="154" t="s">
        <v>171</v>
      </c>
      <c r="L590" s="159"/>
      <c r="M590" s="160" t="s">
        <v>19</v>
      </c>
      <c r="N590" s="161" t="s">
        <v>43</v>
      </c>
      <c r="P590" s="136">
        <f>O590*H590</f>
        <v>0</v>
      </c>
      <c r="Q590" s="136">
        <v>6.0000000000000002E-5</v>
      </c>
      <c r="R590" s="136">
        <f>Q590*H590</f>
        <v>1.2E-4</v>
      </c>
      <c r="S590" s="136">
        <v>0</v>
      </c>
      <c r="T590" s="136">
        <f>S590*H590</f>
        <v>0</v>
      </c>
      <c r="U590" s="137" t="s">
        <v>19</v>
      </c>
      <c r="AR590" s="138" t="s">
        <v>364</v>
      </c>
      <c r="AT590" s="138" t="s">
        <v>225</v>
      </c>
      <c r="AU590" s="138" t="s">
        <v>82</v>
      </c>
      <c r="AY590" s="18" t="s">
        <v>164</v>
      </c>
      <c r="BE590" s="139">
        <f>IF(N590="základní",J590,0)</f>
        <v>0</v>
      </c>
      <c r="BF590" s="139">
        <f>IF(N590="snížená",J590,0)</f>
        <v>0</v>
      </c>
      <c r="BG590" s="139">
        <f>IF(N590="zákl. přenesená",J590,0)</f>
        <v>0</v>
      </c>
      <c r="BH590" s="139">
        <f>IF(N590="sníž. přenesená",J590,0)</f>
        <v>0</v>
      </c>
      <c r="BI590" s="139">
        <f>IF(N590="nulová",J590,0)</f>
        <v>0</v>
      </c>
      <c r="BJ590" s="18" t="s">
        <v>80</v>
      </c>
      <c r="BK590" s="139">
        <f>ROUND(I590*H590,1)</f>
        <v>0</v>
      </c>
      <c r="BL590" s="18" t="s">
        <v>187</v>
      </c>
      <c r="BM590" s="138" t="s">
        <v>973</v>
      </c>
    </row>
    <row r="591" spans="2:65" s="1" customFormat="1" ht="24.2" customHeight="1">
      <c r="B591" s="33"/>
      <c r="C591" s="127" t="s">
        <v>974</v>
      </c>
      <c r="D591" s="127" t="s">
        <v>167</v>
      </c>
      <c r="E591" s="128" t="s">
        <v>975</v>
      </c>
      <c r="F591" s="129" t="s">
        <v>976</v>
      </c>
      <c r="G591" s="130" t="s">
        <v>335</v>
      </c>
      <c r="H591" s="131">
        <v>3</v>
      </c>
      <c r="I591" s="132"/>
      <c r="J591" s="133">
        <f>ROUND(I591*H591,1)</f>
        <v>0</v>
      </c>
      <c r="K591" s="129" t="s">
        <v>171</v>
      </c>
      <c r="L591" s="33"/>
      <c r="M591" s="134" t="s">
        <v>19</v>
      </c>
      <c r="N591" s="135" t="s">
        <v>43</v>
      </c>
      <c r="P591" s="136">
        <f>O591*H591</f>
        <v>0</v>
      </c>
      <c r="Q591" s="136">
        <v>0</v>
      </c>
      <c r="R591" s="136">
        <f>Q591*H591</f>
        <v>0</v>
      </c>
      <c r="S591" s="136">
        <v>0</v>
      </c>
      <c r="T591" s="136">
        <f>S591*H591</f>
        <v>0</v>
      </c>
      <c r="U591" s="137" t="s">
        <v>19</v>
      </c>
      <c r="AR591" s="138" t="s">
        <v>187</v>
      </c>
      <c r="AT591" s="138" t="s">
        <v>167</v>
      </c>
      <c r="AU591" s="138" t="s">
        <v>82</v>
      </c>
      <c r="AY591" s="18" t="s">
        <v>164</v>
      </c>
      <c r="BE591" s="139">
        <f>IF(N591="základní",J591,0)</f>
        <v>0</v>
      </c>
      <c r="BF591" s="139">
        <f>IF(N591="snížená",J591,0)</f>
        <v>0</v>
      </c>
      <c r="BG591" s="139">
        <f>IF(N591="zákl. přenesená",J591,0)</f>
        <v>0</v>
      </c>
      <c r="BH591" s="139">
        <f>IF(N591="sníž. přenesená",J591,0)</f>
        <v>0</v>
      </c>
      <c r="BI591" s="139">
        <f>IF(N591="nulová",J591,0)</f>
        <v>0</v>
      </c>
      <c r="BJ591" s="18" t="s">
        <v>80</v>
      </c>
      <c r="BK591" s="139">
        <f>ROUND(I591*H591,1)</f>
        <v>0</v>
      </c>
      <c r="BL591" s="18" t="s">
        <v>187</v>
      </c>
      <c r="BM591" s="138" t="s">
        <v>977</v>
      </c>
    </row>
    <row r="592" spans="2:65" s="1" customFormat="1" ht="11.25">
      <c r="B592" s="33"/>
      <c r="D592" s="140" t="s">
        <v>175</v>
      </c>
      <c r="F592" s="141" t="s">
        <v>978</v>
      </c>
      <c r="I592" s="142"/>
      <c r="L592" s="33"/>
      <c r="M592" s="143"/>
      <c r="U592" s="54"/>
      <c r="AT592" s="18" t="s">
        <v>175</v>
      </c>
      <c r="AU592" s="18" t="s">
        <v>82</v>
      </c>
    </row>
    <row r="593" spans="2:65" s="1" customFormat="1" ht="16.5" customHeight="1">
      <c r="B593" s="33"/>
      <c r="C593" s="152" t="s">
        <v>979</v>
      </c>
      <c r="D593" s="152" t="s">
        <v>225</v>
      </c>
      <c r="E593" s="153" t="s">
        <v>980</v>
      </c>
      <c r="F593" s="154" t="s">
        <v>981</v>
      </c>
      <c r="G593" s="155" t="s">
        <v>335</v>
      </c>
      <c r="H593" s="156">
        <v>1</v>
      </c>
      <c r="I593" s="157"/>
      <c r="J593" s="158">
        <f>ROUND(I593*H593,1)</f>
        <v>0</v>
      </c>
      <c r="K593" s="154" t="s">
        <v>19</v>
      </c>
      <c r="L593" s="159"/>
      <c r="M593" s="160" t="s">
        <v>19</v>
      </c>
      <c r="N593" s="161" t="s">
        <v>43</v>
      </c>
      <c r="P593" s="136">
        <f>O593*H593</f>
        <v>0</v>
      </c>
      <c r="Q593" s="136">
        <v>1.95E-2</v>
      </c>
      <c r="R593" s="136">
        <f>Q593*H593</f>
        <v>1.95E-2</v>
      </c>
      <c r="S593" s="136">
        <v>0</v>
      </c>
      <c r="T593" s="136">
        <f>S593*H593</f>
        <v>0</v>
      </c>
      <c r="U593" s="137" t="s">
        <v>19</v>
      </c>
      <c r="AR593" s="138" t="s">
        <v>364</v>
      </c>
      <c r="AT593" s="138" t="s">
        <v>225</v>
      </c>
      <c r="AU593" s="138" t="s">
        <v>82</v>
      </c>
      <c r="AY593" s="18" t="s">
        <v>164</v>
      </c>
      <c r="BE593" s="139">
        <f>IF(N593="základní",J593,0)</f>
        <v>0</v>
      </c>
      <c r="BF593" s="139">
        <f>IF(N593="snížená",J593,0)</f>
        <v>0</v>
      </c>
      <c r="BG593" s="139">
        <f>IF(N593="zákl. přenesená",J593,0)</f>
        <v>0</v>
      </c>
      <c r="BH593" s="139">
        <f>IF(N593="sníž. přenesená",J593,0)</f>
        <v>0</v>
      </c>
      <c r="BI593" s="139">
        <f>IF(N593="nulová",J593,0)</f>
        <v>0</v>
      </c>
      <c r="BJ593" s="18" t="s">
        <v>80</v>
      </c>
      <c r="BK593" s="139">
        <f>ROUND(I593*H593,1)</f>
        <v>0</v>
      </c>
      <c r="BL593" s="18" t="s">
        <v>187</v>
      </c>
      <c r="BM593" s="138" t="s">
        <v>982</v>
      </c>
    </row>
    <row r="594" spans="2:65" s="1" customFormat="1" ht="16.5" customHeight="1">
      <c r="B594" s="33"/>
      <c r="C594" s="152" t="s">
        <v>983</v>
      </c>
      <c r="D594" s="152" t="s">
        <v>225</v>
      </c>
      <c r="E594" s="153" t="s">
        <v>1379</v>
      </c>
      <c r="F594" s="154" t="s">
        <v>1380</v>
      </c>
      <c r="G594" s="155" t="s">
        <v>335</v>
      </c>
      <c r="H594" s="156">
        <v>2</v>
      </c>
      <c r="I594" s="157"/>
      <c r="J594" s="158">
        <f>ROUND(I594*H594,1)</f>
        <v>0</v>
      </c>
      <c r="K594" s="154" t="s">
        <v>19</v>
      </c>
      <c r="L594" s="159"/>
      <c r="M594" s="160" t="s">
        <v>19</v>
      </c>
      <c r="N594" s="161" t="s">
        <v>43</v>
      </c>
      <c r="P594" s="136">
        <f>O594*H594</f>
        <v>0</v>
      </c>
      <c r="Q594" s="136">
        <v>1.7500000000000002E-2</v>
      </c>
      <c r="R594" s="136">
        <f>Q594*H594</f>
        <v>3.5000000000000003E-2</v>
      </c>
      <c r="S594" s="136">
        <v>0</v>
      </c>
      <c r="T594" s="136">
        <f>S594*H594</f>
        <v>0</v>
      </c>
      <c r="U594" s="137" t="s">
        <v>19</v>
      </c>
      <c r="AR594" s="138" t="s">
        <v>364</v>
      </c>
      <c r="AT594" s="138" t="s">
        <v>225</v>
      </c>
      <c r="AU594" s="138" t="s">
        <v>82</v>
      </c>
      <c r="AY594" s="18" t="s">
        <v>164</v>
      </c>
      <c r="BE594" s="139">
        <f>IF(N594="základní",J594,0)</f>
        <v>0</v>
      </c>
      <c r="BF594" s="139">
        <f>IF(N594="snížená",J594,0)</f>
        <v>0</v>
      </c>
      <c r="BG594" s="139">
        <f>IF(N594="zákl. přenesená",J594,0)</f>
        <v>0</v>
      </c>
      <c r="BH594" s="139">
        <f>IF(N594="sníž. přenesená",J594,0)</f>
        <v>0</v>
      </c>
      <c r="BI594" s="139">
        <f>IF(N594="nulová",J594,0)</f>
        <v>0</v>
      </c>
      <c r="BJ594" s="18" t="s">
        <v>80</v>
      </c>
      <c r="BK594" s="139">
        <f>ROUND(I594*H594,1)</f>
        <v>0</v>
      </c>
      <c r="BL594" s="18" t="s">
        <v>187</v>
      </c>
      <c r="BM594" s="138" t="s">
        <v>1381</v>
      </c>
    </row>
    <row r="595" spans="2:65" s="1" customFormat="1" ht="16.5" customHeight="1">
      <c r="B595" s="33"/>
      <c r="C595" s="127" t="s">
        <v>988</v>
      </c>
      <c r="D595" s="127" t="s">
        <v>167</v>
      </c>
      <c r="E595" s="128" t="s">
        <v>984</v>
      </c>
      <c r="F595" s="129" t="s">
        <v>985</v>
      </c>
      <c r="G595" s="130" t="s">
        <v>335</v>
      </c>
      <c r="H595" s="131">
        <v>2</v>
      </c>
      <c r="I595" s="132"/>
      <c r="J595" s="133">
        <f>ROUND(I595*H595,1)</f>
        <v>0</v>
      </c>
      <c r="K595" s="129" t="s">
        <v>171</v>
      </c>
      <c r="L595" s="33"/>
      <c r="M595" s="134" t="s">
        <v>19</v>
      </c>
      <c r="N595" s="135" t="s">
        <v>43</v>
      </c>
      <c r="P595" s="136">
        <f>O595*H595</f>
        <v>0</v>
      </c>
      <c r="Q595" s="136">
        <v>0</v>
      </c>
      <c r="R595" s="136">
        <f>Q595*H595</f>
        <v>0</v>
      </c>
      <c r="S595" s="136">
        <v>0</v>
      </c>
      <c r="T595" s="136">
        <f>S595*H595</f>
        <v>0</v>
      </c>
      <c r="U595" s="137" t="s">
        <v>19</v>
      </c>
      <c r="AR595" s="138" t="s">
        <v>187</v>
      </c>
      <c r="AT595" s="138" t="s">
        <v>167</v>
      </c>
      <c r="AU595" s="138" t="s">
        <v>82</v>
      </c>
      <c r="AY595" s="18" t="s">
        <v>164</v>
      </c>
      <c r="BE595" s="139">
        <f>IF(N595="základní",J595,0)</f>
        <v>0</v>
      </c>
      <c r="BF595" s="139">
        <f>IF(N595="snížená",J595,0)</f>
        <v>0</v>
      </c>
      <c r="BG595" s="139">
        <f>IF(N595="zákl. přenesená",J595,0)</f>
        <v>0</v>
      </c>
      <c r="BH595" s="139">
        <f>IF(N595="sníž. přenesená",J595,0)</f>
        <v>0</v>
      </c>
      <c r="BI595" s="139">
        <f>IF(N595="nulová",J595,0)</f>
        <v>0</v>
      </c>
      <c r="BJ595" s="18" t="s">
        <v>80</v>
      </c>
      <c r="BK595" s="139">
        <f>ROUND(I595*H595,1)</f>
        <v>0</v>
      </c>
      <c r="BL595" s="18" t="s">
        <v>187</v>
      </c>
      <c r="BM595" s="138" t="s">
        <v>986</v>
      </c>
    </row>
    <row r="596" spans="2:65" s="1" customFormat="1" ht="11.25">
      <c r="B596" s="33"/>
      <c r="D596" s="140" t="s">
        <v>175</v>
      </c>
      <c r="F596" s="141" t="s">
        <v>987</v>
      </c>
      <c r="I596" s="142"/>
      <c r="L596" s="33"/>
      <c r="M596" s="143"/>
      <c r="U596" s="54"/>
      <c r="AT596" s="18" t="s">
        <v>175</v>
      </c>
      <c r="AU596" s="18" t="s">
        <v>82</v>
      </c>
    </row>
    <row r="597" spans="2:65" s="1" customFormat="1" ht="16.5" customHeight="1">
      <c r="B597" s="33"/>
      <c r="C597" s="152" t="s">
        <v>992</v>
      </c>
      <c r="D597" s="152" t="s">
        <v>225</v>
      </c>
      <c r="E597" s="153" t="s">
        <v>989</v>
      </c>
      <c r="F597" s="154" t="s">
        <v>990</v>
      </c>
      <c r="G597" s="155" t="s">
        <v>335</v>
      </c>
      <c r="H597" s="156">
        <v>1</v>
      </c>
      <c r="I597" s="157"/>
      <c r="J597" s="158">
        <f>ROUND(I597*H597,1)</f>
        <v>0</v>
      </c>
      <c r="K597" s="154" t="s">
        <v>171</v>
      </c>
      <c r="L597" s="159"/>
      <c r="M597" s="160" t="s">
        <v>19</v>
      </c>
      <c r="N597" s="161" t="s">
        <v>43</v>
      </c>
      <c r="P597" s="136">
        <f>O597*H597</f>
        <v>0</v>
      </c>
      <c r="Q597" s="136">
        <v>1.4999999999999999E-4</v>
      </c>
      <c r="R597" s="136">
        <f>Q597*H597</f>
        <v>1.4999999999999999E-4</v>
      </c>
      <c r="S597" s="136">
        <v>0</v>
      </c>
      <c r="T597" s="136">
        <f>S597*H597</f>
        <v>0</v>
      </c>
      <c r="U597" s="137" t="s">
        <v>19</v>
      </c>
      <c r="AR597" s="138" t="s">
        <v>364</v>
      </c>
      <c r="AT597" s="138" t="s">
        <v>225</v>
      </c>
      <c r="AU597" s="138" t="s">
        <v>82</v>
      </c>
      <c r="AY597" s="18" t="s">
        <v>164</v>
      </c>
      <c r="BE597" s="139">
        <f>IF(N597="základní",J597,0)</f>
        <v>0</v>
      </c>
      <c r="BF597" s="139">
        <f>IF(N597="snížená",J597,0)</f>
        <v>0</v>
      </c>
      <c r="BG597" s="139">
        <f>IF(N597="zákl. přenesená",J597,0)</f>
        <v>0</v>
      </c>
      <c r="BH597" s="139">
        <f>IF(N597="sníž. přenesená",J597,0)</f>
        <v>0</v>
      </c>
      <c r="BI597" s="139">
        <f>IF(N597="nulová",J597,0)</f>
        <v>0</v>
      </c>
      <c r="BJ597" s="18" t="s">
        <v>80</v>
      </c>
      <c r="BK597" s="139">
        <f>ROUND(I597*H597,1)</f>
        <v>0</v>
      </c>
      <c r="BL597" s="18" t="s">
        <v>187</v>
      </c>
      <c r="BM597" s="138" t="s">
        <v>991</v>
      </c>
    </row>
    <row r="598" spans="2:65" s="1" customFormat="1" ht="16.5" customHeight="1">
      <c r="B598" s="33"/>
      <c r="C598" s="152" t="s">
        <v>997</v>
      </c>
      <c r="D598" s="152" t="s">
        <v>225</v>
      </c>
      <c r="E598" s="153" t="s">
        <v>1382</v>
      </c>
      <c r="F598" s="154" t="s">
        <v>1383</v>
      </c>
      <c r="G598" s="155" t="s">
        <v>335</v>
      </c>
      <c r="H598" s="156">
        <v>1</v>
      </c>
      <c r="I598" s="157"/>
      <c r="J598" s="158">
        <f>ROUND(I598*H598,1)</f>
        <v>0</v>
      </c>
      <c r="K598" s="154" t="s">
        <v>171</v>
      </c>
      <c r="L598" s="159"/>
      <c r="M598" s="160" t="s">
        <v>19</v>
      </c>
      <c r="N598" s="161" t="s">
        <v>43</v>
      </c>
      <c r="P598" s="136">
        <f>O598*H598</f>
        <v>0</v>
      </c>
      <c r="Q598" s="136">
        <v>1.4999999999999999E-4</v>
      </c>
      <c r="R598" s="136">
        <f>Q598*H598</f>
        <v>1.4999999999999999E-4</v>
      </c>
      <c r="S598" s="136">
        <v>0</v>
      </c>
      <c r="T598" s="136">
        <f>S598*H598</f>
        <v>0</v>
      </c>
      <c r="U598" s="137" t="s">
        <v>19</v>
      </c>
      <c r="AR598" s="138" t="s">
        <v>364</v>
      </c>
      <c r="AT598" s="138" t="s">
        <v>225</v>
      </c>
      <c r="AU598" s="138" t="s">
        <v>82</v>
      </c>
      <c r="AY598" s="18" t="s">
        <v>164</v>
      </c>
      <c r="BE598" s="139">
        <f>IF(N598="základní",J598,0)</f>
        <v>0</v>
      </c>
      <c r="BF598" s="139">
        <f>IF(N598="snížená",J598,0)</f>
        <v>0</v>
      </c>
      <c r="BG598" s="139">
        <f>IF(N598="zákl. přenesená",J598,0)</f>
        <v>0</v>
      </c>
      <c r="BH598" s="139">
        <f>IF(N598="sníž. přenesená",J598,0)</f>
        <v>0</v>
      </c>
      <c r="BI598" s="139">
        <f>IF(N598="nulová",J598,0)</f>
        <v>0</v>
      </c>
      <c r="BJ598" s="18" t="s">
        <v>80</v>
      </c>
      <c r="BK598" s="139">
        <f>ROUND(I598*H598,1)</f>
        <v>0</v>
      </c>
      <c r="BL598" s="18" t="s">
        <v>187</v>
      </c>
      <c r="BM598" s="138" t="s">
        <v>1384</v>
      </c>
    </row>
    <row r="599" spans="2:65" s="1" customFormat="1" ht="16.5" customHeight="1">
      <c r="B599" s="33"/>
      <c r="C599" s="127" t="s">
        <v>1001</v>
      </c>
      <c r="D599" s="127" t="s">
        <v>167</v>
      </c>
      <c r="E599" s="128" t="s">
        <v>993</v>
      </c>
      <c r="F599" s="129" t="s">
        <v>994</v>
      </c>
      <c r="G599" s="130" t="s">
        <v>335</v>
      </c>
      <c r="H599" s="131">
        <v>2</v>
      </c>
      <c r="I599" s="132"/>
      <c r="J599" s="133">
        <f>ROUND(I599*H599,1)</f>
        <v>0</v>
      </c>
      <c r="K599" s="129" t="s">
        <v>171</v>
      </c>
      <c r="L599" s="33"/>
      <c r="M599" s="134" t="s">
        <v>19</v>
      </c>
      <c r="N599" s="135" t="s">
        <v>43</v>
      </c>
      <c r="P599" s="136">
        <f>O599*H599</f>
        <v>0</v>
      </c>
      <c r="Q599" s="136">
        <v>0</v>
      </c>
      <c r="R599" s="136">
        <f>Q599*H599</f>
        <v>0</v>
      </c>
      <c r="S599" s="136">
        <v>0</v>
      </c>
      <c r="T599" s="136">
        <f>S599*H599</f>
        <v>0</v>
      </c>
      <c r="U599" s="137" t="s">
        <v>19</v>
      </c>
      <c r="AR599" s="138" t="s">
        <v>187</v>
      </c>
      <c r="AT599" s="138" t="s">
        <v>167</v>
      </c>
      <c r="AU599" s="138" t="s">
        <v>82</v>
      </c>
      <c r="AY599" s="18" t="s">
        <v>164</v>
      </c>
      <c r="BE599" s="139">
        <f>IF(N599="základní",J599,0)</f>
        <v>0</v>
      </c>
      <c r="BF599" s="139">
        <f>IF(N599="snížená",J599,0)</f>
        <v>0</v>
      </c>
      <c r="BG599" s="139">
        <f>IF(N599="zákl. přenesená",J599,0)</f>
        <v>0</v>
      </c>
      <c r="BH599" s="139">
        <f>IF(N599="sníž. přenesená",J599,0)</f>
        <v>0</v>
      </c>
      <c r="BI599" s="139">
        <f>IF(N599="nulová",J599,0)</f>
        <v>0</v>
      </c>
      <c r="BJ599" s="18" t="s">
        <v>80</v>
      </c>
      <c r="BK599" s="139">
        <f>ROUND(I599*H599,1)</f>
        <v>0</v>
      </c>
      <c r="BL599" s="18" t="s">
        <v>187</v>
      </c>
      <c r="BM599" s="138" t="s">
        <v>995</v>
      </c>
    </row>
    <row r="600" spans="2:65" s="1" customFormat="1" ht="11.25">
      <c r="B600" s="33"/>
      <c r="D600" s="140" t="s">
        <v>175</v>
      </c>
      <c r="F600" s="141" t="s">
        <v>996</v>
      </c>
      <c r="I600" s="142"/>
      <c r="L600" s="33"/>
      <c r="M600" s="143"/>
      <c r="U600" s="54"/>
      <c r="AT600" s="18" t="s">
        <v>175</v>
      </c>
      <c r="AU600" s="18" t="s">
        <v>82</v>
      </c>
    </row>
    <row r="601" spans="2:65" s="1" customFormat="1" ht="16.5" customHeight="1">
      <c r="B601" s="33"/>
      <c r="C601" s="152" t="s">
        <v>1006</v>
      </c>
      <c r="D601" s="152" t="s">
        <v>225</v>
      </c>
      <c r="E601" s="153" t="s">
        <v>998</v>
      </c>
      <c r="F601" s="154" t="s">
        <v>999</v>
      </c>
      <c r="G601" s="155" t="s">
        <v>335</v>
      </c>
      <c r="H601" s="156">
        <v>2</v>
      </c>
      <c r="I601" s="157"/>
      <c r="J601" s="158">
        <f>ROUND(I601*H601,1)</f>
        <v>0</v>
      </c>
      <c r="K601" s="154" t="s">
        <v>171</v>
      </c>
      <c r="L601" s="159"/>
      <c r="M601" s="160" t="s">
        <v>19</v>
      </c>
      <c r="N601" s="161" t="s">
        <v>43</v>
      </c>
      <c r="P601" s="136">
        <f>O601*H601</f>
        <v>0</v>
      </c>
      <c r="Q601" s="136">
        <v>1.4999999999999999E-4</v>
      </c>
      <c r="R601" s="136">
        <f>Q601*H601</f>
        <v>2.9999999999999997E-4</v>
      </c>
      <c r="S601" s="136">
        <v>0</v>
      </c>
      <c r="T601" s="136">
        <f>S601*H601</f>
        <v>0</v>
      </c>
      <c r="U601" s="137" t="s">
        <v>19</v>
      </c>
      <c r="AR601" s="138" t="s">
        <v>364</v>
      </c>
      <c r="AT601" s="138" t="s">
        <v>225</v>
      </c>
      <c r="AU601" s="138" t="s">
        <v>82</v>
      </c>
      <c r="AY601" s="18" t="s">
        <v>164</v>
      </c>
      <c r="BE601" s="139">
        <f>IF(N601="základní",J601,0)</f>
        <v>0</v>
      </c>
      <c r="BF601" s="139">
        <f>IF(N601="snížená",J601,0)</f>
        <v>0</v>
      </c>
      <c r="BG601" s="139">
        <f>IF(N601="zákl. přenesená",J601,0)</f>
        <v>0</v>
      </c>
      <c r="BH601" s="139">
        <f>IF(N601="sníž. přenesená",J601,0)</f>
        <v>0</v>
      </c>
      <c r="BI601" s="139">
        <f>IF(N601="nulová",J601,0)</f>
        <v>0</v>
      </c>
      <c r="BJ601" s="18" t="s">
        <v>80</v>
      </c>
      <c r="BK601" s="139">
        <f>ROUND(I601*H601,1)</f>
        <v>0</v>
      </c>
      <c r="BL601" s="18" t="s">
        <v>187</v>
      </c>
      <c r="BM601" s="138" t="s">
        <v>1000</v>
      </c>
    </row>
    <row r="602" spans="2:65" s="1" customFormat="1" ht="16.5" customHeight="1">
      <c r="B602" s="33"/>
      <c r="C602" s="127" t="s">
        <v>1010</v>
      </c>
      <c r="D602" s="127" t="s">
        <v>167</v>
      </c>
      <c r="E602" s="128" t="s">
        <v>1002</v>
      </c>
      <c r="F602" s="129" t="s">
        <v>1003</v>
      </c>
      <c r="G602" s="130" t="s">
        <v>335</v>
      </c>
      <c r="H602" s="131">
        <v>1</v>
      </c>
      <c r="I602" s="132"/>
      <c r="J602" s="133">
        <f>ROUND(I602*H602,1)</f>
        <v>0</v>
      </c>
      <c r="K602" s="129" t="s">
        <v>171</v>
      </c>
      <c r="L602" s="33"/>
      <c r="M602" s="134" t="s">
        <v>19</v>
      </c>
      <c r="N602" s="135" t="s">
        <v>43</v>
      </c>
      <c r="P602" s="136">
        <f>O602*H602</f>
        <v>0</v>
      </c>
      <c r="Q602" s="136">
        <v>0</v>
      </c>
      <c r="R602" s="136">
        <f>Q602*H602</f>
        <v>0</v>
      </c>
      <c r="S602" s="136">
        <v>0</v>
      </c>
      <c r="T602" s="136">
        <f>S602*H602</f>
        <v>0</v>
      </c>
      <c r="U602" s="137" t="s">
        <v>19</v>
      </c>
      <c r="AR602" s="138" t="s">
        <v>187</v>
      </c>
      <c r="AT602" s="138" t="s">
        <v>167</v>
      </c>
      <c r="AU602" s="138" t="s">
        <v>82</v>
      </c>
      <c r="AY602" s="18" t="s">
        <v>164</v>
      </c>
      <c r="BE602" s="139">
        <f>IF(N602="základní",J602,0)</f>
        <v>0</v>
      </c>
      <c r="BF602" s="139">
        <f>IF(N602="snížená",J602,0)</f>
        <v>0</v>
      </c>
      <c r="BG602" s="139">
        <f>IF(N602="zákl. přenesená",J602,0)</f>
        <v>0</v>
      </c>
      <c r="BH602" s="139">
        <f>IF(N602="sníž. přenesená",J602,0)</f>
        <v>0</v>
      </c>
      <c r="BI602" s="139">
        <f>IF(N602="nulová",J602,0)</f>
        <v>0</v>
      </c>
      <c r="BJ602" s="18" t="s">
        <v>80</v>
      </c>
      <c r="BK602" s="139">
        <f>ROUND(I602*H602,1)</f>
        <v>0</v>
      </c>
      <c r="BL602" s="18" t="s">
        <v>187</v>
      </c>
      <c r="BM602" s="138" t="s">
        <v>1004</v>
      </c>
    </row>
    <row r="603" spans="2:65" s="1" customFormat="1" ht="11.25">
      <c r="B603" s="33"/>
      <c r="D603" s="140" t="s">
        <v>175</v>
      </c>
      <c r="F603" s="141" t="s">
        <v>1005</v>
      </c>
      <c r="I603" s="142"/>
      <c r="L603" s="33"/>
      <c r="M603" s="143"/>
      <c r="U603" s="54"/>
      <c r="AT603" s="18" t="s">
        <v>175</v>
      </c>
      <c r="AU603" s="18" t="s">
        <v>82</v>
      </c>
    </row>
    <row r="604" spans="2:65" s="1" customFormat="1" ht="16.5" customHeight="1">
      <c r="B604" s="33"/>
      <c r="C604" s="152" t="s">
        <v>1017</v>
      </c>
      <c r="D604" s="152" t="s">
        <v>225</v>
      </c>
      <c r="E604" s="153" t="s">
        <v>1007</v>
      </c>
      <c r="F604" s="154" t="s">
        <v>1008</v>
      </c>
      <c r="G604" s="155" t="s">
        <v>335</v>
      </c>
      <c r="H604" s="156">
        <v>1</v>
      </c>
      <c r="I604" s="157"/>
      <c r="J604" s="158">
        <f>ROUND(I604*H604,1)</f>
        <v>0</v>
      </c>
      <c r="K604" s="154" t="s">
        <v>171</v>
      </c>
      <c r="L604" s="159"/>
      <c r="M604" s="160" t="s">
        <v>19</v>
      </c>
      <c r="N604" s="161" t="s">
        <v>43</v>
      </c>
      <c r="P604" s="136">
        <f>O604*H604</f>
        <v>0</v>
      </c>
      <c r="Q604" s="136">
        <v>2.2000000000000001E-3</v>
      </c>
      <c r="R604" s="136">
        <f>Q604*H604</f>
        <v>2.2000000000000001E-3</v>
      </c>
      <c r="S604" s="136">
        <v>0</v>
      </c>
      <c r="T604" s="136">
        <f>S604*H604</f>
        <v>0</v>
      </c>
      <c r="U604" s="137" t="s">
        <v>19</v>
      </c>
      <c r="AR604" s="138" t="s">
        <v>364</v>
      </c>
      <c r="AT604" s="138" t="s">
        <v>225</v>
      </c>
      <c r="AU604" s="138" t="s">
        <v>82</v>
      </c>
      <c r="AY604" s="18" t="s">
        <v>164</v>
      </c>
      <c r="BE604" s="139">
        <f>IF(N604="základní",J604,0)</f>
        <v>0</v>
      </c>
      <c r="BF604" s="139">
        <f>IF(N604="snížená",J604,0)</f>
        <v>0</v>
      </c>
      <c r="BG604" s="139">
        <f>IF(N604="zákl. přenesená",J604,0)</f>
        <v>0</v>
      </c>
      <c r="BH604" s="139">
        <f>IF(N604="sníž. přenesená",J604,0)</f>
        <v>0</v>
      </c>
      <c r="BI604" s="139">
        <f>IF(N604="nulová",J604,0)</f>
        <v>0</v>
      </c>
      <c r="BJ604" s="18" t="s">
        <v>80</v>
      </c>
      <c r="BK604" s="139">
        <f>ROUND(I604*H604,1)</f>
        <v>0</v>
      </c>
      <c r="BL604" s="18" t="s">
        <v>187</v>
      </c>
      <c r="BM604" s="138" t="s">
        <v>1009</v>
      </c>
    </row>
    <row r="605" spans="2:65" s="1" customFormat="1" ht="16.5" customHeight="1">
      <c r="B605" s="33"/>
      <c r="C605" s="127" t="s">
        <v>1022</v>
      </c>
      <c r="D605" s="127" t="s">
        <v>167</v>
      </c>
      <c r="E605" s="128" t="s">
        <v>1385</v>
      </c>
      <c r="F605" s="129" t="s">
        <v>1386</v>
      </c>
      <c r="G605" s="130" t="s">
        <v>335</v>
      </c>
      <c r="H605" s="131">
        <v>1</v>
      </c>
      <c r="I605" s="132"/>
      <c r="J605" s="133">
        <f>ROUND(I605*H605,1)</f>
        <v>0</v>
      </c>
      <c r="K605" s="129" t="s">
        <v>171</v>
      </c>
      <c r="L605" s="33"/>
      <c r="M605" s="134" t="s">
        <v>19</v>
      </c>
      <c r="N605" s="135" t="s">
        <v>43</v>
      </c>
      <c r="P605" s="136">
        <f>O605*H605</f>
        <v>0</v>
      </c>
      <c r="Q605" s="136">
        <v>0</v>
      </c>
      <c r="R605" s="136">
        <f>Q605*H605</f>
        <v>0</v>
      </c>
      <c r="S605" s="136">
        <v>0</v>
      </c>
      <c r="T605" s="136">
        <f>S605*H605</f>
        <v>0</v>
      </c>
      <c r="U605" s="137" t="s">
        <v>19</v>
      </c>
      <c r="AR605" s="138" t="s">
        <v>187</v>
      </c>
      <c r="AT605" s="138" t="s">
        <v>167</v>
      </c>
      <c r="AU605" s="138" t="s">
        <v>82</v>
      </c>
      <c r="AY605" s="18" t="s">
        <v>164</v>
      </c>
      <c r="BE605" s="139">
        <f>IF(N605="základní",J605,0)</f>
        <v>0</v>
      </c>
      <c r="BF605" s="139">
        <f>IF(N605="snížená",J605,0)</f>
        <v>0</v>
      </c>
      <c r="BG605" s="139">
        <f>IF(N605="zákl. přenesená",J605,0)</f>
        <v>0</v>
      </c>
      <c r="BH605" s="139">
        <f>IF(N605="sníž. přenesená",J605,0)</f>
        <v>0</v>
      </c>
      <c r="BI605" s="139">
        <f>IF(N605="nulová",J605,0)</f>
        <v>0</v>
      </c>
      <c r="BJ605" s="18" t="s">
        <v>80</v>
      </c>
      <c r="BK605" s="139">
        <f>ROUND(I605*H605,1)</f>
        <v>0</v>
      </c>
      <c r="BL605" s="18" t="s">
        <v>187</v>
      </c>
      <c r="BM605" s="138" t="s">
        <v>1387</v>
      </c>
    </row>
    <row r="606" spans="2:65" s="1" customFormat="1" ht="11.25">
      <c r="B606" s="33"/>
      <c r="D606" s="140" t="s">
        <v>175</v>
      </c>
      <c r="F606" s="141" t="s">
        <v>1388</v>
      </c>
      <c r="I606" s="142"/>
      <c r="L606" s="33"/>
      <c r="M606" s="143"/>
      <c r="U606" s="54"/>
      <c r="AT606" s="18" t="s">
        <v>175</v>
      </c>
      <c r="AU606" s="18" t="s">
        <v>82</v>
      </c>
    </row>
    <row r="607" spans="2:65" s="1" customFormat="1" ht="16.5" customHeight="1">
      <c r="B607" s="33"/>
      <c r="C607" s="152" t="s">
        <v>1026</v>
      </c>
      <c r="D607" s="152" t="s">
        <v>225</v>
      </c>
      <c r="E607" s="153" t="s">
        <v>1389</v>
      </c>
      <c r="F607" s="154" t="s">
        <v>1390</v>
      </c>
      <c r="G607" s="155" t="s">
        <v>335</v>
      </c>
      <c r="H607" s="156">
        <v>1</v>
      </c>
      <c r="I607" s="157"/>
      <c r="J607" s="158">
        <f>ROUND(I607*H607,1)</f>
        <v>0</v>
      </c>
      <c r="K607" s="154" t="s">
        <v>171</v>
      </c>
      <c r="L607" s="159"/>
      <c r="M607" s="160" t="s">
        <v>19</v>
      </c>
      <c r="N607" s="161" t="s">
        <v>43</v>
      </c>
      <c r="P607" s="136">
        <f>O607*H607</f>
        <v>0</v>
      </c>
      <c r="Q607" s="136">
        <v>2.2000000000000001E-3</v>
      </c>
      <c r="R607" s="136">
        <f>Q607*H607</f>
        <v>2.2000000000000001E-3</v>
      </c>
      <c r="S607" s="136">
        <v>0</v>
      </c>
      <c r="T607" s="136">
        <f>S607*H607</f>
        <v>0</v>
      </c>
      <c r="U607" s="137" t="s">
        <v>19</v>
      </c>
      <c r="AR607" s="138" t="s">
        <v>364</v>
      </c>
      <c r="AT607" s="138" t="s">
        <v>225</v>
      </c>
      <c r="AU607" s="138" t="s">
        <v>82</v>
      </c>
      <c r="AY607" s="18" t="s">
        <v>164</v>
      </c>
      <c r="BE607" s="139">
        <f>IF(N607="základní",J607,0)</f>
        <v>0</v>
      </c>
      <c r="BF607" s="139">
        <f>IF(N607="snížená",J607,0)</f>
        <v>0</v>
      </c>
      <c r="BG607" s="139">
        <f>IF(N607="zákl. přenesená",J607,0)</f>
        <v>0</v>
      </c>
      <c r="BH607" s="139">
        <f>IF(N607="sníž. přenesená",J607,0)</f>
        <v>0</v>
      </c>
      <c r="BI607" s="139">
        <f>IF(N607="nulová",J607,0)</f>
        <v>0</v>
      </c>
      <c r="BJ607" s="18" t="s">
        <v>80</v>
      </c>
      <c r="BK607" s="139">
        <f>ROUND(I607*H607,1)</f>
        <v>0</v>
      </c>
      <c r="BL607" s="18" t="s">
        <v>187</v>
      </c>
      <c r="BM607" s="138" t="s">
        <v>1391</v>
      </c>
    </row>
    <row r="608" spans="2:65" s="1" customFormat="1" ht="16.5" customHeight="1">
      <c r="B608" s="33"/>
      <c r="C608" s="127" t="s">
        <v>1033</v>
      </c>
      <c r="D608" s="127" t="s">
        <v>167</v>
      </c>
      <c r="E608" s="128" t="s">
        <v>1392</v>
      </c>
      <c r="F608" s="129" t="s">
        <v>1393</v>
      </c>
      <c r="G608" s="130" t="s">
        <v>335</v>
      </c>
      <c r="H608" s="131">
        <v>1</v>
      </c>
      <c r="I608" s="132"/>
      <c r="J608" s="133">
        <f>ROUND(I608*H608,1)</f>
        <v>0</v>
      </c>
      <c r="K608" s="129" t="s">
        <v>171</v>
      </c>
      <c r="L608" s="33"/>
      <c r="M608" s="134" t="s">
        <v>19</v>
      </c>
      <c r="N608" s="135" t="s">
        <v>43</v>
      </c>
      <c r="P608" s="136">
        <f>O608*H608</f>
        <v>0</v>
      </c>
      <c r="Q608" s="136">
        <v>0</v>
      </c>
      <c r="R608" s="136">
        <f>Q608*H608</f>
        <v>0</v>
      </c>
      <c r="S608" s="136">
        <v>0</v>
      </c>
      <c r="T608" s="136">
        <f>S608*H608</f>
        <v>0</v>
      </c>
      <c r="U608" s="137" t="s">
        <v>19</v>
      </c>
      <c r="AR608" s="138" t="s">
        <v>187</v>
      </c>
      <c r="AT608" s="138" t="s">
        <v>167</v>
      </c>
      <c r="AU608" s="138" t="s">
        <v>82</v>
      </c>
      <c r="AY608" s="18" t="s">
        <v>164</v>
      </c>
      <c r="BE608" s="139">
        <f>IF(N608="základní",J608,0)</f>
        <v>0</v>
      </c>
      <c r="BF608" s="139">
        <f>IF(N608="snížená",J608,0)</f>
        <v>0</v>
      </c>
      <c r="BG608" s="139">
        <f>IF(N608="zákl. přenesená",J608,0)</f>
        <v>0</v>
      </c>
      <c r="BH608" s="139">
        <f>IF(N608="sníž. přenesená",J608,0)</f>
        <v>0</v>
      </c>
      <c r="BI608" s="139">
        <f>IF(N608="nulová",J608,0)</f>
        <v>0</v>
      </c>
      <c r="BJ608" s="18" t="s">
        <v>80</v>
      </c>
      <c r="BK608" s="139">
        <f>ROUND(I608*H608,1)</f>
        <v>0</v>
      </c>
      <c r="BL608" s="18" t="s">
        <v>187</v>
      </c>
      <c r="BM608" s="138" t="s">
        <v>1394</v>
      </c>
    </row>
    <row r="609" spans="2:65" s="1" customFormat="1" ht="11.25">
      <c r="B609" s="33"/>
      <c r="D609" s="140" t="s">
        <v>175</v>
      </c>
      <c r="F609" s="141" t="s">
        <v>1395</v>
      </c>
      <c r="I609" s="142"/>
      <c r="L609" s="33"/>
      <c r="M609" s="143"/>
      <c r="U609" s="54"/>
      <c r="AT609" s="18" t="s">
        <v>175</v>
      </c>
      <c r="AU609" s="18" t="s">
        <v>82</v>
      </c>
    </row>
    <row r="610" spans="2:65" s="12" customFormat="1" ht="11.25">
      <c r="B610" s="144"/>
      <c r="D610" s="145" t="s">
        <v>177</v>
      </c>
      <c r="E610" s="146" t="s">
        <v>19</v>
      </c>
      <c r="F610" s="147" t="s">
        <v>1396</v>
      </c>
      <c r="H610" s="148">
        <v>1</v>
      </c>
      <c r="I610" s="149"/>
      <c r="L610" s="144"/>
      <c r="M610" s="150"/>
      <c r="U610" s="151"/>
      <c r="AT610" s="146" t="s">
        <v>177</v>
      </c>
      <c r="AU610" s="146" t="s">
        <v>82</v>
      </c>
      <c r="AV610" s="12" t="s">
        <v>82</v>
      </c>
      <c r="AW610" s="12" t="s">
        <v>33</v>
      </c>
      <c r="AX610" s="12" t="s">
        <v>80</v>
      </c>
      <c r="AY610" s="146" t="s">
        <v>164</v>
      </c>
    </row>
    <row r="611" spans="2:65" s="1" customFormat="1" ht="16.5" customHeight="1">
      <c r="B611" s="33"/>
      <c r="C611" s="152" t="s">
        <v>1038</v>
      </c>
      <c r="D611" s="152" t="s">
        <v>225</v>
      </c>
      <c r="E611" s="153" t="s">
        <v>1397</v>
      </c>
      <c r="F611" s="154" t="s">
        <v>1398</v>
      </c>
      <c r="G611" s="155" t="s">
        <v>335</v>
      </c>
      <c r="H611" s="156">
        <v>1</v>
      </c>
      <c r="I611" s="157"/>
      <c r="J611" s="158">
        <f>ROUND(I611*H611,1)</f>
        <v>0</v>
      </c>
      <c r="K611" s="154" t="s">
        <v>171</v>
      </c>
      <c r="L611" s="159"/>
      <c r="M611" s="160" t="s">
        <v>19</v>
      </c>
      <c r="N611" s="161" t="s">
        <v>43</v>
      </c>
      <c r="P611" s="136">
        <f>O611*H611</f>
        <v>0</v>
      </c>
      <c r="Q611" s="136">
        <v>1.4999999999999999E-4</v>
      </c>
      <c r="R611" s="136">
        <f>Q611*H611</f>
        <v>1.4999999999999999E-4</v>
      </c>
      <c r="S611" s="136">
        <v>0</v>
      </c>
      <c r="T611" s="136">
        <f>S611*H611</f>
        <v>0</v>
      </c>
      <c r="U611" s="137" t="s">
        <v>19</v>
      </c>
      <c r="AR611" s="138" t="s">
        <v>364</v>
      </c>
      <c r="AT611" s="138" t="s">
        <v>225</v>
      </c>
      <c r="AU611" s="138" t="s">
        <v>82</v>
      </c>
      <c r="AY611" s="18" t="s">
        <v>164</v>
      </c>
      <c r="BE611" s="139">
        <f>IF(N611="základní",J611,0)</f>
        <v>0</v>
      </c>
      <c r="BF611" s="139">
        <f>IF(N611="snížená",J611,0)</f>
        <v>0</v>
      </c>
      <c r="BG611" s="139">
        <f>IF(N611="zákl. přenesená",J611,0)</f>
        <v>0</v>
      </c>
      <c r="BH611" s="139">
        <f>IF(N611="sníž. přenesená",J611,0)</f>
        <v>0</v>
      </c>
      <c r="BI611" s="139">
        <f>IF(N611="nulová",J611,0)</f>
        <v>0</v>
      </c>
      <c r="BJ611" s="18" t="s">
        <v>80</v>
      </c>
      <c r="BK611" s="139">
        <f>ROUND(I611*H611,1)</f>
        <v>0</v>
      </c>
      <c r="BL611" s="18" t="s">
        <v>187</v>
      </c>
      <c r="BM611" s="138" t="s">
        <v>1399</v>
      </c>
    </row>
    <row r="612" spans="2:65" s="1" customFormat="1" ht="16.5" customHeight="1">
      <c r="B612" s="33"/>
      <c r="C612" s="127" t="s">
        <v>1043</v>
      </c>
      <c r="D612" s="127" t="s">
        <v>167</v>
      </c>
      <c r="E612" s="128" t="s">
        <v>1400</v>
      </c>
      <c r="F612" s="129" t="s">
        <v>1401</v>
      </c>
      <c r="G612" s="130" t="s">
        <v>335</v>
      </c>
      <c r="H612" s="131">
        <v>1</v>
      </c>
      <c r="I612" s="132"/>
      <c r="J612" s="133">
        <f>ROUND(I612*H612,1)</f>
        <v>0</v>
      </c>
      <c r="K612" s="129" t="s">
        <v>171</v>
      </c>
      <c r="L612" s="33"/>
      <c r="M612" s="134" t="s">
        <v>19</v>
      </c>
      <c r="N612" s="135" t="s">
        <v>43</v>
      </c>
      <c r="P612" s="136">
        <f>O612*H612</f>
        <v>0</v>
      </c>
      <c r="Q612" s="136">
        <v>0</v>
      </c>
      <c r="R612" s="136">
        <f>Q612*H612</f>
        <v>0</v>
      </c>
      <c r="S612" s="136">
        <v>0</v>
      </c>
      <c r="T612" s="136">
        <f>S612*H612</f>
        <v>0</v>
      </c>
      <c r="U612" s="137" t="s">
        <v>19</v>
      </c>
      <c r="AR612" s="138" t="s">
        <v>187</v>
      </c>
      <c r="AT612" s="138" t="s">
        <v>167</v>
      </c>
      <c r="AU612" s="138" t="s">
        <v>82</v>
      </c>
      <c r="AY612" s="18" t="s">
        <v>164</v>
      </c>
      <c r="BE612" s="139">
        <f>IF(N612="základní",J612,0)</f>
        <v>0</v>
      </c>
      <c r="BF612" s="139">
        <f>IF(N612="snížená",J612,0)</f>
        <v>0</v>
      </c>
      <c r="BG612" s="139">
        <f>IF(N612="zákl. přenesená",J612,0)</f>
        <v>0</v>
      </c>
      <c r="BH612" s="139">
        <f>IF(N612="sníž. přenesená",J612,0)</f>
        <v>0</v>
      </c>
      <c r="BI612" s="139">
        <f>IF(N612="nulová",J612,0)</f>
        <v>0</v>
      </c>
      <c r="BJ612" s="18" t="s">
        <v>80</v>
      </c>
      <c r="BK612" s="139">
        <f>ROUND(I612*H612,1)</f>
        <v>0</v>
      </c>
      <c r="BL612" s="18" t="s">
        <v>187</v>
      </c>
      <c r="BM612" s="138" t="s">
        <v>1402</v>
      </c>
    </row>
    <row r="613" spans="2:65" s="1" customFormat="1" ht="11.25">
      <c r="B613" s="33"/>
      <c r="D613" s="140" t="s">
        <v>175</v>
      </c>
      <c r="F613" s="141" t="s">
        <v>1403</v>
      </c>
      <c r="I613" s="142"/>
      <c r="L613" s="33"/>
      <c r="M613" s="143"/>
      <c r="U613" s="54"/>
      <c r="AT613" s="18" t="s">
        <v>175</v>
      </c>
      <c r="AU613" s="18" t="s">
        <v>82</v>
      </c>
    </row>
    <row r="614" spans="2:65" s="12" customFormat="1" ht="11.25">
      <c r="B614" s="144"/>
      <c r="D614" s="145" t="s">
        <v>177</v>
      </c>
      <c r="E614" s="146" t="s">
        <v>19</v>
      </c>
      <c r="F614" s="147" t="s">
        <v>1396</v>
      </c>
      <c r="H614" s="148">
        <v>1</v>
      </c>
      <c r="I614" s="149"/>
      <c r="L614" s="144"/>
      <c r="M614" s="150"/>
      <c r="U614" s="151"/>
      <c r="AT614" s="146" t="s">
        <v>177</v>
      </c>
      <c r="AU614" s="146" t="s">
        <v>82</v>
      </c>
      <c r="AV614" s="12" t="s">
        <v>82</v>
      </c>
      <c r="AW614" s="12" t="s">
        <v>33</v>
      </c>
      <c r="AX614" s="12" t="s">
        <v>80</v>
      </c>
      <c r="AY614" s="146" t="s">
        <v>164</v>
      </c>
    </row>
    <row r="615" spans="2:65" s="1" customFormat="1" ht="16.5" customHeight="1">
      <c r="B615" s="33"/>
      <c r="C615" s="152" t="s">
        <v>1048</v>
      </c>
      <c r="D615" s="152" t="s">
        <v>225</v>
      </c>
      <c r="E615" s="153" t="s">
        <v>1404</v>
      </c>
      <c r="F615" s="154" t="s">
        <v>1405</v>
      </c>
      <c r="G615" s="155" t="s">
        <v>335</v>
      </c>
      <c r="H615" s="156">
        <v>1</v>
      </c>
      <c r="I615" s="157"/>
      <c r="J615" s="158">
        <f>ROUND(I615*H615,1)</f>
        <v>0</v>
      </c>
      <c r="K615" s="154" t="s">
        <v>171</v>
      </c>
      <c r="L615" s="159"/>
      <c r="M615" s="160" t="s">
        <v>19</v>
      </c>
      <c r="N615" s="161" t="s">
        <v>43</v>
      </c>
      <c r="P615" s="136">
        <f>O615*H615</f>
        <v>0</v>
      </c>
      <c r="Q615" s="136">
        <v>1.4999999999999999E-4</v>
      </c>
      <c r="R615" s="136">
        <f>Q615*H615</f>
        <v>1.4999999999999999E-4</v>
      </c>
      <c r="S615" s="136">
        <v>0</v>
      </c>
      <c r="T615" s="136">
        <f>S615*H615</f>
        <v>0</v>
      </c>
      <c r="U615" s="137" t="s">
        <v>19</v>
      </c>
      <c r="AR615" s="138" t="s">
        <v>364</v>
      </c>
      <c r="AT615" s="138" t="s">
        <v>225</v>
      </c>
      <c r="AU615" s="138" t="s">
        <v>82</v>
      </c>
      <c r="AY615" s="18" t="s">
        <v>164</v>
      </c>
      <c r="BE615" s="139">
        <f>IF(N615="základní",J615,0)</f>
        <v>0</v>
      </c>
      <c r="BF615" s="139">
        <f>IF(N615="snížená",J615,0)</f>
        <v>0</v>
      </c>
      <c r="BG615" s="139">
        <f>IF(N615="zákl. přenesená",J615,0)</f>
        <v>0</v>
      </c>
      <c r="BH615" s="139">
        <f>IF(N615="sníž. přenesená",J615,0)</f>
        <v>0</v>
      </c>
      <c r="BI615" s="139">
        <f>IF(N615="nulová",J615,0)</f>
        <v>0</v>
      </c>
      <c r="BJ615" s="18" t="s">
        <v>80</v>
      </c>
      <c r="BK615" s="139">
        <f>ROUND(I615*H615,1)</f>
        <v>0</v>
      </c>
      <c r="BL615" s="18" t="s">
        <v>187</v>
      </c>
      <c r="BM615" s="138" t="s">
        <v>1406</v>
      </c>
    </row>
    <row r="616" spans="2:65" s="1" customFormat="1" ht="16.5" customHeight="1">
      <c r="B616" s="33"/>
      <c r="C616" s="127" t="s">
        <v>1053</v>
      </c>
      <c r="D616" s="127" t="s">
        <v>167</v>
      </c>
      <c r="E616" s="128" t="s">
        <v>1407</v>
      </c>
      <c r="F616" s="129" t="s">
        <v>1408</v>
      </c>
      <c r="G616" s="130" t="s">
        <v>335</v>
      </c>
      <c r="H616" s="131">
        <v>1</v>
      </c>
      <c r="I616" s="132"/>
      <c r="J616" s="133">
        <f>ROUND(I616*H616,1)</f>
        <v>0</v>
      </c>
      <c r="K616" s="129" t="s">
        <v>171</v>
      </c>
      <c r="L616" s="33"/>
      <c r="M616" s="134" t="s">
        <v>19</v>
      </c>
      <c r="N616" s="135" t="s">
        <v>43</v>
      </c>
      <c r="P616" s="136">
        <f>O616*H616</f>
        <v>0</v>
      </c>
      <c r="Q616" s="136">
        <v>0</v>
      </c>
      <c r="R616" s="136">
        <f>Q616*H616</f>
        <v>0</v>
      </c>
      <c r="S616" s="136">
        <v>0</v>
      </c>
      <c r="T616" s="136">
        <f>S616*H616</f>
        <v>0</v>
      </c>
      <c r="U616" s="137" t="s">
        <v>19</v>
      </c>
      <c r="AR616" s="138" t="s">
        <v>187</v>
      </c>
      <c r="AT616" s="138" t="s">
        <v>167</v>
      </c>
      <c r="AU616" s="138" t="s">
        <v>82</v>
      </c>
      <c r="AY616" s="18" t="s">
        <v>164</v>
      </c>
      <c r="BE616" s="139">
        <f>IF(N616="základní",J616,0)</f>
        <v>0</v>
      </c>
      <c r="BF616" s="139">
        <f>IF(N616="snížená",J616,0)</f>
        <v>0</v>
      </c>
      <c r="BG616" s="139">
        <f>IF(N616="zákl. přenesená",J616,0)</f>
        <v>0</v>
      </c>
      <c r="BH616" s="139">
        <f>IF(N616="sníž. přenesená",J616,0)</f>
        <v>0</v>
      </c>
      <c r="BI616" s="139">
        <f>IF(N616="nulová",J616,0)</f>
        <v>0</v>
      </c>
      <c r="BJ616" s="18" t="s">
        <v>80</v>
      </c>
      <c r="BK616" s="139">
        <f>ROUND(I616*H616,1)</f>
        <v>0</v>
      </c>
      <c r="BL616" s="18" t="s">
        <v>187</v>
      </c>
      <c r="BM616" s="138" t="s">
        <v>1409</v>
      </c>
    </row>
    <row r="617" spans="2:65" s="1" customFormat="1" ht="11.25">
      <c r="B617" s="33"/>
      <c r="D617" s="140" t="s">
        <v>175</v>
      </c>
      <c r="F617" s="141" t="s">
        <v>1410</v>
      </c>
      <c r="I617" s="142"/>
      <c r="L617" s="33"/>
      <c r="M617" s="143"/>
      <c r="U617" s="54"/>
      <c r="AT617" s="18" t="s">
        <v>175</v>
      </c>
      <c r="AU617" s="18" t="s">
        <v>82</v>
      </c>
    </row>
    <row r="618" spans="2:65" s="12" customFormat="1" ht="11.25">
      <c r="B618" s="144"/>
      <c r="D618" s="145" t="s">
        <v>177</v>
      </c>
      <c r="E618" s="146" t="s">
        <v>19</v>
      </c>
      <c r="F618" s="147" t="s">
        <v>1396</v>
      </c>
      <c r="H618" s="148">
        <v>1</v>
      </c>
      <c r="I618" s="149"/>
      <c r="L618" s="144"/>
      <c r="M618" s="150"/>
      <c r="U618" s="151"/>
      <c r="AT618" s="146" t="s">
        <v>177</v>
      </c>
      <c r="AU618" s="146" t="s">
        <v>82</v>
      </c>
      <c r="AV618" s="12" t="s">
        <v>82</v>
      </c>
      <c r="AW618" s="12" t="s">
        <v>33</v>
      </c>
      <c r="AX618" s="12" t="s">
        <v>80</v>
      </c>
      <c r="AY618" s="146" t="s">
        <v>164</v>
      </c>
    </row>
    <row r="619" spans="2:65" s="1" customFormat="1" ht="16.5" customHeight="1">
      <c r="B619" s="33"/>
      <c r="C619" s="152" t="s">
        <v>1058</v>
      </c>
      <c r="D619" s="152" t="s">
        <v>225</v>
      </c>
      <c r="E619" s="153" t="s">
        <v>1411</v>
      </c>
      <c r="F619" s="154" t="s">
        <v>1412</v>
      </c>
      <c r="G619" s="155" t="s">
        <v>335</v>
      </c>
      <c r="H619" s="156">
        <v>1</v>
      </c>
      <c r="I619" s="157"/>
      <c r="J619" s="158">
        <f>ROUND(I619*H619,1)</f>
        <v>0</v>
      </c>
      <c r="K619" s="154" t="s">
        <v>171</v>
      </c>
      <c r="L619" s="159"/>
      <c r="M619" s="160" t="s">
        <v>19</v>
      </c>
      <c r="N619" s="161" t="s">
        <v>43</v>
      </c>
      <c r="P619" s="136">
        <f>O619*H619</f>
        <v>0</v>
      </c>
      <c r="Q619" s="136">
        <v>2.2000000000000001E-3</v>
      </c>
      <c r="R619" s="136">
        <f>Q619*H619</f>
        <v>2.2000000000000001E-3</v>
      </c>
      <c r="S619" s="136">
        <v>0</v>
      </c>
      <c r="T619" s="136">
        <f>S619*H619</f>
        <v>0</v>
      </c>
      <c r="U619" s="137" t="s">
        <v>19</v>
      </c>
      <c r="AR619" s="138" t="s">
        <v>364</v>
      </c>
      <c r="AT619" s="138" t="s">
        <v>225</v>
      </c>
      <c r="AU619" s="138" t="s">
        <v>82</v>
      </c>
      <c r="AY619" s="18" t="s">
        <v>164</v>
      </c>
      <c r="BE619" s="139">
        <f>IF(N619="základní",J619,0)</f>
        <v>0</v>
      </c>
      <c r="BF619" s="139">
        <f>IF(N619="snížená",J619,0)</f>
        <v>0</v>
      </c>
      <c r="BG619" s="139">
        <f>IF(N619="zákl. přenesená",J619,0)</f>
        <v>0</v>
      </c>
      <c r="BH619" s="139">
        <f>IF(N619="sníž. přenesená",J619,0)</f>
        <v>0</v>
      </c>
      <c r="BI619" s="139">
        <f>IF(N619="nulová",J619,0)</f>
        <v>0</v>
      </c>
      <c r="BJ619" s="18" t="s">
        <v>80</v>
      </c>
      <c r="BK619" s="139">
        <f>ROUND(I619*H619,1)</f>
        <v>0</v>
      </c>
      <c r="BL619" s="18" t="s">
        <v>187</v>
      </c>
      <c r="BM619" s="138" t="s">
        <v>1413</v>
      </c>
    </row>
    <row r="620" spans="2:65" s="1" customFormat="1" ht="24.2" customHeight="1">
      <c r="B620" s="33"/>
      <c r="C620" s="127" t="s">
        <v>1063</v>
      </c>
      <c r="D620" s="127" t="s">
        <v>167</v>
      </c>
      <c r="E620" s="128" t="s">
        <v>1011</v>
      </c>
      <c r="F620" s="129" t="s">
        <v>1012</v>
      </c>
      <c r="G620" s="130" t="s">
        <v>200</v>
      </c>
      <c r="H620" s="131">
        <v>0.11600000000000001</v>
      </c>
      <c r="I620" s="132"/>
      <c r="J620" s="133">
        <f>ROUND(I620*H620,1)</f>
        <v>0</v>
      </c>
      <c r="K620" s="129" t="s">
        <v>171</v>
      </c>
      <c r="L620" s="33"/>
      <c r="M620" s="134" t="s">
        <v>19</v>
      </c>
      <c r="N620" s="135" t="s">
        <v>43</v>
      </c>
      <c r="P620" s="136">
        <f>O620*H620</f>
        <v>0</v>
      </c>
      <c r="Q620" s="136">
        <v>0</v>
      </c>
      <c r="R620" s="136">
        <f>Q620*H620</f>
        <v>0</v>
      </c>
      <c r="S620" s="136">
        <v>0</v>
      </c>
      <c r="T620" s="136">
        <f>S620*H620</f>
        <v>0</v>
      </c>
      <c r="U620" s="137" t="s">
        <v>19</v>
      </c>
      <c r="AR620" s="138" t="s">
        <v>187</v>
      </c>
      <c r="AT620" s="138" t="s">
        <v>167</v>
      </c>
      <c r="AU620" s="138" t="s">
        <v>82</v>
      </c>
      <c r="AY620" s="18" t="s">
        <v>164</v>
      </c>
      <c r="BE620" s="139">
        <f>IF(N620="základní",J620,0)</f>
        <v>0</v>
      </c>
      <c r="BF620" s="139">
        <f>IF(N620="snížená",J620,0)</f>
        <v>0</v>
      </c>
      <c r="BG620" s="139">
        <f>IF(N620="zákl. přenesená",J620,0)</f>
        <v>0</v>
      </c>
      <c r="BH620" s="139">
        <f>IF(N620="sníž. přenesená",J620,0)</f>
        <v>0</v>
      </c>
      <c r="BI620" s="139">
        <f>IF(N620="nulová",J620,0)</f>
        <v>0</v>
      </c>
      <c r="BJ620" s="18" t="s">
        <v>80</v>
      </c>
      <c r="BK620" s="139">
        <f>ROUND(I620*H620,1)</f>
        <v>0</v>
      </c>
      <c r="BL620" s="18" t="s">
        <v>187</v>
      </c>
      <c r="BM620" s="138" t="s">
        <v>1013</v>
      </c>
    </row>
    <row r="621" spans="2:65" s="1" customFormat="1" ht="11.25">
      <c r="B621" s="33"/>
      <c r="D621" s="140" t="s">
        <v>175</v>
      </c>
      <c r="F621" s="141" t="s">
        <v>1014</v>
      </c>
      <c r="I621" s="142"/>
      <c r="L621" s="33"/>
      <c r="M621" s="143"/>
      <c r="U621" s="54"/>
      <c r="AT621" s="18" t="s">
        <v>175</v>
      </c>
      <c r="AU621" s="18" t="s">
        <v>82</v>
      </c>
    </row>
    <row r="622" spans="2:65" s="11" customFormat="1" ht="22.9" customHeight="1">
      <c r="B622" s="115"/>
      <c r="D622" s="116" t="s">
        <v>71</v>
      </c>
      <c r="E622" s="125" t="s">
        <v>1015</v>
      </c>
      <c r="F622" s="125" t="s">
        <v>1016</v>
      </c>
      <c r="I622" s="118"/>
      <c r="J622" s="126">
        <f>BK622</f>
        <v>0</v>
      </c>
      <c r="L622" s="115"/>
      <c r="M622" s="120"/>
      <c r="P622" s="121">
        <f>SUM(P623:P628)</f>
        <v>0</v>
      </c>
      <c r="R622" s="121">
        <f>SUM(R623:R628)</f>
        <v>1.4471999999999999E-2</v>
      </c>
      <c r="T622" s="121">
        <f>SUM(T623:T628)</f>
        <v>0</v>
      </c>
      <c r="U622" s="122"/>
      <c r="AR622" s="116" t="s">
        <v>82</v>
      </c>
      <c r="AT622" s="123" t="s">
        <v>71</v>
      </c>
      <c r="AU622" s="123" t="s">
        <v>80</v>
      </c>
      <c r="AY622" s="116" t="s">
        <v>164</v>
      </c>
      <c r="BK622" s="124">
        <f>SUM(BK623:BK628)</f>
        <v>0</v>
      </c>
    </row>
    <row r="623" spans="2:65" s="1" customFormat="1" ht="16.5" customHeight="1">
      <c r="B623" s="33"/>
      <c r="C623" s="127" t="s">
        <v>1070</v>
      </c>
      <c r="D623" s="127" t="s">
        <v>167</v>
      </c>
      <c r="E623" s="128" t="s">
        <v>1018</v>
      </c>
      <c r="F623" s="129" t="s">
        <v>1019</v>
      </c>
      <c r="G623" s="130" t="s">
        <v>170</v>
      </c>
      <c r="H623" s="131">
        <v>1.44</v>
      </c>
      <c r="I623" s="132"/>
      <c r="J623" s="133">
        <f>ROUND(I623*H623,1)</f>
        <v>0</v>
      </c>
      <c r="K623" s="129" t="s">
        <v>171</v>
      </c>
      <c r="L623" s="33"/>
      <c r="M623" s="134" t="s">
        <v>19</v>
      </c>
      <c r="N623" s="135" t="s">
        <v>43</v>
      </c>
      <c r="P623" s="136">
        <f>O623*H623</f>
        <v>0</v>
      </c>
      <c r="Q623" s="136">
        <v>5.0000000000000002E-5</v>
      </c>
      <c r="R623" s="136">
        <f>Q623*H623</f>
        <v>7.2000000000000002E-5</v>
      </c>
      <c r="S623" s="136">
        <v>0</v>
      </c>
      <c r="T623" s="136">
        <f>S623*H623</f>
        <v>0</v>
      </c>
      <c r="U623" s="137" t="s">
        <v>19</v>
      </c>
      <c r="AR623" s="138" t="s">
        <v>187</v>
      </c>
      <c r="AT623" s="138" t="s">
        <v>167</v>
      </c>
      <c r="AU623" s="138" t="s">
        <v>82</v>
      </c>
      <c r="AY623" s="18" t="s">
        <v>164</v>
      </c>
      <c r="BE623" s="139">
        <f>IF(N623="základní",J623,0)</f>
        <v>0</v>
      </c>
      <c r="BF623" s="139">
        <f>IF(N623="snížená",J623,0)</f>
        <v>0</v>
      </c>
      <c r="BG623" s="139">
        <f>IF(N623="zákl. přenesená",J623,0)</f>
        <v>0</v>
      </c>
      <c r="BH623" s="139">
        <f>IF(N623="sníž. přenesená",J623,0)</f>
        <v>0</v>
      </c>
      <c r="BI623" s="139">
        <f>IF(N623="nulová",J623,0)</f>
        <v>0</v>
      </c>
      <c r="BJ623" s="18" t="s">
        <v>80</v>
      </c>
      <c r="BK623" s="139">
        <f>ROUND(I623*H623,1)</f>
        <v>0</v>
      </c>
      <c r="BL623" s="18" t="s">
        <v>187</v>
      </c>
      <c r="BM623" s="138" t="s">
        <v>1414</v>
      </c>
    </row>
    <row r="624" spans="2:65" s="1" customFormat="1" ht="11.25">
      <c r="B624" s="33"/>
      <c r="D624" s="140" t="s">
        <v>175</v>
      </c>
      <c r="F624" s="141" t="s">
        <v>1021</v>
      </c>
      <c r="I624" s="142"/>
      <c r="L624" s="33"/>
      <c r="M624" s="143"/>
      <c r="U624" s="54"/>
      <c r="AT624" s="18" t="s">
        <v>175</v>
      </c>
      <c r="AU624" s="18" t="s">
        <v>82</v>
      </c>
    </row>
    <row r="625" spans="2:65" s="12" customFormat="1" ht="11.25">
      <c r="B625" s="144"/>
      <c r="D625" s="145" t="s">
        <v>177</v>
      </c>
      <c r="E625" s="146" t="s">
        <v>19</v>
      </c>
      <c r="F625" s="147" t="s">
        <v>433</v>
      </c>
      <c r="H625" s="148">
        <v>1.44</v>
      </c>
      <c r="I625" s="149"/>
      <c r="L625" s="144"/>
      <c r="M625" s="150"/>
      <c r="U625" s="151"/>
      <c r="AT625" s="146" t="s">
        <v>177</v>
      </c>
      <c r="AU625" s="146" t="s">
        <v>82</v>
      </c>
      <c r="AV625" s="12" t="s">
        <v>82</v>
      </c>
      <c r="AW625" s="12" t="s">
        <v>33</v>
      </c>
      <c r="AX625" s="12" t="s">
        <v>80</v>
      </c>
      <c r="AY625" s="146" t="s">
        <v>164</v>
      </c>
    </row>
    <row r="626" spans="2:65" s="1" customFormat="1" ht="16.5" customHeight="1">
      <c r="B626" s="33"/>
      <c r="C626" s="152" t="s">
        <v>1073</v>
      </c>
      <c r="D626" s="152" t="s">
        <v>225</v>
      </c>
      <c r="E626" s="153" t="s">
        <v>1023</v>
      </c>
      <c r="F626" s="154" t="s">
        <v>1024</v>
      </c>
      <c r="G626" s="155" t="s">
        <v>170</v>
      </c>
      <c r="H626" s="156">
        <v>1.44</v>
      </c>
      <c r="I626" s="157"/>
      <c r="J626" s="158">
        <f>ROUND(I626*H626,1)</f>
        <v>0</v>
      </c>
      <c r="K626" s="154" t="s">
        <v>171</v>
      </c>
      <c r="L626" s="159"/>
      <c r="M626" s="160" t="s">
        <v>19</v>
      </c>
      <c r="N626" s="161" t="s">
        <v>43</v>
      </c>
      <c r="P626" s="136">
        <f>O626*H626</f>
        <v>0</v>
      </c>
      <c r="Q626" s="136">
        <v>0.01</v>
      </c>
      <c r="R626" s="136">
        <f>Q626*H626</f>
        <v>1.44E-2</v>
      </c>
      <c r="S626" s="136">
        <v>0</v>
      </c>
      <c r="T626" s="136">
        <f>S626*H626</f>
        <v>0</v>
      </c>
      <c r="U626" s="137" t="s">
        <v>19</v>
      </c>
      <c r="AR626" s="138" t="s">
        <v>364</v>
      </c>
      <c r="AT626" s="138" t="s">
        <v>225</v>
      </c>
      <c r="AU626" s="138" t="s">
        <v>82</v>
      </c>
      <c r="AY626" s="18" t="s">
        <v>164</v>
      </c>
      <c r="BE626" s="139">
        <f>IF(N626="základní",J626,0)</f>
        <v>0</v>
      </c>
      <c r="BF626" s="139">
        <f>IF(N626="snížená",J626,0)</f>
        <v>0</v>
      </c>
      <c r="BG626" s="139">
        <f>IF(N626="zákl. přenesená",J626,0)</f>
        <v>0</v>
      </c>
      <c r="BH626" s="139">
        <f>IF(N626="sníž. přenesená",J626,0)</f>
        <v>0</v>
      </c>
      <c r="BI626" s="139">
        <f>IF(N626="nulová",J626,0)</f>
        <v>0</v>
      </c>
      <c r="BJ626" s="18" t="s">
        <v>80</v>
      </c>
      <c r="BK626" s="139">
        <f>ROUND(I626*H626,1)</f>
        <v>0</v>
      </c>
      <c r="BL626" s="18" t="s">
        <v>187</v>
      </c>
      <c r="BM626" s="138" t="s">
        <v>1415</v>
      </c>
    </row>
    <row r="627" spans="2:65" s="1" customFormat="1" ht="24.2" customHeight="1">
      <c r="B627" s="33"/>
      <c r="C627" s="127" t="s">
        <v>1079</v>
      </c>
      <c r="D627" s="127" t="s">
        <v>167</v>
      </c>
      <c r="E627" s="128" t="s">
        <v>1027</v>
      </c>
      <c r="F627" s="129" t="s">
        <v>1028</v>
      </c>
      <c r="G627" s="130" t="s">
        <v>200</v>
      </c>
      <c r="H627" s="131">
        <v>1.4E-2</v>
      </c>
      <c r="I627" s="132"/>
      <c r="J627" s="133">
        <f>ROUND(I627*H627,1)</f>
        <v>0</v>
      </c>
      <c r="K627" s="129" t="s">
        <v>171</v>
      </c>
      <c r="L627" s="33"/>
      <c r="M627" s="134" t="s">
        <v>19</v>
      </c>
      <c r="N627" s="135" t="s">
        <v>43</v>
      </c>
      <c r="P627" s="136">
        <f>O627*H627</f>
        <v>0</v>
      </c>
      <c r="Q627" s="136">
        <v>0</v>
      </c>
      <c r="R627" s="136">
        <f>Q627*H627</f>
        <v>0</v>
      </c>
      <c r="S627" s="136">
        <v>0</v>
      </c>
      <c r="T627" s="136">
        <f>S627*H627</f>
        <v>0</v>
      </c>
      <c r="U627" s="137" t="s">
        <v>19</v>
      </c>
      <c r="AR627" s="138" t="s">
        <v>187</v>
      </c>
      <c r="AT627" s="138" t="s">
        <v>167</v>
      </c>
      <c r="AU627" s="138" t="s">
        <v>82</v>
      </c>
      <c r="AY627" s="18" t="s">
        <v>164</v>
      </c>
      <c r="BE627" s="139">
        <f>IF(N627="základní",J627,0)</f>
        <v>0</v>
      </c>
      <c r="BF627" s="139">
        <f>IF(N627="snížená",J627,0)</f>
        <v>0</v>
      </c>
      <c r="BG627" s="139">
        <f>IF(N627="zákl. přenesená",J627,0)</f>
        <v>0</v>
      </c>
      <c r="BH627" s="139">
        <f>IF(N627="sníž. přenesená",J627,0)</f>
        <v>0</v>
      </c>
      <c r="BI627" s="139">
        <f>IF(N627="nulová",J627,0)</f>
        <v>0</v>
      </c>
      <c r="BJ627" s="18" t="s">
        <v>80</v>
      </c>
      <c r="BK627" s="139">
        <f>ROUND(I627*H627,1)</f>
        <v>0</v>
      </c>
      <c r="BL627" s="18" t="s">
        <v>187</v>
      </c>
      <c r="BM627" s="138" t="s">
        <v>1416</v>
      </c>
    </row>
    <row r="628" spans="2:65" s="1" customFormat="1" ht="11.25">
      <c r="B628" s="33"/>
      <c r="D628" s="140" t="s">
        <v>175</v>
      </c>
      <c r="F628" s="141" t="s">
        <v>1030</v>
      </c>
      <c r="I628" s="142"/>
      <c r="L628" s="33"/>
      <c r="M628" s="143"/>
      <c r="U628" s="54"/>
      <c r="AT628" s="18" t="s">
        <v>175</v>
      </c>
      <c r="AU628" s="18" t="s">
        <v>82</v>
      </c>
    </row>
    <row r="629" spans="2:65" s="11" customFormat="1" ht="22.9" customHeight="1">
      <c r="B629" s="115"/>
      <c r="D629" s="116" t="s">
        <v>71</v>
      </c>
      <c r="E629" s="125" t="s">
        <v>1031</v>
      </c>
      <c r="F629" s="125" t="s">
        <v>1032</v>
      </c>
      <c r="I629" s="118"/>
      <c r="J629" s="126">
        <f>BK629</f>
        <v>0</v>
      </c>
      <c r="L629" s="115"/>
      <c r="M629" s="120"/>
      <c r="P629" s="121">
        <f>SUM(P630:P667)</f>
        <v>0</v>
      </c>
      <c r="R629" s="121">
        <f>SUM(R630:R667)</f>
        <v>0.69456180000000001</v>
      </c>
      <c r="T629" s="121">
        <f>SUM(T630:T667)</f>
        <v>0</v>
      </c>
      <c r="U629" s="122"/>
      <c r="AR629" s="116" t="s">
        <v>82</v>
      </c>
      <c r="AT629" s="123" t="s">
        <v>71</v>
      </c>
      <c r="AU629" s="123" t="s">
        <v>80</v>
      </c>
      <c r="AY629" s="116" t="s">
        <v>164</v>
      </c>
      <c r="BK629" s="124">
        <f>SUM(BK630:BK667)</f>
        <v>0</v>
      </c>
    </row>
    <row r="630" spans="2:65" s="1" customFormat="1" ht="16.5" customHeight="1">
      <c r="B630" s="33"/>
      <c r="C630" s="127" t="s">
        <v>1084</v>
      </c>
      <c r="D630" s="127" t="s">
        <v>167</v>
      </c>
      <c r="E630" s="128" t="s">
        <v>1034</v>
      </c>
      <c r="F630" s="129" t="s">
        <v>1035</v>
      </c>
      <c r="G630" s="130" t="s">
        <v>170</v>
      </c>
      <c r="H630" s="131">
        <v>18.353999999999999</v>
      </c>
      <c r="I630" s="132"/>
      <c r="J630" s="133">
        <f>ROUND(I630*H630,1)</f>
        <v>0</v>
      </c>
      <c r="K630" s="129" t="s">
        <v>171</v>
      </c>
      <c r="L630" s="33"/>
      <c r="M630" s="134" t="s">
        <v>19</v>
      </c>
      <c r="N630" s="135" t="s">
        <v>43</v>
      </c>
      <c r="P630" s="136">
        <f>O630*H630</f>
        <v>0</v>
      </c>
      <c r="Q630" s="136">
        <v>0</v>
      </c>
      <c r="R630" s="136">
        <f>Q630*H630</f>
        <v>0</v>
      </c>
      <c r="S630" s="136">
        <v>0</v>
      </c>
      <c r="T630" s="136">
        <f>S630*H630</f>
        <v>0</v>
      </c>
      <c r="U630" s="137" t="s">
        <v>19</v>
      </c>
      <c r="AR630" s="138" t="s">
        <v>187</v>
      </c>
      <c r="AT630" s="138" t="s">
        <v>167</v>
      </c>
      <c r="AU630" s="138" t="s">
        <v>82</v>
      </c>
      <c r="AY630" s="18" t="s">
        <v>164</v>
      </c>
      <c r="BE630" s="139">
        <f>IF(N630="základní",J630,0)</f>
        <v>0</v>
      </c>
      <c r="BF630" s="139">
        <f>IF(N630="snížená",J630,0)</f>
        <v>0</v>
      </c>
      <c r="BG630" s="139">
        <f>IF(N630="zákl. přenesená",J630,0)</f>
        <v>0</v>
      </c>
      <c r="BH630" s="139">
        <f>IF(N630="sníž. přenesená",J630,0)</f>
        <v>0</v>
      </c>
      <c r="BI630" s="139">
        <f>IF(N630="nulová",J630,0)</f>
        <v>0</v>
      </c>
      <c r="BJ630" s="18" t="s">
        <v>80</v>
      </c>
      <c r="BK630" s="139">
        <f>ROUND(I630*H630,1)</f>
        <v>0</v>
      </c>
      <c r="BL630" s="18" t="s">
        <v>187</v>
      </c>
      <c r="BM630" s="138" t="s">
        <v>1036</v>
      </c>
    </row>
    <row r="631" spans="2:65" s="1" customFormat="1" ht="11.25">
      <c r="B631" s="33"/>
      <c r="D631" s="140" t="s">
        <v>175</v>
      </c>
      <c r="F631" s="141" t="s">
        <v>1037</v>
      </c>
      <c r="I631" s="142"/>
      <c r="L631" s="33"/>
      <c r="M631" s="143"/>
      <c r="U631" s="54"/>
      <c r="AT631" s="18" t="s">
        <v>175</v>
      </c>
      <c r="AU631" s="18" t="s">
        <v>82</v>
      </c>
    </row>
    <row r="632" spans="2:65" s="12" customFormat="1" ht="11.25">
      <c r="B632" s="144"/>
      <c r="D632" s="145" t="s">
        <v>177</v>
      </c>
      <c r="E632" s="146" t="s">
        <v>19</v>
      </c>
      <c r="F632" s="147" t="s">
        <v>1316</v>
      </c>
      <c r="H632" s="148">
        <v>13.804</v>
      </c>
      <c r="I632" s="149"/>
      <c r="L632" s="144"/>
      <c r="M632" s="150"/>
      <c r="U632" s="151"/>
      <c r="AT632" s="146" t="s">
        <v>177</v>
      </c>
      <c r="AU632" s="146" t="s">
        <v>82</v>
      </c>
      <c r="AV632" s="12" t="s">
        <v>82</v>
      </c>
      <c r="AW632" s="12" t="s">
        <v>33</v>
      </c>
      <c r="AX632" s="12" t="s">
        <v>72</v>
      </c>
      <c r="AY632" s="146" t="s">
        <v>164</v>
      </c>
    </row>
    <row r="633" spans="2:65" s="12" customFormat="1" ht="11.25">
      <c r="B633" s="144"/>
      <c r="D633" s="145" t="s">
        <v>177</v>
      </c>
      <c r="E633" s="146" t="s">
        <v>19</v>
      </c>
      <c r="F633" s="147" t="s">
        <v>1317</v>
      </c>
      <c r="H633" s="148">
        <v>4.55</v>
      </c>
      <c r="I633" s="149"/>
      <c r="L633" s="144"/>
      <c r="M633" s="150"/>
      <c r="U633" s="151"/>
      <c r="AT633" s="146" t="s">
        <v>177</v>
      </c>
      <c r="AU633" s="146" t="s">
        <v>82</v>
      </c>
      <c r="AV633" s="12" t="s">
        <v>82</v>
      </c>
      <c r="AW633" s="12" t="s">
        <v>33</v>
      </c>
      <c r="AX633" s="12" t="s">
        <v>72</v>
      </c>
      <c r="AY633" s="146" t="s">
        <v>164</v>
      </c>
    </row>
    <row r="634" spans="2:65" s="13" customFormat="1" ht="11.25">
      <c r="B634" s="162"/>
      <c r="D634" s="145" t="s">
        <v>177</v>
      </c>
      <c r="E634" s="163" t="s">
        <v>19</v>
      </c>
      <c r="F634" s="164" t="s">
        <v>241</v>
      </c>
      <c r="H634" s="165">
        <v>18.353999999999999</v>
      </c>
      <c r="I634" s="166"/>
      <c r="L634" s="162"/>
      <c r="M634" s="167"/>
      <c r="U634" s="168"/>
      <c r="AT634" s="163" t="s">
        <v>177</v>
      </c>
      <c r="AU634" s="163" t="s">
        <v>82</v>
      </c>
      <c r="AV634" s="13" t="s">
        <v>172</v>
      </c>
      <c r="AW634" s="13" t="s">
        <v>33</v>
      </c>
      <c r="AX634" s="13" t="s">
        <v>80</v>
      </c>
      <c r="AY634" s="163" t="s">
        <v>164</v>
      </c>
    </row>
    <row r="635" spans="2:65" s="1" customFormat="1" ht="16.5" customHeight="1">
      <c r="B635" s="33"/>
      <c r="C635" s="127" t="s">
        <v>1089</v>
      </c>
      <c r="D635" s="127" t="s">
        <v>167</v>
      </c>
      <c r="E635" s="128" t="s">
        <v>1039</v>
      </c>
      <c r="F635" s="129" t="s">
        <v>1040</v>
      </c>
      <c r="G635" s="130" t="s">
        <v>170</v>
      </c>
      <c r="H635" s="131">
        <v>18.353999999999999</v>
      </c>
      <c r="I635" s="132"/>
      <c r="J635" s="133">
        <f>ROUND(I635*H635,1)</f>
        <v>0</v>
      </c>
      <c r="K635" s="129" t="s">
        <v>171</v>
      </c>
      <c r="L635" s="33"/>
      <c r="M635" s="134" t="s">
        <v>19</v>
      </c>
      <c r="N635" s="135" t="s">
        <v>43</v>
      </c>
      <c r="P635" s="136">
        <f>O635*H635</f>
        <v>0</v>
      </c>
      <c r="Q635" s="136">
        <v>0</v>
      </c>
      <c r="R635" s="136">
        <f>Q635*H635</f>
        <v>0</v>
      </c>
      <c r="S635" s="136">
        <v>0</v>
      </c>
      <c r="T635" s="136">
        <f>S635*H635</f>
        <v>0</v>
      </c>
      <c r="U635" s="137" t="s">
        <v>19</v>
      </c>
      <c r="AR635" s="138" t="s">
        <v>187</v>
      </c>
      <c r="AT635" s="138" t="s">
        <v>167</v>
      </c>
      <c r="AU635" s="138" t="s">
        <v>82</v>
      </c>
      <c r="AY635" s="18" t="s">
        <v>164</v>
      </c>
      <c r="BE635" s="139">
        <f>IF(N635="základní",J635,0)</f>
        <v>0</v>
      </c>
      <c r="BF635" s="139">
        <f>IF(N635="snížená",J635,0)</f>
        <v>0</v>
      </c>
      <c r="BG635" s="139">
        <f>IF(N635="zákl. přenesená",J635,0)</f>
        <v>0</v>
      </c>
      <c r="BH635" s="139">
        <f>IF(N635="sníž. přenesená",J635,0)</f>
        <v>0</v>
      </c>
      <c r="BI635" s="139">
        <f>IF(N635="nulová",J635,0)</f>
        <v>0</v>
      </c>
      <c r="BJ635" s="18" t="s">
        <v>80</v>
      </c>
      <c r="BK635" s="139">
        <f>ROUND(I635*H635,1)</f>
        <v>0</v>
      </c>
      <c r="BL635" s="18" t="s">
        <v>187</v>
      </c>
      <c r="BM635" s="138" t="s">
        <v>1041</v>
      </c>
    </row>
    <row r="636" spans="2:65" s="1" customFormat="1" ht="11.25">
      <c r="B636" s="33"/>
      <c r="D636" s="140" t="s">
        <v>175</v>
      </c>
      <c r="F636" s="141" t="s">
        <v>1042</v>
      </c>
      <c r="I636" s="142"/>
      <c r="L636" s="33"/>
      <c r="M636" s="143"/>
      <c r="U636" s="54"/>
      <c r="AT636" s="18" t="s">
        <v>175</v>
      </c>
      <c r="AU636" s="18" t="s">
        <v>82</v>
      </c>
    </row>
    <row r="637" spans="2:65" s="1" customFormat="1" ht="16.5" customHeight="1">
      <c r="B637" s="33"/>
      <c r="C637" s="127" t="s">
        <v>1096</v>
      </c>
      <c r="D637" s="127" t="s">
        <v>167</v>
      </c>
      <c r="E637" s="128" t="s">
        <v>1044</v>
      </c>
      <c r="F637" s="129" t="s">
        <v>1045</v>
      </c>
      <c r="G637" s="130" t="s">
        <v>170</v>
      </c>
      <c r="H637" s="131">
        <v>18.353999999999999</v>
      </c>
      <c r="I637" s="132"/>
      <c r="J637" s="133">
        <f>ROUND(I637*H637,1)</f>
        <v>0</v>
      </c>
      <c r="K637" s="129" t="s">
        <v>171</v>
      </c>
      <c r="L637" s="33"/>
      <c r="M637" s="134" t="s">
        <v>19</v>
      </c>
      <c r="N637" s="135" t="s">
        <v>43</v>
      </c>
      <c r="P637" s="136">
        <f>O637*H637</f>
        <v>0</v>
      </c>
      <c r="Q637" s="136">
        <v>2.9999999999999997E-4</v>
      </c>
      <c r="R637" s="136">
        <f>Q637*H637</f>
        <v>5.5061999999999993E-3</v>
      </c>
      <c r="S637" s="136">
        <v>0</v>
      </c>
      <c r="T637" s="136">
        <f>S637*H637</f>
        <v>0</v>
      </c>
      <c r="U637" s="137" t="s">
        <v>19</v>
      </c>
      <c r="AR637" s="138" t="s">
        <v>187</v>
      </c>
      <c r="AT637" s="138" t="s">
        <v>167</v>
      </c>
      <c r="AU637" s="138" t="s">
        <v>82</v>
      </c>
      <c r="AY637" s="18" t="s">
        <v>164</v>
      </c>
      <c r="BE637" s="139">
        <f>IF(N637="základní",J637,0)</f>
        <v>0</v>
      </c>
      <c r="BF637" s="139">
        <f>IF(N637="snížená",J637,0)</f>
        <v>0</v>
      </c>
      <c r="BG637" s="139">
        <f>IF(N637="zákl. přenesená",J637,0)</f>
        <v>0</v>
      </c>
      <c r="BH637" s="139">
        <f>IF(N637="sníž. přenesená",J637,0)</f>
        <v>0</v>
      </c>
      <c r="BI637" s="139">
        <f>IF(N637="nulová",J637,0)</f>
        <v>0</v>
      </c>
      <c r="BJ637" s="18" t="s">
        <v>80</v>
      </c>
      <c r="BK637" s="139">
        <f>ROUND(I637*H637,1)</f>
        <v>0</v>
      </c>
      <c r="BL637" s="18" t="s">
        <v>187</v>
      </c>
      <c r="BM637" s="138" t="s">
        <v>1417</v>
      </c>
    </row>
    <row r="638" spans="2:65" s="1" customFormat="1" ht="11.25">
      <c r="B638" s="33"/>
      <c r="D638" s="140" t="s">
        <v>175</v>
      </c>
      <c r="F638" s="141" t="s">
        <v>1047</v>
      </c>
      <c r="I638" s="142"/>
      <c r="L638" s="33"/>
      <c r="M638" s="143"/>
      <c r="U638" s="54"/>
      <c r="AT638" s="18" t="s">
        <v>175</v>
      </c>
      <c r="AU638" s="18" t="s">
        <v>82</v>
      </c>
    </row>
    <row r="639" spans="2:65" s="1" customFormat="1" ht="21.75" customHeight="1">
      <c r="B639" s="33"/>
      <c r="C639" s="127" t="s">
        <v>1103</v>
      </c>
      <c r="D639" s="127" t="s">
        <v>167</v>
      </c>
      <c r="E639" s="128" t="s">
        <v>1049</v>
      </c>
      <c r="F639" s="129" t="s">
        <v>1050</v>
      </c>
      <c r="G639" s="130" t="s">
        <v>170</v>
      </c>
      <c r="H639" s="131">
        <v>18.353999999999999</v>
      </c>
      <c r="I639" s="132"/>
      <c r="J639" s="133">
        <f>ROUND(I639*H639,1)</f>
        <v>0</v>
      </c>
      <c r="K639" s="129" t="s">
        <v>171</v>
      </c>
      <c r="L639" s="33"/>
      <c r="M639" s="134" t="s">
        <v>19</v>
      </c>
      <c r="N639" s="135" t="s">
        <v>43</v>
      </c>
      <c r="P639" s="136">
        <f>O639*H639</f>
        <v>0</v>
      </c>
      <c r="Q639" s="136">
        <v>4.4999999999999997E-3</v>
      </c>
      <c r="R639" s="136">
        <f>Q639*H639</f>
        <v>8.2592999999999986E-2</v>
      </c>
      <c r="S639" s="136">
        <v>0</v>
      </c>
      <c r="T639" s="136">
        <f>S639*H639</f>
        <v>0</v>
      </c>
      <c r="U639" s="137" t="s">
        <v>19</v>
      </c>
      <c r="AR639" s="138" t="s">
        <v>187</v>
      </c>
      <c r="AT639" s="138" t="s">
        <v>167</v>
      </c>
      <c r="AU639" s="138" t="s">
        <v>82</v>
      </c>
      <c r="AY639" s="18" t="s">
        <v>164</v>
      </c>
      <c r="BE639" s="139">
        <f>IF(N639="základní",J639,0)</f>
        <v>0</v>
      </c>
      <c r="BF639" s="139">
        <f>IF(N639="snížená",J639,0)</f>
        <v>0</v>
      </c>
      <c r="BG639" s="139">
        <f>IF(N639="zákl. přenesená",J639,0)</f>
        <v>0</v>
      </c>
      <c r="BH639" s="139">
        <f>IF(N639="sníž. přenesená",J639,0)</f>
        <v>0</v>
      </c>
      <c r="BI639" s="139">
        <f>IF(N639="nulová",J639,0)</f>
        <v>0</v>
      </c>
      <c r="BJ639" s="18" t="s">
        <v>80</v>
      </c>
      <c r="BK639" s="139">
        <f>ROUND(I639*H639,1)</f>
        <v>0</v>
      </c>
      <c r="BL639" s="18" t="s">
        <v>187</v>
      </c>
      <c r="BM639" s="138" t="s">
        <v>1051</v>
      </c>
    </row>
    <row r="640" spans="2:65" s="1" customFormat="1" ht="11.25">
      <c r="B640" s="33"/>
      <c r="D640" s="140" t="s">
        <v>175</v>
      </c>
      <c r="F640" s="141" t="s">
        <v>1052</v>
      </c>
      <c r="I640" s="142"/>
      <c r="L640" s="33"/>
      <c r="M640" s="143"/>
      <c r="U640" s="54"/>
      <c r="AT640" s="18" t="s">
        <v>175</v>
      </c>
      <c r="AU640" s="18" t="s">
        <v>82</v>
      </c>
    </row>
    <row r="641" spans="2:65" s="1" customFormat="1" ht="24.2" customHeight="1">
      <c r="B641" s="33"/>
      <c r="C641" s="127" t="s">
        <v>1108</v>
      </c>
      <c r="D641" s="127" t="s">
        <v>167</v>
      </c>
      <c r="E641" s="128" t="s">
        <v>1054</v>
      </c>
      <c r="F641" s="129" t="s">
        <v>1055</v>
      </c>
      <c r="G641" s="130" t="s">
        <v>170</v>
      </c>
      <c r="H641" s="131">
        <v>18.353999999999999</v>
      </c>
      <c r="I641" s="132"/>
      <c r="J641" s="133">
        <f>ROUND(I641*H641,1)</f>
        <v>0</v>
      </c>
      <c r="K641" s="129" t="s">
        <v>171</v>
      </c>
      <c r="L641" s="33"/>
      <c r="M641" s="134" t="s">
        <v>19</v>
      </c>
      <c r="N641" s="135" t="s">
        <v>43</v>
      </c>
      <c r="P641" s="136">
        <f>O641*H641</f>
        <v>0</v>
      </c>
      <c r="Q641" s="136">
        <v>6.0000000000000001E-3</v>
      </c>
      <c r="R641" s="136">
        <f>Q641*H641</f>
        <v>0.110124</v>
      </c>
      <c r="S641" s="136">
        <v>0</v>
      </c>
      <c r="T641" s="136">
        <f>S641*H641</f>
        <v>0</v>
      </c>
      <c r="U641" s="137" t="s">
        <v>19</v>
      </c>
      <c r="AR641" s="138" t="s">
        <v>187</v>
      </c>
      <c r="AT641" s="138" t="s">
        <v>167</v>
      </c>
      <c r="AU641" s="138" t="s">
        <v>82</v>
      </c>
      <c r="AY641" s="18" t="s">
        <v>164</v>
      </c>
      <c r="BE641" s="139">
        <f>IF(N641="základní",J641,0)</f>
        <v>0</v>
      </c>
      <c r="BF641" s="139">
        <f>IF(N641="snížená",J641,0)</f>
        <v>0</v>
      </c>
      <c r="BG641" s="139">
        <f>IF(N641="zákl. přenesená",J641,0)</f>
        <v>0</v>
      </c>
      <c r="BH641" s="139">
        <f>IF(N641="sníž. přenesená",J641,0)</f>
        <v>0</v>
      </c>
      <c r="BI641" s="139">
        <f>IF(N641="nulová",J641,0)</f>
        <v>0</v>
      </c>
      <c r="BJ641" s="18" t="s">
        <v>80</v>
      </c>
      <c r="BK641" s="139">
        <f>ROUND(I641*H641,1)</f>
        <v>0</v>
      </c>
      <c r="BL641" s="18" t="s">
        <v>187</v>
      </c>
      <c r="BM641" s="138" t="s">
        <v>1056</v>
      </c>
    </row>
    <row r="642" spans="2:65" s="1" customFormat="1" ht="11.25">
      <c r="B642" s="33"/>
      <c r="D642" s="140" t="s">
        <v>175</v>
      </c>
      <c r="F642" s="141" t="s">
        <v>1057</v>
      </c>
      <c r="I642" s="142"/>
      <c r="L642" s="33"/>
      <c r="M642" s="143"/>
      <c r="U642" s="54"/>
      <c r="AT642" s="18" t="s">
        <v>175</v>
      </c>
      <c r="AU642" s="18" t="s">
        <v>82</v>
      </c>
    </row>
    <row r="643" spans="2:65" s="12" customFormat="1" ht="11.25">
      <c r="B643" s="144"/>
      <c r="D643" s="145" t="s">
        <v>177</v>
      </c>
      <c r="E643" s="146" t="s">
        <v>19</v>
      </c>
      <c r="F643" s="147" t="s">
        <v>1316</v>
      </c>
      <c r="H643" s="148">
        <v>13.804</v>
      </c>
      <c r="I643" s="149"/>
      <c r="L643" s="144"/>
      <c r="M643" s="150"/>
      <c r="U643" s="151"/>
      <c r="AT643" s="146" t="s">
        <v>177</v>
      </c>
      <c r="AU643" s="146" t="s">
        <v>82</v>
      </c>
      <c r="AV643" s="12" t="s">
        <v>82</v>
      </c>
      <c r="AW643" s="12" t="s">
        <v>33</v>
      </c>
      <c r="AX643" s="12" t="s">
        <v>72</v>
      </c>
      <c r="AY643" s="146" t="s">
        <v>164</v>
      </c>
    </row>
    <row r="644" spans="2:65" s="12" customFormat="1" ht="11.25">
      <c r="B644" s="144"/>
      <c r="D644" s="145" t="s">
        <v>177</v>
      </c>
      <c r="E644" s="146" t="s">
        <v>19</v>
      </c>
      <c r="F644" s="147" t="s">
        <v>1317</v>
      </c>
      <c r="H644" s="148">
        <v>4.55</v>
      </c>
      <c r="I644" s="149"/>
      <c r="L644" s="144"/>
      <c r="M644" s="150"/>
      <c r="U644" s="151"/>
      <c r="AT644" s="146" t="s">
        <v>177</v>
      </c>
      <c r="AU644" s="146" t="s">
        <v>82</v>
      </c>
      <c r="AV644" s="12" t="s">
        <v>82</v>
      </c>
      <c r="AW644" s="12" t="s">
        <v>33</v>
      </c>
      <c r="AX644" s="12" t="s">
        <v>72</v>
      </c>
      <c r="AY644" s="146" t="s">
        <v>164</v>
      </c>
    </row>
    <row r="645" spans="2:65" s="13" customFormat="1" ht="11.25">
      <c r="B645" s="162"/>
      <c r="D645" s="145" t="s">
        <v>177</v>
      </c>
      <c r="E645" s="163" t="s">
        <v>19</v>
      </c>
      <c r="F645" s="164" t="s">
        <v>241</v>
      </c>
      <c r="H645" s="165">
        <v>18.353999999999999</v>
      </c>
      <c r="I645" s="166"/>
      <c r="L645" s="162"/>
      <c r="M645" s="167"/>
      <c r="U645" s="168"/>
      <c r="AT645" s="163" t="s">
        <v>177</v>
      </c>
      <c r="AU645" s="163" t="s">
        <v>82</v>
      </c>
      <c r="AV645" s="13" t="s">
        <v>172</v>
      </c>
      <c r="AW645" s="13" t="s">
        <v>33</v>
      </c>
      <c r="AX645" s="13" t="s">
        <v>80</v>
      </c>
      <c r="AY645" s="163" t="s">
        <v>164</v>
      </c>
    </row>
    <row r="646" spans="2:65" s="1" customFormat="1" ht="21.75" customHeight="1">
      <c r="B646" s="33"/>
      <c r="C646" s="152" t="s">
        <v>1113</v>
      </c>
      <c r="D646" s="152" t="s">
        <v>225</v>
      </c>
      <c r="E646" s="153" t="s">
        <v>1059</v>
      </c>
      <c r="F646" s="154" t="s">
        <v>1060</v>
      </c>
      <c r="G646" s="155" t="s">
        <v>170</v>
      </c>
      <c r="H646" s="156">
        <v>20.189</v>
      </c>
      <c r="I646" s="157"/>
      <c r="J646" s="158">
        <f>ROUND(I646*H646,1)</f>
        <v>0</v>
      </c>
      <c r="K646" s="154" t="s">
        <v>171</v>
      </c>
      <c r="L646" s="159"/>
      <c r="M646" s="160" t="s">
        <v>19</v>
      </c>
      <c r="N646" s="161" t="s">
        <v>43</v>
      </c>
      <c r="P646" s="136">
        <f>O646*H646</f>
        <v>0</v>
      </c>
      <c r="Q646" s="136">
        <v>2.1999999999999999E-2</v>
      </c>
      <c r="R646" s="136">
        <f>Q646*H646</f>
        <v>0.444158</v>
      </c>
      <c r="S646" s="136">
        <v>0</v>
      </c>
      <c r="T646" s="136">
        <f>S646*H646</f>
        <v>0</v>
      </c>
      <c r="U646" s="137" t="s">
        <v>19</v>
      </c>
      <c r="AR646" s="138" t="s">
        <v>364</v>
      </c>
      <c r="AT646" s="138" t="s">
        <v>225</v>
      </c>
      <c r="AU646" s="138" t="s">
        <v>82</v>
      </c>
      <c r="AY646" s="18" t="s">
        <v>164</v>
      </c>
      <c r="BE646" s="139">
        <f>IF(N646="základní",J646,0)</f>
        <v>0</v>
      </c>
      <c r="BF646" s="139">
        <f>IF(N646="snížená",J646,0)</f>
        <v>0</v>
      </c>
      <c r="BG646" s="139">
        <f>IF(N646="zákl. přenesená",J646,0)</f>
        <v>0</v>
      </c>
      <c r="BH646" s="139">
        <f>IF(N646="sníž. přenesená",J646,0)</f>
        <v>0</v>
      </c>
      <c r="BI646" s="139">
        <f>IF(N646="nulová",J646,0)</f>
        <v>0</v>
      </c>
      <c r="BJ646" s="18" t="s">
        <v>80</v>
      </c>
      <c r="BK646" s="139">
        <f>ROUND(I646*H646,1)</f>
        <v>0</v>
      </c>
      <c r="BL646" s="18" t="s">
        <v>187</v>
      </c>
      <c r="BM646" s="138" t="s">
        <v>1061</v>
      </c>
    </row>
    <row r="647" spans="2:65" s="12" customFormat="1" ht="11.25">
      <c r="B647" s="144"/>
      <c r="D647" s="145" t="s">
        <v>177</v>
      </c>
      <c r="E647" s="146" t="s">
        <v>19</v>
      </c>
      <c r="F647" s="147" t="s">
        <v>1418</v>
      </c>
      <c r="H647" s="148">
        <v>20.189</v>
      </c>
      <c r="I647" s="149"/>
      <c r="L647" s="144"/>
      <c r="M647" s="150"/>
      <c r="U647" s="151"/>
      <c r="AT647" s="146" t="s">
        <v>177</v>
      </c>
      <c r="AU647" s="146" t="s">
        <v>82</v>
      </c>
      <c r="AV647" s="12" t="s">
        <v>82</v>
      </c>
      <c r="AW647" s="12" t="s">
        <v>33</v>
      </c>
      <c r="AX647" s="12" t="s">
        <v>80</v>
      </c>
      <c r="AY647" s="146" t="s">
        <v>164</v>
      </c>
    </row>
    <row r="648" spans="2:65" s="1" customFormat="1" ht="24.2" customHeight="1">
      <c r="B648" s="33"/>
      <c r="C648" s="127" t="s">
        <v>1118</v>
      </c>
      <c r="D648" s="127" t="s">
        <v>167</v>
      </c>
      <c r="E648" s="128" t="s">
        <v>1419</v>
      </c>
      <c r="F648" s="129" t="s">
        <v>1420</v>
      </c>
      <c r="G648" s="130" t="s">
        <v>170</v>
      </c>
      <c r="H648" s="131">
        <v>4.55</v>
      </c>
      <c r="I648" s="132"/>
      <c r="J648" s="133">
        <f>ROUND(I648*H648,1)</f>
        <v>0</v>
      </c>
      <c r="K648" s="129" t="s">
        <v>171</v>
      </c>
      <c r="L648" s="33"/>
      <c r="M648" s="134" t="s">
        <v>19</v>
      </c>
      <c r="N648" s="135" t="s">
        <v>43</v>
      </c>
      <c r="P648" s="136">
        <f>O648*H648</f>
        <v>0</v>
      </c>
      <c r="Q648" s="136">
        <v>0</v>
      </c>
      <c r="R648" s="136">
        <f>Q648*H648</f>
        <v>0</v>
      </c>
      <c r="S648" s="136">
        <v>0</v>
      </c>
      <c r="T648" s="136">
        <f>S648*H648</f>
        <v>0</v>
      </c>
      <c r="U648" s="137" t="s">
        <v>19</v>
      </c>
      <c r="AR648" s="138" t="s">
        <v>187</v>
      </c>
      <c r="AT648" s="138" t="s">
        <v>167</v>
      </c>
      <c r="AU648" s="138" t="s">
        <v>82</v>
      </c>
      <c r="AY648" s="18" t="s">
        <v>164</v>
      </c>
      <c r="BE648" s="139">
        <f>IF(N648="základní",J648,0)</f>
        <v>0</v>
      </c>
      <c r="BF648" s="139">
        <f>IF(N648="snížená",J648,0)</f>
        <v>0</v>
      </c>
      <c r="BG648" s="139">
        <f>IF(N648="zákl. přenesená",J648,0)</f>
        <v>0</v>
      </c>
      <c r="BH648" s="139">
        <f>IF(N648="sníž. přenesená",J648,0)</f>
        <v>0</v>
      </c>
      <c r="BI648" s="139">
        <f>IF(N648="nulová",J648,0)</f>
        <v>0</v>
      </c>
      <c r="BJ648" s="18" t="s">
        <v>80</v>
      </c>
      <c r="BK648" s="139">
        <f>ROUND(I648*H648,1)</f>
        <v>0</v>
      </c>
      <c r="BL648" s="18" t="s">
        <v>187</v>
      </c>
      <c r="BM648" s="138" t="s">
        <v>1421</v>
      </c>
    </row>
    <row r="649" spans="2:65" s="1" customFormat="1" ht="11.25">
      <c r="B649" s="33"/>
      <c r="D649" s="140" t="s">
        <v>175</v>
      </c>
      <c r="F649" s="141" t="s">
        <v>1422</v>
      </c>
      <c r="I649" s="142"/>
      <c r="L649" s="33"/>
      <c r="M649" s="143"/>
      <c r="U649" s="54"/>
      <c r="AT649" s="18" t="s">
        <v>175</v>
      </c>
      <c r="AU649" s="18" t="s">
        <v>82</v>
      </c>
    </row>
    <row r="650" spans="2:65" s="12" customFormat="1" ht="11.25">
      <c r="B650" s="144"/>
      <c r="D650" s="145" t="s">
        <v>177</v>
      </c>
      <c r="E650" s="146" t="s">
        <v>19</v>
      </c>
      <c r="F650" s="147" t="s">
        <v>1317</v>
      </c>
      <c r="H650" s="148">
        <v>4.55</v>
      </c>
      <c r="I650" s="149"/>
      <c r="L650" s="144"/>
      <c r="M650" s="150"/>
      <c r="U650" s="151"/>
      <c r="AT650" s="146" t="s">
        <v>177</v>
      </c>
      <c r="AU650" s="146" t="s">
        <v>82</v>
      </c>
      <c r="AV650" s="12" t="s">
        <v>82</v>
      </c>
      <c r="AW650" s="12" t="s">
        <v>33</v>
      </c>
      <c r="AX650" s="12" t="s">
        <v>80</v>
      </c>
      <c r="AY650" s="146" t="s">
        <v>164</v>
      </c>
    </row>
    <row r="651" spans="2:65" s="1" customFormat="1" ht="24.2" customHeight="1">
      <c r="B651" s="33"/>
      <c r="C651" s="127" t="s">
        <v>1129</v>
      </c>
      <c r="D651" s="127" t="s">
        <v>167</v>
      </c>
      <c r="E651" s="128" t="s">
        <v>1064</v>
      </c>
      <c r="F651" s="129" t="s">
        <v>1065</v>
      </c>
      <c r="G651" s="130" t="s">
        <v>314</v>
      </c>
      <c r="H651" s="131">
        <v>15.77</v>
      </c>
      <c r="I651" s="132"/>
      <c r="J651" s="133">
        <f>ROUND(I651*H651,1)</f>
        <v>0</v>
      </c>
      <c r="K651" s="129" t="s">
        <v>171</v>
      </c>
      <c r="L651" s="33"/>
      <c r="M651" s="134" t="s">
        <v>19</v>
      </c>
      <c r="N651" s="135" t="s">
        <v>43</v>
      </c>
      <c r="P651" s="136">
        <f>O651*H651</f>
        <v>0</v>
      </c>
      <c r="Q651" s="136">
        <v>5.8E-4</v>
      </c>
      <c r="R651" s="136">
        <f>Q651*H651</f>
        <v>9.1465999999999995E-3</v>
      </c>
      <c r="S651" s="136">
        <v>0</v>
      </c>
      <c r="T651" s="136">
        <f>S651*H651</f>
        <v>0</v>
      </c>
      <c r="U651" s="137" t="s">
        <v>19</v>
      </c>
      <c r="AR651" s="138" t="s">
        <v>187</v>
      </c>
      <c r="AT651" s="138" t="s">
        <v>167</v>
      </c>
      <c r="AU651" s="138" t="s">
        <v>82</v>
      </c>
      <c r="AY651" s="18" t="s">
        <v>164</v>
      </c>
      <c r="BE651" s="139">
        <f>IF(N651="základní",J651,0)</f>
        <v>0</v>
      </c>
      <c r="BF651" s="139">
        <f>IF(N651="snížená",J651,0)</f>
        <v>0</v>
      </c>
      <c r="BG651" s="139">
        <f>IF(N651="zákl. přenesená",J651,0)</f>
        <v>0</v>
      </c>
      <c r="BH651" s="139">
        <f>IF(N651="sníž. přenesená",J651,0)</f>
        <v>0</v>
      </c>
      <c r="BI651" s="139">
        <f>IF(N651="nulová",J651,0)</f>
        <v>0</v>
      </c>
      <c r="BJ651" s="18" t="s">
        <v>80</v>
      </c>
      <c r="BK651" s="139">
        <f>ROUND(I651*H651,1)</f>
        <v>0</v>
      </c>
      <c r="BL651" s="18" t="s">
        <v>187</v>
      </c>
      <c r="BM651" s="138" t="s">
        <v>1423</v>
      </c>
    </row>
    <row r="652" spans="2:65" s="1" customFormat="1" ht="11.25">
      <c r="B652" s="33"/>
      <c r="D652" s="140" t="s">
        <v>175</v>
      </c>
      <c r="F652" s="141" t="s">
        <v>1067</v>
      </c>
      <c r="I652" s="142"/>
      <c r="L652" s="33"/>
      <c r="M652" s="143"/>
      <c r="U652" s="54"/>
      <c r="AT652" s="18" t="s">
        <v>175</v>
      </c>
      <c r="AU652" s="18" t="s">
        <v>82</v>
      </c>
    </row>
    <row r="653" spans="2:65" s="12" customFormat="1" ht="11.25">
      <c r="B653" s="144"/>
      <c r="D653" s="145" t="s">
        <v>177</v>
      </c>
      <c r="E653" s="146" t="s">
        <v>19</v>
      </c>
      <c r="F653" s="147" t="s">
        <v>1424</v>
      </c>
      <c r="H653" s="148">
        <v>18.87</v>
      </c>
      <c r="I653" s="149"/>
      <c r="L653" s="144"/>
      <c r="M653" s="150"/>
      <c r="U653" s="151"/>
      <c r="AT653" s="146" t="s">
        <v>177</v>
      </c>
      <c r="AU653" s="146" t="s">
        <v>82</v>
      </c>
      <c r="AV653" s="12" t="s">
        <v>82</v>
      </c>
      <c r="AW653" s="12" t="s">
        <v>33</v>
      </c>
      <c r="AX653" s="12" t="s">
        <v>72</v>
      </c>
      <c r="AY653" s="146" t="s">
        <v>164</v>
      </c>
    </row>
    <row r="654" spans="2:65" s="12" customFormat="1" ht="11.25">
      <c r="B654" s="144"/>
      <c r="D654" s="145" t="s">
        <v>177</v>
      </c>
      <c r="E654" s="146" t="s">
        <v>19</v>
      </c>
      <c r="F654" s="147" t="s">
        <v>1425</v>
      </c>
      <c r="H654" s="148">
        <v>-3.1</v>
      </c>
      <c r="I654" s="149"/>
      <c r="L654" s="144"/>
      <c r="M654" s="150"/>
      <c r="U654" s="151"/>
      <c r="AT654" s="146" t="s">
        <v>177</v>
      </c>
      <c r="AU654" s="146" t="s">
        <v>82</v>
      </c>
      <c r="AV654" s="12" t="s">
        <v>82</v>
      </c>
      <c r="AW654" s="12" t="s">
        <v>33</v>
      </c>
      <c r="AX654" s="12" t="s">
        <v>72</v>
      </c>
      <c r="AY654" s="146" t="s">
        <v>164</v>
      </c>
    </row>
    <row r="655" spans="2:65" s="13" customFormat="1" ht="11.25">
      <c r="B655" s="162"/>
      <c r="D655" s="145" t="s">
        <v>177</v>
      </c>
      <c r="E655" s="163" t="s">
        <v>19</v>
      </c>
      <c r="F655" s="164" t="s">
        <v>241</v>
      </c>
      <c r="H655" s="165">
        <v>15.770000000000001</v>
      </c>
      <c r="I655" s="166"/>
      <c r="L655" s="162"/>
      <c r="M655" s="167"/>
      <c r="U655" s="168"/>
      <c r="AT655" s="163" t="s">
        <v>177</v>
      </c>
      <c r="AU655" s="163" t="s">
        <v>82</v>
      </c>
      <c r="AV655" s="13" t="s">
        <v>172</v>
      </c>
      <c r="AW655" s="13" t="s">
        <v>33</v>
      </c>
      <c r="AX655" s="13" t="s">
        <v>80</v>
      </c>
      <c r="AY655" s="163" t="s">
        <v>164</v>
      </c>
    </row>
    <row r="656" spans="2:65" s="1" customFormat="1" ht="21.75" customHeight="1">
      <c r="B656" s="33"/>
      <c r="C656" s="152" t="s">
        <v>1137</v>
      </c>
      <c r="D656" s="152" t="s">
        <v>225</v>
      </c>
      <c r="E656" s="153" t="s">
        <v>1059</v>
      </c>
      <c r="F656" s="154" t="s">
        <v>1060</v>
      </c>
      <c r="G656" s="155" t="s">
        <v>170</v>
      </c>
      <c r="H656" s="156">
        <v>1.8919999999999999</v>
      </c>
      <c r="I656" s="157"/>
      <c r="J656" s="158">
        <f>ROUND(I656*H656,1)</f>
        <v>0</v>
      </c>
      <c r="K656" s="154" t="s">
        <v>171</v>
      </c>
      <c r="L656" s="159"/>
      <c r="M656" s="160" t="s">
        <v>19</v>
      </c>
      <c r="N656" s="161" t="s">
        <v>43</v>
      </c>
      <c r="P656" s="136">
        <f>O656*H656</f>
        <v>0</v>
      </c>
      <c r="Q656" s="136">
        <v>2.1999999999999999E-2</v>
      </c>
      <c r="R656" s="136">
        <f>Q656*H656</f>
        <v>4.1623999999999994E-2</v>
      </c>
      <c r="S656" s="136">
        <v>0</v>
      </c>
      <c r="T656" s="136">
        <f>S656*H656</f>
        <v>0</v>
      </c>
      <c r="U656" s="137" t="s">
        <v>19</v>
      </c>
      <c r="AR656" s="138" t="s">
        <v>364</v>
      </c>
      <c r="AT656" s="138" t="s">
        <v>225</v>
      </c>
      <c r="AU656" s="138" t="s">
        <v>82</v>
      </c>
      <c r="AY656" s="18" t="s">
        <v>164</v>
      </c>
      <c r="BE656" s="139">
        <f>IF(N656="základní",J656,0)</f>
        <v>0</v>
      </c>
      <c r="BF656" s="139">
        <f>IF(N656="snížená",J656,0)</f>
        <v>0</v>
      </c>
      <c r="BG656" s="139">
        <f>IF(N656="zákl. přenesená",J656,0)</f>
        <v>0</v>
      </c>
      <c r="BH656" s="139">
        <f>IF(N656="sníž. přenesená",J656,0)</f>
        <v>0</v>
      </c>
      <c r="BI656" s="139">
        <f>IF(N656="nulová",J656,0)</f>
        <v>0</v>
      </c>
      <c r="BJ656" s="18" t="s">
        <v>80</v>
      </c>
      <c r="BK656" s="139">
        <f>ROUND(I656*H656,1)</f>
        <v>0</v>
      </c>
      <c r="BL656" s="18" t="s">
        <v>187</v>
      </c>
      <c r="BM656" s="138" t="s">
        <v>1426</v>
      </c>
    </row>
    <row r="657" spans="2:65" s="12" customFormat="1" ht="11.25">
      <c r="B657" s="144"/>
      <c r="D657" s="145" t="s">
        <v>177</v>
      </c>
      <c r="E657" s="146" t="s">
        <v>19</v>
      </c>
      <c r="F657" s="147" t="s">
        <v>1427</v>
      </c>
      <c r="H657" s="148">
        <v>1.8919999999999999</v>
      </c>
      <c r="I657" s="149"/>
      <c r="L657" s="144"/>
      <c r="M657" s="150"/>
      <c r="U657" s="151"/>
      <c r="AT657" s="146" t="s">
        <v>177</v>
      </c>
      <c r="AU657" s="146" t="s">
        <v>82</v>
      </c>
      <c r="AV657" s="12" t="s">
        <v>82</v>
      </c>
      <c r="AW657" s="12" t="s">
        <v>33</v>
      </c>
      <c r="AX657" s="12" t="s">
        <v>80</v>
      </c>
      <c r="AY657" s="146" t="s">
        <v>164</v>
      </c>
    </row>
    <row r="658" spans="2:65" s="1" customFormat="1" ht="24.2" customHeight="1">
      <c r="B658" s="33"/>
      <c r="C658" s="127" t="s">
        <v>1142</v>
      </c>
      <c r="D658" s="127" t="s">
        <v>167</v>
      </c>
      <c r="E658" s="128" t="s">
        <v>1080</v>
      </c>
      <c r="F658" s="129" t="s">
        <v>1081</v>
      </c>
      <c r="G658" s="130" t="s">
        <v>314</v>
      </c>
      <c r="H658" s="131">
        <v>3.75</v>
      </c>
      <c r="I658" s="132"/>
      <c r="J658" s="133">
        <f>ROUND(I658*H658,1)</f>
        <v>0</v>
      </c>
      <c r="K658" s="129" t="s">
        <v>171</v>
      </c>
      <c r="L658" s="33"/>
      <c r="M658" s="134" t="s">
        <v>19</v>
      </c>
      <c r="N658" s="135" t="s">
        <v>43</v>
      </c>
      <c r="P658" s="136">
        <f>O658*H658</f>
        <v>0</v>
      </c>
      <c r="Q658" s="136">
        <v>2.0000000000000001E-4</v>
      </c>
      <c r="R658" s="136">
        <f>Q658*H658</f>
        <v>7.5000000000000002E-4</v>
      </c>
      <c r="S658" s="136">
        <v>0</v>
      </c>
      <c r="T658" s="136">
        <f>S658*H658</f>
        <v>0</v>
      </c>
      <c r="U658" s="137" t="s">
        <v>19</v>
      </c>
      <c r="AR658" s="138" t="s">
        <v>187</v>
      </c>
      <c r="AT658" s="138" t="s">
        <v>167</v>
      </c>
      <c r="AU658" s="138" t="s">
        <v>82</v>
      </c>
      <c r="AY658" s="18" t="s">
        <v>164</v>
      </c>
      <c r="BE658" s="139">
        <f>IF(N658="základní",J658,0)</f>
        <v>0</v>
      </c>
      <c r="BF658" s="139">
        <f>IF(N658="snížená",J658,0)</f>
        <v>0</v>
      </c>
      <c r="BG658" s="139">
        <f>IF(N658="zákl. přenesená",J658,0)</f>
        <v>0</v>
      </c>
      <c r="BH658" s="139">
        <f>IF(N658="sníž. přenesená",J658,0)</f>
        <v>0</v>
      </c>
      <c r="BI658" s="139">
        <f>IF(N658="nulová",J658,0)</f>
        <v>0</v>
      </c>
      <c r="BJ658" s="18" t="s">
        <v>80</v>
      </c>
      <c r="BK658" s="139">
        <f>ROUND(I658*H658,1)</f>
        <v>0</v>
      </c>
      <c r="BL658" s="18" t="s">
        <v>187</v>
      </c>
      <c r="BM658" s="138" t="s">
        <v>1428</v>
      </c>
    </row>
    <row r="659" spans="2:65" s="1" customFormat="1" ht="11.25">
      <c r="B659" s="33"/>
      <c r="D659" s="140" t="s">
        <v>175</v>
      </c>
      <c r="F659" s="141" t="s">
        <v>1083</v>
      </c>
      <c r="I659" s="142"/>
      <c r="L659" s="33"/>
      <c r="M659" s="143"/>
      <c r="U659" s="54"/>
      <c r="AT659" s="18" t="s">
        <v>175</v>
      </c>
      <c r="AU659" s="18" t="s">
        <v>82</v>
      </c>
    </row>
    <row r="660" spans="2:65" s="12" customFormat="1" ht="11.25">
      <c r="B660" s="144"/>
      <c r="D660" s="145" t="s">
        <v>177</v>
      </c>
      <c r="E660" s="146" t="s">
        <v>19</v>
      </c>
      <c r="F660" s="147" t="s">
        <v>1429</v>
      </c>
      <c r="H660" s="148">
        <v>3.75</v>
      </c>
      <c r="I660" s="149"/>
      <c r="L660" s="144"/>
      <c r="M660" s="150"/>
      <c r="U660" s="151"/>
      <c r="AT660" s="146" t="s">
        <v>177</v>
      </c>
      <c r="AU660" s="146" t="s">
        <v>82</v>
      </c>
      <c r="AV660" s="12" t="s">
        <v>82</v>
      </c>
      <c r="AW660" s="12" t="s">
        <v>33</v>
      </c>
      <c r="AX660" s="12" t="s">
        <v>80</v>
      </c>
      <c r="AY660" s="146" t="s">
        <v>164</v>
      </c>
    </row>
    <row r="661" spans="2:65" s="1" customFormat="1" ht="16.5" customHeight="1">
      <c r="B661" s="33"/>
      <c r="C661" s="152" t="s">
        <v>1149</v>
      </c>
      <c r="D661" s="152" t="s">
        <v>225</v>
      </c>
      <c r="E661" s="153" t="s">
        <v>1085</v>
      </c>
      <c r="F661" s="154" t="s">
        <v>1086</v>
      </c>
      <c r="G661" s="155" t="s">
        <v>314</v>
      </c>
      <c r="H661" s="156">
        <v>4.125</v>
      </c>
      <c r="I661" s="157"/>
      <c r="J661" s="158">
        <f>ROUND(I661*H661,1)</f>
        <v>0</v>
      </c>
      <c r="K661" s="154" t="s">
        <v>171</v>
      </c>
      <c r="L661" s="159"/>
      <c r="M661" s="160" t="s">
        <v>19</v>
      </c>
      <c r="N661" s="161" t="s">
        <v>43</v>
      </c>
      <c r="P661" s="136">
        <f>O661*H661</f>
        <v>0</v>
      </c>
      <c r="Q661" s="136">
        <v>1.6000000000000001E-4</v>
      </c>
      <c r="R661" s="136">
        <f>Q661*H661</f>
        <v>6.600000000000001E-4</v>
      </c>
      <c r="S661" s="136">
        <v>0</v>
      </c>
      <c r="T661" s="136">
        <f>S661*H661</f>
        <v>0</v>
      </c>
      <c r="U661" s="137" t="s">
        <v>19</v>
      </c>
      <c r="AR661" s="138" t="s">
        <v>364</v>
      </c>
      <c r="AT661" s="138" t="s">
        <v>225</v>
      </c>
      <c r="AU661" s="138" t="s">
        <v>82</v>
      </c>
      <c r="AY661" s="18" t="s">
        <v>164</v>
      </c>
      <c r="BE661" s="139">
        <f>IF(N661="základní",J661,0)</f>
        <v>0</v>
      </c>
      <c r="BF661" s="139">
        <f>IF(N661="snížená",J661,0)</f>
        <v>0</v>
      </c>
      <c r="BG661" s="139">
        <f>IF(N661="zákl. přenesená",J661,0)</f>
        <v>0</v>
      </c>
      <c r="BH661" s="139">
        <f>IF(N661="sníž. přenesená",J661,0)</f>
        <v>0</v>
      </c>
      <c r="BI661" s="139">
        <f>IF(N661="nulová",J661,0)</f>
        <v>0</v>
      </c>
      <c r="BJ661" s="18" t="s">
        <v>80</v>
      </c>
      <c r="BK661" s="139">
        <f>ROUND(I661*H661,1)</f>
        <v>0</v>
      </c>
      <c r="BL661" s="18" t="s">
        <v>187</v>
      </c>
      <c r="BM661" s="138" t="s">
        <v>1430</v>
      </c>
    </row>
    <row r="662" spans="2:65" s="12" customFormat="1" ht="11.25">
      <c r="B662" s="144"/>
      <c r="D662" s="145" t="s">
        <v>177</v>
      </c>
      <c r="E662" s="146" t="s">
        <v>19</v>
      </c>
      <c r="F662" s="147" t="s">
        <v>1431</v>
      </c>
      <c r="H662" s="148">
        <v>4.125</v>
      </c>
      <c r="I662" s="149"/>
      <c r="L662" s="144"/>
      <c r="M662" s="150"/>
      <c r="U662" s="151"/>
      <c r="AT662" s="146" t="s">
        <v>177</v>
      </c>
      <c r="AU662" s="146" t="s">
        <v>82</v>
      </c>
      <c r="AV662" s="12" t="s">
        <v>82</v>
      </c>
      <c r="AW662" s="12" t="s">
        <v>33</v>
      </c>
      <c r="AX662" s="12" t="s">
        <v>80</v>
      </c>
      <c r="AY662" s="146" t="s">
        <v>164</v>
      </c>
    </row>
    <row r="663" spans="2:65" s="1" customFormat="1" ht="16.5" customHeight="1">
      <c r="B663" s="33"/>
      <c r="C663" s="127" t="s">
        <v>1156</v>
      </c>
      <c r="D663" s="127" t="s">
        <v>167</v>
      </c>
      <c r="E663" s="128" t="s">
        <v>1074</v>
      </c>
      <c r="F663" s="129" t="s">
        <v>1075</v>
      </c>
      <c r="G663" s="130" t="s">
        <v>314</v>
      </c>
      <c r="H663" s="131">
        <v>50</v>
      </c>
      <c r="I663" s="132"/>
      <c r="J663" s="133">
        <f>ROUND(I663*H663,1)</f>
        <v>0</v>
      </c>
      <c r="K663" s="129" t="s">
        <v>171</v>
      </c>
      <c r="L663" s="33"/>
      <c r="M663" s="134" t="s">
        <v>19</v>
      </c>
      <c r="N663" s="135" t="s">
        <v>43</v>
      </c>
      <c r="P663" s="136">
        <f>O663*H663</f>
        <v>0</v>
      </c>
      <c r="Q663" s="136">
        <v>0</v>
      </c>
      <c r="R663" s="136">
        <f>Q663*H663</f>
        <v>0</v>
      </c>
      <c r="S663" s="136">
        <v>0</v>
      </c>
      <c r="T663" s="136">
        <f>S663*H663</f>
        <v>0</v>
      </c>
      <c r="U663" s="137" t="s">
        <v>19</v>
      </c>
      <c r="AR663" s="138" t="s">
        <v>187</v>
      </c>
      <c r="AT663" s="138" t="s">
        <v>167</v>
      </c>
      <c r="AU663" s="138" t="s">
        <v>82</v>
      </c>
      <c r="AY663" s="18" t="s">
        <v>164</v>
      </c>
      <c r="BE663" s="139">
        <f>IF(N663="základní",J663,0)</f>
        <v>0</v>
      </c>
      <c r="BF663" s="139">
        <f>IF(N663="snížená",J663,0)</f>
        <v>0</v>
      </c>
      <c r="BG663" s="139">
        <f>IF(N663="zákl. přenesená",J663,0)</f>
        <v>0</v>
      </c>
      <c r="BH663" s="139">
        <f>IF(N663="sníž. přenesená",J663,0)</f>
        <v>0</v>
      </c>
      <c r="BI663" s="139">
        <f>IF(N663="nulová",J663,0)</f>
        <v>0</v>
      </c>
      <c r="BJ663" s="18" t="s">
        <v>80</v>
      </c>
      <c r="BK663" s="139">
        <f>ROUND(I663*H663,1)</f>
        <v>0</v>
      </c>
      <c r="BL663" s="18" t="s">
        <v>187</v>
      </c>
      <c r="BM663" s="138" t="s">
        <v>1076</v>
      </c>
    </row>
    <row r="664" spans="2:65" s="1" customFormat="1" ht="11.25">
      <c r="B664" s="33"/>
      <c r="D664" s="140" t="s">
        <v>175</v>
      </c>
      <c r="F664" s="141" t="s">
        <v>1077</v>
      </c>
      <c r="I664" s="142"/>
      <c r="L664" s="33"/>
      <c r="M664" s="143"/>
      <c r="U664" s="54"/>
      <c r="AT664" s="18" t="s">
        <v>175</v>
      </c>
      <c r="AU664" s="18" t="s">
        <v>82</v>
      </c>
    </row>
    <row r="665" spans="2:65" s="12" customFormat="1" ht="11.25">
      <c r="B665" s="144"/>
      <c r="D665" s="145" t="s">
        <v>177</v>
      </c>
      <c r="E665" s="146" t="s">
        <v>19</v>
      </c>
      <c r="F665" s="147" t="s">
        <v>1432</v>
      </c>
      <c r="H665" s="148">
        <v>50</v>
      </c>
      <c r="I665" s="149"/>
      <c r="L665" s="144"/>
      <c r="M665" s="150"/>
      <c r="U665" s="151"/>
      <c r="AT665" s="146" t="s">
        <v>177</v>
      </c>
      <c r="AU665" s="146" t="s">
        <v>82</v>
      </c>
      <c r="AV665" s="12" t="s">
        <v>82</v>
      </c>
      <c r="AW665" s="12" t="s">
        <v>33</v>
      </c>
      <c r="AX665" s="12" t="s">
        <v>80</v>
      </c>
      <c r="AY665" s="146" t="s">
        <v>164</v>
      </c>
    </row>
    <row r="666" spans="2:65" s="1" customFormat="1" ht="24.2" customHeight="1">
      <c r="B666" s="33"/>
      <c r="C666" s="127" t="s">
        <v>1161</v>
      </c>
      <c r="D666" s="127" t="s">
        <v>167</v>
      </c>
      <c r="E666" s="128" t="s">
        <v>1090</v>
      </c>
      <c r="F666" s="129" t="s">
        <v>1091</v>
      </c>
      <c r="G666" s="130" t="s">
        <v>200</v>
      </c>
      <c r="H666" s="131">
        <v>0.69499999999999995</v>
      </c>
      <c r="I666" s="132"/>
      <c r="J666" s="133">
        <f>ROUND(I666*H666,1)</f>
        <v>0</v>
      </c>
      <c r="K666" s="129" t="s">
        <v>171</v>
      </c>
      <c r="L666" s="33"/>
      <c r="M666" s="134" t="s">
        <v>19</v>
      </c>
      <c r="N666" s="135" t="s">
        <v>43</v>
      </c>
      <c r="P666" s="136">
        <f>O666*H666</f>
        <v>0</v>
      </c>
      <c r="Q666" s="136">
        <v>0</v>
      </c>
      <c r="R666" s="136">
        <f>Q666*H666</f>
        <v>0</v>
      </c>
      <c r="S666" s="136">
        <v>0</v>
      </c>
      <c r="T666" s="136">
        <f>S666*H666</f>
        <v>0</v>
      </c>
      <c r="U666" s="137" t="s">
        <v>19</v>
      </c>
      <c r="AR666" s="138" t="s">
        <v>187</v>
      </c>
      <c r="AT666" s="138" t="s">
        <v>167</v>
      </c>
      <c r="AU666" s="138" t="s">
        <v>82</v>
      </c>
      <c r="AY666" s="18" t="s">
        <v>164</v>
      </c>
      <c r="BE666" s="139">
        <f>IF(N666="základní",J666,0)</f>
        <v>0</v>
      </c>
      <c r="BF666" s="139">
        <f>IF(N666="snížená",J666,0)</f>
        <v>0</v>
      </c>
      <c r="BG666" s="139">
        <f>IF(N666="zákl. přenesená",J666,0)</f>
        <v>0</v>
      </c>
      <c r="BH666" s="139">
        <f>IF(N666="sníž. přenesená",J666,0)</f>
        <v>0</v>
      </c>
      <c r="BI666" s="139">
        <f>IF(N666="nulová",J666,0)</f>
        <v>0</v>
      </c>
      <c r="BJ666" s="18" t="s">
        <v>80</v>
      </c>
      <c r="BK666" s="139">
        <f>ROUND(I666*H666,1)</f>
        <v>0</v>
      </c>
      <c r="BL666" s="18" t="s">
        <v>187</v>
      </c>
      <c r="BM666" s="138" t="s">
        <v>1092</v>
      </c>
    </row>
    <row r="667" spans="2:65" s="1" customFormat="1" ht="11.25">
      <c r="B667" s="33"/>
      <c r="D667" s="140" t="s">
        <v>175</v>
      </c>
      <c r="F667" s="141" t="s">
        <v>1093</v>
      </c>
      <c r="I667" s="142"/>
      <c r="L667" s="33"/>
      <c r="M667" s="143"/>
      <c r="U667" s="54"/>
      <c r="AT667" s="18" t="s">
        <v>175</v>
      </c>
      <c r="AU667" s="18" t="s">
        <v>82</v>
      </c>
    </row>
    <row r="668" spans="2:65" s="11" customFormat="1" ht="22.9" customHeight="1">
      <c r="B668" s="115"/>
      <c r="D668" s="116" t="s">
        <v>71</v>
      </c>
      <c r="E668" s="125" t="s">
        <v>1433</v>
      </c>
      <c r="F668" s="125" t="s">
        <v>1434</v>
      </c>
      <c r="I668" s="118"/>
      <c r="J668" s="126">
        <f>BK668</f>
        <v>0</v>
      </c>
      <c r="L668" s="115"/>
      <c r="M668" s="120"/>
      <c r="P668" s="121">
        <f>SUM(P669:P699)</f>
        <v>0</v>
      </c>
      <c r="R668" s="121">
        <f>SUM(R669:R699)</f>
        <v>0.36602081999999997</v>
      </c>
      <c r="T668" s="121">
        <f>SUM(T669:T699)</f>
        <v>0</v>
      </c>
      <c r="U668" s="122"/>
      <c r="AR668" s="116" t="s">
        <v>82</v>
      </c>
      <c r="AT668" s="123" t="s">
        <v>71</v>
      </c>
      <c r="AU668" s="123" t="s">
        <v>80</v>
      </c>
      <c r="AY668" s="116" t="s">
        <v>164</v>
      </c>
      <c r="BK668" s="124">
        <f>SUM(BK669:BK699)</f>
        <v>0</v>
      </c>
    </row>
    <row r="669" spans="2:65" s="1" customFormat="1" ht="16.5" customHeight="1">
      <c r="B669" s="33"/>
      <c r="C669" s="127" t="s">
        <v>1167</v>
      </c>
      <c r="D669" s="127" t="s">
        <v>167</v>
      </c>
      <c r="E669" s="128" t="s">
        <v>1435</v>
      </c>
      <c r="F669" s="129" t="s">
        <v>1436</v>
      </c>
      <c r="G669" s="130" t="s">
        <v>170</v>
      </c>
      <c r="H669" s="131">
        <v>5.4</v>
      </c>
      <c r="I669" s="132"/>
      <c r="J669" s="133">
        <f>ROUND(I669*H669,1)</f>
        <v>0</v>
      </c>
      <c r="K669" s="129" t="s">
        <v>171</v>
      </c>
      <c r="L669" s="33"/>
      <c r="M669" s="134" t="s">
        <v>19</v>
      </c>
      <c r="N669" s="135" t="s">
        <v>43</v>
      </c>
      <c r="P669" s="136">
        <f>O669*H669</f>
        <v>0</v>
      </c>
      <c r="Q669" s="136">
        <v>0</v>
      </c>
      <c r="R669" s="136">
        <f>Q669*H669</f>
        <v>0</v>
      </c>
      <c r="S669" s="136">
        <v>0</v>
      </c>
      <c r="T669" s="136">
        <f>S669*H669</f>
        <v>0</v>
      </c>
      <c r="U669" s="137" t="s">
        <v>19</v>
      </c>
      <c r="AR669" s="138" t="s">
        <v>187</v>
      </c>
      <c r="AT669" s="138" t="s">
        <v>167</v>
      </c>
      <c r="AU669" s="138" t="s">
        <v>82</v>
      </c>
      <c r="AY669" s="18" t="s">
        <v>164</v>
      </c>
      <c r="BE669" s="139">
        <f>IF(N669="základní",J669,0)</f>
        <v>0</v>
      </c>
      <c r="BF669" s="139">
        <f>IF(N669="snížená",J669,0)</f>
        <v>0</v>
      </c>
      <c r="BG669" s="139">
        <f>IF(N669="zákl. přenesená",J669,0)</f>
        <v>0</v>
      </c>
      <c r="BH669" s="139">
        <f>IF(N669="sníž. přenesená",J669,0)</f>
        <v>0</v>
      </c>
      <c r="BI669" s="139">
        <f>IF(N669="nulová",J669,0)</f>
        <v>0</v>
      </c>
      <c r="BJ669" s="18" t="s">
        <v>80</v>
      </c>
      <c r="BK669" s="139">
        <f>ROUND(I669*H669,1)</f>
        <v>0</v>
      </c>
      <c r="BL669" s="18" t="s">
        <v>187</v>
      </c>
      <c r="BM669" s="138" t="s">
        <v>1437</v>
      </c>
    </row>
    <row r="670" spans="2:65" s="1" customFormat="1" ht="11.25">
      <c r="B670" s="33"/>
      <c r="D670" s="140" t="s">
        <v>175</v>
      </c>
      <c r="F670" s="141" t="s">
        <v>1438</v>
      </c>
      <c r="I670" s="142"/>
      <c r="L670" s="33"/>
      <c r="M670" s="143"/>
      <c r="U670" s="54"/>
      <c r="AT670" s="18" t="s">
        <v>175</v>
      </c>
      <c r="AU670" s="18" t="s">
        <v>82</v>
      </c>
    </row>
    <row r="671" spans="2:65" s="12" customFormat="1" ht="11.25">
      <c r="B671" s="144"/>
      <c r="D671" s="145" t="s">
        <v>177</v>
      </c>
      <c r="E671" s="146" t="s">
        <v>19</v>
      </c>
      <c r="F671" s="147" t="s">
        <v>1439</v>
      </c>
      <c r="H671" s="148">
        <v>5.4</v>
      </c>
      <c r="I671" s="149"/>
      <c r="L671" s="144"/>
      <c r="M671" s="150"/>
      <c r="U671" s="151"/>
      <c r="AT671" s="146" t="s">
        <v>177</v>
      </c>
      <c r="AU671" s="146" t="s">
        <v>82</v>
      </c>
      <c r="AV671" s="12" t="s">
        <v>82</v>
      </c>
      <c r="AW671" s="12" t="s">
        <v>33</v>
      </c>
      <c r="AX671" s="12" t="s">
        <v>80</v>
      </c>
      <c r="AY671" s="146" t="s">
        <v>164</v>
      </c>
    </row>
    <row r="672" spans="2:65" s="1" customFormat="1" ht="21.75" customHeight="1">
      <c r="B672" s="33"/>
      <c r="C672" s="127" t="s">
        <v>1172</v>
      </c>
      <c r="D672" s="127" t="s">
        <v>167</v>
      </c>
      <c r="E672" s="128" t="s">
        <v>1440</v>
      </c>
      <c r="F672" s="129" t="s">
        <v>1441</v>
      </c>
      <c r="G672" s="130" t="s">
        <v>170</v>
      </c>
      <c r="H672" s="131">
        <v>5.4</v>
      </c>
      <c r="I672" s="132"/>
      <c r="J672" s="133">
        <f>ROUND(I672*H672,1)</f>
        <v>0</v>
      </c>
      <c r="K672" s="129" t="s">
        <v>171</v>
      </c>
      <c r="L672" s="33"/>
      <c r="M672" s="134" t="s">
        <v>19</v>
      </c>
      <c r="N672" s="135" t="s">
        <v>43</v>
      </c>
      <c r="P672" s="136">
        <f>O672*H672</f>
        <v>0</v>
      </c>
      <c r="Q672" s="136">
        <v>4.4999999999999997E-3</v>
      </c>
      <c r="R672" s="136">
        <f>Q672*H672</f>
        <v>2.4299999999999999E-2</v>
      </c>
      <c r="S672" s="136">
        <v>0</v>
      </c>
      <c r="T672" s="136">
        <f>S672*H672</f>
        <v>0</v>
      </c>
      <c r="U672" s="137" t="s">
        <v>19</v>
      </c>
      <c r="AR672" s="138" t="s">
        <v>187</v>
      </c>
      <c r="AT672" s="138" t="s">
        <v>167</v>
      </c>
      <c r="AU672" s="138" t="s">
        <v>82</v>
      </c>
      <c r="AY672" s="18" t="s">
        <v>164</v>
      </c>
      <c r="BE672" s="139">
        <f>IF(N672="základní",J672,0)</f>
        <v>0</v>
      </c>
      <c r="BF672" s="139">
        <f>IF(N672="snížená",J672,0)</f>
        <v>0</v>
      </c>
      <c r="BG672" s="139">
        <f>IF(N672="zákl. přenesená",J672,0)</f>
        <v>0</v>
      </c>
      <c r="BH672" s="139">
        <f>IF(N672="sníž. přenesená",J672,0)</f>
        <v>0</v>
      </c>
      <c r="BI672" s="139">
        <f>IF(N672="nulová",J672,0)</f>
        <v>0</v>
      </c>
      <c r="BJ672" s="18" t="s">
        <v>80</v>
      </c>
      <c r="BK672" s="139">
        <f>ROUND(I672*H672,1)</f>
        <v>0</v>
      </c>
      <c r="BL672" s="18" t="s">
        <v>187</v>
      </c>
      <c r="BM672" s="138" t="s">
        <v>1442</v>
      </c>
    </row>
    <row r="673" spans="2:65" s="1" customFormat="1" ht="11.25">
      <c r="B673" s="33"/>
      <c r="D673" s="140" t="s">
        <v>175</v>
      </c>
      <c r="F673" s="141" t="s">
        <v>1443</v>
      </c>
      <c r="I673" s="142"/>
      <c r="L673" s="33"/>
      <c r="M673" s="143"/>
      <c r="U673" s="54"/>
      <c r="AT673" s="18" t="s">
        <v>175</v>
      </c>
      <c r="AU673" s="18" t="s">
        <v>82</v>
      </c>
    </row>
    <row r="674" spans="2:65" s="12" customFormat="1" ht="11.25">
      <c r="B674" s="144"/>
      <c r="D674" s="145" t="s">
        <v>177</v>
      </c>
      <c r="E674" s="146" t="s">
        <v>19</v>
      </c>
      <c r="F674" s="147" t="s">
        <v>1439</v>
      </c>
      <c r="H674" s="148">
        <v>5.4</v>
      </c>
      <c r="I674" s="149"/>
      <c r="L674" s="144"/>
      <c r="M674" s="150"/>
      <c r="U674" s="151"/>
      <c r="AT674" s="146" t="s">
        <v>177</v>
      </c>
      <c r="AU674" s="146" t="s">
        <v>82</v>
      </c>
      <c r="AV674" s="12" t="s">
        <v>82</v>
      </c>
      <c r="AW674" s="12" t="s">
        <v>33</v>
      </c>
      <c r="AX674" s="12" t="s">
        <v>80</v>
      </c>
      <c r="AY674" s="146" t="s">
        <v>164</v>
      </c>
    </row>
    <row r="675" spans="2:65" s="1" customFormat="1" ht="16.5" customHeight="1">
      <c r="B675" s="33"/>
      <c r="C675" s="127" t="s">
        <v>1177</v>
      </c>
      <c r="D675" s="127" t="s">
        <v>167</v>
      </c>
      <c r="E675" s="128" t="s">
        <v>1444</v>
      </c>
      <c r="F675" s="129" t="s">
        <v>1445</v>
      </c>
      <c r="G675" s="130" t="s">
        <v>170</v>
      </c>
      <c r="H675" s="131">
        <v>14.22</v>
      </c>
      <c r="I675" s="132"/>
      <c r="J675" s="133">
        <f>ROUND(I675*H675,1)</f>
        <v>0</v>
      </c>
      <c r="K675" s="129" t="s">
        <v>171</v>
      </c>
      <c r="L675" s="33"/>
      <c r="M675" s="134" t="s">
        <v>19</v>
      </c>
      <c r="N675" s="135" t="s">
        <v>43</v>
      </c>
      <c r="P675" s="136">
        <f>O675*H675</f>
        <v>0</v>
      </c>
      <c r="Q675" s="136">
        <v>0</v>
      </c>
      <c r="R675" s="136">
        <f>Q675*H675</f>
        <v>0</v>
      </c>
      <c r="S675" s="136">
        <v>0</v>
      </c>
      <c r="T675" s="136">
        <f>S675*H675</f>
        <v>0</v>
      </c>
      <c r="U675" s="137" t="s">
        <v>19</v>
      </c>
      <c r="AR675" s="138" t="s">
        <v>187</v>
      </c>
      <c r="AT675" s="138" t="s">
        <v>167</v>
      </c>
      <c r="AU675" s="138" t="s">
        <v>82</v>
      </c>
      <c r="AY675" s="18" t="s">
        <v>164</v>
      </c>
      <c r="BE675" s="139">
        <f>IF(N675="základní",J675,0)</f>
        <v>0</v>
      </c>
      <c r="BF675" s="139">
        <f>IF(N675="snížená",J675,0)</f>
        <v>0</v>
      </c>
      <c r="BG675" s="139">
        <f>IF(N675="zákl. přenesená",J675,0)</f>
        <v>0</v>
      </c>
      <c r="BH675" s="139">
        <f>IF(N675="sníž. přenesená",J675,0)</f>
        <v>0</v>
      </c>
      <c r="BI675" s="139">
        <f>IF(N675="nulová",J675,0)</f>
        <v>0</v>
      </c>
      <c r="BJ675" s="18" t="s">
        <v>80</v>
      </c>
      <c r="BK675" s="139">
        <f>ROUND(I675*H675,1)</f>
        <v>0</v>
      </c>
      <c r="BL675" s="18" t="s">
        <v>187</v>
      </c>
      <c r="BM675" s="138" t="s">
        <v>1446</v>
      </c>
    </row>
    <row r="676" spans="2:65" s="1" customFormat="1" ht="11.25">
      <c r="B676" s="33"/>
      <c r="D676" s="140" t="s">
        <v>175</v>
      </c>
      <c r="F676" s="141" t="s">
        <v>1447</v>
      </c>
      <c r="I676" s="142"/>
      <c r="L676" s="33"/>
      <c r="M676" s="143"/>
      <c r="U676" s="54"/>
      <c r="AT676" s="18" t="s">
        <v>175</v>
      </c>
      <c r="AU676" s="18" t="s">
        <v>82</v>
      </c>
    </row>
    <row r="677" spans="2:65" s="12" customFormat="1" ht="11.25">
      <c r="B677" s="144"/>
      <c r="D677" s="145" t="s">
        <v>177</v>
      </c>
      <c r="E677" s="146" t="s">
        <v>19</v>
      </c>
      <c r="F677" s="147" t="s">
        <v>1448</v>
      </c>
      <c r="H677" s="148">
        <v>18</v>
      </c>
      <c r="I677" s="149"/>
      <c r="L677" s="144"/>
      <c r="M677" s="150"/>
      <c r="U677" s="151"/>
      <c r="AT677" s="146" t="s">
        <v>177</v>
      </c>
      <c r="AU677" s="146" t="s">
        <v>82</v>
      </c>
      <c r="AV677" s="12" t="s">
        <v>82</v>
      </c>
      <c r="AW677" s="12" t="s">
        <v>33</v>
      </c>
      <c r="AX677" s="12" t="s">
        <v>72</v>
      </c>
      <c r="AY677" s="146" t="s">
        <v>164</v>
      </c>
    </row>
    <row r="678" spans="2:65" s="12" customFormat="1" ht="11.25">
      <c r="B678" s="144"/>
      <c r="D678" s="145" t="s">
        <v>177</v>
      </c>
      <c r="E678" s="146" t="s">
        <v>19</v>
      </c>
      <c r="F678" s="147" t="s">
        <v>1449</v>
      </c>
      <c r="H678" s="148">
        <v>-3.78</v>
      </c>
      <c r="I678" s="149"/>
      <c r="L678" s="144"/>
      <c r="M678" s="150"/>
      <c r="U678" s="151"/>
      <c r="AT678" s="146" t="s">
        <v>177</v>
      </c>
      <c r="AU678" s="146" t="s">
        <v>82</v>
      </c>
      <c r="AV678" s="12" t="s">
        <v>82</v>
      </c>
      <c r="AW678" s="12" t="s">
        <v>33</v>
      </c>
      <c r="AX678" s="12" t="s">
        <v>72</v>
      </c>
      <c r="AY678" s="146" t="s">
        <v>164</v>
      </c>
    </row>
    <row r="679" spans="2:65" s="13" customFormat="1" ht="11.25">
      <c r="B679" s="162"/>
      <c r="D679" s="145" t="s">
        <v>177</v>
      </c>
      <c r="E679" s="163" t="s">
        <v>19</v>
      </c>
      <c r="F679" s="164" t="s">
        <v>1450</v>
      </c>
      <c r="H679" s="165">
        <v>14.22</v>
      </c>
      <c r="I679" s="166"/>
      <c r="L679" s="162"/>
      <c r="M679" s="167"/>
      <c r="U679" s="168"/>
      <c r="AT679" s="163" t="s">
        <v>177</v>
      </c>
      <c r="AU679" s="163" t="s">
        <v>82</v>
      </c>
      <c r="AV679" s="13" t="s">
        <v>172</v>
      </c>
      <c r="AW679" s="13" t="s">
        <v>33</v>
      </c>
      <c r="AX679" s="13" t="s">
        <v>80</v>
      </c>
      <c r="AY679" s="163" t="s">
        <v>164</v>
      </c>
    </row>
    <row r="680" spans="2:65" s="1" customFormat="1" ht="16.5" customHeight="1">
      <c r="B680" s="33"/>
      <c r="C680" s="127" t="s">
        <v>1182</v>
      </c>
      <c r="D680" s="127" t="s">
        <v>167</v>
      </c>
      <c r="E680" s="128" t="s">
        <v>1451</v>
      </c>
      <c r="F680" s="129" t="s">
        <v>1452</v>
      </c>
      <c r="G680" s="130" t="s">
        <v>170</v>
      </c>
      <c r="H680" s="131">
        <v>14.22</v>
      </c>
      <c r="I680" s="132"/>
      <c r="J680" s="133">
        <f>ROUND(I680*H680,1)</f>
        <v>0</v>
      </c>
      <c r="K680" s="129" t="s">
        <v>171</v>
      </c>
      <c r="L680" s="33"/>
      <c r="M680" s="134" t="s">
        <v>19</v>
      </c>
      <c r="N680" s="135" t="s">
        <v>43</v>
      </c>
      <c r="P680" s="136">
        <f>O680*H680</f>
        <v>0</v>
      </c>
      <c r="Q680" s="136">
        <v>2.9999999999999997E-4</v>
      </c>
      <c r="R680" s="136">
        <f>Q680*H680</f>
        <v>4.2659999999999998E-3</v>
      </c>
      <c r="S680" s="136">
        <v>0</v>
      </c>
      <c r="T680" s="136">
        <f>S680*H680</f>
        <v>0</v>
      </c>
      <c r="U680" s="137" t="s">
        <v>19</v>
      </c>
      <c r="AR680" s="138" t="s">
        <v>187</v>
      </c>
      <c r="AT680" s="138" t="s">
        <v>167</v>
      </c>
      <c r="AU680" s="138" t="s">
        <v>82</v>
      </c>
      <c r="AY680" s="18" t="s">
        <v>164</v>
      </c>
      <c r="BE680" s="139">
        <f>IF(N680="základní",J680,0)</f>
        <v>0</v>
      </c>
      <c r="BF680" s="139">
        <f>IF(N680="snížená",J680,0)</f>
        <v>0</v>
      </c>
      <c r="BG680" s="139">
        <f>IF(N680="zákl. přenesená",J680,0)</f>
        <v>0</v>
      </c>
      <c r="BH680" s="139">
        <f>IF(N680="sníž. přenesená",J680,0)</f>
        <v>0</v>
      </c>
      <c r="BI680" s="139">
        <f>IF(N680="nulová",J680,0)</f>
        <v>0</v>
      </c>
      <c r="BJ680" s="18" t="s">
        <v>80</v>
      </c>
      <c r="BK680" s="139">
        <f>ROUND(I680*H680,1)</f>
        <v>0</v>
      </c>
      <c r="BL680" s="18" t="s">
        <v>187</v>
      </c>
      <c r="BM680" s="138" t="s">
        <v>1453</v>
      </c>
    </row>
    <row r="681" spans="2:65" s="1" customFormat="1" ht="11.25">
      <c r="B681" s="33"/>
      <c r="D681" s="140" t="s">
        <v>175</v>
      </c>
      <c r="F681" s="141" t="s">
        <v>1454</v>
      </c>
      <c r="I681" s="142"/>
      <c r="L681" s="33"/>
      <c r="M681" s="143"/>
      <c r="U681" s="54"/>
      <c r="AT681" s="18" t="s">
        <v>175</v>
      </c>
      <c r="AU681" s="18" t="s">
        <v>82</v>
      </c>
    </row>
    <row r="682" spans="2:65" s="1" customFormat="1" ht="24.2" customHeight="1">
      <c r="B682" s="33"/>
      <c r="C682" s="127" t="s">
        <v>1189</v>
      </c>
      <c r="D682" s="127" t="s">
        <v>167</v>
      </c>
      <c r="E682" s="128" t="s">
        <v>1455</v>
      </c>
      <c r="F682" s="129" t="s">
        <v>1456</v>
      </c>
      <c r="G682" s="130" t="s">
        <v>170</v>
      </c>
      <c r="H682" s="131">
        <v>14.22</v>
      </c>
      <c r="I682" s="132"/>
      <c r="J682" s="133">
        <f>ROUND(I682*H682,1)</f>
        <v>0</v>
      </c>
      <c r="K682" s="129" t="s">
        <v>171</v>
      </c>
      <c r="L682" s="33"/>
      <c r="M682" s="134" t="s">
        <v>19</v>
      </c>
      <c r="N682" s="135" t="s">
        <v>43</v>
      </c>
      <c r="P682" s="136">
        <f>O682*H682</f>
        <v>0</v>
      </c>
      <c r="Q682" s="136">
        <v>5.3499999999999997E-3</v>
      </c>
      <c r="R682" s="136">
        <f>Q682*H682</f>
        <v>7.6077000000000006E-2</v>
      </c>
      <c r="S682" s="136">
        <v>0</v>
      </c>
      <c r="T682" s="136">
        <f>S682*H682</f>
        <v>0</v>
      </c>
      <c r="U682" s="137" t="s">
        <v>19</v>
      </c>
      <c r="AR682" s="138" t="s">
        <v>187</v>
      </c>
      <c r="AT682" s="138" t="s">
        <v>167</v>
      </c>
      <c r="AU682" s="138" t="s">
        <v>82</v>
      </c>
      <c r="AY682" s="18" t="s">
        <v>164</v>
      </c>
      <c r="BE682" s="139">
        <f>IF(N682="základní",J682,0)</f>
        <v>0</v>
      </c>
      <c r="BF682" s="139">
        <f>IF(N682="snížená",J682,0)</f>
        <v>0</v>
      </c>
      <c r="BG682" s="139">
        <f>IF(N682="zákl. přenesená",J682,0)</f>
        <v>0</v>
      </c>
      <c r="BH682" s="139">
        <f>IF(N682="sníž. přenesená",J682,0)</f>
        <v>0</v>
      </c>
      <c r="BI682" s="139">
        <f>IF(N682="nulová",J682,0)</f>
        <v>0</v>
      </c>
      <c r="BJ682" s="18" t="s">
        <v>80</v>
      </c>
      <c r="BK682" s="139">
        <f>ROUND(I682*H682,1)</f>
        <v>0</v>
      </c>
      <c r="BL682" s="18" t="s">
        <v>187</v>
      </c>
      <c r="BM682" s="138" t="s">
        <v>1457</v>
      </c>
    </row>
    <row r="683" spans="2:65" s="1" customFormat="1" ht="11.25">
      <c r="B683" s="33"/>
      <c r="D683" s="140" t="s">
        <v>175</v>
      </c>
      <c r="F683" s="141" t="s">
        <v>1458</v>
      </c>
      <c r="I683" s="142"/>
      <c r="L683" s="33"/>
      <c r="M683" s="143"/>
      <c r="U683" s="54"/>
      <c r="AT683" s="18" t="s">
        <v>175</v>
      </c>
      <c r="AU683" s="18" t="s">
        <v>82</v>
      </c>
    </row>
    <row r="684" spans="2:65" s="12" customFormat="1" ht="11.25">
      <c r="B684" s="144"/>
      <c r="D684" s="145" t="s">
        <v>177</v>
      </c>
      <c r="E684" s="146" t="s">
        <v>19</v>
      </c>
      <c r="F684" s="147" t="s">
        <v>1448</v>
      </c>
      <c r="H684" s="148">
        <v>18</v>
      </c>
      <c r="I684" s="149"/>
      <c r="L684" s="144"/>
      <c r="M684" s="150"/>
      <c r="U684" s="151"/>
      <c r="AT684" s="146" t="s">
        <v>177</v>
      </c>
      <c r="AU684" s="146" t="s">
        <v>82</v>
      </c>
      <c r="AV684" s="12" t="s">
        <v>82</v>
      </c>
      <c r="AW684" s="12" t="s">
        <v>33</v>
      </c>
      <c r="AX684" s="12" t="s">
        <v>72</v>
      </c>
      <c r="AY684" s="146" t="s">
        <v>164</v>
      </c>
    </row>
    <row r="685" spans="2:65" s="12" customFormat="1" ht="11.25">
      <c r="B685" s="144"/>
      <c r="D685" s="145" t="s">
        <v>177</v>
      </c>
      <c r="E685" s="146" t="s">
        <v>19</v>
      </c>
      <c r="F685" s="147" t="s">
        <v>1449</v>
      </c>
      <c r="H685" s="148">
        <v>-3.78</v>
      </c>
      <c r="I685" s="149"/>
      <c r="L685" s="144"/>
      <c r="M685" s="150"/>
      <c r="U685" s="151"/>
      <c r="AT685" s="146" t="s">
        <v>177</v>
      </c>
      <c r="AU685" s="146" t="s">
        <v>82</v>
      </c>
      <c r="AV685" s="12" t="s">
        <v>82</v>
      </c>
      <c r="AW685" s="12" t="s">
        <v>33</v>
      </c>
      <c r="AX685" s="12" t="s">
        <v>72</v>
      </c>
      <c r="AY685" s="146" t="s">
        <v>164</v>
      </c>
    </row>
    <row r="686" spans="2:65" s="13" customFormat="1" ht="11.25">
      <c r="B686" s="162"/>
      <c r="D686" s="145" t="s">
        <v>177</v>
      </c>
      <c r="E686" s="163" t="s">
        <v>19</v>
      </c>
      <c r="F686" s="164" t="s">
        <v>1450</v>
      </c>
      <c r="H686" s="165">
        <v>14.22</v>
      </c>
      <c r="I686" s="166"/>
      <c r="L686" s="162"/>
      <c r="M686" s="167"/>
      <c r="U686" s="168"/>
      <c r="AT686" s="163" t="s">
        <v>177</v>
      </c>
      <c r="AU686" s="163" t="s">
        <v>82</v>
      </c>
      <c r="AV686" s="13" t="s">
        <v>172</v>
      </c>
      <c r="AW686" s="13" t="s">
        <v>33</v>
      </c>
      <c r="AX686" s="13" t="s">
        <v>80</v>
      </c>
      <c r="AY686" s="163" t="s">
        <v>164</v>
      </c>
    </row>
    <row r="687" spans="2:65" s="1" customFormat="1" ht="16.5" customHeight="1">
      <c r="B687" s="33"/>
      <c r="C687" s="152" t="s">
        <v>1193</v>
      </c>
      <c r="D687" s="152" t="s">
        <v>225</v>
      </c>
      <c r="E687" s="153" t="s">
        <v>1459</v>
      </c>
      <c r="F687" s="154" t="s">
        <v>1460</v>
      </c>
      <c r="G687" s="155" t="s">
        <v>170</v>
      </c>
      <c r="H687" s="156">
        <v>15.641999999999999</v>
      </c>
      <c r="I687" s="157"/>
      <c r="J687" s="158">
        <f>ROUND(I687*H687,1)</f>
        <v>0</v>
      </c>
      <c r="K687" s="154" t="s">
        <v>171</v>
      </c>
      <c r="L687" s="159"/>
      <c r="M687" s="160" t="s">
        <v>19</v>
      </c>
      <c r="N687" s="161" t="s">
        <v>43</v>
      </c>
      <c r="P687" s="136">
        <f>O687*H687</f>
        <v>0</v>
      </c>
      <c r="Q687" s="136">
        <v>1.6709999999999999E-2</v>
      </c>
      <c r="R687" s="136">
        <f>Q687*H687</f>
        <v>0.26137781999999998</v>
      </c>
      <c r="S687" s="136">
        <v>0</v>
      </c>
      <c r="T687" s="136">
        <f>S687*H687</f>
        <v>0</v>
      </c>
      <c r="U687" s="137" t="s">
        <v>19</v>
      </c>
      <c r="AR687" s="138" t="s">
        <v>364</v>
      </c>
      <c r="AT687" s="138" t="s">
        <v>225</v>
      </c>
      <c r="AU687" s="138" t="s">
        <v>82</v>
      </c>
      <c r="AY687" s="18" t="s">
        <v>164</v>
      </c>
      <c r="BE687" s="139">
        <f>IF(N687="základní",J687,0)</f>
        <v>0</v>
      </c>
      <c r="BF687" s="139">
        <f>IF(N687="snížená",J687,0)</f>
        <v>0</v>
      </c>
      <c r="BG687" s="139">
        <f>IF(N687="zákl. přenesená",J687,0)</f>
        <v>0</v>
      </c>
      <c r="BH687" s="139">
        <f>IF(N687="sníž. přenesená",J687,0)</f>
        <v>0</v>
      </c>
      <c r="BI687" s="139">
        <f>IF(N687="nulová",J687,0)</f>
        <v>0</v>
      </c>
      <c r="BJ687" s="18" t="s">
        <v>80</v>
      </c>
      <c r="BK687" s="139">
        <f>ROUND(I687*H687,1)</f>
        <v>0</v>
      </c>
      <c r="BL687" s="18" t="s">
        <v>187</v>
      </c>
      <c r="BM687" s="138" t="s">
        <v>1461</v>
      </c>
    </row>
    <row r="688" spans="2:65" s="12" customFormat="1" ht="11.25">
      <c r="B688" s="144"/>
      <c r="D688" s="145" t="s">
        <v>177</v>
      </c>
      <c r="E688" s="146" t="s">
        <v>19</v>
      </c>
      <c r="F688" s="147" t="s">
        <v>1462</v>
      </c>
      <c r="H688" s="148">
        <v>15.641999999999999</v>
      </c>
      <c r="I688" s="149"/>
      <c r="L688" s="144"/>
      <c r="M688" s="150"/>
      <c r="U688" s="151"/>
      <c r="AT688" s="146" t="s">
        <v>177</v>
      </c>
      <c r="AU688" s="146" t="s">
        <v>82</v>
      </c>
      <c r="AV688" s="12" t="s">
        <v>82</v>
      </c>
      <c r="AW688" s="12" t="s">
        <v>33</v>
      </c>
      <c r="AX688" s="12" t="s">
        <v>80</v>
      </c>
      <c r="AY688" s="146" t="s">
        <v>164</v>
      </c>
    </row>
    <row r="689" spans="2:65" s="1" customFormat="1" ht="24.2" customHeight="1">
      <c r="B689" s="33"/>
      <c r="C689" s="127" t="s">
        <v>1197</v>
      </c>
      <c r="D689" s="127" t="s">
        <v>167</v>
      </c>
      <c r="E689" s="128" t="s">
        <v>1463</v>
      </c>
      <c r="F689" s="129" t="s">
        <v>1464</v>
      </c>
      <c r="G689" s="130" t="s">
        <v>170</v>
      </c>
      <c r="H689" s="131">
        <v>14.22</v>
      </c>
      <c r="I689" s="132"/>
      <c r="J689" s="133">
        <f>ROUND(I689*H689,1)</f>
        <v>0</v>
      </c>
      <c r="K689" s="129" t="s">
        <v>171</v>
      </c>
      <c r="L689" s="33"/>
      <c r="M689" s="134" t="s">
        <v>19</v>
      </c>
      <c r="N689" s="135" t="s">
        <v>43</v>
      </c>
      <c r="P689" s="136">
        <f>O689*H689</f>
        <v>0</v>
      </c>
      <c r="Q689" s="136">
        <v>0</v>
      </c>
      <c r="R689" s="136">
        <f>Q689*H689</f>
        <v>0</v>
      </c>
      <c r="S689" s="136">
        <v>0</v>
      </c>
      <c r="T689" s="136">
        <f>S689*H689</f>
        <v>0</v>
      </c>
      <c r="U689" s="137" t="s">
        <v>19</v>
      </c>
      <c r="AR689" s="138" t="s">
        <v>187</v>
      </c>
      <c r="AT689" s="138" t="s">
        <v>167</v>
      </c>
      <c r="AU689" s="138" t="s">
        <v>82</v>
      </c>
      <c r="AY689" s="18" t="s">
        <v>164</v>
      </c>
      <c r="BE689" s="139">
        <f>IF(N689="základní",J689,0)</f>
        <v>0</v>
      </c>
      <c r="BF689" s="139">
        <f>IF(N689="snížená",J689,0)</f>
        <v>0</v>
      </c>
      <c r="BG689" s="139">
        <f>IF(N689="zákl. přenesená",J689,0)</f>
        <v>0</v>
      </c>
      <c r="BH689" s="139">
        <f>IF(N689="sníž. přenesená",J689,0)</f>
        <v>0</v>
      </c>
      <c r="BI689" s="139">
        <f>IF(N689="nulová",J689,0)</f>
        <v>0</v>
      </c>
      <c r="BJ689" s="18" t="s">
        <v>80</v>
      </c>
      <c r="BK689" s="139">
        <f>ROUND(I689*H689,1)</f>
        <v>0</v>
      </c>
      <c r="BL689" s="18" t="s">
        <v>187</v>
      </c>
      <c r="BM689" s="138" t="s">
        <v>1465</v>
      </c>
    </row>
    <row r="690" spans="2:65" s="1" customFormat="1" ht="11.25">
      <c r="B690" s="33"/>
      <c r="D690" s="140" t="s">
        <v>175</v>
      </c>
      <c r="F690" s="141" t="s">
        <v>1466</v>
      </c>
      <c r="I690" s="142"/>
      <c r="L690" s="33"/>
      <c r="M690" s="143"/>
      <c r="U690" s="54"/>
      <c r="AT690" s="18" t="s">
        <v>175</v>
      </c>
      <c r="AU690" s="18" t="s">
        <v>82</v>
      </c>
    </row>
    <row r="691" spans="2:65" s="1" customFormat="1" ht="16.5" customHeight="1">
      <c r="B691" s="33"/>
      <c r="C691" s="127" t="s">
        <v>1201</v>
      </c>
      <c r="D691" s="127" t="s">
        <v>167</v>
      </c>
      <c r="E691" s="128" t="s">
        <v>1467</v>
      </c>
      <c r="F691" s="129" t="s">
        <v>1468</v>
      </c>
      <c r="G691" s="130" t="s">
        <v>335</v>
      </c>
      <c r="H691" s="131">
        <v>3</v>
      </c>
      <c r="I691" s="132"/>
      <c r="J691" s="133">
        <f>ROUND(I691*H691,1)</f>
        <v>0</v>
      </c>
      <c r="K691" s="129" t="s">
        <v>171</v>
      </c>
      <c r="L691" s="33"/>
      <c r="M691" s="134" t="s">
        <v>19</v>
      </c>
      <c r="N691" s="135" t="s">
        <v>43</v>
      </c>
      <c r="P691" s="136">
        <f>O691*H691</f>
        <v>0</v>
      </c>
      <c r="Q691" s="136">
        <v>0</v>
      </c>
      <c r="R691" s="136">
        <f>Q691*H691</f>
        <v>0</v>
      </c>
      <c r="S691" s="136">
        <v>0</v>
      </c>
      <c r="T691" s="136">
        <f>S691*H691</f>
        <v>0</v>
      </c>
      <c r="U691" s="137" t="s">
        <v>19</v>
      </c>
      <c r="AR691" s="138" t="s">
        <v>187</v>
      </c>
      <c r="AT691" s="138" t="s">
        <v>167</v>
      </c>
      <c r="AU691" s="138" t="s">
        <v>82</v>
      </c>
      <c r="AY691" s="18" t="s">
        <v>164</v>
      </c>
      <c r="BE691" s="139">
        <f>IF(N691="základní",J691,0)</f>
        <v>0</v>
      </c>
      <c r="BF691" s="139">
        <f>IF(N691="snížená",J691,0)</f>
        <v>0</v>
      </c>
      <c r="BG691" s="139">
        <f>IF(N691="zákl. přenesená",J691,0)</f>
        <v>0</v>
      </c>
      <c r="BH691" s="139">
        <f>IF(N691="sníž. přenesená",J691,0)</f>
        <v>0</v>
      </c>
      <c r="BI691" s="139">
        <f>IF(N691="nulová",J691,0)</f>
        <v>0</v>
      </c>
      <c r="BJ691" s="18" t="s">
        <v>80</v>
      </c>
      <c r="BK691" s="139">
        <f>ROUND(I691*H691,1)</f>
        <v>0</v>
      </c>
      <c r="BL691" s="18" t="s">
        <v>187</v>
      </c>
      <c r="BM691" s="138" t="s">
        <v>1469</v>
      </c>
    </row>
    <row r="692" spans="2:65" s="1" customFormat="1" ht="11.25">
      <c r="B692" s="33"/>
      <c r="D692" s="140" t="s">
        <v>175</v>
      </c>
      <c r="F692" s="141" t="s">
        <v>1470</v>
      </c>
      <c r="I692" s="142"/>
      <c r="L692" s="33"/>
      <c r="M692" s="143"/>
      <c r="U692" s="54"/>
      <c r="AT692" s="18" t="s">
        <v>175</v>
      </c>
      <c r="AU692" s="18" t="s">
        <v>82</v>
      </c>
    </row>
    <row r="693" spans="2:65" s="1" customFormat="1" ht="16.5" customHeight="1">
      <c r="B693" s="33"/>
      <c r="C693" s="127" t="s">
        <v>1205</v>
      </c>
      <c r="D693" s="127" t="s">
        <v>167</v>
      </c>
      <c r="E693" s="128" t="s">
        <v>1471</v>
      </c>
      <c r="F693" s="129" t="s">
        <v>1472</v>
      </c>
      <c r="G693" s="130" t="s">
        <v>335</v>
      </c>
      <c r="H693" s="131">
        <v>1</v>
      </c>
      <c r="I693" s="132"/>
      <c r="J693" s="133">
        <f>ROUND(I693*H693,1)</f>
        <v>0</v>
      </c>
      <c r="K693" s="129" t="s">
        <v>171</v>
      </c>
      <c r="L693" s="33"/>
      <c r="M693" s="134" t="s">
        <v>19</v>
      </c>
      <c r="N693" s="135" t="s">
        <v>43</v>
      </c>
      <c r="P693" s="136">
        <f>O693*H693</f>
        <v>0</v>
      </c>
      <c r="Q693" s="136">
        <v>0</v>
      </c>
      <c r="R693" s="136">
        <f>Q693*H693</f>
        <v>0</v>
      </c>
      <c r="S693" s="136">
        <v>0</v>
      </c>
      <c r="T693" s="136">
        <f>S693*H693</f>
        <v>0</v>
      </c>
      <c r="U693" s="137" t="s">
        <v>19</v>
      </c>
      <c r="AR693" s="138" t="s">
        <v>187</v>
      </c>
      <c r="AT693" s="138" t="s">
        <v>167</v>
      </c>
      <c r="AU693" s="138" t="s">
        <v>82</v>
      </c>
      <c r="AY693" s="18" t="s">
        <v>164</v>
      </c>
      <c r="BE693" s="139">
        <f>IF(N693="základní",J693,0)</f>
        <v>0</v>
      </c>
      <c r="BF693" s="139">
        <f>IF(N693="snížená",J693,0)</f>
        <v>0</v>
      </c>
      <c r="BG693" s="139">
        <f>IF(N693="zákl. přenesená",J693,0)</f>
        <v>0</v>
      </c>
      <c r="BH693" s="139">
        <f>IF(N693="sníž. přenesená",J693,0)</f>
        <v>0</v>
      </c>
      <c r="BI693" s="139">
        <f>IF(N693="nulová",J693,0)</f>
        <v>0</v>
      </c>
      <c r="BJ693" s="18" t="s">
        <v>80</v>
      </c>
      <c r="BK693" s="139">
        <f>ROUND(I693*H693,1)</f>
        <v>0</v>
      </c>
      <c r="BL693" s="18" t="s">
        <v>187</v>
      </c>
      <c r="BM693" s="138" t="s">
        <v>1473</v>
      </c>
    </row>
    <row r="694" spans="2:65" s="1" customFormat="1" ht="11.25">
      <c r="B694" s="33"/>
      <c r="D694" s="140" t="s">
        <v>175</v>
      </c>
      <c r="F694" s="141" t="s">
        <v>1474</v>
      </c>
      <c r="I694" s="142"/>
      <c r="L694" s="33"/>
      <c r="M694" s="143"/>
      <c r="U694" s="54"/>
      <c r="AT694" s="18" t="s">
        <v>175</v>
      </c>
      <c r="AU694" s="18" t="s">
        <v>82</v>
      </c>
    </row>
    <row r="695" spans="2:65" s="1" customFormat="1" ht="16.5" customHeight="1">
      <c r="B695" s="33"/>
      <c r="C695" s="127" t="s">
        <v>1209</v>
      </c>
      <c r="D695" s="127" t="s">
        <v>167</v>
      </c>
      <c r="E695" s="128" t="s">
        <v>1475</v>
      </c>
      <c r="F695" s="129" t="s">
        <v>1476</v>
      </c>
      <c r="G695" s="130" t="s">
        <v>314</v>
      </c>
      <c r="H695" s="131">
        <v>20</v>
      </c>
      <c r="I695" s="132"/>
      <c r="J695" s="133">
        <f>ROUND(I695*H695,1)</f>
        <v>0</v>
      </c>
      <c r="K695" s="129" t="s">
        <v>171</v>
      </c>
      <c r="L695" s="33"/>
      <c r="M695" s="134" t="s">
        <v>19</v>
      </c>
      <c r="N695" s="135" t="s">
        <v>43</v>
      </c>
      <c r="P695" s="136">
        <f>O695*H695</f>
        <v>0</v>
      </c>
      <c r="Q695" s="136">
        <v>0</v>
      </c>
      <c r="R695" s="136">
        <f>Q695*H695</f>
        <v>0</v>
      </c>
      <c r="S695" s="136">
        <v>0</v>
      </c>
      <c r="T695" s="136">
        <f>S695*H695</f>
        <v>0</v>
      </c>
      <c r="U695" s="137" t="s">
        <v>19</v>
      </c>
      <c r="AR695" s="138" t="s">
        <v>187</v>
      </c>
      <c r="AT695" s="138" t="s">
        <v>167</v>
      </c>
      <c r="AU695" s="138" t="s">
        <v>82</v>
      </c>
      <c r="AY695" s="18" t="s">
        <v>164</v>
      </c>
      <c r="BE695" s="139">
        <f>IF(N695="základní",J695,0)</f>
        <v>0</v>
      </c>
      <c r="BF695" s="139">
        <f>IF(N695="snížená",J695,0)</f>
        <v>0</v>
      </c>
      <c r="BG695" s="139">
        <f>IF(N695="zákl. přenesená",J695,0)</f>
        <v>0</v>
      </c>
      <c r="BH695" s="139">
        <f>IF(N695="sníž. přenesená",J695,0)</f>
        <v>0</v>
      </c>
      <c r="BI695" s="139">
        <f>IF(N695="nulová",J695,0)</f>
        <v>0</v>
      </c>
      <c r="BJ695" s="18" t="s">
        <v>80</v>
      </c>
      <c r="BK695" s="139">
        <f>ROUND(I695*H695,1)</f>
        <v>0</v>
      </c>
      <c r="BL695" s="18" t="s">
        <v>187</v>
      </c>
      <c r="BM695" s="138" t="s">
        <v>1477</v>
      </c>
    </row>
    <row r="696" spans="2:65" s="1" customFormat="1" ht="11.25">
      <c r="B696" s="33"/>
      <c r="D696" s="140" t="s">
        <v>175</v>
      </c>
      <c r="F696" s="141" t="s">
        <v>1478</v>
      </c>
      <c r="I696" s="142"/>
      <c r="L696" s="33"/>
      <c r="M696" s="143"/>
      <c r="U696" s="54"/>
      <c r="AT696" s="18" t="s">
        <v>175</v>
      </c>
      <c r="AU696" s="18" t="s">
        <v>82</v>
      </c>
    </row>
    <row r="697" spans="2:65" s="12" customFormat="1" ht="11.25">
      <c r="B697" s="144"/>
      <c r="D697" s="145" t="s">
        <v>177</v>
      </c>
      <c r="E697" s="146" t="s">
        <v>19</v>
      </c>
      <c r="F697" s="147" t="s">
        <v>1479</v>
      </c>
      <c r="H697" s="148">
        <v>20</v>
      </c>
      <c r="I697" s="149"/>
      <c r="L697" s="144"/>
      <c r="M697" s="150"/>
      <c r="U697" s="151"/>
      <c r="AT697" s="146" t="s">
        <v>177</v>
      </c>
      <c r="AU697" s="146" t="s">
        <v>82</v>
      </c>
      <c r="AV697" s="12" t="s">
        <v>82</v>
      </c>
      <c r="AW697" s="12" t="s">
        <v>33</v>
      </c>
      <c r="AX697" s="12" t="s">
        <v>80</v>
      </c>
      <c r="AY697" s="146" t="s">
        <v>164</v>
      </c>
    </row>
    <row r="698" spans="2:65" s="1" customFormat="1" ht="24.2" customHeight="1">
      <c r="B698" s="33"/>
      <c r="C698" s="127" t="s">
        <v>1214</v>
      </c>
      <c r="D698" s="127" t="s">
        <v>167</v>
      </c>
      <c r="E698" s="128" t="s">
        <v>1480</v>
      </c>
      <c r="F698" s="129" t="s">
        <v>1481</v>
      </c>
      <c r="G698" s="130" t="s">
        <v>200</v>
      </c>
      <c r="H698" s="131">
        <v>0.36599999999999999</v>
      </c>
      <c r="I698" s="132"/>
      <c r="J698" s="133">
        <f>ROUND(I698*H698,1)</f>
        <v>0</v>
      </c>
      <c r="K698" s="129" t="s">
        <v>171</v>
      </c>
      <c r="L698" s="33"/>
      <c r="M698" s="134" t="s">
        <v>19</v>
      </c>
      <c r="N698" s="135" t="s">
        <v>43</v>
      </c>
      <c r="P698" s="136">
        <f>O698*H698</f>
        <v>0</v>
      </c>
      <c r="Q698" s="136">
        <v>0</v>
      </c>
      <c r="R698" s="136">
        <f>Q698*H698</f>
        <v>0</v>
      </c>
      <c r="S698" s="136">
        <v>0</v>
      </c>
      <c r="T698" s="136">
        <f>S698*H698</f>
        <v>0</v>
      </c>
      <c r="U698" s="137" t="s">
        <v>19</v>
      </c>
      <c r="AR698" s="138" t="s">
        <v>187</v>
      </c>
      <c r="AT698" s="138" t="s">
        <v>167</v>
      </c>
      <c r="AU698" s="138" t="s">
        <v>82</v>
      </c>
      <c r="AY698" s="18" t="s">
        <v>164</v>
      </c>
      <c r="BE698" s="139">
        <f>IF(N698="základní",J698,0)</f>
        <v>0</v>
      </c>
      <c r="BF698" s="139">
        <f>IF(N698="snížená",J698,0)</f>
        <v>0</v>
      </c>
      <c r="BG698" s="139">
        <f>IF(N698="zákl. přenesená",J698,0)</f>
        <v>0</v>
      </c>
      <c r="BH698" s="139">
        <f>IF(N698="sníž. přenesená",J698,0)</f>
        <v>0</v>
      </c>
      <c r="BI698" s="139">
        <f>IF(N698="nulová",J698,0)</f>
        <v>0</v>
      </c>
      <c r="BJ698" s="18" t="s">
        <v>80</v>
      </c>
      <c r="BK698" s="139">
        <f>ROUND(I698*H698,1)</f>
        <v>0</v>
      </c>
      <c r="BL698" s="18" t="s">
        <v>187</v>
      </c>
      <c r="BM698" s="138" t="s">
        <v>1482</v>
      </c>
    </row>
    <row r="699" spans="2:65" s="1" customFormat="1" ht="11.25">
      <c r="B699" s="33"/>
      <c r="D699" s="140" t="s">
        <v>175</v>
      </c>
      <c r="F699" s="141" t="s">
        <v>1483</v>
      </c>
      <c r="I699" s="142"/>
      <c r="L699" s="33"/>
      <c r="M699" s="143"/>
      <c r="U699" s="54"/>
      <c r="AT699" s="18" t="s">
        <v>175</v>
      </c>
      <c r="AU699" s="18" t="s">
        <v>82</v>
      </c>
    </row>
    <row r="700" spans="2:65" s="11" customFormat="1" ht="22.9" customHeight="1">
      <c r="B700" s="115"/>
      <c r="D700" s="116" t="s">
        <v>71</v>
      </c>
      <c r="E700" s="125" t="s">
        <v>1094</v>
      </c>
      <c r="F700" s="125" t="s">
        <v>1095</v>
      </c>
      <c r="I700" s="118"/>
      <c r="J700" s="126">
        <f>BK700</f>
        <v>0</v>
      </c>
      <c r="L700" s="115"/>
      <c r="M700" s="120"/>
      <c r="P700" s="121">
        <f>SUM(P701:P737)</f>
        <v>0</v>
      </c>
      <c r="R700" s="121">
        <f>SUM(R701:R737)</f>
        <v>1.516668E-2</v>
      </c>
      <c r="T700" s="121">
        <f>SUM(T701:T737)</f>
        <v>0</v>
      </c>
      <c r="U700" s="122"/>
      <c r="AR700" s="116" t="s">
        <v>82</v>
      </c>
      <c r="AT700" s="123" t="s">
        <v>71</v>
      </c>
      <c r="AU700" s="123" t="s">
        <v>80</v>
      </c>
      <c r="AY700" s="116" t="s">
        <v>164</v>
      </c>
      <c r="BK700" s="124">
        <f>SUM(BK701:BK737)</f>
        <v>0</v>
      </c>
    </row>
    <row r="701" spans="2:65" s="1" customFormat="1" ht="24.2" customHeight="1">
      <c r="B701" s="33"/>
      <c r="C701" s="127" t="s">
        <v>1220</v>
      </c>
      <c r="D701" s="127" t="s">
        <v>167</v>
      </c>
      <c r="E701" s="128" t="s">
        <v>1097</v>
      </c>
      <c r="F701" s="129" t="s">
        <v>1098</v>
      </c>
      <c r="G701" s="130" t="s">
        <v>170</v>
      </c>
      <c r="H701" s="131">
        <v>7.0910000000000002</v>
      </c>
      <c r="I701" s="132"/>
      <c r="J701" s="133">
        <f>ROUND(I701*H701,1)</f>
        <v>0</v>
      </c>
      <c r="K701" s="129" t="s">
        <v>171</v>
      </c>
      <c r="L701" s="33"/>
      <c r="M701" s="134" t="s">
        <v>19</v>
      </c>
      <c r="N701" s="135" t="s">
        <v>43</v>
      </c>
      <c r="P701" s="136">
        <f>O701*H701</f>
        <v>0</v>
      </c>
      <c r="Q701" s="136">
        <v>8.0000000000000007E-5</v>
      </c>
      <c r="R701" s="136">
        <f>Q701*H701</f>
        <v>5.6728000000000008E-4</v>
      </c>
      <c r="S701" s="136">
        <v>0</v>
      </c>
      <c r="T701" s="136">
        <f>S701*H701</f>
        <v>0</v>
      </c>
      <c r="U701" s="137" t="s">
        <v>19</v>
      </c>
      <c r="AR701" s="138" t="s">
        <v>187</v>
      </c>
      <c r="AT701" s="138" t="s">
        <v>167</v>
      </c>
      <c r="AU701" s="138" t="s">
        <v>82</v>
      </c>
      <c r="AY701" s="18" t="s">
        <v>164</v>
      </c>
      <c r="BE701" s="139">
        <f>IF(N701="základní",J701,0)</f>
        <v>0</v>
      </c>
      <c r="BF701" s="139">
        <f>IF(N701="snížená",J701,0)</f>
        <v>0</v>
      </c>
      <c r="BG701" s="139">
        <f>IF(N701="zákl. přenesená",J701,0)</f>
        <v>0</v>
      </c>
      <c r="BH701" s="139">
        <f>IF(N701="sníž. přenesená",J701,0)</f>
        <v>0</v>
      </c>
      <c r="BI701" s="139">
        <f>IF(N701="nulová",J701,0)</f>
        <v>0</v>
      </c>
      <c r="BJ701" s="18" t="s">
        <v>80</v>
      </c>
      <c r="BK701" s="139">
        <f>ROUND(I701*H701,1)</f>
        <v>0</v>
      </c>
      <c r="BL701" s="18" t="s">
        <v>187</v>
      </c>
      <c r="BM701" s="138" t="s">
        <v>1099</v>
      </c>
    </row>
    <row r="702" spans="2:65" s="1" customFormat="1" ht="11.25">
      <c r="B702" s="33"/>
      <c r="D702" s="140" t="s">
        <v>175</v>
      </c>
      <c r="F702" s="141" t="s">
        <v>1100</v>
      </c>
      <c r="I702" s="142"/>
      <c r="L702" s="33"/>
      <c r="M702" s="143"/>
      <c r="U702" s="54"/>
      <c r="AT702" s="18" t="s">
        <v>175</v>
      </c>
      <c r="AU702" s="18" t="s">
        <v>82</v>
      </c>
    </row>
    <row r="703" spans="2:65" s="12" customFormat="1" ht="11.25">
      <c r="B703" s="144"/>
      <c r="D703" s="145" t="s">
        <v>177</v>
      </c>
      <c r="E703" s="146" t="s">
        <v>19</v>
      </c>
      <c r="F703" s="147" t="s">
        <v>1484</v>
      </c>
      <c r="H703" s="148">
        <v>1.659</v>
      </c>
      <c r="I703" s="149"/>
      <c r="L703" s="144"/>
      <c r="M703" s="150"/>
      <c r="U703" s="151"/>
      <c r="AT703" s="146" t="s">
        <v>177</v>
      </c>
      <c r="AU703" s="146" t="s">
        <v>82</v>
      </c>
      <c r="AV703" s="12" t="s">
        <v>82</v>
      </c>
      <c r="AW703" s="12" t="s">
        <v>33</v>
      </c>
      <c r="AX703" s="12" t="s">
        <v>72</v>
      </c>
      <c r="AY703" s="146" t="s">
        <v>164</v>
      </c>
    </row>
    <row r="704" spans="2:65" s="12" customFormat="1" ht="11.25">
      <c r="B704" s="144"/>
      <c r="D704" s="145" t="s">
        <v>177</v>
      </c>
      <c r="E704" s="146" t="s">
        <v>19</v>
      </c>
      <c r="F704" s="147" t="s">
        <v>1485</v>
      </c>
      <c r="H704" s="148">
        <v>1.6240000000000001</v>
      </c>
      <c r="I704" s="149"/>
      <c r="L704" s="144"/>
      <c r="M704" s="150"/>
      <c r="U704" s="151"/>
      <c r="AT704" s="146" t="s">
        <v>177</v>
      </c>
      <c r="AU704" s="146" t="s">
        <v>82</v>
      </c>
      <c r="AV704" s="12" t="s">
        <v>82</v>
      </c>
      <c r="AW704" s="12" t="s">
        <v>33</v>
      </c>
      <c r="AX704" s="12" t="s">
        <v>72</v>
      </c>
      <c r="AY704" s="146" t="s">
        <v>164</v>
      </c>
    </row>
    <row r="705" spans="2:65" s="12" customFormat="1" ht="11.25">
      <c r="B705" s="144"/>
      <c r="D705" s="145" t="s">
        <v>177</v>
      </c>
      <c r="E705" s="146" t="s">
        <v>19</v>
      </c>
      <c r="F705" s="147" t="s">
        <v>1486</v>
      </c>
      <c r="H705" s="148">
        <v>0.92800000000000005</v>
      </c>
      <c r="I705" s="149"/>
      <c r="L705" s="144"/>
      <c r="M705" s="150"/>
      <c r="U705" s="151"/>
      <c r="AT705" s="146" t="s">
        <v>177</v>
      </c>
      <c r="AU705" s="146" t="s">
        <v>82</v>
      </c>
      <c r="AV705" s="12" t="s">
        <v>82</v>
      </c>
      <c r="AW705" s="12" t="s">
        <v>33</v>
      </c>
      <c r="AX705" s="12" t="s">
        <v>72</v>
      </c>
      <c r="AY705" s="146" t="s">
        <v>164</v>
      </c>
    </row>
    <row r="706" spans="2:65" s="14" customFormat="1" ht="11.25">
      <c r="B706" s="169"/>
      <c r="D706" s="145" t="s">
        <v>177</v>
      </c>
      <c r="E706" s="170" t="s">
        <v>19</v>
      </c>
      <c r="F706" s="171" t="s">
        <v>1487</v>
      </c>
      <c r="H706" s="172">
        <v>4.2110000000000003</v>
      </c>
      <c r="I706" s="173"/>
      <c r="L706" s="169"/>
      <c r="M706" s="174"/>
      <c r="U706" s="175"/>
      <c r="AT706" s="170" t="s">
        <v>177</v>
      </c>
      <c r="AU706" s="170" t="s">
        <v>82</v>
      </c>
      <c r="AV706" s="14" t="s">
        <v>173</v>
      </c>
      <c r="AW706" s="14" t="s">
        <v>33</v>
      </c>
      <c r="AX706" s="14" t="s">
        <v>72</v>
      </c>
      <c r="AY706" s="170" t="s">
        <v>164</v>
      </c>
    </row>
    <row r="707" spans="2:65" s="12" customFormat="1" ht="11.25">
      <c r="B707" s="144"/>
      <c r="D707" s="145" t="s">
        <v>177</v>
      </c>
      <c r="E707" s="146" t="s">
        <v>19</v>
      </c>
      <c r="F707" s="147" t="s">
        <v>1488</v>
      </c>
      <c r="H707" s="148">
        <v>2.88</v>
      </c>
      <c r="I707" s="149"/>
      <c r="L707" s="144"/>
      <c r="M707" s="150"/>
      <c r="U707" s="151"/>
      <c r="AT707" s="146" t="s">
        <v>177</v>
      </c>
      <c r="AU707" s="146" t="s">
        <v>82</v>
      </c>
      <c r="AV707" s="12" t="s">
        <v>82</v>
      </c>
      <c r="AW707" s="12" t="s">
        <v>33</v>
      </c>
      <c r="AX707" s="12" t="s">
        <v>72</v>
      </c>
      <c r="AY707" s="146" t="s">
        <v>164</v>
      </c>
    </row>
    <row r="708" spans="2:65" s="14" customFormat="1" ht="11.25">
      <c r="B708" s="169"/>
      <c r="D708" s="145" t="s">
        <v>177</v>
      </c>
      <c r="E708" s="170" t="s">
        <v>19</v>
      </c>
      <c r="F708" s="171" t="s">
        <v>1489</v>
      </c>
      <c r="H708" s="172">
        <v>2.88</v>
      </c>
      <c r="I708" s="173"/>
      <c r="L708" s="169"/>
      <c r="M708" s="174"/>
      <c r="U708" s="175"/>
      <c r="AT708" s="170" t="s">
        <v>177</v>
      </c>
      <c r="AU708" s="170" t="s">
        <v>82</v>
      </c>
      <c r="AV708" s="14" t="s">
        <v>173</v>
      </c>
      <c r="AW708" s="14" t="s">
        <v>33</v>
      </c>
      <c r="AX708" s="14" t="s">
        <v>72</v>
      </c>
      <c r="AY708" s="170" t="s">
        <v>164</v>
      </c>
    </row>
    <row r="709" spans="2:65" s="13" customFormat="1" ht="11.25">
      <c r="B709" s="162"/>
      <c r="D709" s="145" t="s">
        <v>177</v>
      </c>
      <c r="E709" s="163" t="s">
        <v>19</v>
      </c>
      <c r="F709" s="164" t="s">
        <v>241</v>
      </c>
      <c r="H709" s="165">
        <v>7.0910000000000002</v>
      </c>
      <c r="I709" s="166"/>
      <c r="L709" s="162"/>
      <c r="M709" s="167"/>
      <c r="U709" s="168"/>
      <c r="AT709" s="163" t="s">
        <v>177</v>
      </c>
      <c r="AU709" s="163" t="s">
        <v>82</v>
      </c>
      <c r="AV709" s="13" t="s">
        <v>172</v>
      </c>
      <c r="AW709" s="13" t="s">
        <v>33</v>
      </c>
      <c r="AX709" s="13" t="s">
        <v>80</v>
      </c>
      <c r="AY709" s="163" t="s">
        <v>164</v>
      </c>
    </row>
    <row r="710" spans="2:65" s="1" customFormat="1" ht="16.5" customHeight="1">
      <c r="B710" s="33"/>
      <c r="C710" s="127" t="s">
        <v>1226</v>
      </c>
      <c r="D710" s="127" t="s">
        <v>167</v>
      </c>
      <c r="E710" s="128" t="s">
        <v>1104</v>
      </c>
      <c r="F710" s="129" t="s">
        <v>1105</v>
      </c>
      <c r="G710" s="130" t="s">
        <v>170</v>
      </c>
      <c r="H710" s="131">
        <v>7.0910000000000002</v>
      </c>
      <c r="I710" s="132"/>
      <c r="J710" s="133">
        <f>ROUND(I710*H710,1)</f>
        <v>0</v>
      </c>
      <c r="K710" s="129" t="s">
        <v>171</v>
      </c>
      <c r="L710" s="33"/>
      <c r="M710" s="134" t="s">
        <v>19</v>
      </c>
      <c r="N710" s="135" t="s">
        <v>43</v>
      </c>
      <c r="P710" s="136">
        <f>O710*H710</f>
        <v>0</v>
      </c>
      <c r="Q710" s="136">
        <v>1.3999999999999999E-4</v>
      </c>
      <c r="R710" s="136">
        <f>Q710*H710</f>
        <v>9.9273999999999999E-4</v>
      </c>
      <c r="S710" s="136">
        <v>0</v>
      </c>
      <c r="T710" s="136">
        <f>S710*H710</f>
        <v>0</v>
      </c>
      <c r="U710" s="137" t="s">
        <v>19</v>
      </c>
      <c r="AR710" s="138" t="s">
        <v>187</v>
      </c>
      <c r="AT710" s="138" t="s">
        <v>167</v>
      </c>
      <c r="AU710" s="138" t="s">
        <v>82</v>
      </c>
      <c r="AY710" s="18" t="s">
        <v>164</v>
      </c>
      <c r="BE710" s="139">
        <f>IF(N710="základní",J710,0)</f>
        <v>0</v>
      </c>
      <c r="BF710" s="139">
        <f>IF(N710="snížená",J710,0)</f>
        <v>0</v>
      </c>
      <c r="BG710" s="139">
        <f>IF(N710="zákl. přenesená",J710,0)</f>
        <v>0</v>
      </c>
      <c r="BH710" s="139">
        <f>IF(N710="sníž. přenesená",J710,0)</f>
        <v>0</v>
      </c>
      <c r="BI710" s="139">
        <f>IF(N710="nulová",J710,0)</f>
        <v>0</v>
      </c>
      <c r="BJ710" s="18" t="s">
        <v>80</v>
      </c>
      <c r="BK710" s="139">
        <f>ROUND(I710*H710,1)</f>
        <v>0</v>
      </c>
      <c r="BL710" s="18" t="s">
        <v>187</v>
      </c>
      <c r="BM710" s="138" t="s">
        <v>1106</v>
      </c>
    </row>
    <row r="711" spans="2:65" s="1" customFormat="1" ht="11.25">
      <c r="B711" s="33"/>
      <c r="D711" s="140" t="s">
        <v>175</v>
      </c>
      <c r="F711" s="141" t="s">
        <v>1107</v>
      </c>
      <c r="I711" s="142"/>
      <c r="L711" s="33"/>
      <c r="M711" s="143"/>
      <c r="U711" s="54"/>
      <c r="AT711" s="18" t="s">
        <v>175</v>
      </c>
      <c r="AU711" s="18" t="s">
        <v>82</v>
      </c>
    </row>
    <row r="712" spans="2:65" s="1" customFormat="1" ht="16.5" customHeight="1">
      <c r="B712" s="33"/>
      <c r="C712" s="127" t="s">
        <v>1232</v>
      </c>
      <c r="D712" s="127" t="s">
        <v>167</v>
      </c>
      <c r="E712" s="128" t="s">
        <v>1109</v>
      </c>
      <c r="F712" s="129" t="s">
        <v>1110</v>
      </c>
      <c r="G712" s="130" t="s">
        <v>170</v>
      </c>
      <c r="H712" s="131">
        <v>7.0910000000000002</v>
      </c>
      <c r="I712" s="132"/>
      <c r="J712" s="133">
        <f>ROUND(I712*H712,1)</f>
        <v>0</v>
      </c>
      <c r="K712" s="129" t="s">
        <v>171</v>
      </c>
      <c r="L712" s="33"/>
      <c r="M712" s="134" t="s">
        <v>19</v>
      </c>
      <c r="N712" s="135" t="s">
        <v>43</v>
      </c>
      <c r="P712" s="136">
        <f>O712*H712</f>
        <v>0</v>
      </c>
      <c r="Q712" s="136">
        <v>1.2E-4</v>
      </c>
      <c r="R712" s="136">
        <f>Q712*H712</f>
        <v>8.5092000000000002E-4</v>
      </c>
      <c r="S712" s="136">
        <v>0</v>
      </c>
      <c r="T712" s="136">
        <f>S712*H712</f>
        <v>0</v>
      </c>
      <c r="U712" s="137" t="s">
        <v>19</v>
      </c>
      <c r="AR712" s="138" t="s">
        <v>187</v>
      </c>
      <c r="AT712" s="138" t="s">
        <v>167</v>
      </c>
      <c r="AU712" s="138" t="s">
        <v>82</v>
      </c>
      <c r="AY712" s="18" t="s">
        <v>164</v>
      </c>
      <c r="BE712" s="139">
        <f>IF(N712="základní",J712,0)</f>
        <v>0</v>
      </c>
      <c r="BF712" s="139">
        <f>IF(N712="snížená",J712,0)</f>
        <v>0</v>
      </c>
      <c r="BG712" s="139">
        <f>IF(N712="zákl. přenesená",J712,0)</f>
        <v>0</v>
      </c>
      <c r="BH712" s="139">
        <f>IF(N712="sníž. přenesená",J712,0)</f>
        <v>0</v>
      </c>
      <c r="BI712" s="139">
        <f>IF(N712="nulová",J712,0)</f>
        <v>0</v>
      </c>
      <c r="BJ712" s="18" t="s">
        <v>80</v>
      </c>
      <c r="BK712" s="139">
        <f>ROUND(I712*H712,1)</f>
        <v>0</v>
      </c>
      <c r="BL712" s="18" t="s">
        <v>187</v>
      </c>
      <c r="BM712" s="138" t="s">
        <v>1111</v>
      </c>
    </row>
    <row r="713" spans="2:65" s="1" customFormat="1" ht="11.25">
      <c r="B713" s="33"/>
      <c r="D713" s="140" t="s">
        <v>175</v>
      </c>
      <c r="F713" s="141" t="s">
        <v>1112</v>
      </c>
      <c r="I713" s="142"/>
      <c r="L713" s="33"/>
      <c r="M713" s="143"/>
      <c r="U713" s="54"/>
      <c r="AT713" s="18" t="s">
        <v>175</v>
      </c>
      <c r="AU713" s="18" t="s">
        <v>82</v>
      </c>
    </row>
    <row r="714" spans="2:65" s="1" customFormat="1" ht="16.5" customHeight="1">
      <c r="B714" s="33"/>
      <c r="C714" s="127" t="s">
        <v>1490</v>
      </c>
      <c r="D714" s="127" t="s">
        <v>167</v>
      </c>
      <c r="E714" s="128" t="s">
        <v>1114</v>
      </c>
      <c r="F714" s="129" t="s">
        <v>1115</v>
      </c>
      <c r="G714" s="130" t="s">
        <v>170</v>
      </c>
      <c r="H714" s="131">
        <v>7.0910000000000002</v>
      </c>
      <c r="I714" s="132"/>
      <c r="J714" s="133">
        <f>ROUND(I714*H714,1)</f>
        <v>0</v>
      </c>
      <c r="K714" s="129" t="s">
        <v>171</v>
      </c>
      <c r="L714" s="33"/>
      <c r="M714" s="134" t="s">
        <v>19</v>
      </c>
      <c r="N714" s="135" t="s">
        <v>43</v>
      </c>
      <c r="P714" s="136">
        <f>O714*H714</f>
        <v>0</v>
      </c>
      <c r="Q714" s="136">
        <v>1.2E-4</v>
      </c>
      <c r="R714" s="136">
        <f>Q714*H714</f>
        <v>8.5092000000000002E-4</v>
      </c>
      <c r="S714" s="136">
        <v>0</v>
      </c>
      <c r="T714" s="136">
        <f>S714*H714</f>
        <v>0</v>
      </c>
      <c r="U714" s="137" t="s">
        <v>19</v>
      </c>
      <c r="AR714" s="138" t="s">
        <v>187</v>
      </c>
      <c r="AT714" s="138" t="s">
        <v>167</v>
      </c>
      <c r="AU714" s="138" t="s">
        <v>82</v>
      </c>
      <c r="AY714" s="18" t="s">
        <v>164</v>
      </c>
      <c r="BE714" s="139">
        <f>IF(N714="základní",J714,0)</f>
        <v>0</v>
      </c>
      <c r="BF714" s="139">
        <f>IF(N714="snížená",J714,0)</f>
        <v>0</v>
      </c>
      <c r="BG714" s="139">
        <f>IF(N714="zákl. přenesená",J714,0)</f>
        <v>0</v>
      </c>
      <c r="BH714" s="139">
        <f>IF(N714="sníž. přenesená",J714,0)</f>
        <v>0</v>
      </c>
      <c r="BI714" s="139">
        <f>IF(N714="nulová",J714,0)</f>
        <v>0</v>
      </c>
      <c r="BJ714" s="18" t="s">
        <v>80</v>
      </c>
      <c r="BK714" s="139">
        <f>ROUND(I714*H714,1)</f>
        <v>0</v>
      </c>
      <c r="BL714" s="18" t="s">
        <v>187</v>
      </c>
      <c r="BM714" s="138" t="s">
        <v>1116</v>
      </c>
    </row>
    <row r="715" spans="2:65" s="1" customFormat="1" ht="11.25">
      <c r="B715" s="33"/>
      <c r="D715" s="140" t="s">
        <v>175</v>
      </c>
      <c r="F715" s="141" t="s">
        <v>1117</v>
      </c>
      <c r="I715" s="142"/>
      <c r="L715" s="33"/>
      <c r="M715" s="143"/>
      <c r="U715" s="54"/>
      <c r="AT715" s="18" t="s">
        <v>175</v>
      </c>
      <c r="AU715" s="18" t="s">
        <v>82</v>
      </c>
    </row>
    <row r="716" spans="2:65" s="1" customFormat="1" ht="24.2" customHeight="1">
      <c r="B716" s="33"/>
      <c r="C716" s="127" t="s">
        <v>1491</v>
      </c>
      <c r="D716" s="127" t="s">
        <v>167</v>
      </c>
      <c r="E716" s="128" t="s">
        <v>1119</v>
      </c>
      <c r="F716" s="129" t="s">
        <v>1120</v>
      </c>
      <c r="G716" s="130" t="s">
        <v>170</v>
      </c>
      <c r="H716" s="131">
        <v>68.063000000000002</v>
      </c>
      <c r="I716" s="132"/>
      <c r="J716" s="133">
        <f>ROUND(I716*H716,1)</f>
        <v>0</v>
      </c>
      <c r="K716" s="129" t="s">
        <v>171</v>
      </c>
      <c r="L716" s="33"/>
      <c r="M716" s="134" t="s">
        <v>19</v>
      </c>
      <c r="N716" s="135" t="s">
        <v>43</v>
      </c>
      <c r="P716" s="136">
        <f>O716*H716</f>
        <v>0</v>
      </c>
      <c r="Q716" s="136">
        <v>1.3999999999999999E-4</v>
      </c>
      <c r="R716" s="136">
        <f>Q716*H716</f>
        <v>9.5288200000000003E-3</v>
      </c>
      <c r="S716" s="136">
        <v>0</v>
      </c>
      <c r="T716" s="136">
        <f>S716*H716</f>
        <v>0</v>
      </c>
      <c r="U716" s="137" t="s">
        <v>19</v>
      </c>
      <c r="AR716" s="138" t="s">
        <v>187</v>
      </c>
      <c r="AT716" s="138" t="s">
        <v>167</v>
      </c>
      <c r="AU716" s="138" t="s">
        <v>82</v>
      </c>
      <c r="AY716" s="18" t="s">
        <v>164</v>
      </c>
      <c r="BE716" s="139">
        <f>IF(N716="základní",J716,0)</f>
        <v>0</v>
      </c>
      <c r="BF716" s="139">
        <f>IF(N716="snížená",J716,0)</f>
        <v>0</v>
      </c>
      <c r="BG716" s="139">
        <f>IF(N716="zákl. přenesená",J716,0)</f>
        <v>0</v>
      </c>
      <c r="BH716" s="139">
        <f>IF(N716="sníž. přenesená",J716,0)</f>
        <v>0</v>
      </c>
      <c r="BI716" s="139">
        <f>IF(N716="nulová",J716,0)</f>
        <v>0</v>
      </c>
      <c r="BJ716" s="18" t="s">
        <v>80</v>
      </c>
      <c r="BK716" s="139">
        <f>ROUND(I716*H716,1)</f>
        <v>0</v>
      </c>
      <c r="BL716" s="18" t="s">
        <v>187</v>
      </c>
      <c r="BM716" s="138" t="s">
        <v>1121</v>
      </c>
    </row>
    <row r="717" spans="2:65" s="1" customFormat="1" ht="11.25">
      <c r="B717" s="33"/>
      <c r="D717" s="140" t="s">
        <v>175</v>
      </c>
      <c r="F717" s="141" t="s">
        <v>1122</v>
      </c>
      <c r="I717" s="142"/>
      <c r="L717" s="33"/>
      <c r="M717" s="143"/>
      <c r="U717" s="54"/>
      <c r="AT717" s="18" t="s">
        <v>175</v>
      </c>
      <c r="AU717" s="18" t="s">
        <v>82</v>
      </c>
    </row>
    <row r="718" spans="2:65" s="12" customFormat="1" ht="11.25">
      <c r="B718" s="144"/>
      <c r="D718" s="145" t="s">
        <v>177</v>
      </c>
      <c r="E718" s="146" t="s">
        <v>19</v>
      </c>
      <c r="F718" s="147" t="s">
        <v>1492</v>
      </c>
      <c r="H718" s="148">
        <v>48.643999999999998</v>
      </c>
      <c r="I718" s="149"/>
      <c r="L718" s="144"/>
      <c r="M718" s="150"/>
      <c r="U718" s="151"/>
      <c r="AT718" s="146" t="s">
        <v>177</v>
      </c>
      <c r="AU718" s="146" t="s">
        <v>82</v>
      </c>
      <c r="AV718" s="12" t="s">
        <v>82</v>
      </c>
      <c r="AW718" s="12" t="s">
        <v>33</v>
      </c>
      <c r="AX718" s="12" t="s">
        <v>72</v>
      </c>
      <c r="AY718" s="146" t="s">
        <v>164</v>
      </c>
    </row>
    <row r="719" spans="2:65" s="12" customFormat="1" ht="11.25">
      <c r="B719" s="144"/>
      <c r="D719" s="145" t="s">
        <v>177</v>
      </c>
      <c r="E719" s="146" t="s">
        <v>19</v>
      </c>
      <c r="F719" s="147" t="s">
        <v>1493</v>
      </c>
      <c r="H719" s="148">
        <v>12.756</v>
      </c>
      <c r="I719" s="149"/>
      <c r="L719" s="144"/>
      <c r="M719" s="150"/>
      <c r="U719" s="151"/>
      <c r="AT719" s="146" t="s">
        <v>177</v>
      </c>
      <c r="AU719" s="146" t="s">
        <v>82</v>
      </c>
      <c r="AV719" s="12" t="s">
        <v>82</v>
      </c>
      <c r="AW719" s="12" t="s">
        <v>33</v>
      </c>
      <c r="AX719" s="12" t="s">
        <v>72</v>
      </c>
      <c r="AY719" s="146" t="s">
        <v>164</v>
      </c>
    </row>
    <row r="720" spans="2:65" s="14" customFormat="1" ht="11.25">
      <c r="B720" s="169"/>
      <c r="D720" s="145" t="s">
        <v>177</v>
      </c>
      <c r="E720" s="170" t="s">
        <v>19</v>
      </c>
      <c r="F720" s="171" t="s">
        <v>1494</v>
      </c>
      <c r="H720" s="172">
        <v>61.4</v>
      </c>
      <c r="I720" s="173"/>
      <c r="L720" s="169"/>
      <c r="M720" s="174"/>
      <c r="U720" s="175"/>
      <c r="AT720" s="170" t="s">
        <v>177</v>
      </c>
      <c r="AU720" s="170" t="s">
        <v>82</v>
      </c>
      <c r="AV720" s="14" t="s">
        <v>173</v>
      </c>
      <c r="AW720" s="14" t="s">
        <v>33</v>
      </c>
      <c r="AX720" s="14" t="s">
        <v>72</v>
      </c>
      <c r="AY720" s="170" t="s">
        <v>164</v>
      </c>
    </row>
    <row r="721" spans="2:65" s="12" customFormat="1" ht="11.25">
      <c r="B721" s="144"/>
      <c r="D721" s="145" t="s">
        <v>177</v>
      </c>
      <c r="E721" s="146" t="s">
        <v>19</v>
      </c>
      <c r="F721" s="147" t="s">
        <v>1495</v>
      </c>
      <c r="H721" s="148">
        <v>2.0880000000000001</v>
      </c>
      <c r="I721" s="149"/>
      <c r="L721" s="144"/>
      <c r="M721" s="150"/>
      <c r="U721" s="151"/>
      <c r="AT721" s="146" t="s">
        <v>177</v>
      </c>
      <c r="AU721" s="146" t="s">
        <v>82</v>
      </c>
      <c r="AV721" s="12" t="s">
        <v>82</v>
      </c>
      <c r="AW721" s="12" t="s">
        <v>33</v>
      </c>
      <c r="AX721" s="12" t="s">
        <v>72</v>
      </c>
      <c r="AY721" s="146" t="s">
        <v>164</v>
      </c>
    </row>
    <row r="722" spans="2:65" s="14" customFormat="1" ht="11.25">
      <c r="B722" s="169"/>
      <c r="D722" s="145" t="s">
        <v>177</v>
      </c>
      <c r="E722" s="170" t="s">
        <v>19</v>
      </c>
      <c r="F722" s="171" t="s">
        <v>1496</v>
      </c>
      <c r="H722" s="172">
        <v>2.0880000000000001</v>
      </c>
      <c r="I722" s="173"/>
      <c r="L722" s="169"/>
      <c r="M722" s="174"/>
      <c r="U722" s="175"/>
      <c r="AT722" s="170" t="s">
        <v>177</v>
      </c>
      <c r="AU722" s="170" t="s">
        <v>82</v>
      </c>
      <c r="AV722" s="14" t="s">
        <v>173</v>
      </c>
      <c r="AW722" s="14" t="s">
        <v>33</v>
      </c>
      <c r="AX722" s="14" t="s">
        <v>72</v>
      </c>
      <c r="AY722" s="170" t="s">
        <v>164</v>
      </c>
    </row>
    <row r="723" spans="2:65" s="12" customFormat="1" ht="11.25">
      <c r="B723" s="144"/>
      <c r="D723" s="145" t="s">
        <v>177</v>
      </c>
      <c r="E723" s="146" t="s">
        <v>19</v>
      </c>
      <c r="F723" s="147" t="s">
        <v>1126</v>
      </c>
      <c r="H723" s="148">
        <v>0.22500000000000001</v>
      </c>
      <c r="I723" s="149"/>
      <c r="L723" s="144"/>
      <c r="M723" s="150"/>
      <c r="U723" s="151"/>
      <c r="AT723" s="146" t="s">
        <v>177</v>
      </c>
      <c r="AU723" s="146" t="s">
        <v>82</v>
      </c>
      <c r="AV723" s="12" t="s">
        <v>82</v>
      </c>
      <c r="AW723" s="12" t="s">
        <v>33</v>
      </c>
      <c r="AX723" s="12" t="s">
        <v>72</v>
      </c>
      <c r="AY723" s="146" t="s">
        <v>164</v>
      </c>
    </row>
    <row r="724" spans="2:65" s="12" customFormat="1" ht="11.25">
      <c r="B724" s="144"/>
      <c r="D724" s="145" t="s">
        <v>177</v>
      </c>
      <c r="E724" s="146" t="s">
        <v>19</v>
      </c>
      <c r="F724" s="147" t="s">
        <v>1127</v>
      </c>
      <c r="H724" s="148">
        <v>4.3499999999999996</v>
      </c>
      <c r="I724" s="149"/>
      <c r="L724" s="144"/>
      <c r="M724" s="150"/>
      <c r="U724" s="151"/>
      <c r="AT724" s="146" t="s">
        <v>177</v>
      </c>
      <c r="AU724" s="146" t="s">
        <v>82</v>
      </c>
      <c r="AV724" s="12" t="s">
        <v>82</v>
      </c>
      <c r="AW724" s="12" t="s">
        <v>33</v>
      </c>
      <c r="AX724" s="12" t="s">
        <v>72</v>
      </c>
      <c r="AY724" s="146" t="s">
        <v>164</v>
      </c>
    </row>
    <row r="725" spans="2:65" s="14" customFormat="1" ht="11.25">
      <c r="B725" s="169"/>
      <c r="D725" s="145" t="s">
        <v>177</v>
      </c>
      <c r="E725" s="170" t="s">
        <v>19</v>
      </c>
      <c r="F725" s="171" t="s">
        <v>1128</v>
      </c>
      <c r="H725" s="172">
        <v>4.5749999999999993</v>
      </c>
      <c r="I725" s="173"/>
      <c r="L725" s="169"/>
      <c r="M725" s="174"/>
      <c r="U725" s="175"/>
      <c r="AT725" s="170" t="s">
        <v>177</v>
      </c>
      <c r="AU725" s="170" t="s">
        <v>82</v>
      </c>
      <c r="AV725" s="14" t="s">
        <v>173</v>
      </c>
      <c r="AW725" s="14" t="s">
        <v>33</v>
      </c>
      <c r="AX725" s="14" t="s">
        <v>72</v>
      </c>
      <c r="AY725" s="170" t="s">
        <v>164</v>
      </c>
    </row>
    <row r="726" spans="2:65" s="13" customFormat="1" ht="11.25">
      <c r="B726" s="162"/>
      <c r="D726" s="145" t="s">
        <v>177</v>
      </c>
      <c r="E726" s="163" t="s">
        <v>19</v>
      </c>
      <c r="F726" s="164" t="s">
        <v>241</v>
      </c>
      <c r="H726" s="165">
        <v>68.063000000000002</v>
      </c>
      <c r="I726" s="166"/>
      <c r="L726" s="162"/>
      <c r="M726" s="167"/>
      <c r="U726" s="168"/>
      <c r="AT726" s="163" t="s">
        <v>177</v>
      </c>
      <c r="AU726" s="163" t="s">
        <v>82</v>
      </c>
      <c r="AV726" s="13" t="s">
        <v>172</v>
      </c>
      <c r="AW726" s="13" t="s">
        <v>33</v>
      </c>
      <c r="AX726" s="13" t="s">
        <v>80</v>
      </c>
      <c r="AY726" s="163" t="s">
        <v>164</v>
      </c>
    </row>
    <row r="727" spans="2:65" s="1" customFormat="1" ht="16.5" customHeight="1">
      <c r="B727" s="33"/>
      <c r="C727" s="127" t="s">
        <v>1497</v>
      </c>
      <c r="D727" s="127" t="s">
        <v>167</v>
      </c>
      <c r="E727" s="128" t="s">
        <v>1130</v>
      </c>
      <c r="F727" s="129" t="s">
        <v>1131</v>
      </c>
      <c r="G727" s="130" t="s">
        <v>170</v>
      </c>
      <c r="H727" s="131">
        <v>5.4</v>
      </c>
      <c r="I727" s="132"/>
      <c r="J727" s="133">
        <f>ROUND(I727*H727,1)</f>
        <v>0</v>
      </c>
      <c r="K727" s="129" t="s">
        <v>171</v>
      </c>
      <c r="L727" s="33"/>
      <c r="M727" s="134" t="s">
        <v>19</v>
      </c>
      <c r="N727" s="135" t="s">
        <v>43</v>
      </c>
      <c r="P727" s="136">
        <f>O727*H727</f>
        <v>0</v>
      </c>
      <c r="Q727" s="136">
        <v>2.0000000000000002E-5</v>
      </c>
      <c r="R727" s="136">
        <f>Q727*H727</f>
        <v>1.0800000000000001E-4</v>
      </c>
      <c r="S727" s="136">
        <v>0</v>
      </c>
      <c r="T727" s="136">
        <f>S727*H727</f>
        <v>0</v>
      </c>
      <c r="U727" s="137" t="s">
        <v>19</v>
      </c>
      <c r="AR727" s="138" t="s">
        <v>187</v>
      </c>
      <c r="AT727" s="138" t="s">
        <v>167</v>
      </c>
      <c r="AU727" s="138" t="s">
        <v>82</v>
      </c>
      <c r="AY727" s="18" t="s">
        <v>164</v>
      </c>
      <c r="BE727" s="139">
        <f>IF(N727="základní",J727,0)</f>
        <v>0</v>
      </c>
      <c r="BF727" s="139">
        <f>IF(N727="snížená",J727,0)</f>
        <v>0</v>
      </c>
      <c r="BG727" s="139">
        <f>IF(N727="zákl. přenesená",J727,0)</f>
        <v>0</v>
      </c>
      <c r="BH727" s="139">
        <f>IF(N727="sníž. přenesená",J727,0)</f>
        <v>0</v>
      </c>
      <c r="BI727" s="139">
        <f>IF(N727="nulová",J727,0)</f>
        <v>0</v>
      </c>
      <c r="BJ727" s="18" t="s">
        <v>80</v>
      </c>
      <c r="BK727" s="139">
        <f>ROUND(I727*H727,1)</f>
        <v>0</v>
      </c>
      <c r="BL727" s="18" t="s">
        <v>187</v>
      </c>
      <c r="BM727" s="138" t="s">
        <v>1132</v>
      </c>
    </row>
    <row r="728" spans="2:65" s="1" customFormat="1" ht="11.25">
      <c r="B728" s="33"/>
      <c r="D728" s="140" t="s">
        <v>175</v>
      </c>
      <c r="F728" s="141" t="s">
        <v>1133</v>
      </c>
      <c r="I728" s="142"/>
      <c r="L728" s="33"/>
      <c r="M728" s="143"/>
      <c r="U728" s="54"/>
      <c r="AT728" s="18" t="s">
        <v>175</v>
      </c>
      <c r="AU728" s="18" t="s">
        <v>82</v>
      </c>
    </row>
    <row r="729" spans="2:65" s="12" customFormat="1" ht="11.25">
      <c r="B729" s="144"/>
      <c r="D729" s="145" t="s">
        <v>177</v>
      </c>
      <c r="E729" s="146" t="s">
        <v>19</v>
      </c>
      <c r="F729" s="147" t="s">
        <v>1134</v>
      </c>
      <c r="H729" s="148">
        <v>0.22500000000000001</v>
      </c>
      <c r="I729" s="149"/>
      <c r="L729" s="144"/>
      <c r="M729" s="150"/>
      <c r="U729" s="151"/>
      <c r="AT729" s="146" t="s">
        <v>177</v>
      </c>
      <c r="AU729" s="146" t="s">
        <v>82</v>
      </c>
      <c r="AV729" s="12" t="s">
        <v>82</v>
      </c>
      <c r="AW729" s="12" t="s">
        <v>33</v>
      </c>
      <c r="AX729" s="12" t="s">
        <v>72</v>
      </c>
      <c r="AY729" s="146" t="s">
        <v>164</v>
      </c>
    </row>
    <row r="730" spans="2:65" s="12" customFormat="1" ht="11.25">
      <c r="B730" s="144"/>
      <c r="D730" s="145" t="s">
        <v>177</v>
      </c>
      <c r="E730" s="146" t="s">
        <v>19</v>
      </c>
      <c r="F730" s="147" t="s">
        <v>1127</v>
      </c>
      <c r="H730" s="148">
        <v>4.3499999999999996</v>
      </c>
      <c r="I730" s="149"/>
      <c r="L730" s="144"/>
      <c r="M730" s="150"/>
      <c r="U730" s="151"/>
      <c r="AT730" s="146" t="s">
        <v>177</v>
      </c>
      <c r="AU730" s="146" t="s">
        <v>82</v>
      </c>
      <c r="AV730" s="12" t="s">
        <v>82</v>
      </c>
      <c r="AW730" s="12" t="s">
        <v>33</v>
      </c>
      <c r="AX730" s="12" t="s">
        <v>72</v>
      </c>
      <c r="AY730" s="146" t="s">
        <v>164</v>
      </c>
    </row>
    <row r="731" spans="2:65" s="12" customFormat="1" ht="11.25">
      <c r="B731" s="144"/>
      <c r="D731" s="145" t="s">
        <v>177</v>
      </c>
      <c r="E731" s="146" t="s">
        <v>19</v>
      </c>
      <c r="F731" s="147" t="s">
        <v>1498</v>
      </c>
      <c r="H731" s="148">
        <v>0.82499999999999996</v>
      </c>
      <c r="I731" s="149"/>
      <c r="L731" s="144"/>
      <c r="M731" s="150"/>
      <c r="U731" s="151"/>
      <c r="AT731" s="146" t="s">
        <v>177</v>
      </c>
      <c r="AU731" s="146" t="s">
        <v>82</v>
      </c>
      <c r="AV731" s="12" t="s">
        <v>82</v>
      </c>
      <c r="AW731" s="12" t="s">
        <v>33</v>
      </c>
      <c r="AX731" s="12" t="s">
        <v>72</v>
      </c>
      <c r="AY731" s="146" t="s">
        <v>164</v>
      </c>
    </row>
    <row r="732" spans="2:65" s="14" customFormat="1" ht="11.25">
      <c r="B732" s="169"/>
      <c r="D732" s="145" t="s">
        <v>177</v>
      </c>
      <c r="E732" s="170" t="s">
        <v>19</v>
      </c>
      <c r="F732" s="171" t="s">
        <v>1136</v>
      </c>
      <c r="H732" s="172">
        <v>5.3999999999999995</v>
      </c>
      <c r="I732" s="173"/>
      <c r="L732" s="169"/>
      <c r="M732" s="174"/>
      <c r="U732" s="175"/>
      <c r="AT732" s="170" t="s">
        <v>177</v>
      </c>
      <c r="AU732" s="170" t="s">
        <v>82</v>
      </c>
      <c r="AV732" s="14" t="s">
        <v>173</v>
      </c>
      <c r="AW732" s="14" t="s">
        <v>33</v>
      </c>
      <c r="AX732" s="14" t="s">
        <v>72</v>
      </c>
      <c r="AY732" s="170" t="s">
        <v>164</v>
      </c>
    </row>
    <row r="733" spans="2:65" s="13" customFormat="1" ht="11.25">
      <c r="B733" s="162"/>
      <c r="D733" s="145" t="s">
        <v>177</v>
      </c>
      <c r="E733" s="163" t="s">
        <v>19</v>
      </c>
      <c r="F733" s="164" t="s">
        <v>241</v>
      </c>
      <c r="H733" s="165">
        <v>5.3999999999999995</v>
      </c>
      <c r="I733" s="166"/>
      <c r="L733" s="162"/>
      <c r="M733" s="167"/>
      <c r="U733" s="168"/>
      <c r="AT733" s="163" t="s">
        <v>177</v>
      </c>
      <c r="AU733" s="163" t="s">
        <v>82</v>
      </c>
      <c r="AV733" s="13" t="s">
        <v>172</v>
      </c>
      <c r="AW733" s="13" t="s">
        <v>33</v>
      </c>
      <c r="AX733" s="13" t="s">
        <v>80</v>
      </c>
      <c r="AY733" s="163" t="s">
        <v>164</v>
      </c>
    </row>
    <row r="734" spans="2:65" s="1" customFormat="1" ht="16.5" customHeight="1">
      <c r="B734" s="33"/>
      <c r="C734" s="127" t="s">
        <v>1499</v>
      </c>
      <c r="D734" s="127" t="s">
        <v>167</v>
      </c>
      <c r="E734" s="128" t="s">
        <v>1138</v>
      </c>
      <c r="F734" s="129" t="s">
        <v>1139</v>
      </c>
      <c r="G734" s="130" t="s">
        <v>170</v>
      </c>
      <c r="H734" s="131">
        <v>5.4</v>
      </c>
      <c r="I734" s="132"/>
      <c r="J734" s="133">
        <f>ROUND(I734*H734,1)</f>
        <v>0</v>
      </c>
      <c r="K734" s="129" t="s">
        <v>171</v>
      </c>
      <c r="L734" s="33"/>
      <c r="M734" s="134" t="s">
        <v>19</v>
      </c>
      <c r="N734" s="135" t="s">
        <v>43</v>
      </c>
      <c r="P734" s="136">
        <f>O734*H734</f>
        <v>0</v>
      </c>
      <c r="Q734" s="136">
        <v>1.2999999999999999E-4</v>
      </c>
      <c r="R734" s="136">
        <f>Q734*H734</f>
        <v>7.0199999999999993E-4</v>
      </c>
      <c r="S734" s="136">
        <v>0</v>
      </c>
      <c r="T734" s="136">
        <f>S734*H734</f>
        <v>0</v>
      </c>
      <c r="U734" s="137" t="s">
        <v>19</v>
      </c>
      <c r="AR734" s="138" t="s">
        <v>187</v>
      </c>
      <c r="AT734" s="138" t="s">
        <v>167</v>
      </c>
      <c r="AU734" s="138" t="s">
        <v>82</v>
      </c>
      <c r="AY734" s="18" t="s">
        <v>164</v>
      </c>
      <c r="BE734" s="139">
        <f>IF(N734="základní",J734,0)</f>
        <v>0</v>
      </c>
      <c r="BF734" s="139">
        <f>IF(N734="snížená",J734,0)</f>
        <v>0</v>
      </c>
      <c r="BG734" s="139">
        <f>IF(N734="zákl. přenesená",J734,0)</f>
        <v>0</v>
      </c>
      <c r="BH734" s="139">
        <f>IF(N734="sníž. přenesená",J734,0)</f>
        <v>0</v>
      </c>
      <c r="BI734" s="139">
        <f>IF(N734="nulová",J734,0)</f>
        <v>0</v>
      </c>
      <c r="BJ734" s="18" t="s">
        <v>80</v>
      </c>
      <c r="BK734" s="139">
        <f>ROUND(I734*H734,1)</f>
        <v>0</v>
      </c>
      <c r="BL734" s="18" t="s">
        <v>187</v>
      </c>
      <c r="BM734" s="138" t="s">
        <v>1140</v>
      </c>
    </row>
    <row r="735" spans="2:65" s="1" customFormat="1" ht="11.25">
      <c r="B735" s="33"/>
      <c r="D735" s="140" t="s">
        <v>175</v>
      </c>
      <c r="F735" s="141" t="s">
        <v>1141</v>
      </c>
      <c r="I735" s="142"/>
      <c r="L735" s="33"/>
      <c r="M735" s="143"/>
      <c r="U735" s="54"/>
      <c r="AT735" s="18" t="s">
        <v>175</v>
      </c>
      <c r="AU735" s="18" t="s">
        <v>82</v>
      </c>
    </row>
    <row r="736" spans="2:65" s="1" customFormat="1" ht="16.5" customHeight="1">
      <c r="B736" s="33"/>
      <c r="C736" s="127" t="s">
        <v>1500</v>
      </c>
      <c r="D736" s="127" t="s">
        <v>167</v>
      </c>
      <c r="E736" s="128" t="s">
        <v>1143</v>
      </c>
      <c r="F736" s="129" t="s">
        <v>1144</v>
      </c>
      <c r="G736" s="130" t="s">
        <v>170</v>
      </c>
      <c r="H736" s="131">
        <v>5.4</v>
      </c>
      <c r="I736" s="132"/>
      <c r="J736" s="133">
        <f>ROUND(I736*H736,1)</f>
        <v>0</v>
      </c>
      <c r="K736" s="129" t="s">
        <v>171</v>
      </c>
      <c r="L736" s="33"/>
      <c r="M736" s="134" t="s">
        <v>19</v>
      </c>
      <c r="N736" s="135" t="s">
        <v>43</v>
      </c>
      <c r="P736" s="136">
        <f>O736*H736</f>
        <v>0</v>
      </c>
      <c r="Q736" s="136">
        <v>2.9E-4</v>
      </c>
      <c r="R736" s="136">
        <f>Q736*H736</f>
        <v>1.5660000000000001E-3</v>
      </c>
      <c r="S736" s="136">
        <v>0</v>
      </c>
      <c r="T736" s="136">
        <f>S736*H736</f>
        <v>0</v>
      </c>
      <c r="U736" s="137" t="s">
        <v>19</v>
      </c>
      <c r="AR736" s="138" t="s">
        <v>187</v>
      </c>
      <c r="AT736" s="138" t="s">
        <v>167</v>
      </c>
      <c r="AU736" s="138" t="s">
        <v>82</v>
      </c>
      <c r="AY736" s="18" t="s">
        <v>164</v>
      </c>
      <c r="BE736" s="139">
        <f>IF(N736="základní",J736,0)</f>
        <v>0</v>
      </c>
      <c r="BF736" s="139">
        <f>IF(N736="snížená",J736,0)</f>
        <v>0</v>
      </c>
      <c r="BG736" s="139">
        <f>IF(N736="zákl. přenesená",J736,0)</f>
        <v>0</v>
      </c>
      <c r="BH736" s="139">
        <f>IF(N736="sníž. přenesená",J736,0)</f>
        <v>0</v>
      </c>
      <c r="BI736" s="139">
        <f>IF(N736="nulová",J736,0)</f>
        <v>0</v>
      </c>
      <c r="BJ736" s="18" t="s">
        <v>80</v>
      </c>
      <c r="BK736" s="139">
        <f>ROUND(I736*H736,1)</f>
        <v>0</v>
      </c>
      <c r="BL736" s="18" t="s">
        <v>187</v>
      </c>
      <c r="BM736" s="138" t="s">
        <v>1145</v>
      </c>
    </row>
    <row r="737" spans="2:65" s="1" customFormat="1" ht="11.25">
      <c r="B737" s="33"/>
      <c r="D737" s="140" t="s">
        <v>175</v>
      </c>
      <c r="F737" s="141" t="s">
        <v>1146</v>
      </c>
      <c r="I737" s="142"/>
      <c r="L737" s="33"/>
      <c r="M737" s="143"/>
      <c r="U737" s="54"/>
      <c r="AT737" s="18" t="s">
        <v>175</v>
      </c>
      <c r="AU737" s="18" t="s">
        <v>82</v>
      </c>
    </row>
    <row r="738" spans="2:65" s="11" customFormat="1" ht="22.9" customHeight="1">
      <c r="B738" s="115"/>
      <c r="D738" s="116" t="s">
        <v>71</v>
      </c>
      <c r="E738" s="125" t="s">
        <v>1147</v>
      </c>
      <c r="F738" s="125" t="s">
        <v>1148</v>
      </c>
      <c r="I738" s="118"/>
      <c r="J738" s="126">
        <f>BK738</f>
        <v>0</v>
      </c>
      <c r="L738" s="115"/>
      <c r="M738" s="120"/>
      <c r="P738" s="121">
        <f>SUM(P739:P782)</f>
        <v>0</v>
      </c>
      <c r="R738" s="121">
        <f>SUM(R739:R782)</f>
        <v>4.1273610000000002E-2</v>
      </c>
      <c r="T738" s="121">
        <f>SUM(T739:T782)</f>
        <v>5.5062000000000004E-4</v>
      </c>
      <c r="U738" s="122"/>
      <c r="AR738" s="116" t="s">
        <v>82</v>
      </c>
      <c r="AT738" s="123" t="s">
        <v>71</v>
      </c>
      <c r="AU738" s="123" t="s">
        <v>80</v>
      </c>
      <c r="AY738" s="116" t="s">
        <v>164</v>
      </c>
      <c r="BK738" s="124">
        <f>SUM(BK739:BK782)</f>
        <v>0</v>
      </c>
    </row>
    <row r="739" spans="2:65" s="1" customFormat="1" ht="16.5" customHeight="1">
      <c r="B739" s="33"/>
      <c r="C739" s="127" t="s">
        <v>1501</v>
      </c>
      <c r="D739" s="127" t="s">
        <v>167</v>
      </c>
      <c r="E739" s="128" t="s">
        <v>1150</v>
      </c>
      <c r="F739" s="129" t="s">
        <v>1151</v>
      </c>
      <c r="G739" s="130" t="s">
        <v>170</v>
      </c>
      <c r="H739" s="131">
        <v>89.234999999999999</v>
      </c>
      <c r="I739" s="132"/>
      <c r="J739" s="133">
        <f>ROUND(I739*H739,1)</f>
        <v>0</v>
      </c>
      <c r="K739" s="129" t="s">
        <v>171</v>
      </c>
      <c r="L739" s="33"/>
      <c r="M739" s="134" t="s">
        <v>19</v>
      </c>
      <c r="N739" s="135" t="s">
        <v>43</v>
      </c>
      <c r="P739" s="136">
        <f>O739*H739</f>
        <v>0</v>
      </c>
      <c r="Q739" s="136">
        <v>0</v>
      </c>
      <c r="R739" s="136">
        <f>Q739*H739</f>
        <v>0</v>
      </c>
      <c r="S739" s="136">
        <v>0</v>
      </c>
      <c r="T739" s="136">
        <f>S739*H739</f>
        <v>0</v>
      </c>
      <c r="U739" s="137" t="s">
        <v>19</v>
      </c>
      <c r="AR739" s="138" t="s">
        <v>187</v>
      </c>
      <c r="AT739" s="138" t="s">
        <v>167</v>
      </c>
      <c r="AU739" s="138" t="s">
        <v>82</v>
      </c>
      <c r="AY739" s="18" t="s">
        <v>164</v>
      </c>
      <c r="BE739" s="139">
        <f>IF(N739="základní",J739,0)</f>
        <v>0</v>
      </c>
      <c r="BF739" s="139">
        <f>IF(N739="snížená",J739,0)</f>
        <v>0</v>
      </c>
      <c r="BG739" s="139">
        <f>IF(N739="zákl. přenesená",J739,0)</f>
        <v>0</v>
      </c>
      <c r="BH739" s="139">
        <f>IF(N739="sníž. přenesená",J739,0)</f>
        <v>0</v>
      </c>
      <c r="BI739" s="139">
        <f>IF(N739="nulová",J739,0)</f>
        <v>0</v>
      </c>
      <c r="BJ739" s="18" t="s">
        <v>80</v>
      </c>
      <c r="BK739" s="139">
        <f>ROUND(I739*H739,1)</f>
        <v>0</v>
      </c>
      <c r="BL739" s="18" t="s">
        <v>187</v>
      </c>
      <c r="BM739" s="138" t="s">
        <v>1152</v>
      </c>
    </row>
    <row r="740" spans="2:65" s="1" customFormat="1" ht="11.25">
      <c r="B740" s="33"/>
      <c r="D740" s="140" t="s">
        <v>175</v>
      </c>
      <c r="F740" s="141" t="s">
        <v>1153</v>
      </c>
      <c r="I740" s="142"/>
      <c r="L740" s="33"/>
      <c r="M740" s="143"/>
      <c r="U740" s="54"/>
      <c r="AT740" s="18" t="s">
        <v>175</v>
      </c>
      <c r="AU740" s="18" t="s">
        <v>82</v>
      </c>
    </row>
    <row r="741" spans="2:65" s="12" customFormat="1" ht="11.25">
      <c r="B741" s="144"/>
      <c r="D741" s="145" t="s">
        <v>177</v>
      </c>
      <c r="E741" s="146" t="s">
        <v>19</v>
      </c>
      <c r="F741" s="147" t="s">
        <v>1316</v>
      </c>
      <c r="H741" s="148">
        <v>13.804</v>
      </c>
      <c r="I741" s="149"/>
      <c r="L741" s="144"/>
      <c r="M741" s="150"/>
      <c r="U741" s="151"/>
      <c r="AT741" s="146" t="s">
        <v>177</v>
      </c>
      <c r="AU741" s="146" t="s">
        <v>82</v>
      </c>
      <c r="AV741" s="12" t="s">
        <v>82</v>
      </c>
      <c r="AW741" s="12" t="s">
        <v>33</v>
      </c>
      <c r="AX741" s="12" t="s">
        <v>72</v>
      </c>
      <c r="AY741" s="146" t="s">
        <v>164</v>
      </c>
    </row>
    <row r="742" spans="2:65" s="12" customFormat="1" ht="11.25">
      <c r="B742" s="144"/>
      <c r="D742" s="145" t="s">
        <v>177</v>
      </c>
      <c r="E742" s="146" t="s">
        <v>19</v>
      </c>
      <c r="F742" s="147" t="s">
        <v>1502</v>
      </c>
      <c r="H742" s="148">
        <v>4.6500000000000004</v>
      </c>
      <c r="I742" s="149"/>
      <c r="L742" s="144"/>
      <c r="M742" s="150"/>
      <c r="U742" s="151"/>
      <c r="AT742" s="146" t="s">
        <v>177</v>
      </c>
      <c r="AU742" s="146" t="s">
        <v>82</v>
      </c>
      <c r="AV742" s="12" t="s">
        <v>82</v>
      </c>
      <c r="AW742" s="12" t="s">
        <v>33</v>
      </c>
      <c r="AX742" s="12" t="s">
        <v>72</v>
      </c>
      <c r="AY742" s="146" t="s">
        <v>164</v>
      </c>
    </row>
    <row r="743" spans="2:65" s="14" customFormat="1" ht="11.25">
      <c r="B743" s="169"/>
      <c r="D743" s="145" t="s">
        <v>177</v>
      </c>
      <c r="E743" s="170" t="s">
        <v>19</v>
      </c>
      <c r="F743" s="171" t="s">
        <v>1503</v>
      </c>
      <c r="H743" s="172">
        <v>18.454000000000001</v>
      </c>
      <c r="I743" s="173"/>
      <c r="L743" s="169"/>
      <c r="M743" s="174"/>
      <c r="U743" s="175"/>
      <c r="AT743" s="170" t="s">
        <v>177</v>
      </c>
      <c r="AU743" s="170" t="s">
        <v>82</v>
      </c>
      <c r="AV743" s="14" t="s">
        <v>173</v>
      </c>
      <c r="AW743" s="14" t="s">
        <v>33</v>
      </c>
      <c r="AX743" s="14" t="s">
        <v>72</v>
      </c>
      <c r="AY743" s="170" t="s">
        <v>164</v>
      </c>
    </row>
    <row r="744" spans="2:65" s="12" customFormat="1" ht="11.25">
      <c r="B744" s="144"/>
      <c r="D744" s="145" t="s">
        <v>177</v>
      </c>
      <c r="E744" s="146" t="s">
        <v>19</v>
      </c>
      <c r="F744" s="147" t="s">
        <v>1504</v>
      </c>
      <c r="H744" s="148">
        <v>60.646999999999998</v>
      </c>
      <c r="I744" s="149"/>
      <c r="L744" s="144"/>
      <c r="M744" s="150"/>
      <c r="U744" s="151"/>
      <c r="AT744" s="146" t="s">
        <v>177</v>
      </c>
      <c r="AU744" s="146" t="s">
        <v>82</v>
      </c>
      <c r="AV744" s="12" t="s">
        <v>82</v>
      </c>
      <c r="AW744" s="12" t="s">
        <v>33</v>
      </c>
      <c r="AX744" s="12" t="s">
        <v>72</v>
      </c>
      <c r="AY744" s="146" t="s">
        <v>164</v>
      </c>
    </row>
    <row r="745" spans="2:65" s="12" customFormat="1" ht="11.25">
      <c r="B745" s="144"/>
      <c r="D745" s="145" t="s">
        <v>177</v>
      </c>
      <c r="E745" s="146" t="s">
        <v>19</v>
      </c>
      <c r="F745" s="147" t="s">
        <v>1505</v>
      </c>
      <c r="H745" s="148">
        <v>9.36</v>
      </c>
      <c r="I745" s="149"/>
      <c r="L745" s="144"/>
      <c r="M745" s="150"/>
      <c r="U745" s="151"/>
      <c r="AT745" s="146" t="s">
        <v>177</v>
      </c>
      <c r="AU745" s="146" t="s">
        <v>82</v>
      </c>
      <c r="AV745" s="12" t="s">
        <v>82</v>
      </c>
      <c r="AW745" s="12" t="s">
        <v>33</v>
      </c>
      <c r="AX745" s="12" t="s">
        <v>72</v>
      </c>
      <c r="AY745" s="146" t="s">
        <v>164</v>
      </c>
    </row>
    <row r="746" spans="2:65" s="12" customFormat="1" ht="11.25">
      <c r="B746" s="144"/>
      <c r="D746" s="145" t="s">
        <v>177</v>
      </c>
      <c r="E746" s="146" t="s">
        <v>19</v>
      </c>
      <c r="F746" s="147" t="s">
        <v>1506</v>
      </c>
      <c r="H746" s="148">
        <v>0.77400000000000002</v>
      </c>
      <c r="I746" s="149"/>
      <c r="L746" s="144"/>
      <c r="M746" s="150"/>
      <c r="U746" s="151"/>
      <c r="AT746" s="146" t="s">
        <v>177</v>
      </c>
      <c r="AU746" s="146" t="s">
        <v>82</v>
      </c>
      <c r="AV746" s="12" t="s">
        <v>82</v>
      </c>
      <c r="AW746" s="12" t="s">
        <v>33</v>
      </c>
      <c r="AX746" s="12" t="s">
        <v>72</v>
      </c>
      <c r="AY746" s="146" t="s">
        <v>164</v>
      </c>
    </row>
    <row r="747" spans="2:65" s="14" customFormat="1" ht="11.25">
      <c r="B747" s="169"/>
      <c r="D747" s="145" t="s">
        <v>177</v>
      </c>
      <c r="E747" s="170" t="s">
        <v>19</v>
      </c>
      <c r="F747" s="171" t="s">
        <v>1507</v>
      </c>
      <c r="H747" s="172">
        <v>70.781000000000006</v>
      </c>
      <c r="I747" s="173"/>
      <c r="L747" s="169"/>
      <c r="M747" s="174"/>
      <c r="U747" s="175"/>
      <c r="AT747" s="170" t="s">
        <v>177</v>
      </c>
      <c r="AU747" s="170" t="s">
        <v>82</v>
      </c>
      <c r="AV747" s="14" t="s">
        <v>173</v>
      </c>
      <c r="AW747" s="14" t="s">
        <v>33</v>
      </c>
      <c r="AX747" s="14" t="s">
        <v>72</v>
      </c>
      <c r="AY747" s="170" t="s">
        <v>164</v>
      </c>
    </row>
    <row r="748" spans="2:65" s="13" customFormat="1" ht="11.25">
      <c r="B748" s="162"/>
      <c r="D748" s="145" t="s">
        <v>177</v>
      </c>
      <c r="E748" s="163" t="s">
        <v>19</v>
      </c>
      <c r="F748" s="164" t="s">
        <v>241</v>
      </c>
      <c r="H748" s="165">
        <v>89.234999999999999</v>
      </c>
      <c r="I748" s="166"/>
      <c r="L748" s="162"/>
      <c r="M748" s="167"/>
      <c r="U748" s="168"/>
      <c r="AT748" s="163" t="s">
        <v>177</v>
      </c>
      <c r="AU748" s="163" t="s">
        <v>82</v>
      </c>
      <c r="AV748" s="13" t="s">
        <v>172</v>
      </c>
      <c r="AW748" s="13" t="s">
        <v>33</v>
      </c>
      <c r="AX748" s="13" t="s">
        <v>80</v>
      </c>
      <c r="AY748" s="163" t="s">
        <v>164</v>
      </c>
    </row>
    <row r="749" spans="2:65" s="1" customFormat="1" ht="16.5" customHeight="1">
      <c r="B749" s="33"/>
      <c r="C749" s="127" t="s">
        <v>1508</v>
      </c>
      <c r="D749" s="127" t="s">
        <v>167</v>
      </c>
      <c r="E749" s="128" t="s">
        <v>1157</v>
      </c>
      <c r="F749" s="129" t="s">
        <v>1158</v>
      </c>
      <c r="G749" s="130" t="s">
        <v>170</v>
      </c>
      <c r="H749" s="131">
        <v>70.781000000000006</v>
      </c>
      <c r="I749" s="132"/>
      <c r="J749" s="133">
        <f>ROUND(I749*H749,1)</f>
        <v>0</v>
      </c>
      <c r="K749" s="129" t="s">
        <v>171</v>
      </c>
      <c r="L749" s="33"/>
      <c r="M749" s="134" t="s">
        <v>19</v>
      </c>
      <c r="N749" s="135" t="s">
        <v>43</v>
      </c>
      <c r="P749" s="136">
        <f>O749*H749</f>
        <v>0</v>
      </c>
      <c r="Q749" s="136">
        <v>2.0000000000000001E-4</v>
      </c>
      <c r="R749" s="136">
        <f>Q749*H749</f>
        <v>1.4156200000000002E-2</v>
      </c>
      <c r="S749" s="136">
        <v>0</v>
      </c>
      <c r="T749" s="136">
        <f>S749*H749</f>
        <v>0</v>
      </c>
      <c r="U749" s="137" t="s">
        <v>19</v>
      </c>
      <c r="AR749" s="138" t="s">
        <v>187</v>
      </c>
      <c r="AT749" s="138" t="s">
        <v>167</v>
      </c>
      <c r="AU749" s="138" t="s">
        <v>82</v>
      </c>
      <c r="AY749" s="18" t="s">
        <v>164</v>
      </c>
      <c r="BE749" s="139">
        <f>IF(N749="základní",J749,0)</f>
        <v>0</v>
      </c>
      <c r="BF749" s="139">
        <f>IF(N749="snížená",J749,0)</f>
        <v>0</v>
      </c>
      <c r="BG749" s="139">
        <f>IF(N749="zákl. přenesená",J749,0)</f>
        <v>0</v>
      </c>
      <c r="BH749" s="139">
        <f>IF(N749="sníž. přenesená",J749,0)</f>
        <v>0</v>
      </c>
      <c r="BI749" s="139">
        <f>IF(N749="nulová",J749,0)</f>
        <v>0</v>
      </c>
      <c r="BJ749" s="18" t="s">
        <v>80</v>
      </c>
      <c r="BK749" s="139">
        <f>ROUND(I749*H749,1)</f>
        <v>0</v>
      </c>
      <c r="BL749" s="18" t="s">
        <v>187</v>
      </c>
      <c r="BM749" s="138" t="s">
        <v>1159</v>
      </c>
    </row>
    <row r="750" spans="2:65" s="1" customFormat="1" ht="11.25">
      <c r="B750" s="33"/>
      <c r="D750" s="140" t="s">
        <v>175</v>
      </c>
      <c r="F750" s="141" t="s">
        <v>1160</v>
      </c>
      <c r="I750" s="142"/>
      <c r="L750" s="33"/>
      <c r="M750" s="143"/>
      <c r="U750" s="54"/>
      <c r="AT750" s="18" t="s">
        <v>175</v>
      </c>
      <c r="AU750" s="18" t="s">
        <v>82</v>
      </c>
    </row>
    <row r="751" spans="2:65" s="12" customFormat="1" ht="11.25">
      <c r="B751" s="144"/>
      <c r="D751" s="145" t="s">
        <v>177</v>
      </c>
      <c r="E751" s="146" t="s">
        <v>19</v>
      </c>
      <c r="F751" s="147" t="s">
        <v>1504</v>
      </c>
      <c r="H751" s="148">
        <v>60.646999999999998</v>
      </c>
      <c r="I751" s="149"/>
      <c r="L751" s="144"/>
      <c r="M751" s="150"/>
      <c r="U751" s="151"/>
      <c r="AT751" s="146" t="s">
        <v>177</v>
      </c>
      <c r="AU751" s="146" t="s">
        <v>82</v>
      </c>
      <c r="AV751" s="12" t="s">
        <v>82</v>
      </c>
      <c r="AW751" s="12" t="s">
        <v>33</v>
      </c>
      <c r="AX751" s="12" t="s">
        <v>72</v>
      </c>
      <c r="AY751" s="146" t="s">
        <v>164</v>
      </c>
    </row>
    <row r="752" spans="2:65" s="12" customFormat="1" ht="11.25">
      <c r="B752" s="144"/>
      <c r="D752" s="145" t="s">
        <v>177</v>
      </c>
      <c r="E752" s="146" t="s">
        <v>19</v>
      </c>
      <c r="F752" s="147" t="s">
        <v>1505</v>
      </c>
      <c r="H752" s="148">
        <v>9.36</v>
      </c>
      <c r="I752" s="149"/>
      <c r="L752" s="144"/>
      <c r="M752" s="150"/>
      <c r="U752" s="151"/>
      <c r="AT752" s="146" t="s">
        <v>177</v>
      </c>
      <c r="AU752" s="146" t="s">
        <v>82</v>
      </c>
      <c r="AV752" s="12" t="s">
        <v>82</v>
      </c>
      <c r="AW752" s="12" t="s">
        <v>33</v>
      </c>
      <c r="AX752" s="12" t="s">
        <v>72</v>
      </c>
      <c r="AY752" s="146" t="s">
        <v>164</v>
      </c>
    </row>
    <row r="753" spans="2:65" s="12" customFormat="1" ht="11.25">
      <c r="B753" s="144"/>
      <c r="D753" s="145" t="s">
        <v>177</v>
      </c>
      <c r="E753" s="146" t="s">
        <v>19</v>
      </c>
      <c r="F753" s="147" t="s">
        <v>1506</v>
      </c>
      <c r="H753" s="148">
        <v>0.77400000000000002</v>
      </c>
      <c r="I753" s="149"/>
      <c r="L753" s="144"/>
      <c r="M753" s="150"/>
      <c r="U753" s="151"/>
      <c r="AT753" s="146" t="s">
        <v>177</v>
      </c>
      <c r="AU753" s="146" t="s">
        <v>82</v>
      </c>
      <c r="AV753" s="12" t="s">
        <v>82</v>
      </c>
      <c r="AW753" s="12" t="s">
        <v>33</v>
      </c>
      <c r="AX753" s="12" t="s">
        <v>72</v>
      </c>
      <c r="AY753" s="146" t="s">
        <v>164</v>
      </c>
    </row>
    <row r="754" spans="2:65" s="14" customFormat="1" ht="11.25">
      <c r="B754" s="169"/>
      <c r="D754" s="145" t="s">
        <v>177</v>
      </c>
      <c r="E754" s="170" t="s">
        <v>19</v>
      </c>
      <c r="F754" s="171" t="s">
        <v>1509</v>
      </c>
      <c r="H754" s="172">
        <v>70.781000000000006</v>
      </c>
      <c r="I754" s="173"/>
      <c r="L754" s="169"/>
      <c r="M754" s="174"/>
      <c r="U754" s="175"/>
      <c r="AT754" s="170" t="s">
        <v>177</v>
      </c>
      <c r="AU754" s="170" t="s">
        <v>82</v>
      </c>
      <c r="AV754" s="14" t="s">
        <v>173</v>
      </c>
      <c r="AW754" s="14" t="s">
        <v>33</v>
      </c>
      <c r="AX754" s="14" t="s">
        <v>72</v>
      </c>
      <c r="AY754" s="170" t="s">
        <v>164</v>
      </c>
    </row>
    <row r="755" spans="2:65" s="13" customFormat="1" ht="11.25">
      <c r="B755" s="162"/>
      <c r="D755" s="145" t="s">
        <v>177</v>
      </c>
      <c r="E755" s="163" t="s">
        <v>19</v>
      </c>
      <c r="F755" s="164" t="s">
        <v>241</v>
      </c>
      <c r="H755" s="165">
        <v>70.781000000000006</v>
      </c>
      <c r="I755" s="166"/>
      <c r="L755" s="162"/>
      <c r="M755" s="167"/>
      <c r="U755" s="168"/>
      <c r="AT755" s="163" t="s">
        <v>177</v>
      </c>
      <c r="AU755" s="163" t="s">
        <v>82</v>
      </c>
      <c r="AV755" s="13" t="s">
        <v>172</v>
      </c>
      <c r="AW755" s="13" t="s">
        <v>33</v>
      </c>
      <c r="AX755" s="13" t="s">
        <v>80</v>
      </c>
      <c r="AY755" s="163" t="s">
        <v>164</v>
      </c>
    </row>
    <row r="756" spans="2:65" s="1" customFormat="1" ht="24.2" customHeight="1">
      <c r="B756" s="33"/>
      <c r="C756" s="127" t="s">
        <v>1510</v>
      </c>
      <c r="D756" s="127" t="s">
        <v>167</v>
      </c>
      <c r="E756" s="128" t="s">
        <v>1162</v>
      </c>
      <c r="F756" s="129" t="s">
        <v>1163</v>
      </c>
      <c r="G756" s="130" t="s">
        <v>170</v>
      </c>
      <c r="H756" s="131">
        <v>18.454000000000001</v>
      </c>
      <c r="I756" s="132"/>
      <c r="J756" s="133">
        <f>ROUND(I756*H756,1)</f>
        <v>0</v>
      </c>
      <c r="K756" s="129" t="s">
        <v>171</v>
      </c>
      <c r="L756" s="33"/>
      <c r="M756" s="134" t="s">
        <v>19</v>
      </c>
      <c r="N756" s="135" t="s">
        <v>43</v>
      </c>
      <c r="P756" s="136">
        <f>O756*H756</f>
        <v>0</v>
      </c>
      <c r="Q756" s="136">
        <v>2.7E-4</v>
      </c>
      <c r="R756" s="136">
        <f>Q756*H756</f>
        <v>4.9825800000000003E-3</v>
      </c>
      <c r="S756" s="136">
        <v>0</v>
      </c>
      <c r="T756" s="136">
        <f>S756*H756</f>
        <v>0</v>
      </c>
      <c r="U756" s="137" t="s">
        <v>19</v>
      </c>
      <c r="AR756" s="138" t="s">
        <v>187</v>
      </c>
      <c r="AT756" s="138" t="s">
        <v>167</v>
      </c>
      <c r="AU756" s="138" t="s">
        <v>82</v>
      </c>
      <c r="AY756" s="18" t="s">
        <v>164</v>
      </c>
      <c r="BE756" s="139">
        <f>IF(N756="základní",J756,0)</f>
        <v>0</v>
      </c>
      <c r="BF756" s="139">
        <f>IF(N756="snížená",J756,0)</f>
        <v>0</v>
      </c>
      <c r="BG756" s="139">
        <f>IF(N756="zákl. přenesená",J756,0)</f>
        <v>0</v>
      </c>
      <c r="BH756" s="139">
        <f>IF(N756="sníž. přenesená",J756,0)</f>
        <v>0</v>
      </c>
      <c r="BI756" s="139">
        <f>IF(N756="nulová",J756,0)</f>
        <v>0</v>
      </c>
      <c r="BJ756" s="18" t="s">
        <v>80</v>
      </c>
      <c r="BK756" s="139">
        <f>ROUND(I756*H756,1)</f>
        <v>0</v>
      </c>
      <c r="BL756" s="18" t="s">
        <v>187</v>
      </c>
      <c r="BM756" s="138" t="s">
        <v>1164</v>
      </c>
    </row>
    <row r="757" spans="2:65" s="1" customFormat="1" ht="11.25">
      <c r="B757" s="33"/>
      <c r="D757" s="140" t="s">
        <v>175</v>
      </c>
      <c r="F757" s="141" t="s">
        <v>1165</v>
      </c>
      <c r="I757" s="142"/>
      <c r="L757" s="33"/>
      <c r="M757" s="143"/>
      <c r="U757" s="54"/>
      <c r="AT757" s="18" t="s">
        <v>175</v>
      </c>
      <c r="AU757" s="18" t="s">
        <v>82</v>
      </c>
    </row>
    <row r="758" spans="2:65" s="12" customFormat="1" ht="11.25">
      <c r="B758" s="144"/>
      <c r="D758" s="145" t="s">
        <v>177</v>
      </c>
      <c r="E758" s="146" t="s">
        <v>19</v>
      </c>
      <c r="F758" s="147" t="s">
        <v>1316</v>
      </c>
      <c r="H758" s="148">
        <v>13.804</v>
      </c>
      <c r="I758" s="149"/>
      <c r="L758" s="144"/>
      <c r="M758" s="150"/>
      <c r="U758" s="151"/>
      <c r="AT758" s="146" t="s">
        <v>177</v>
      </c>
      <c r="AU758" s="146" t="s">
        <v>82</v>
      </c>
      <c r="AV758" s="12" t="s">
        <v>82</v>
      </c>
      <c r="AW758" s="12" t="s">
        <v>33</v>
      </c>
      <c r="AX758" s="12" t="s">
        <v>72</v>
      </c>
      <c r="AY758" s="146" t="s">
        <v>164</v>
      </c>
    </row>
    <row r="759" spans="2:65" s="12" customFormat="1" ht="11.25">
      <c r="B759" s="144"/>
      <c r="D759" s="145" t="s">
        <v>177</v>
      </c>
      <c r="E759" s="146" t="s">
        <v>19</v>
      </c>
      <c r="F759" s="147" t="s">
        <v>1502</v>
      </c>
      <c r="H759" s="148">
        <v>4.6500000000000004</v>
      </c>
      <c r="I759" s="149"/>
      <c r="L759" s="144"/>
      <c r="M759" s="150"/>
      <c r="U759" s="151"/>
      <c r="AT759" s="146" t="s">
        <v>177</v>
      </c>
      <c r="AU759" s="146" t="s">
        <v>82</v>
      </c>
      <c r="AV759" s="12" t="s">
        <v>82</v>
      </c>
      <c r="AW759" s="12" t="s">
        <v>33</v>
      </c>
      <c r="AX759" s="12" t="s">
        <v>72</v>
      </c>
      <c r="AY759" s="146" t="s">
        <v>164</v>
      </c>
    </row>
    <row r="760" spans="2:65" s="14" customFormat="1" ht="11.25">
      <c r="B760" s="169"/>
      <c r="D760" s="145" t="s">
        <v>177</v>
      </c>
      <c r="E760" s="170" t="s">
        <v>19</v>
      </c>
      <c r="F760" s="171" t="s">
        <v>1503</v>
      </c>
      <c r="H760" s="172">
        <v>18.454000000000001</v>
      </c>
      <c r="I760" s="173"/>
      <c r="L760" s="169"/>
      <c r="M760" s="174"/>
      <c r="U760" s="175"/>
      <c r="AT760" s="170" t="s">
        <v>177</v>
      </c>
      <c r="AU760" s="170" t="s">
        <v>82</v>
      </c>
      <c r="AV760" s="14" t="s">
        <v>173</v>
      </c>
      <c r="AW760" s="14" t="s">
        <v>33</v>
      </c>
      <c r="AX760" s="14" t="s">
        <v>72</v>
      </c>
      <c r="AY760" s="170" t="s">
        <v>164</v>
      </c>
    </row>
    <row r="761" spans="2:65" s="13" customFormat="1" ht="11.25">
      <c r="B761" s="162"/>
      <c r="D761" s="145" t="s">
        <v>177</v>
      </c>
      <c r="E761" s="163" t="s">
        <v>19</v>
      </c>
      <c r="F761" s="164" t="s">
        <v>241</v>
      </c>
      <c r="H761" s="165">
        <v>18.454000000000001</v>
      </c>
      <c r="I761" s="166"/>
      <c r="L761" s="162"/>
      <c r="M761" s="167"/>
      <c r="U761" s="168"/>
      <c r="AT761" s="163" t="s">
        <v>177</v>
      </c>
      <c r="AU761" s="163" t="s">
        <v>82</v>
      </c>
      <c r="AV761" s="13" t="s">
        <v>172</v>
      </c>
      <c r="AW761" s="13" t="s">
        <v>33</v>
      </c>
      <c r="AX761" s="13" t="s">
        <v>80</v>
      </c>
      <c r="AY761" s="163" t="s">
        <v>164</v>
      </c>
    </row>
    <row r="762" spans="2:65" s="1" customFormat="1" ht="24.2" customHeight="1">
      <c r="B762" s="33"/>
      <c r="C762" s="127" t="s">
        <v>1511</v>
      </c>
      <c r="D762" s="127" t="s">
        <v>167</v>
      </c>
      <c r="E762" s="128" t="s">
        <v>1168</v>
      </c>
      <c r="F762" s="129" t="s">
        <v>1169</v>
      </c>
      <c r="G762" s="130" t="s">
        <v>170</v>
      </c>
      <c r="H762" s="131">
        <v>70.781000000000006</v>
      </c>
      <c r="I762" s="132"/>
      <c r="J762" s="133">
        <f>ROUND(I762*H762,1)</f>
        <v>0</v>
      </c>
      <c r="K762" s="129" t="s">
        <v>171</v>
      </c>
      <c r="L762" s="33"/>
      <c r="M762" s="134" t="s">
        <v>19</v>
      </c>
      <c r="N762" s="135" t="s">
        <v>43</v>
      </c>
      <c r="P762" s="136">
        <f>O762*H762</f>
        <v>0</v>
      </c>
      <c r="Q762" s="136">
        <v>2.9E-4</v>
      </c>
      <c r="R762" s="136">
        <f>Q762*H762</f>
        <v>2.0526490000000001E-2</v>
      </c>
      <c r="S762" s="136">
        <v>0</v>
      </c>
      <c r="T762" s="136">
        <f>S762*H762</f>
        <v>0</v>
      </c>
      <c r="U762" s="137" t="s">
        <v>19</v>
      </c>
      <c r="AR762" s="138" t="s">
        <v>187</v>
      </c>
      <c r="AT762" s="138" t="s">
        <v>167</v>
      </c>
      <c r="AU762" s="138" t="s">
        <v>82</v>
      </c>
      <c r="AY762" s="18" t="s">
        <v>164</v>
      </c>
      <c r="BE762" s="139">
        <f>IF(N762="základní",J762,0)</f>
        <v>0</v>
      </c>
      <c r="BF762" s="139">
        <f>IF(N762="snížená",J762,0)</f>
        <v>0</v>
      </c>
      <c r="BG762" s="139">
        <f>IF(N762="zákl. přenesená",J762,0)</f>
        <v>0</v>
      </c>
      <c r="BH762" s="139">
        <f>IF(N762="sníž. přenesená",J762,0)</f>
        <v>0</v>
      </c>
      <c r="BI762" s="139">
        <f>IF(N762="nulová",J762,0)</f>
        <v>0</v>
      </c>
      <c r="BJ762" s="18" t="s">
        <v>80</v>
      </c>
      <c r="BK762" s="139">
        <f>ROUND(I762*H762,1)</f>
        <v>0</v>
      </c>
      <c r="BL762" s="18" t="s">
        <v>187</v>
      </c>
      <c r="BM762" s="138" t="s">
        <v>1170</v>
      </c>
    </row>
    <row r="763" spans="2:65" s="1" customFormat="1" ht="11.25">
      <c r="B763" s="33"/>
      <c r="D763" s="140" t="s">
        <v>175</v>
      </c>
      <c r="F763" s="141" t="s">
        <v>1171</v>
      </c>
      <c r="I763" s="142"/>
      <c r="L763" s="33"/>
      <c r="M763" s="143"/>
      <c r="U763" s="54"/>
      <c r="AT763" s="18" t="s">
        <v>175</v>
      </c>
      <c r="AU763" s="18" t="s">
        <v>82</v>
      </c>
    </row>
    <row r="764" spans="2:65" s="12" customFormat="1" ht="11.25">
      <c r="B764" s="144"/>
      <c r="D764" s="145" t="s">
        <v>177</v>
      </c>
      <c r="E764" s="146" t="s">
        <v>19</v>
      </c>
      <c r="F764" s="147" t="s">
        <v>1504</v>
      </c>
      <c r="H764" s="148">
        <v>60.646999999999998</v>
      </c>
      <c r="I764" s="149"/>
      <c r="L764" s="144"/>
      <c r="M764" s="150"/>
      <c r="U764" s="151"/>
      <c r="AT764" s="146" t="s">
        <v>177</v>
      </c>
      <c r="AU764" s="146" t="s">
        <v>82</v>
      </c>
      <c r="AV764" s="12" t="s">
        <v>82</v>
      </c>
      <c r="AW764" s="12" t="s">
        <v>33</v>
      </c>
      <c r="AX764" s="12" t="s">
        <v>72</v>
      </c>
      <c r="AY764" s="146" t="s">
        <v>164</v>
      </c>
    </row>
    <row r="765" spans="2:65" s="12" customFormat="1" ht="11.25">
      <c r="B765" s="144"/>
      <c r="D765" s="145" t="s">
        <v>177</v>
      </c>
      <c r="E765" s="146" t="s">
        <v>19</v>
      </c>
      <c r="F765" s="147" t="s">
        <v>1505</v>
      </c>
      <c r="H765" s="148">
        <v>9.36</v>
      </c>
      <c r="I765" s="149"/>
      <c r="L765" s="144"/>
      <c r="M765" s="150"/>
      <c r="U765" s="151"/>
      <c r="AT765" s="146" t="s">
        <v>177</v>
      </c>
      <c r="AU765" s="146" t="s">
        <v>82</v>
      </c>
      <c r="AV765" s="12" t="s">
        <v>82</v>
      </c>
      <c r="AW765" s="12" t="s">
        <v>33</v>
      </c>
      <c r="AX765" s="12" t="s">
        <v>72</v>
      </c>
      <c r="AY765" s="146" t="s">
        <v>164</v>
      </c>
    </row>
    <row r="766" spans="2:65" s="12" customFormat="1" ht="11.25">
      <c r="B766" s="144"/>
      <c r="D766" s="145" t="s">
        <v>177</v>
      </c>
      <c r="E766" s="146" t="s">
        <v>19</v>
      </c>
      <c r="F766" s="147" t="s">
        <v>1506</v>
      </c>
      <c r="H766" s="148">
        <v>0.77400000000000002</v>
      </c>
      <c r="I766" s="149"/>
      <c r="L766" s="144"/>
      <c r="M766" s="150"/>
      <c r="U766" s="151"/>
      <c r="AT766" s="146" t="s">
        <v>177</v>
      </c>
      <c r="AU766" s="146" t="s">
        <v>82</v>
      </c>
      <c r="AV766" s="12" t="s">
        <v>82</v>
      </c>
      <c r="AW766" s="12" t="s">
        <v>33</v>
      </c>
      <c r="AX766" s="12" t="s">
        <v>72</v>
      </c>
      <c r="AY766" s="146" t="s">
        <v>164</v>
      </c>
    </row>
    <row r="767" spans="2:65" s="14" customFormat="1" ht="11.25">
      <c r="B767" s="169"/>
      <c r="D767" s="145" t="s">
        <v>177</v>
      </c>
      <c r="E767" s="170" t="s">
        <v>19</v>
      </c>
      <c r="F767" s="171" t="s">
        <v>1507</v>
      </c>
      <c r="H767" s="172">
        <v>70.781000000000006</v>
      </c>
      <c r="I767" s="173"/>
      <c r="L767" s="169"/>
      <c r="M767" s="174"/>
      <c r="U767" s="175"/>
      <c r="AT767" s="170" t="s">
        <v>177</v>
      </c>
      <c r="AU767" s="170" t="s">
        <v>82</v>
      </c>
      <c r="AV767" s="14" t="s">
        <v>173</v>
      </c>
      <c r="AW767" s="14" t="s">
        <v>33</v>
      </c>
      <c r="AX767" s="14" t="s">
        <v>72</v>
      </c>
      <c r="AY767" s="170" t="s">
        <v>164</v>
      </c>
    </row>
    <row r="768" spans="2:65" s="13" customFormat="1" ht="11.25">
      <c r="B768" s="162"/>
      <c r="D768" s="145" t="s">
        <v>177</v>
      </c>
      <c r="E768" s="163" t="s">
        <v>19</v>
      </c>
      <c r="F768" s="164" t="s">
        <v>241</v>
      </c>
      <c r="H768" s="165">
        <v>70.781000000000006</v>
      </c>
      <c r="I768" s="166"/>
      <c r="L768" s="162"/>
      <c r="M768" s="167"/>
      <c r="U768" s="168"/>
      <c r="AT768" s="163" t="s">
        <v>177</v>
      </c>
      <c r="AU768" s="163" t="s">
        <v>82</v>
      </c>
      <c r="AV768" s="13" t="s">
        <v>172</v>
      </c>
      <c r="AW768" s="13" t="s">
        <v>33</v>
      </c>
      <c r="AX768" s="13" t="s">
        <v>80</v>
      </c>
      <c r="AY768" s="163" t="s">
        <v>164</v>
      </c>
    </row>
    <row r="769" spans="2:65" s="1" customFormat="1" ht="24.2" customHeight="1">
      <c r="B769" s="33"/>
      <c r="C769" s="127" t="s">
        <v>1512</v>
      </c>
      <c r="D769" s="127" t="s">
        <v>167</v>
      </c>
      <c r="E769" s="128" t="s">
        <v>1173</v>
      </c>
      <c r="F769" s="129" t="s">
        <v>1174</v>
      </c>
      <c r="G769" s="130" t="s">
        <v>170</v>
      </c>
      <c r="H769" s="131">
        <v>70.781000000000006</v>
      </c>
      <c r="I769" s="132"/>
      <c r="J769" s="133">
        <f>ROUND(I769*H769,1)</f>
        <v>0</v>
      </c>
      <c r="K769" s="129" t="s">
        <v>171</v>
      </c>
      <c r="L769" s="33"/>
      <c r="M769" s="134" t="s">
        <v>19</v>
      </c>
      <c r="N769" s="135" t="s">
        <v>43</v>
      </c>
      <c r="P769" s="136">
        <f>O769*H769</f>
        <v>0</v>
      </c>
      <c r="Q769" s="136">
        <v>2.0000000000000002E-5</v>
      </c>
      <c r="R769" s="136">
        <f>Q769*H769</f>
        <v>1.4156200000000002E-3</v>
      </c>
      <c r="S769" s="136">
        <v>0</v>
      </c>
      <c r="T769" s="136">
        <f>S769*H769</f>
        <v>0</v>
      </c>
      <c r="U769" s="137" t="s">
        <v>19</v>
      </c>
      <c r="AR769" s="138" t="s">
        <v>187</v>
      </c>
      <c r="AT769" s="138" t="s">
        <v>167</v>
      </c>
      <c r="AU769" s="138" t="s">
        <v>82</v>
      </c>
      <c r="AY769" s="18" t="s">
        <v>164</v>
      </c>
      <c r="BE769" s="139">
        <f>IF(N769="základní",J769,0)</f>
        <v>0</v>
      </c>
      <c r="BF769" s="139">
        <f>IF(N769="snížená",J769,0)</f>
        <v>0</v>
      </c>
      <c r="BG769" s="139">
        <f>IF(N769="zákl. přenesená",J769,0)</f>
        <v>0</v>
      </c>
      <c r="BH769" s="139">
        <f>IF(N769="sníž. přenesená",J769,0)</f>
        <v>0</v>
      </c>
      <c r="BI769" s="139">
        <f>IF(N769="nulová",J769,0)</f>
        <v>0</v>
      </c>
      <c r="BJ769" s="18" t="s">
        <v>80</v>
      </c>
      <c r="BK769" s="139">
        <f>ROUND(I769*H769,1)</f>
        <v>0</v>
      </c>
      <c r="BL769" s="18" t="s">
        <v>187</v>
      </c>
      <c r="BM769" s="138" t="s">
        <v>1175</v>
      </c>
    </row>
    <row r="770" spans="2:65" s="1" customFormat="1" ht="11.25">
      <c r="B770" s="33"/>
      <c r="D770" s="140" t="s">
        <v>175</v>
      </c>
      <c r="F770" s="141" t="s">
        <v>1176</v>
      </c>
      <c r="I770" s="142"/>
      <c r="L770" s="33"/>
      <c r="M770" s="143"/>
      <c r="U770" s="54"/>
      <c r="AT770" s="18" t="s">
        <v>175</v>
      </c>
      <c r="AU770" s="18" t="s">
        <v>82</v>
      </c>
    </row>
    <row r="771" spans="2:65" s="12" customFormat="1" ht="11.25">
      <c r="B771" s="144"/>
      <c r="D771" s="145" t="s">
        <v>177</v>
      </c>
      <c r="E771" s="146" t="s">
        <v>19</v>
      </c>
      <c r="F771" s="147" t="s">
        <v>1504</v>
      </c>
      <c r="H771" s="148">
        <v>60.646999999999998</v>
      </c>
      <c r="I771" s="149"/>
      <c r="L771" s="144"/>
      <c r="M771" s="150"/>
      <c r="U771" s="151"/>
      <c r="AT771" s="146" t="s">
        <v>177</v>
      </c>
      <c r="AU771" s="146" t="s">
        <v>82</v>
      </c>
      <c r="AV771" s="12" t="s">
        <v>82</v>
      </c>
      <c r="AW771" s="12" t="s">
        <v>33</v>
      </c>
      <c r="AX771" s="12" t="s">
        <v>72</v>
      </c>
      <c r="AY771" s="146" t="s">
        <v>164</v>
      </c>
    </row>
    <row r="772" spans="2:65" s="12" customFormat="1" ht="11.25">
      <c r="B772" s="144"/>
      <c r="D772" s="145" t="s">
        <v>177</v>
      </c>
      <c r="E772" s="146" t="s">
        <v>19</v>
      </c>
      <c r="F772" s="147" t="s">
        <v>1505</v>
      </c>
      <c r="H772" s="148">
        <v>9.36</v>
      </c>
      <c r="I772" s="149"/>
      <c r="L772" s="144"/>
      <c r="M772" s="150"/>
      <c r="U772" s="151"/>
      <c r="AT772" s="146" t="s">
        <v>177</v>
      </c>
      <c r="AU772" s="146" t="s">
        <v>82</v>
      </c>
      <c r="AV772" s="12" t="s">
        <v>82</v>
      </c>
      <c r="AW772" s="12" t="s">
        <v>33</v>
      </c>
      <c r="AX772" s="12" t="s">
        <v>72</v>
      </c>
      <c r="AY772" s="146" t="s">
        <v>164</v>
      </c>
    </row>
    <row r="773" spans="2:65" s="12" customFormat="1" ht="11.25">
      <c r="B773" s="144"/>
      <c r="D773" s="145" t="s">
        <v>177</v>
      </c>
      <c r="E773" s="146" t="s">
        <v>19</v>
      </c>
      <c r="F773" s="147" t="s">
        <v>1506</v>
      </c>
      <c r="H773" s="148">
        <v>0.77400000000000002</v>
      </c>
      <c r="I773" s="149"/>
      <c r="L773" s="144"/>
      <c r="M773" s="150"/>
      <c r="U773" s="151"/>
      <c r="AT773" s="146" t="s">
        <v>177</v>
      </c>
      <c r="AU773" s="146" t="s">
        <v>82</v>
      </c>
      <c r="AV773" s="12" t="s">
        <v>82</v>
      </c>
      <c r="AW773" s="12" t="s">
        <v>33</v>
      </c>
      <c r="AX773" s="12" t="s">
        <v>72</v>
      </c>
      <c r="AY773" s="146" t="s">
        <v>164</v>
      </c>
    </row>
    <row r="774" spans="2:65" s="14" customFormat="1" ht="11.25">
      <c r="B774" s="169"/>
      <c r="D774" s="145" t="s">
        <v>177</v>
      </c>
      <c r="E774" s="170" t="s">
        <v>19</v>
      </c>
      <c r="F774" s="171" t="s">
        <v>1507</v>
      </c>
      <c r="H774" s="172">
        <v>70.781000000000006</v>
      </c>
      <c r="I774" s="173"/>
      <c r="L774" s="169"/>
      <c r="M774" s="174"/>
      <c r="U774" s="175"/>
      <c r="AT774" s="170" t="s">
        <v>177</v>
      </c>
      <c r="AU774" s="170" t="s">
        <v>82</v>
      </c>
      <c r="AV774" s="14" t="s">
        <v>173</v>
      </c>
      <c r="AW774" s="14" t="s">
        <v>33</v>
      </c>
      <c r="AX774" s="14" t="s">
        <v>72</v>
      </c>
      <c r="AY774" s="170" t="s">
        <v>164</v>
      </c>
    </row>
    <row r="775" spans="2:65" s="13" customFormat="1" ht="11.25">
      <c r="B775" s="162"/>
      <c r="D775" s="145" t="s">
        <v>177</v>
      </c>
      <c r="E775" s="163" t="s">
        <v>19</v>
      </c>
      <c r="F775" s="164" t="s">
        <v>241</v>
      </c>
      <c r="H775" s="165">
        <v>70.781000000000006</v>
      </c>
      <c r="I775" s="166"/>
      <c r="L775" s="162"/>
      <c r="M775" s="167"/>
      <c r="U775" s="168"/>
      <c r="AT775" s="163" t="s">
        <v>177</v>
      </c>
      <c r="AU775" s="163" t="s">
        <v>82</v>
      </c>
      <c r="AV775" s="13" t="s">
        <v>172</v>
      </c>
      <c r="AW775" s="13" t="s">
        <v>33</v>
      </c>
      <c r="AX775" s="13" t="s">
        <v>80</v>
      </c>
      <c r="AY775" s="163" t="s">
        <v>164</v>
      </c>
    </row>
    <row r="776" spans="2:65" s="1" customFormat="1" ht="16.5" customHeight="1">
      <c r="B776" s="33"/>
      <c r="C776" s="127" t="s">
        <v>1513</v>
      </c>
      <c r="D776" s="127" t="s">
        <v>167</v>
      </c>
      <c r="E776" s="128" t="s">
        <v>1178</v>
      </c>
      <c r="F776" s="129" t="s">
        <v>1179</v>
      </c>
      <c r="G776" s="130" t="s">
        <v>170</v>
      </c>
      <c r="H776" s="131">
        <v>18.353999999999999</v>
      </c>
      <c r="I776" s="132"/>
      <c r="J776" s="133">
        <f>ROUND(I776*H776,1)</f>
        <v>0</v>
      </c>
      <c r="K776" s="129" t="s">
        <v>171</v>
      </c>
      <c r="L776" s="33"/>
      <c r="M776" s="134" t="s">
        <v>19</v>
      </c>
      <c r="N776" s="135" t="s">
        <v>43</v>
      </c>
      <c r="P776" s="136">
        <f>O776*H776</f>
        <v>0</v>
      </c>
      <c r="Q776" s="136">
        <v>0</v>
      </c>
      <c r="R776" s="136">
        <f>Q776*H776</f>
        <v>0</v>
      </c>
      <c r="S776" s="136">
        <v>3.0000000000000001E-5</v>
      </c>
      <c r="T776" s="136">
        <f>S776*H776</f>
        <v>5.5062000000000004E-4</v>
      </c>
      <c r="U776" s="137" t="s">
        <v>19</v>
      </c>
      <c r="AR776" s="138" t="s">
        <v>187</v>
      </c>
      <c r="AT776" s="138" t="s">
        <v>167</v>
      </c>
      <c r="AU776" s="138" t="s">
        <v>82</v>
      </c>
      <c r="AY776" s="18" t="s">
        <v>164</v>
      </c>
      <c r="BE776" s="139">
        <f>IF(N776="základní",J776,0)</f>
        <v>0</v>
      </c>
      <c r="BF776" s="139">
        <f>IF(N776="snížená",J776,0)</f>
        <v>0</v>
      </c>
      <c r="BG776" s="139">
        <f>IF(N776="zákl. přenesená",J776,0)</f>
        <v>0</v>
      </c>
      <c r="BH776" s="139">
        <f>IF(N776="sníž. přenesená",J776,0)</f>
        <v>0</v>
      </c>
      <c r="BI776" s="139">
        <f>IF(N776="nulová",J776,0)</f>
        <v>0</v>
      </c>
      <c r="BJ776" s="18" t="s">
        <v>80</v>
      </c>
      <c r="BK776" s="139">
        <f>ROUND(I776*H776,1)</f>
        <v>0</v>
      </c>
      <c r="BL776" s="18" t="s">
        <v>187</v>
      </c>
      <c r="BM776" s="138" t="s">
        <v>1180</v>
      </c>
    </row>
    <row r="777" spans="2:65" s="1" customFormat="1" ht="11.25">
      <c r="B777" s="33"/>
      <c r="D777" s="140" t="s">
        <v>175</v>
      </c>
      <c r="F777" s="141" t="s">
        <v>1181</v>
      </c>
      <c r="I777" s="142"/>
      <c r="L777" s="33"/>
      <c r="M777" s="143"/>
      <c r="U777" s="54"/>
      <c r="AT777" s="18" t="s">
        <v>175</v>
      </c>
      <c r="AU777" s="18" t="s">
        <v>82</v>
      </c>
    </row>
    <row r="778" spans="2:65" s="12" customFormat="1" ht="11.25">
      <c r="B778" s="144"/>
      <c r="D778" s="145" t="s">
        <v>177</v>
      </c>
      <c r="E778" s="146" t="s">
        <v>19</v>
      </c>
      <c r="F778" s="147" t="s">
        <v>1316</v>
      </c>
      <c r="H778" s="148">
        <v>13.804</v>
      </c>
      <c r="I778" s="149"/>
      <c r="L778" s="144"/>
      <c r="M778" s="150"/>
      <c r="U778" s="151"/>
      <c r="AT778" s="146" t="s">
        <v>177</v>
      </c>
      <c r="AU778" s="146" t="s">
        <v>82</v>
      </c>
      <c r="AV778" s="12" t="s">
        <v>82</v>
      </c>
      <c r="AW778" s="12" t="s">
        <v>33</v>
      </c>
      <c r="AX778" s="12" t="s">
        <v>72</v>
      </c>
      <c r="AY778" s="146" t="s">
        <v>164</v>
      </c>
    </row>
    <row r="779" spans="2:65" s="12" customFormat="1" ht="11.25">
      <c r="B779" s="144"/>
      <c r="D779" s="145" t="s">
        <v>177</v>
      </c>
      <c r="E779" s="146" t="s">
        <v>19</v>
      </c>
      <c r="F779" s="147" t="s">
        <v>1317</v>
      </c>
      <c r="H779" s="148">
        <v>4.55</v>
      </c>
      <c r="I779" s="149"/>
      <c r="L779" s="144"/>
      <c r="M779" s="150"/>
      <c r="U779" s="151"/>
      <c r="AT779" s="146" t="s">
        <v>177</v>
      </c>
      <c r="AU779" s="146" t="s">
        <v>82</v>
      </c>
      <c r="AV779" s="12" t="s">
        <v>82</v>
      </c>
      <c r="AW779" s="12" t="s">
        <v>33</v>
      </c>
      <c r="AX779" s="12" t="s">
        <v>72</v>
      </c>
      <c r="AY779" s="146" t="s">
        <v>164</v>
      </c>
    </row>
    <row r="780" spans="2:65" s="13" customFormat="1" ht="11.25">
      <c r="B780" s="162"/>
      <c r="D780" s="145" t="s">
        <v>177</v>
      </c>
      <c r="E780" s="163" t="s">
        <v>19</v>
      </c>
      <c r="F780" s="164" t="s">
        <v>241</v>
      </c>
      <c r="H780" s="165">
        <v>18.353999999999999</v>
      </c>
      <c r="I780" s="166"/>
      <c r="L780" s="162"/>
      <c r="M780" s="167"/>
      <c r="U780" s="168"/>
      <c r="AT780" s="163" t="s">
        <v>177</v>
      </c>
      <c r="AU780" s="163" t="s">
        <v>82</v>
      </c>
      <c r="AV780" s="13" t="s">
        <v>172</v>
      </c>
      <c r="AW780" s="13" t="s">
        <v>33</v>
      </c>
      <c r="AX780" s="13" t="s">
        <v>80</v>
      </c>
      <c r="AY780" s="163" t="s">
        <v>164</v>
      </c>
    </row>
    <row r="781" spans="2:65" s="1" customFormat="1" ht="16.5" customHeight="1">
      <c r="B781" s="33"/>
      <c r="C781" s="152" t="s">
        <v>1514</v>
      </c>
      <c r="D781" s="152" t="s">
        <v>225</v>
      </c>
      <c r="E781" s="153" t="s">
        <v>1183</v>
      </c>
      <c r="F781" s="154" t="s">
        <v>1184</v>
      </c>
      <c r="G781" s="155" t="s">
        <v>170</v>
      </c>
      <c r="H781" s="156">
        <v>19.271999999999998</v>
      </c>
      <c r="I781" s="157"/>
      <c r="J781" s="158">
        <f>ROUND(I781*H781,1)</f>
        <v>0</v>
      </c>
      <c r="K781" s="154" t="s">
        <v>171</v>
      </c>
      <c r="L781" s="159"/>
      <c r="M781" s="160" t="s">
        <v>19</v>
      </c>
      <c r="N781" s="161" t="s">
        <v>43</v>
      </c>
      <c r="P781" s="136">
        <f>O781*H781</f>
        <v>0</v>
      </c>
      <c r="Q781" s="136">
        <v>1.0000000000000001E-5</v>
      </c>
      <c r="R781" s="136">
        <f>Q781*H781</f>
        <v>1.9272000000000001E-4</v>
      </c>
      <c r="S781" s="136">
        <v>0</v>
      </c>
      <c r="T781" s="136">
        <f>S781*H781</f>
        <v>0</v>
      </c>
      <c r="U781" s="137" t="s">
        <v>19</v>
      </c>
      <c r="AR781" s="138" t="s">
        <v>364</v>
      </c>
      <c r="AT781" s="138" t="s">
        <v>225</v>
      </c>
      <c r="AU781" s="138" t="s">
        <v>82</v>
      </c>
      <c r="AY781" s="18" t="s">
        <v>164</v>
      </c>
      <c r="BE781" s="139">
        <f>IF(N781="základní",J781,0)</f>
        <v>0</v>
      </c>
      <c r="BF781" s="139">
        <f>IF(N781="snížená",J781,0)</f>
        <v>0</v>
      </c>
      <c r="BG781" s="139">
        <f>IF(N781="zákl. přenesená",J781,0)</f>
        <v>0</v>
      </c>
      <c r="BH781" s="139">
        <f>IF(N781="sníž. přenesená",J781,0)</f>
        <v>0</v>
      </c>
      <c r="BI781" s="139">
        <f>IF(N781="nulová",J781,0)</f>
        <v>0</v>
      </c>
      <c r="BJ781" s="18" t="s">
        <v>80</v>
      </c>
      <c r="BK781" s="139">
        <f>ROUND(I781*H781,1)</f>
        <v>0</v>
      </c>
      <c r="BL781" s="18" t="s">
        <v>187</v>
      </c>
      <c r="BM781" s="138" t="s">
        <v>1185</v>
      </c>
    </row>
    <row r="782" spans="2:65" s="12" customFormat="1" ht="11.25">
      <c r="B782" s="144"/>
      <c r="D782" s="145" t="s">
        <v>177</v>
      </c>
      <c r="E782" s="146" t="s">
        <v>19</v>
      </c>
      <c r="F782" s="147" t="s">
        <v>1340</v>
      </c>
      <c r="H782" s="148">
        <v>19.271999999999998</v>
      </c>
      <c r="I782" s="149"/>
      <c r="L782" s="144"/>
      <c r="M782" s="177"/>
      <c r="N782" s="178"/>
      <c r="O782" s="178"/>
      <c r="P782" s="178"/>
      <c r="Q782" s="178"/>
      <c r="R782" s="178"/>
      <c r="S782" s="178"/>
      <c r="T782" s="178"/>
      <c r="U782" s="179"/>
      <c r="AT782" s="146" t="s">
        <v>177</v>
      </c>
      <c r="AU782" s="146" t="s">
        <v>82</v>
      </c>
      <c r="AV782" s="12" t="s">
        <v>82</v>
      </c>
      <c r="AW782" s="12" t="s">
        <v>33</v>
      </c>
      <c r="AX782" s="12" t="s">
        <v>80</v>
      </c>
      <c r="AY782" s="146" t="s">
        <v>164</v>
      </c>
    </row>
    <row r="783" spans="2:65" s="1" customFormat="1" ht="6.95" customHeight="1">
      <c r="B783" s="42"/>
      <c r="C783" s="43"/>
      <c r="D783" s="43"/>
      <c r="E783" s="43"/>
      <c r="F783" s="43"/>
      <c r="G783" s="43"/>
      <c r="H783" s="43"/>
      <c r="I783" s="43"/>
      <c r="J783" s="43"/>
      <c r="K783" s="43"/>
      <c r="L783" s="33"/>
    </row>
  </sheetData>
  <sheetProtection algorithmName="SHA-512" hashValue="z/6BAlYRkkynNvlfnsiXgOAKXO/w3wmt6rIq37CcF+fBEvZrj3JoGIm/PTwasVTePSr2ki8WVrxb3n0xXe11eA==" saltValue="sJv3DddPhy38FtShZShQMOzhXIlb2H5ocXtP/MgwOJQXD045s6MgIfcoDwx0Z+L+O9W6hY/bGQe9MHVUKApZ1Q==" spinCount="100000" sheet="1" objects="1" scenarios="1" formatColumns="0" formatRows="0" autoFilter="0"/>
  <autoFilter ref="C116:K782" xr:uid="{00000000-0009-0000-0000-000002000000}"/>
  <mergeCells count="9">
    <mergeCell ref="E50:H50"/>
    <mergeCell ref="E107:H107"/>
    <mergeCell ref="E109:H109"/>
    <mergeCell ref="L2:V2"/>
    <mergeCell ref="E7:H7"/>
    <mergeCell ref="E9:H9"/>
    <mergeCell ref="E18:H18"/>
    <mergeCell ref="E27:H27"/>
    <mergeCell ref="E48:H48"/>
  </mergeCells>
  <hyperlinks>
    <hyperlink ref="F122" r:id="rId1" xr:uid="{00000000-0004-0000-0200-000000000000}"/>
    <hyperlink ref="F126" r:id="rId2" xr:uid="{00000000-0004-0000-0200-000001000000}"/>
    <hyperlink ref="F130" r:id="rId3" xr:uid="{00000000-0004-0000-0200-000002000000}"/>
    <hyperlink ref="F132" r:id="rId4" xr:uid="{00000000-0004-0000-0200-000003000000}"/>
    <hyperlink ref="F134" r:id="rId5" xr:uid="{00000000-0004-0000-0200-000004000000}"/>
    <hyperlink ref="F138" r:id="rId6" xr:uid="{00000000-0004-0000-0200-000005000000}"/>
    <hyperlink ref="F140" r:id="rId7" xr:uid="{00000000-0004-0000-0200-000006000000}"/>
    <hyperlink ref="F143" r:id="rId8" xr:uid="{00000000-0004-0000-0200-000007000000}"/>
    <hyperlink ref="F145" r:id="rId9" xr:uid="{00000000-0004-0000-0200-000008000000}"/>
    <hyperlink ref="F151" r:id="rId10" xr:uid="{00000000-0004-0000-0200-000009000000}"/>
    <hyperlink ref="F156" r:id="rId11" xr:uid="{00000000-0004-0000-0200-00000A000000}"/>
    <hyperlink ref="F159" r:id="rId12" xr:uid="{00000000-0004-0000-0200-00000B000000}"/>
    <hyperlink ref="F162" r:id="rId13" xr:uid="{00000000-0004-0000-0200-00000C000000}"/>
    <hyperlink ref="F167" r:id="rId14" xr:uid="{00000000-0004-0000-0200-00000D000000}"/>
    <hyperlink ref="F171" r:id="rId15" xr:uid="{00000000-0004-0000-0200-00000E000000}"/>
    <hyperlink ref="F174" r:id="rId16" xr:uid="{00000000-0004-0000-0200-00000F000000}"/>
    <hyperlink ref="F177" r:id="rId17" xr:uid="{00000000-0004-0000-0200-000010000000}"/>
    <hyperlink ref="F180" r:id="rId18" xr:uid="{00000000-0004-0000-0200-000011000000}"/>
    <hyperlink ref="F183" r:id="rId19" xr:uid="{00000000-0004-0000-0200-000012000000}"/>
    <hyperlink ref="F186" r:id="rId20" xr:uid="{00000000-0004-0000-0200-000013000000}"/>
    <hyperlink ref="F188" r:id="rId21" xr:uid="{00000000-0004-0000-0200-000014000000}"/>
    <hyperlink ref="F191" r:id="rId22" xr:uid="{00000000-0004-0000-0200-000015000000}"/>
    <hyperlink ref="F196" r:id="rId23" xr:uid="{00000000-0004-0000-0200-000016000000}"/>
    <hyperlink ref="F206" r:id="rId24" xr:uid="{00000000-0004-0000-0200-000017000000}"/>
    <hyperlink ref="F210" r:id="rId25" xr:uid="{00000000-0004-0000-0200-000018000000}"/>
    <hyperlink ref="F215" r:id="rId26" xr:uid="{00000000-0004-0000-0200-000019000000}"/>
    <hyperlink ref="F222" r:id="rId27" xr:uid="{00000000-0004-0000-0200-00001A000000}"/>
    <hyperlink ref="F225" r:id="rId28" xr:uid="{00000000-0004-0000-0200-00001B000000}"/>
    <hyperlink ref="F227" r:id="rId29" xr:uid="{00000000-0004-0000-0200-00001C000000}"/>
    <hyperlink ref="F229" r:id="rId30" xr:uid="{00000000-0004-0000-0200-00001D000000}"/>
    <hyperlink ref="F234" r:id="rId31" xr:uid="{00000000-0004-0000-0200-00001E000000}"/>
    <hyperlink ref="F237" r:id="rId32" xr:uid="{00000000-0004-0000-0200-00001F000000}"/>
    <hyperlink ref="F240" r:id="rId33" xr:uid="{00000000-0004-0000-0200-000020000000}"/>
    <hyperlink ref="F243" r:id="rId34" xr:uid="{00000000-0004-0000-0200-000021000000}"/>
    <hyperlink ref="F248" r:id="rId35" xr:uid="{00000000-0004-0000-0200-000022000000}"/>
    <hyperlink ref="F262" r:id="rId36" xr:uid="{00000000-0004-0000-0200-000023000000}"/>
    <hyperlink ref="F276" r:id="rId37" xr:uid="{00000000-0004-0000-0200-000024000000}"/>
    <hyperlink ref="F281" r:id="rId38" xr:uid="{00000000-0004-0000-0200-000025000000}"/>
    <hyperlink ref="F297" r:id="rId39" xr:uid="{00000000-0004-0000-0200-000026000000}"/>
    <hyperlink ref="F301" r:id="rId40" xr:uid="{00000000-0004-0000-0200-000027000000}"/>
    <hyperlink ref="F312" r:id="rId41" xr:uid="{00000000-0004-0000-0200-000028000000}"/>
    <hyperlink ref="F314" r:id="rId42" xr:uid="{00000000-0004-0000-0200-000029000000}"/>
    <hyperlink ref="F325" r:id="rId43" xr:uid="{00000000-0004-0000-0200-00002A000000}"/>
    <hyperlink ref="F328" r:id="rId44" xr:uid="{00000000-0004-0000-0200-00002B000000}"/>
    <hyperlink ref="F332" r:id="rId45" xr:uid="{00000000-0004-0000-0200-00002C000000}"/>
    <hyperlink ref="F337" r:id="rId46" xr:uid="{00000000-0004-0000-0200-00002D000000}"/>
    <hyperlink ref="F342" r:id="rId47" xr:uid="{00000000-0004-0000-0200-00002E000000}"/>
    <hyperlink ref="F344" r:id="rId48" xr:uid="{00000000-0004-0000-0200-00002F000000}"/>
    <hyperlink ref="F349" r:id="rId49" xr:uid="{00000000-0004-0000-0200-000030000000}"/>
    <hyperlink ref="F353" r:id="rId50" xr:uid="{00000000-0004-0000-0200-000031000000}"/>
    <hyperlink ref="F359" r:id="rId51" xr:uid="{00000000-0004-0000-0200-000032000000}"/>
    <hyperlink ref="F361" r:id="rId52" xr:uid="{00000000-0004-0000-0200-000033000000}"/>
    <hyperlink ref="F364" r:id="rId53" xr:uid="{00000000-0004-0000-0200-000034000000}"/>
    <hyperlink ref="F366" r:id="rId54" xr:uid="{00000000-0004-0000-0200-000035000000}"/>
    <hyperlink ref="F371" r:id="rId55" xr:uid="{00000000-0004-0000-0200-000036000000}"/>
    <hyperlink ref="F374" r:id="rId56" xr:uid="{00000000-0004-0000-0200-000037000000}"/>
    <hyperlink ref="F376" r:id="rId57" xr:uid="{00000000-0004-0000-0200-000038000000}"/>
    <hyperlink ref="F381" r:id="rId58" xr:uid="{00000000-0004-0000-0200-000039000000}"/>
    <hyperlink ref="F384" r:id="rId59" xr:uid="{00000000-0004-0000-0200-00003A000000}"/>
    <hyperlink ref="F386" r:id="rId60" xr:uid="{00000000-0004-0000-0200-00003B000000}"/>
    <hyperlink ref="F389" r:id="rId61" xr:uid="{00000000-0004-0000-0200-00003C000000}"/>
    <hyperlink ref="F395" r:id="rId62" xr:uid="{00000000-0004-0000-0200-00003D000000}"/>
    <hyperlink ref="F398" r:id="rId63" xr:uid="{00000000-0004-0000-0200-00003E000000}"/>
    <hyperlink ref="F400" r:id="rId64" xr:uid="{00000000-0004-0000-0200-00003F000000}"/>
    <hyperlink ref="F402" r:id="rId65" xr:uid="{00000000-0004-0000-0200-000040000000}"/>
    <hyperlink ref="F404" r:id="rId66" xr:uid="{00000000-0004-0000-0200-000041000000}"/>
    <hyperlink ref="F406" r:id="rId67" xr:uid="{00000000-0004-0000-0200-000042000000}"/>
    <hyperlink ref="F409" r:id="rId68" xr:uid="{00000000-0004-0000-0200-000043000000}"/>
    <hyperlink ref="F412" r:id="rId69" xr:uid="{00000000-0004-0000-0200-000044000000}"/>
    <hyperlink ref="F415" r:id="rId70" xr:uid="{00000000-0004-0000-0200-000045000000}"/>
    <hyperlink ref="F417" r:id="rId71" xr:uid="{00000000-0004-0000-0200-000046000000}"/>
    <hyperlink ref="F420" r:id="rId72" xr:uid="{00000000-0004-0000-0200-000047000000}"/>
    <hyperlink ref="F425" r:id="rId73" xr:uid="{00000000-0004-0000-0200-000048000000}"/>
    <hyperlink ref="F430" r:id="rId74" xr:uid="{00000000-0004-0000-0200-000049000000}"/>
    <hyperlink ref="F432" r:id="rId75" xr:uid="{00000000-0004-0000-0200-00004A000000}"/>
    <hyperlink ref="F434" r:id="rId76" xr:uid="{00000000-0004-0000-0200-00004B000000}"/>
    <hyperlink ref="F437" r:id="rId77" xr:uid="{00000000-0004-0000-0200-00004C000000}"/>
    <hyperlink ref="F441" r:id="rId78" xr:uid="{00000000-0004-0000-0200-00004D000000}"/>
    <hyperlink ref="F446" r:id="rId79" xr:uid="{00000000-0004-0000-0200-00004E000000}"/>
    <hyperlink ref="F451" r:id="rId80" xr:uid="{00000000-0004-0000-0200-00004F000000}"/>
    <hyperlink ref="F454" r:id="rId81" xr:uid="{00000000-0004-0000-0200-000050000000}"/>
    <hyperlink ref="F461" r:id="rId82" xr:uid="{00000000-0004-0000-0200-000051000000}"/>
    <hyperlink ref="F466" r:id="rId83" xr:uid="{00000000-0004-0000-0200-000052000000}"/>
    <hyperlink ref="F469" r:id="rId84" xr:uid="{00000000-0004-0000-0200-000053000000}"/>
    <hyperlink ref="F472" r:id="rId85" xr:uid="{00000000-0004-0000-0200-000054000000}"/>
    <hyperlink ref="F477" r:id="rId86" xr:uid="{00000000-0004-0000-0200-000055000000}"/>
    <hyperlink ref="F479" r:id="rId87" xr:uid="{00000000-0004-0000-0200-000056000000}"/>
    <hyperlink ref="F481" r:id="rId88" xr:uid="{00000000-0004-0000-0200-000057000000}"/>
    <hyperlink ref="F486" r:id="rId89" xr:uid="{00000000-0004-0000-0200-000058000000}"/>
    <hyperlink ref="F491" r:id="rId90" xr:uid="{00000000-0004-0000-0200-000059000000}"/>
    <hyperlink ref="F494" r:id="rId91" xr:uid="{00000000-0004-0000-0200-00005A000000}"/>
    <hyperlink ref="F503" r:id="rId92" xr:uid="{00000000-0004-0000-0200-00005B000000}"/>
    <hyperlink ref="F506" r:id="rId93" xr:uid="{00000000-0004-0000-0200-00005C000000}"/>
    <hyperlink ref="F511" r:id="rId94" xr:uid="{00000000-0004-0000-0200-00005D000000}"/>
    <hyperlink ref="F514" r:id="rId95" xr:uid="{00000000-0004-0000-0200-00005E000000}"/>
    <hyperlink ref="F517" r:id="rId96" xr:uid="{00000000-0004-0000-0200-00005F000000}"/>
    <hyperlink ref="F522" r:id="rId97" xr:uid="{00000000-0004-0000-0200-000060000000}"/>
    <hyperlink ref="F532" r:id="rId98" xr:uid="{00000000-0004-0000-0200-000061000000}"/>
    <hyperlink ref="F535" r:id="rId99" xr:uid="{00000000-0004-0000-0200-000062000000}"/>
    <hyperlink ref="F538" r:id="rId100" xr:uid="{00000000-0004-0000-0200-000063000000}"/>
    <hyperlink ref="F540" r:id="rId101" xr:uid="{00000000-0004-0000-0200-000064000000}"/>
    <hyperlink ref="F543" r:id="rId102" xr:uid="{00000000-0004-0000-0200-000065000000}"/>
    <hyperlink ref="F545" r:id="rId103" xr:uid="{00000000-0004-0000-0200-000066000000}"/>
    <hyperlink ref="F547" r:id="rId104" xr:uid="{00000000-0004-0000-0200-000067000000}"/>
    <hyperlink ref="F549" r:id="rId105" xr:uid="{00000000-0004-0000-0200-000068000000}"/>
    <hyperlink ref="F551" r:id="rId106" xr:uid="{00000000-0004-0000-0200-000069000000}"/>
    <hyperlink ref="F554" r:id="rId107" xr:uid="{00000000-0004-0000-0200-00006A000000}"/>
    <hyperlink ref="F561" r:id="rId108" xr:uid="{00000000-0004-0000-0200-00006B000000}"/>
    <hyperlink ref="F564" r:id="rId109" xr:uid="{00000000-0004-0000-0200-00006C000000}"/>
    <hyperlink ref="F568" r:id="rId110" xr:uid="{00000000-0004-0000-0200-00006D000000}"/>
    <hyperlink ref="F575" r:id="rId111" xr:uid="{00000000-0004-0000-0200-00006E000000}"/>
    <hyperlink ref="F578" r:id="rId112" xr:uid="{00000000-0004-0000-0200-00006F000000}"/>
    <hyperlink ref="F581" r:id="rId113" xr:uid="{00000000-0004-0000-0200-000070000000}"/>
    <hyperlink ref="F584" r:id="rId114" xr:uid="{00000000-0004-0000-0200-000071000000}"/>
    <hyperlink ref="F587" r:id="rId115" xr:uid="{00000000-0004-0000-0200-000072000000}"/>
    <hyperlink ref="F592" r:id="rId116" xr:uid="{00000000-0004-0000-0200-000073000000}"/>
    <hyperlink ref="F596" r:id="rId117" xr:uid="{00000000-0004-0000-0200-000074000000}"/>
    <hyperlink ref="F600" r:id="rId118" xr:uid="{00000000-0004-0000-0200-000075000000}"/>
    <hyperlink ref="F603" r:id="rId119" xr:uid="{00000000-0004-0000-0200-000076000000}"/>
    <hyperlink ref="F606" r:id="rId120" xr:uid="{00000000-0004-0000-0200-000077000000}"/>
    <hyperlink ref="F609" r:id="rId121" xr:uid="{00000000-0004-0000-0200-000078000000}"/>
    <hyperlink ref="F613" r:id="rId122" xr:uid="{00000000-0004-0000-0200-000079000000}"/>
    <hyperlink ref="F617" r:id="rId123" xr:uid="{00000000-0004-0000-0200-00007A000000}"/>
    <hyperlink ref="F621" r:id="rId124" xr:uid="{00000000-0004-0000-0200-00007B000000}"/>
    <hyperlink ref="F624" r:id="rId125" xr:uid="{00000000-0004-0000-0200-00007C000000}"/>
    <hyperlink ref="F628" r:id="rId126" xr:uid="{00000000-0004-0000-0200-00007D000000}"/>
    <hyperlink ref="F631" r:id="rId127" xr:uid="{00000000-0004-0000-0200-00007E000000}"/>
    <hyperlink ref="F636" r:id="rId128" xr:uid="{00000000-0004-0000-0200-00007F000000}"/>
    <hyperlink ref="F638" r:id="rId129" xr:uid="{00000000-0004-0000-0200-000080000000}"/>
    <hyperlink ref="F640" r:id="rId130" xr:uid="{00000000-0004-0000-0200-000081000000}"/>
    <hyperlink ref="F642" r:id="rId131" xr:uid="{00000000-0004-0000-0200-000082000000}"/>
    <hyperlink ref="F649" r:id="rId132" xr:uid="{00000000-0004-0000-0200-000083000000}"/>
    <hyperlink ref="F652" r:id="rId133" xr:uid="{00000000-0004-0000-0200-000084000000}"/>
    <hyperlink ref="F659" r:id="rId134" xr:uid="{00000000-0004-0000-0200-000085000000}"/>
    <hyperlink ref="F664" r:id="rId135" xr:uid="{00000000-0004-0000-0200-000086000000}"/>
    <hyperlink ref="F667" r:id="rId136" xr:uid="{00000000-0004-0000-0200-000087000000}"/>
    <hyperlink ref="F670" r:id="rId137" xr:uid="{00000000-0004-0000-0200-000088000000}"/>
    <hyperlink ref="F673" r:id="rId138" xr:uid="{00000000-0004-0000-0200-000089000000}"/>
    <hyperlink ref="F676" r:id="rId139" xr:uid="{00000000-0004-0000-0200-00008A000000}"/>
    <hyperlink ref="F681" r:id="rId140" xr:uid="{00000000-0004-0000-0200-00008B000000}"/>
    <hyperlink ref="F683" r:id="rId141" xr:uid="{00000000-0004-0000-0200-00008C000000}"/>
    <hyperlink ref="F690" r:id="rId142" xr:uid="{00000000-0004-0000-0200-00008D000000}"/>
    <hyperlink ref="F692" r:id="rId143" xr:uid="{00000000-0004-0000-0200-00008E000000}"/>
    <hyperlink ref="F694" r:id="rId144" xr:uid="{00000000-0004-0000-0200-00008F000000}"/>
    <hyperlink ref="F696" r:id="rId145" xr:uid="{00000000-0004-0000-0200-000090000000}"/>
    <hyperlink ref="F699" r:id="rId146" xr:uid="{00000000-0004-0000-0200-000091000000}"/>
    <hyperlink ref="F702" r:id="rId147" xr:uid="{00000000-0004-0000-0200-000092000000}"/>
    <hyperlink ref="F711" r:id="rId148" xr:uid="{00000000-0004-0000-0200-000093000000}"/>
    <hyperlink ref="F713" r:id="rId149" xr:uid="{00000000-0004-0000-0200-000094000000}"/>
    <hyperlink ref="F715" r:id="rId150" xr:uid="{00000000-0004-0000-0200-000095000000}"/>
    <hyperlink ref="F717" r:id="rId151" xr:uid="{00000000-0004-0000-0200-000096000000}"/>
    <hyperlink ref="F728" r:id="rId152" xr:uid="{00000000-0004-0000-0200-000097000000}"/>
    <hyperlink ref="F735" r:id="rId153" xr:uid="{00000000-0004-0000-0200-000098000000}"/>
    <hyperlink ref="F737" r:id="rId154" xr:uid="{00000000-0004-0000-0200-000099000000}"/>
    <hyperlink ref="F740" r:id="rId155" xr:uid="{00000000-0004-0000-0200-00009A000000}"/>
    <hyperlink ref="F750" r:id="rId156" xr:uid="{00000000-0004-0000-0200-00009B000000}"/>
    <hyperlink ref="F757" r:id="rId157" xr:uid="{00000000-0004-0000-0200-00009C000000}"/>
    <hyperlink ref="F763" r:id="rId158" xr:uid="{00000000-0004-0000-0200-00009D000000}"/>
    <hyperlink ref="F770" r:id="rId159" xr:uid="{00000000-0004-0000-0200-00009E000000}"/>
    <hyperlink ref="F777" r:id="rId160" xr:uid="{00000000-0004-0000-0200-00009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6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83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88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99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4" t="str">
        <f>'Rekapitulace stavby'!K6</f>
        <v>MALŠOVICE 4 - STAVEBNÍ ÚPRAVY (REVIZE 1)</v>
      </c>
      <c r="F7" s="315"/>
      <c r="G7" s="315"/>
      <c r="H7" s="315"/>
      <c r="L7" s="21"/>
    </row>
    <row r="8" spans="2:46" s="1" customFormat="1" ht="12" customHeight="1">
      <c r="B8" s="33"/>
      <c r="D8" s="28" t="s">
        <v>100</v>
      </c>
      <c r="L8" s="33"/>
    </row>
    <row r="9" spans="2:46" s="1" customFormat="1" ht="16.5" customHeight="1">
      <c r="B9" s="33"/>
      <c r="E9" s="277" t="s">
        <v>1515</v>
      </c>
      <c r="F9" s="316"/>
      <c r="G9" s="316"/>
      <c r="H9" s="316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25. 4. 2025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7" t="str">
        <f>'Rekapitulace stavby'!E14</f>
        <v>Vyplň údaj</v>
      </c>
      <c r="F18" s="298"/>
      <c r="G18" s="298"/>
      <c r="H18" s="298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303" t="s">
        <v>37</v>
      </c>
      <c r="F27" s="303"/>
      <c r="G27" s="303"/>
      <c r="H27" s="303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ROUND(J112,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ROUND((SUM(BE112:BE835)),  1)</f>
        <v>0</v>
      </c>
      <c r="I33" s="90">
        <v>0.21</v>
      </c>
      <c r="J33" s="89">
        <f>ROUND(((SUM(BE112:BE835))*I33),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ROUND((SUM(BF112:BF835)),  1)</f>
        <v>0</v>
      </c>
      <c r="I34" s="90">
        <v>0.12</v>
      </c>
      <c r="J34" s="89">
        <f>ROUND(((SUM(BF112:BF835))*I34),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ROUND((SUM(BG112:BG835)),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ROUND((SUM(BH112:BH835)),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ROUND((SUM(BI112:BI835)),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102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4" t="str">
        <f>E7</f>
        <v>MALŠOVICE 4 - STAVEBNÍ ÚPRAVY (REVIZE 1)</v>
      </c>
      <c r="F48" s="315"/>
      <c r="G48" s="315"/>
      <c r="H48" s="315"/>
      <c r="L48" s="33"/>
    </row>
    <row r="49" spans="2:47" s="1" customFormat="1" ht="12" customHeight="1">
      <c r="B49" s="33"/>
      <c r="C49" s="28" t="s">
        <v>100</v>
      </c>
      <c r="L49" s="33"/>
    </row>
    <row r="50" spans="2:47" s="1" customFormat="1" ht="16.5" customHeight="1">
      <c r="B50" s="33"/>
      <c r="E50" s="277" t="str">
        <f>E9</f>
        <v>03 - VNITŘNÍ STAVEBNÍ ÚPRAVY A TERASA -  RESTAURACE (REVIZE 1)</v>
      </c>
      <c r="F50" s="316"/>
      <c r="G50" s="316"/>
      <c r="H50" s="316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 st.p.č.116, p.p.č456/5</v>
      </c>
      <c r="I52" s="28" t="s">
        <v>23</v>
      </c>
      <c r="J52" s="50" t="str">
        <f>IF(J12="","",J12)</f>
        <v>25. 4. 2025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MALŠOVICE, Malšovice 6</v>
      </c>
      <c r="I54" s="28" t="s">
        <v>31</v>
      </c>
      <c r="J54" s="31" t="str">
        <f>E21</f>
        <v>Ing. Jiří Demuth Děčín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103</v>
      </c>
      <c r="D57" s="91"/>
      <c r="E57" s="91"/>
      <c r="F57" s="91"/>
      <c r="G57" s="91"/>
      <c r="H57" s="91"/>
      <c r="I57" s="91"/>
      <c r="J57" s="98" t="s">
        <v>104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J112</f>
        <v>0</v>
      </c>
      <c r="L59" s="33"/>
      <c r="AU59" s="18" t="s">
        <v>105</v>
      </c>
    </row>
    <row r="60" spans="2:47" s="8" customFormat="1" ht="24.95" customHeight="1">
      <c r="B60" s="100"/>
      <c r="D60" s="101" t="s">
        <v>106</v>
      </c>
      <c r="E60" s="102"/>
      <c r="F60" s="102"/>
      <c r="G60" s="102"/>
      <c r="H60" s="102"/>
      <c r="I60" s="102"/>
      <c r="J60" s="103">
        <f>J113</f>
        <v>0</v>
      </c>
      <c r="L60" s="100"/>
    </row>
    <row r="61" spans="2:47" s="9" customFormat="1" ht="19.899999999999999" customHeight="1">
      <c r="B61" s="104"/>
      <c r="D61" s="105" t="s">
        <v>107</v>
      </c>
      <c r="E61" s="106"/>
      <c r="F61" s="106"/>
      <c r="G61" s="106"/>
      <c r="H61" s="106"/>
      <c r="I61" s="106"/>
      <c r="J61" s="107">
        <f>J114</f>
        <v>0</v>
      </c>
      <c r="L61" s="104"/>
    </row>
    <row r="62" spans="2:47" s="9" customFormat="1" ht="14.85" customHeight="1">
      <c r="B62" s="104"/>
      <c r="D62" s="105" t="s">
        <v>109</v>
      </c>
      <c r="E62" s="106"/>
      <c r="F62" s="106"/>
      <c r="G62" s="106"/>
      <c r="H62" s="106"/>
      <c r="I62" s="106"/>
      <c r="J62" s="107">
        <f>J115</f>
        <v>0</v>
      </c>
      <c r="L62" s="104"/>
    </row>
    <row r="63" spans="2:47" s="9" customFormat="1" ht="14.85" customHeight="1">
      <c r="B63" s="104"/>
      <c r="D63" s="105" t="s">
        <v>110</v>
      </c>
      <c r="E63" s="106"/>
      <c r="F63" s="106"/>
      <c r="G63" s="106"/>
      <c r="H63" s="106"/>
      <c r="I63" s="106"/>
      <c r="J63" s="107">
        <f>J122</f>
        <v>0</v>
      </c>
      <c r="L63" s="104"/>
    </row>
    <row r="64" spans="2:47" s="9" customFormat="1" ht="19.899999999999999" customHeight="1">
      <c r="B64" s="104"/>
      <c r="D64" s="105" t="s">
        <v>1516</v>
      </c>
      <c r="E64" s="106"/>
      <c r="F64" s="106"/>
      <c r="G64" s="106"/>
      <c r="H64" s="106"/>
      <c r="I64" s="106"/>
      <c r="J64" s="107">
        <f>J131</f>
        <v>0</v>
      </c>
      <c r="L64" s="104"/>
    </row>
    <row r="65" spans="2:12" s="9" customFormat="1" ht="19.899999999999999" customHeight="1">
      <c r="B65" s="104"/>
      <c r="D65" s="105" t="s">
        <v>115</v>
      </c>
      <c r="E65" s="106"/>
      <c r="F65" s="106"/>
      <c r="G65" s="106"/>
      <c r="H65" s="106"/>
      <c r="I65" s="106"/>
      <c r="J65" s="107">
        <f>J138</f>
        <v>0</v>
      </c>
      <c r="L65" s="104"/>
    </row>
    <row r="66" spans="2:12" s="9" customFormat="1" ht="14.85" customHeight="1">
      <c r="B66" s="104"/>
      <c r="D66" s="105" t="s">
        <v>116</v>
      </c>
      <c r="E66" s="106"/>
      <c r="F66" s="106"/>
      <c r="G66" s="106"/>
      <c r="H66" s="106"/>
      <c r="I66" s="106"/>
      <c r="J66" s="107">
        <f>J139</f>
        <v>0</v>
      </c>
      <c r="L66" s="104"/>
    </row>
    <row r="67" spans="2:12" s="9" customFormat="1" ht="14.85" customHeight="1">
      <c r="B67" s="104"/>
      <c r="D67" s="105" t="s">
        <v>117</v>
      </c>
      <c r="E67" s="106"/>
      <c r="F67" s="106"/>
      <c r="G67" s="106"/>
      <c r="H67" s="106"/>
      <c r="I67" s="106"/>
      <c r="J67" s="107">
        <f>J150</f>
        <v>0</v>
      </c>
      <c r="L67" s="104"/>
    </row>
    <row r="68" spans="2:12" s="9" customFormat="1" ht="19.899999999999999" customHeight="1">
      <c r="B68" s="104"/>
      <c r="D68" s="105" t="s">
        <v>1517</v>
      </c>
      <c r="E68" s="106"/>
      <c r="F68" s="106"/>
      <c r="G68" s="106"/>
      <c r="H68" s="106"/>
      <c r="I68" s="106"/>
      <c r="J68" s="107">
        <f>J164</f>
        <v>0</v>
      </c>
      <c r="L68" s="104"/>
    </row>
    <row r="69" spans="2:12" s="9" customFormat="1" ht="19.899999999999999" customHeight="1">
      <c r="B69" s="104"/>
      <c r="D69" s="105" t="s">
        <v>120</v>
      </c>
      <c r="E69" s="106"/>
      <c r="F69" s="106"/>
      <c r="G69" s="106"/>
      <c r="H69" s="106"/>
      <c r="I69" s="106"/>
      <c r="J69" s="107">
        <f>J225</f>
        <v>0</v>
      </c>
      <c r="L69" s="104"/>
    </row>
    <row r="70" spans="2:12" s="9" customFormat="1" ht="14.85" customHeight="1">
      <c r="B70" s="104"/>
      <c r="D70" s="105" t="s">
        <v>121</v>
      </c>
      <c r="E70" s="106"/>
      <c r="F70" s="106"/>
      <c r="G70" s="106"/>
      <c r="H70" s="106"/>
      <c r="I70" s="106"/>
      <c r="J70" s="107">
        <f>J226</f>
        <v>0</v>
      </c>
      <c r="L70" s="104"/>
    </row>
    <row r="71" spans="2:12" s="9" customFormat="1" ht="14.85" customHeight="1">
      <c r="B71" s="104"/>
      <c r="D71" s="105" t="s">
        <v>122</v>
      </c>
      <c r="E71" s="106"/>
      <c r="F71" s="106"/>
      <c r="G71" s="106"/>
      <c r="H71" s="106"/>
      <c r="I71" s="106"/>
      <c r="J71" s="107">
        <f>J257</f>
        <v>0</v>
      </c>
      <c r="L71" s="104"/>
    </row>
    <row r="72" spans="2:12" s="9" customFormat="1" ht="14.85" customHeight="1">
      <c r="B72" s="104"/>
      <c r="D72" s="105" t="s">
        <v>123</v>
      </c>
      <c r="E72" s="106"/>
      <c r="F72" s="106"/>
      <c r="G72" s="106"/>
      <c r="H72" s="106"/>
      <c r="I72" s="106"/>
      <c r="J72" s="107">
        <f>J270</f>
        <v>0</v>
      </c>
      <c r="L72" s="104"/>
    </row>
    <row r="73" spans="2:12" s="9" customFormat="1" ht="14.85" customHeight="1">
      <c r="B73" s="104"/>
      <c r="D73" s="105" t="s">
        <v>124</v>
      </c>
      <c r="E73" s="106"/>
      <c r="F73" s="106"/>
      <c r="G73" s="106"/>
      <c r="H73" s="106"/>
      <c r="I73" s="106"/>
      <c r="J73" s="107">
        <f>J274</f>
        <v>0</v>
      </c>
      <c r="L73" s="104"/>
    </row>
    <row r="74" spans="2:12" s="9" customFormat="1" ht="19.899999999999999" customHeight="1">
      <c r="B74" s="104"/>
      <c r="D74" s="105" t="s">
        <v>125</v>
      </c>
      <c r="E74" s="106"/>
      <c r="F74" s="106"/>
      <c r="G74" s="106"/>
      <c r="H74" s="106"/>
      <c r="I74" s="106"/>
      <c r="J74" s="107">
        <f>J279</f>
        <v>0</v>
      </c>
      <c r="L74" s="104"/>
    </row>
    <row r="75" spans="2:12" s="9" customFormat="1" ht="14.85" customHeight="1">
      <c r="B75" s="104"/>
      <c r="D75" s="105" t="s">
        <v>126</v>
      </c>
      <c r="E75" s="106"/>
      <c r="F75" s="106"/>
      <c r="G75" s="106"/>
      <c r="H75" s="106"/>
      <c r="I75" s="106"/>
      <c r="J75" s="107">
        <f>J280</f>
        <v>0</v>
      </c>
      <c r="L75" s="104"/>
    </row>
    <row r="76" spans="2:12" s="9" customFormat="1" ht="14.85" customHeight="1">
      <c r="B76" s="104"/>
      <c r="D76" s="105" t="s">
        <v>127</v>
      </c>
      <c r="E76" s="106"/>
      <c r="F76" s="106"/>
      <c r="G76" s="106"/>
      <c r="H76" s="106"/>
      <c r="I76" s="106"/>
      <c r="J76" s="107">
        <f>J295</f>
        <v>0</v>
      </c>
      <c r="L76" s="104"/>
    </row>
    <row r="77" spans="2:12" s="9" customFormat="1" ht="14.85" customHeight="1">
      <c r="B77" s="104"/>
      <c r="D77" s="105" t="s">
        <v>128</v>
      </c>
      <c r="E77" s="106"/>
      <c r="F77" s="106"/>
      <c r="G77" s="106"/>
      <c r="H77" s="106"/>
      <c r="I77" s="106"/>
      <c r="J77" s="107">
        <f>J303</f>
        <v>0</v>
      </c>
      <c r="L77" s="104"/>
    </row>
    <row r="78" spans="2:12" s="9" customFormat="1" ht="19.899999999999999" customHeight="1">
      <c r="B78" s="104"/>
      <c r="D78" s="105" t="s">
        <v>129</v>
      </c>
      <c r="E78" s="106"/>
      <c r="F78" s="106"/>
      <c r="G78" s="106"/>
      <c r="H78" s="106"/>
      <c r="I78" s="106"/>
      <c r="J78" s="107">
        <f>J416</f>
        <v>0</v>
      </c>
      <c r="L78" s="104"/>
    </row>
    <row r="79" spans="2:12" s="9" customFormat="1" ht="19.899999999999999" customHeight="1">
      <c r="B79" s="104"/>
      <c r="D79" s="105" t="s">
        <v>130</v>
      </c>
      <c r="E79" s="106"/>
      <c r="F79" s="106"/>
      <c r="G79" s="106"/>
      <c r="H79" s="106"/>
      <c r="I79" s="106"/>
      <c r="J79" s="107">
        <f>J434</f>
        <v>0</v>
      </c>
      <c r="L79" s="104"/>
    </row>
    <row r="80" spans="2:12" s="8" customFormat="1" ht="24.95" customHeight="1">
      <c r="B80" s="100"/>
      <c r="D80" s="101" t="s">
        <v>131</v>
      </c>
      <c r="E80" s="102"/>
      <c r="F80" s="102"/>
      <c r="G80" s="102"/>
      <c r="H80" s="102"/>
      <c r="I80" s="102"/>
      <c r="J80" s="103">
        <f>J437</f>
        <v>0</v>
      </c>
      <c r="L80" s="100"/>
    </row>
    <row r="81" spans="2:12" s="9" customFormat="1" ht="19.899999999999999" customHeight="1">
      <c r="B81" s="104"/>
      <c r="D81" s="105" t="s">
        <v>135</v>
      </c>
      <c r="E81" s="106"/>
      <c r="F81" s="106"/>
      <c r="G81" s="106"/>
      <c r="H81" s="106"/>
      <c r="I81" s="106"/>
      <c r="J81" s="107">
        <f>J438</f>
        <v>0</v>
      </c>
      <c r="L81" s="104"/>
    </row>
    <row r="82" spans="2:12" s="9" customFormat="1" ht="19.899999999999999" customHeight="1">
      <c r="B82" s="104"/>
      <c r="D82" s="105" t="s">
        <v>136</v>
      </c>
      <c r="E82" s="106"/>
      <c r="F82" s="106"/>
      <c r="G82" s="106"/>
      <c r="H82" s="106"/>
      <c r="I82" s="106"/>
      <c r="J82" s="107">
        <f>J491</f>
        <v>0</v>
      </c>
      <c r="L82" s="104"/>
    </row>
    <row r="83" spans="2:12" s="9" customFormat="1" ht="19.899999999999999" customHeight="1">
      <c r="B83" s="104"/>
      <c r="D83" s="105" t="s">
        <v>137</v>
      </c>
      <c r="E83" s="106"/>
      <c r="F83" s="106"/>
      <c r="G83" s="106"/>
      <c r="H83" s="106"/>
      <c r="I83" s="106"/>
      <c r="J83" s="107">
        <f>J517</f>
        <v>0</v>
      </c>
      <c r="L83" s="104"/>
    </row>
    <row r="84" spans="2:12" s="9" customFormat="1" ht="19.899999999999999" customHeight="1">
      <c r="B84" s="104"/>
      <c r="D84" s="105" t="s">
        <v>138</v>
      </c>
      <c r="E84" s="106"/>
      <c r="F84" s="106"/>
      <c r="G84" s="106"/>
      <c r="H84" s="106"/>
      <c r="I84" s="106"/>
      <c r="J84" s="107">
        <f>J541</f>
        <v>0</v>
      </c>
      <c r="L84" s="104"/>
    </row>
    <row r="85" spans="2:12" s="9" customFormat="1" ht="19.899999999999999" customHeight="1">
      <c r="B85" s="104"/>
      <c r="D85" s="105" t="s">
        <v>139</v>
      </c>
      <c r="E85" s="106"/>
      <c r="F85" s="106"/>
      <c r="G85" s="106"/>
      <c r="H85" s="106"/>
      <c r="I85" s="106"/>
      <c r="J85" s="107">
        <f>J560</f>
        <v>0</v>
      </c>
      <c r="L85" s="104"/>
    </row>
    <row r="86" spans="2:12" s="9" customFormat="1" ht="19.899999999999999" customHeight="1">
      <c r="B86" s="104"/>
      <c r="D86" s="105" t="s">
        <v>140</v>
      </c>
      <c r="E86" s="106"/>
      <c r="F86" s="106"/>
      <c r="G86" s="106"/>
      <c r="H86" s="106"/>
      <c r="I86" s="106"/>
      <c r="J86" s="107">
        <f>J613</f>
        <v>0</v>
      </c>
      <c r="L86" s="104"/>
    </row>
    <row r="87" spans="2:12" s="9" customFormat="1" ht="19.899999999999999" customHeight="1">
      <c r="B87" s="104"/>
      <c r="D87" s="105" t="s">
        <v>141</v>
      </c>
      <c r="E87" s="106"/>
      <c r="F87" s="106"/>
      <c r="G87" s="106"/>
      <c r="H87" s="106"/>
      <c r="I87" s="106"/>
      <c r="J87" s="107">
        <f>J624</f>
        <v>0</v>
      </c>
      <c r="L87" s="104"/>
    </row>
    <row r="88" spans="2:12" s="9" customFormat="1" ht="19.899999999999999" customHeight="1">
      <c r="B88" s="104"/>
      <c r="D88" s="105" t="s">
        <v>1239</v>
      </c>
      <c r="E88" s="106"/>
      <c r="F88" s="106"/>
      <c r="G88" s="106"/>
      <c r="H88" s="106"/>
      <c r="I88" s="106"/>
      <c r="J88" s="107">
        <f>J695</f>
        <v>0</v>
      </c>
      <c r="L88" s="104"/>
    </row>
    <row r="89" spans="2:12" s="9" customFormat="1" ht="19.899999999999999" customHeight="1">
      <c r="B89" s="104"/>
      <c r="D89" s="105" t="s">
        <v>142</v>
      </c>
      <c r="E89" s="106"/>
      <c r="F89" s="106"/>
      <c r="G89" s="106"/>
      <c r="H89" s="106"/>
      <c r="I89" s="106"/>
      <c r="J89" s="107">
        <f>J731</f>
        <v>0</v>
      </c>
      <c r="L89" s="104"/>
    </row>
    <row r="90" spans="2:12" s="9" customFormat="1" ht="19.899999999999999" customHeight="1">
      <c r="B90" s="104"/>
      <c r="D90" s="105" t="s">
        <v>143</v>
      </c>
      <c r="E90" s="106"/>
      <c r="F90" s="106"/>
      <c r="G90" s="106"/>
      <c r="H90" s="106"/>
      <c r="I90" s="106"/>
      <c r="J90" s="107">
        <f>J759</f>
        <v>0</v>
      </c>
      <c r="L90" s="104"/>
    </row>
    <row r="91" spans="2:12" s="9" customFormat="1" ht="19.899999999999999" customHeight="1">
      <c r="B91" s="104"/>
      <c r="D91" s="105" t="s">
        <v>1518</v>
      </c>
      <c r="E91" s="106"/>
      <c r="F91" s="106"/>
      <c r="G91" s="106"/>
      <c r="H91" s="106"/>
      <c r="I91" s="106"/>
      <c r="J91" s="107">
        <f>J826</f>
        <v>0</v>
      </c>
      <c r="L91" s="104"/>
    </row>
    <row r="92" spans="2:12" s="8" customFormat="1" ht="24.95" customHeight="1">
      <c r="B92" s="100"/>
      <c r="D92" s="101" t="s">
        <v>1519</v>
      </c>
      <c r="E92" s="102"/>
      <c r="F92" s="102"/>
      <c r="G92" s="102"/>
      <c r="H92" s="102"/>
      <c r="I92" s="102"/>
      <c r="J92" s="103">
        <f>J832</f>
        <v>0</v>
      </c>
      <c r="L92" s="100"/>
    </row>
    <row r="93" spans="2:12" s="1" customFormat="1" ht="21.75" customHeight="1">
      <c r="B93" s="33"/>
      <c r="L93" s="33"/>
    </row>
    <row r="94" spans="2:12" s="1" customFormat="1" ht="6.95" customHeight="1"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33"/>
    </row>
    <row r="98" spans="2:63" s="1" customFormat="1" ht="6.95" customHeight="1"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33"/>
    </row>
    <row r="99" spans="2:63" s="1" customFormat="1" ht="24.95" customHeight="1">
      <c r="B99" s="33"/>
      <c r="C99" s="22" t="s">
        <v>148</v>
      </c>
      <c r="L99" s="33"/>
    </row>
    <row r="100" spans="2:63" s="1" customFormat="1" ht="6.95" customHeight="1">
      <c r="B100" s="33"/>
      <c r="L100" s="33"/>
    </row>
    <row r="101" spans="2:63" s="1" customFormat="1" ht="12" customHeight="1">
      <c r="B101" s="33"/>
      <c r="C101" s="28" t="s">
        <v>16</v>
      </c>
      <c r="L101" s="33"/>
    </row>
    <row r="102" spans="2:63" s="1" customFormat="1" ht="16.5" customHeight="1">
      <c r="B102" s="33"/>
      <c r="E102" s="314" t="str">
        <f>E7</f>
        <v>MALŠOVICE 4 - STAVEBNÍ ÚPRAVY (REVIZE 1)</v>
      </c>
      <c r="F102" s="315"/>
      <c r="G102" s="315"/>
      <c r="H102" s="315"/>
      <c r="L102" s="33"/>
    </row>
    <row r="103" spans="2:63" s="1" customFormat="1" ht="12" customHeight="1">
      <c r="B103" s="33"/>
      <c r="C103" s="28" t="s">
        <v>100</v>
      </c>
      <c r="L103" s="33"/>
    </row>
    <row r="104" spans="2:63" s="1" customFormat="1" ht="16.5" customHeight="1">
      <c r="B104" s="33"/>
      <c r="E104" s="277" t="str">
        <f>E9</f>
        <v>03 - VNITŘNÍ STAVEBNÍ ÚPRAVY A TERASA -  RESTAURACE (REVIZE 1)</v>
      </c>
      <c r="F104" s="316"/>
      <c r="G104" s="316"/>
      <c r="H104" s="316"/>
      <c r="L104" s="33"/>
    </row>
    <row r="105" spans="2:63" s="1" customFormat="1" ht="6.95" customHeight="1">
      <c r="B105" s="33"/>
      <c r="L105" s="33"/>
    </row>
    <row r="106" spans="2:63" s="1" customFormat="1" ht="12" customHeight="1">
      <c r="B106" s="33"/>
      <c r="C106" s="28" t="s">
        <v>21</v>
      </c>
      <c r="F106" s="26" t="str">
        <f>F12</f>
        <v>MALŠOVICE st.p.č.116, p.p.č456/5</v>
      </c>
      <c r="I106" s="28" t="s">
        <v>23</v>
      </c>
      <c r="J106" s="50" t="str">
        <f>IF(J12="","",J12)</f>
        <v>25. 4. 2025</v>
      </c>
      <c r="L106" s="33"/>
    </row>
    <row r="107" spans="2:63" s="1" customFormat="1" ht="6.95" customHeight="1">
      <c r="B107" s="33"/>
      <c r="L107" s="33"/>
    </row>
    <row r="108" spans="2:63" s="1" customFormat="1" ht="15.2" customHeight="1">
      <c r="B108" s="33"/>
      <c r="C108" s="28" t="s">
        <v>25</v>
      </c>
      <c r="F108" s="26" t="str">
        <f>E15</f>
        <v>OBEC MALŠOVICE, Malšovice 6</v>
      </c>
      <c r="I108" s="28" t="s">
        <v>31</v>
      </c>
      <c r="J108" s="31" t="str">
        <f>E21</f>
        <v>Ing. Jiří Demuth Děčín</v>
      </c>
      <c r="L108" s="33"/>
    </row>
    <row r="109" spans="2:63" s="1" customFormat="1" ht="15.2" customHeight="1">
      <c r="B109" s="33"/>
      <c r="C109" s="28" t="s">
        <v>29</v>
      </c>
      <c r="F109" s="26" t="str">
        <f>IF(E18="","",E18)</f>
        <v>Vyplň údaj</v>
      </c>
      <c r="I109" s="28" t="s">
        <v>34</v>
      </c>
      <c r="J109" s="31" t="str">
        <f>E24</f>
        <v>Nina Blavková Děčín</v>
      </c>
      <c r="L109" s="33"/>
    </row>
    <row r="110" spans="2:63" s="1" customFormat="1" ht="10.35" customHeight="1">
      <c r="B110" s="33"/>
      <c r="L110" s="33"/>
    </row>
    <row r="111" spans="2:63" s="10" customFormat="1" ht="29.25" customHeight="1">
      <c r="B111" s="108"/>
      <c r="C111" s="109" t="s">
        <v>149</v>
      </c>
      <c r="D111" s="110" t="s">
        <v>57</v>
      </c>
      <c r="E111" s="110" t="s">
        <v>53</v>
      </c>
      <c r="F111" s="110" t="s">
        <v>54</v>
      </c>
      <c r="G111" s="110" t="s">
        <v>150</v>
      </c>
      <c r="H111" s="110" t="s">
        <v>151</v>
      </c>
      <c r="I111" s="110" t="s">
        <v>152</v>
      </c>
      <c r="J111" s="110" t="s">
        <v>104</v>
      </c>
      <c r="K111" s="111" t="s">
        <v>153</v>
      </c>
      <c r="L111" s="108"/>
      <c r="M111" s="57" t="s">
        <v>19</v>
      </c>
      <c r="N111" s="58" t="s">
        <v>42</v>
      </c>
      <c r="O111" s="58" t="s">
        <v>154</v>
      </c>
      <c r="P111" s="58" t="s">
        <v>155</v>
      </c>
      <c r="Q111" s="58" t="s">
        <v>156</v>
      </c>
      <c r="R111" s="58" t="s">
        <v>157</v>
      </c>
      <c r="S111" s="58" t="s">
        <v>158</v>
      </c>
      <c r="T111" s="58" t="s">
        <v>159</v>
      </c>
      <c r="U111" s="59" t="s">
        <v>160</v>
      </c>
    </row>
    <row r="112" spans="2:63" s="1" customFormat="1" ht="22.9" customHeight="1">
      <c r="B112" s="33"/>
      <c r="C112" s="62" t="s">
        <v>161</v>
      </c>
      <c r="J112" s="112">
        <f>BK112</f>
        <v>0</v>
      </c>
      <c r="L112" s="33"/>
      <c r="M112" s="60"/>
      <c r="N112" s="51"/>
      <c r="O112" s="51"/>
      <c r="P112" s="113">
        <f>P113+P437+P832</f>
        <v>0</v>
      </c>
      <c r="Q112" s="51"/>
      <c r="R112" s="113">
        <f>R113+R437+R832</f>
        <v>11.447613409999999</v>
      </c>
      <c r="S112" s="51"/>
      <c r="T112" s="113">
        <f>T113+T437+T832</f>
        <v>8.0858952899999998</v>
      </c>
      <c r="U112" s="52"/>
      <c r="AT112" s="18" t="s">
        <v>71</v>
      </c>
      <c r="AU112" s="18" t="s">
        <v>105</v>
      </c>
      <c r="BK112" s="114">
        <f>BK113+BK437+BK832</f>
        <v>0</v>
      </c>
    </row>
    <row r="113" spans="2:65" s="11" customFormat="1" ht="25.9" customHeight="1">
      <c r="B113" s="115"/>
      <c r="D113" s="116" t="s">
        <v>71</v>
      </c>
      <c r="E113" s="117" t="s">
        <v>162</v>
      </c>
      <c r="F113" s="117" t="s">
        <v>163</v>
      </c>
      <c r="I113" s="118"/>
      <c r="J113" s="119">
        <f>BK113</f>
        <v>0</v>
      </c>
      <c r="L113" s="115"/>
      <c r="M113" s="120"/>
      <c r="P113" s="121">
        <f>P114+P131+P138+P164+P225+P279+P416+P434</f>
        <v>0</v>
      </c>
      <c r="R113" s="121">
        <f>R114+R131+R138+R164+R225+R279+R416+R434</f>
        <v>7.4700796399999998</v>
      </c>
      <c r="T113" s="121">
        <f>T114+T131+T138+T164+T225+T279+T416+T434</f>
        <v>8.0839487499999994</v>
      </c>
      <c r="U113" s="122"/>
      <c r="AR113" s="116" t="s">
        <v>80</v>
      </c>
      <c r="AT113" s="123" t="s">
        <v>71</v>
      </c>
      <c r="AU113" s="123" t="s">
        <v>72</v>
      </c>
      <c r="AY113" s="116" t="s">
        <v>164</v>
      </c>
      <c r="BK113" s="124">
        <f>BK114+BK131+BK138+BK164+BK225+BK279+BK416+BK434</f>
        <v>0</v>
      </c>
    </row>
    <row r="114" spans="2:65" s="11" customFormat="1" ht="22.9" customHeight="1">
      <c r="B114" s="115"/>
      <c r="D114" s="116" t="s">
        <v>71</v>
      </c>
      <c r="E114" s="125" t="s">
        <v>80</v>
      </c>
      <c r="F114" s="125" t="s">
        <v>165</v>
      </c>
      <c r="I114" s="118"/>
      <c r="J114" s="126">
        <f>BK114</f>
        <v>0</v>
      </c>
      <c r="L114" s="115"/>
      <c r="M114" s="120"/>
      <c r="P114" s="121">
        <f>P115+P122</f>
        <v>0</v>
      </c>
      <c r="R114" s="121">
        <f>R115+R122</f>
        <v>0</v>
      </c>
      <c r="T114" s="121">
        <f>T115+T122</f>
        <v>0</v>
      </c>
      <c r="U114" s="122"/>
      <c r="AR114" s="116" t="s">
        <v>80</v>
      </c>
      <c r="AT114" s="123" t="s">
        <v>71</v>
      </c>
      <c r="AU114" s="123" t="s">
        <v>80</v>
      </c>
      <c r="AY114" s="116" t="s">
        <v>164</v>
      </c>
      <c r="BK114" s="124">
        <f>BK115+BK122</f>
        <v>0</v>
      </c>
    </row>
    <row r="115" spans="2:65" s="11" customFormat="1" ht="20.85" customHeight="1">
      <c r="B115" s="115"/>
      <c r="D115" s="116" t="s">
        <v>71</v>
      </c>
      <c r="E115" s="125" t="s">
        <v>179</v>
      </c>
      <c r="F115" s="125" t="s">
        <v>180</v>
      </c>
      <c r="I115" s="118"/>
      <c r="J115" s="126">
        <f>BK115</f>
        <v>0</v>
      </c>
      <c r="L115" s="115"/>
      <c r="M115" s="120"/>
      <c r="P115" s="121">
        <f>SUM(P116:P121)</f>
        <v>0</v>
      </c>
      <c r="R115" s="121">
        <f>SUM(R116:R121)</f>
        <v>0</v>
      </c>
      <c r="T115" s="121">
        <f>SUM(T116:T121)</f>
        <v>0</v>
      </c>
      <c r="U115" s="122"/>
      <c r="AR115" s="116" t="s">
        <v>80</v>
      </c>
      <c r="AT115" s="123" t="s">
        <v>71</v>
      </c>
      <c r="AU115" s="123" t="s">
        <v>82</v>
      </c>
      <c r="AY115" s="116" t="s">
        <v>164</v>
      </c>
      <c r="BK115" s="124">
        <f>SUM(BK116:BK121)</f>
        <v>0</v>
      </c>
    </row>
    <row r="116" spans="2:65" s="1" customFormat="1" ht="24.2" customHeight="1">
      <c r="B116" s="33"/>
      <c r="C116" s="127" t="s">
        <v>80</v>
      </c>
      <c r="D116" s="127" t="s">
        <v>167</v>
      </c>
      <c r="E116" s="128" t="s">
        <v>1520</v>
      </c>
      <c r="F116" s="129" t="s">
        <v>1521</v>
      </c>
      <c r="G116" s="130" t="s">
        <v>183</v>
      </c>
      <c r="H116" s="131">
        <v>0.72</v>
      </c>
      <c r="I116" s="132"/>
      <c r="J116" s="133">
        <f>ROUND(I116*H116,1)</f>
        <v>0</v>
      </c>
      <c r="K116" s="129" t="s">
        <v>171</v>
      </c>
      <c r="L116" s="33"/>
      <c r="M116" s="134" t="s">
        <v>19</v>
      </c>
      <c r="N116" s="135" t="s">
        <v>43</v>
      </c>
      <c r="P116" s="136">
        <f>O116*H116</f>
        <v>0</v>
      </c>
      <c r="Q116" s="136">
        <v>0</v>
      </c>
      <c r="R116" s="136">
        <f>Q116*H116</f>
        <v>0</v>
      </c>
      <c r="S116" s="136">
        <v>0</v>
      </c>
      <c r="T116" s="136">
        <f>S116*H116</f>
        <v>0</v>
      </c>
      <c r="U116" s="137" t="s">
        <v>19</v>
      </c>
      <c r="AR116" s="138" t="s">
        <v>172</v>
      </c>
      <c r="AT116" s="138" t="s">
        <v>167</v>
      </c>
      <c r="AU116" s="138" t="s">
        <v>173</v>
      </c>
      <c r="AY116" s="18" t="s">
        <v>164</v>
      </c>
      <c r="BE116" s="139">
        <f>IF(N116="základní",J116,0)</f>
        <v>0</v>
      </c>
      <c r="BF116" s="139">
        <f>IF(N116="snížená",J116,0)</f>
        <v>0</v>
      </c>
      <c r="BG116" s="139">
        <f>IF(N116="zákl. přenesená",J116,0)</f>
        <v>0</v>
      </c>
      <c r="BH116" s="139">
        <f>IF(N116="sníž. přenesená",J116,0)</f>
        <v>0</v>
      </c>
      <c r="BI116" s="139">
        <f>IF(N116="nulová",J116,0)</f>
        <v>0</v>
      </c>
      <c r="BJ116" s="18" t="s">
        <v>80</v>
      </c>
      <c r="BK116" s="139">
        <f>ROUND(I116*H116,1)</f>
        <v>0</v>
      </c>
      <c r="BL116" s="18" t="s">
        <v>172</v>
      </c>
      <c r="BM116" s="138" t="s">
        <v>184</v>
      </c>
    </row>
    <row r="117" spans="2:65" s="1" customFormat="1" ht="11.25">
      <c r="B117" s="33"/>
      <c r="D117" s="140" t="s">
        <v>175</v>
      </c>
      <c r="F117" s="141" t="s">
        <v>1522</v>
      </c>
      <c r="I117" s="142"/>
      <c r="L117" s="33"/>
      <c r="M117" s="143"/>
      <c r="U117" s="54"/>
      <c r="AT117" s="18" t="s">
        <v>175</v>
      </c>
      <c r="AU117" s="18" t="s">
        <v>173</v>
      </c>
    </row>
    <row r="118" spans="2:65" s="12" customFormat="1" ht="11.25">
      <c r="B118" s="144"/>
      <c r="D118" s="145" t="s">
        <v>177</v>
      </c>
      <c r="E118" s="146" t="s">
        <v>19</v>
      </c>
      <c r="F118" s="147" t="s">
        <v>1523</v>
      </c>
      <c r="H118" s="148">
        <v>0.72</v>
      </c>
      <c r="I118" s="149"/>
      <c r="L118" s="144"/>
      <c r="M118" s="150"/>
      <c r="U118" s="151"/>
      <c r="AT118" s="146" t="s">
        <v>177</v>
      </c>
      <c r="AU118" s="146" t="s">
        <v>173</v>
      </c>
      <c r="AV118" s="12" t="s">
        <v>82</v>
      </c>
      <c r="AW118" s="12" t="s">
        <v>33</v>
      </c>
      <c r="AX118" s="12" t="s">
        <v>80</v>
      </c>
      <c r="AY118" s="146" t="s">
        <v>164</v>
      </c>
    </row>
    <row r="119" spans="2:65" s="1" customFormat="1" ht="24.2" customHeight="1">
      <c r="B119" s="33"/>
      <c r="C119" s="127" t="s">
        <v>82</v>
      </c>
      <c r="D119" s="127" t="s">
        <v>167</v>
      </c>
      <c r="E119" s="128" t="s">
        <v>1524</v>
      </c>
      <c r="F119" s="129" t="s">
        <v>1525</v>
      </c>
      <c r="G119" s="130" t="s">
        <v>183</v>
      </c>
      <c r="H119" s="131">
        <v>0.48299999999999998</v>
      </c>
      <c r="I119" s="132"/>
      <c r="J119" s="133">
        <f>ROUND(I119*H119,1)</f>
        <v>0</v>
      </c>
      <c r="K119" s="129" t="s">
        <v>171</v>
      </c>
      <c r="L119" s="33"/>
      <c r="M119" s="134" t="s">
        <v>19</v>
      </c>
      <c r="N119" s="135" t="s">
        <v>43</v>
      </c>
      <c r="P119" s="136">
        <f>O119*H119</f>
        <v>0</v>
      </c>
      <c r="Q119" s="136">
        <v>0</v>
      </c>
      <c r="R119" s="136">
        <f>Q119*H119</f>
        <v>0</v>
      </c>
      <c r="S119" s="136">
        <v>0</v>
      </c>
      <c r="T119" s="136">
        <f>S119*H119</f>
        <v>0</v>
      </c>
      <c r="U119" s="137" t="s">
        <v>19</v>
      </c>
      <c r="AR119" s="138" t="s">
        <v>172</v>
      </c>
      <c r="AT119" s="138" t="s">
        <v>167</v>
      </c>
      <c r="AU119" s="138" t="s">
        <v>173</v>
      </c>
      <c r="AY119" s="18" t="s">
        <v>164</v>
      </c>
      <c r="BE119" s="139">
        <f>IF(N119="základní",J119,0)</f>
        <v>0</v>
      </c>
      <c r="BF119" s="139">
        <f>IF(N119="snížená",J119,0)</f>
        <v>0</v>
      </c>
      <c r="BG119" s="139">
        <f>IF(N119="zákl. přenesená",J119,0)</f>
        <v>0</v>
      </c>
      <c r="BH119" s="139">
        <f>IF(N119="sníž. přenesená",J119,0)</f>
        <v>0</v>
      </c>
      <c r="BI119" s="139">
        <f>IF(N119="nulová",J119,0)</f>
        <v>0</v>
      </c>
      <c r="BJ119" s="18" t="s">
        <v>80</v>
      </c>
      <c r="BK119" s="139">
        <f>ROUND(I119*H119,1)</f>
        <v>0</v>
      </c>
      <c r="BL119" s="18" t="s">
        <v>172</v>
      </c>
      <c r="BM119" s="138" t="s">
        <v>1526</v>
      </c>
    </row>
    <row r="120" spans="2:65" s="1" customFormat="1" ht="11.25">
      <c r="B120" s="33"/>
      <c r="D120" s="140" t="s">
        <v>175</v>
      </c>
      <c r="F120" s="141" t="s">
        <v>1527</v>
      </c>
      <c r="I120" s="142"/>
      <c r="L120" s="33"/>
      <c r="M120" s="143"/>
      <c r="U120" s="54"/>
      <c r="AT120" s="18" t="s">
        <v>175</v>
      </c>
      <c r="AU120" s="18" t="s">
        <v>173</v>
      </c>
    </row>
    <row r="121" spans="2:65" s="12" customFormat="1" ht="11.25">
      <c r="B121" s="144"/>
      <c r="D121" s="145" t="s">
        <v>177</v>
      </c>
      <c r="E121" s="146" t="s">
        <v>19</v>
      </c>
      <c r="F121" s="147" t="s">
        <v>1528</v>
      </c>
      <c r="H121" s="148">
        <v>0.48299999999999998</v>
      </c>
      <c r="I121" s="149"/>
      <c r="L121" s="144"/>
      <c r="M121" s="150"/>
      <c r="U121" s="151"/>
      <c r="AT121" s="146" t="s">
        <v>177</v>
      </c>
      <c r="AU121" s="146" t="s">
        <v>173</v>
      </c>
      <c r="AV121" s="12" t="s">
        <v>82</v>
      </c>
      <c r="AW121" s="12" t="s">
        <v>33</v>
      </c>
      <c r="AX121" s="12" t="s">
        <v>80</v>
      </c>
      <c r="AY121" s="146" t="s">
        <v>164</v>
      </c>
    </row>
    <row r="122" spans="2:65" s="11" customFormat="1" ht="20.85" customHeight="1">
      <c r="B122" s="115"/>
      <c r="D122" s="116" t="s">
        <v>71</v>
      </c>
      <c r="E122" s="125" t="s">
        <v>187</v>
      </c>
      <c r="F122" s="125" t="s">
        <v>188</v>
      </c>
      <c r="I122" s="118"/>
      <c r="J122" s="126">
        <f>BK122</f>
        <v>0</v>
      </c>
      <c r="L122" s="115"/>
      <c r="M122" s="120"/>
      <c r="P122" s="121">
        <f>SUM(P123:P130)</f>
        <v>0</v>
      </c>
      <c r="R122" s="121">
        <f>SUM(R123:R130)</f>
        <v>0</v>
      </c>
      <c r="T122" s="121">
        <f>SUM(T123:T130)</f>
        <v>0</v>
      </c>
      <c r="U122" s="122"/>
      <c r="AR122" s="116" t="s">
        <v>80</v>
      </c>
      <c r="AT122" s="123" t="s">
        <v>71</v>
      </c>
      <c r="AU122" s="123" t="s">
        <v>82</v>
      </c>
      <c r="AY122" s="116" t="s">
        <v>164</v>
      </c>
      <c r="BK122" s="124">
        <f>SUM(BK123:BK130)</f>
        <v>0</v>
      </c>
    </row>
    <row r="123" spans="2:65" s="1" customFormat="1" ht="37.9" customHeight="1">
      <c r="B123" s="33"/>
      <c r="C123" s="127" t="s">
        <v>173</v>
      </c>
      <c r="D123" s="127" t="s">
        <v>167</v>
      </c>
      <c r="E123" s="128" t="s">
        <v>189</v>
      </c>
      <c r="F123" s="129" t="s">
        <v>190</v>
      </c>
      <c r="G123" s="130" t="s">
        <v>183</v>
      </c>
      <c r="H123" s="131">
        <v>1.2030000000000001</v>
      </c>
      <c r="I123" s="132"/>
      <c r="J123" s="133">
        <f>ROUND(I123*H123,1)</f>
        <v>0</v>
      </c>
      <c r="K123" s="129" t="s">
        <v>171</v>
      </c>
      <c r="L123" s="33"/>
      <c r="M123" s="134" t="s">
        <v>19</v>
      </c>
      <c r="N123" s="135" t="s">
        <v>43</v>
      </c>
      <c r="P123" s="136">
        <f>O123*H123</f>
        <v>0</v>
      </c>
      <c r="Q123" s="136">
        <v>0</v>
      </c>
      <c r="R123" s="136">
        <f>Q123*H123</f>
        <v>0</v>
      </c>
      <c r="S123" s="136">
        <v>0</v>
      </c>
      <c r="T123" s="136">
        <f>S123*H123</f>
        <v>0</v>
      </c>
      <c r="U123" s="137" t="s">
        <v>19</v>
      </c>
      <c r="AR123" s="138" t="s">
        <v>172</v>
      </c>
      <c r="AT123" s="138" t="s">
        <v>167</v>
      </c>
      <c r="AU123" s="138" t="s">
        <v>173</v>
      </c>
      <c r="AY123" s="18" t="s">
        <v>164</v>
      </c>
      <c r="BE123" s="139">
        <f>IF(N123="základní",J123,0)</f>
        <v>0</v>
      </c>
      <c r="BF123" s="139">
        <f>IF(N123="snížená",J123,0)</f>
        <v>0</v>
      </c>
      <c r="BG123" s="139">
        <f>IF(N123="zákl. přenesená",J123,0)</f>
        <v>0</v>
      </c>
      <c r="BH123" s="139">
        <f>IF(N123="sníž. přenesená",J123,0)</f>
        <v>0</v>
      </c>
      <c r="BI123" s="139">
        <f>IF(N123="nulová",J123,0)</f>
        <v>0</v>
      </c>
      <c r="BJ123" s="18" t="s">
        <v>80</v>
      </c>
      <c r="BK123" s="139">
        <f>ROUND(I123*H123,1)</f>
        <v>0</v>
      </c>
      <c r="BL123" s="18" t="s">
        <v>172</v>
      </c>
      <c r="BM123" s="138" t="s">
        <v>191</v>
      </c>
    </row>
    <row r="124" spans="2:65" s="1" customFormat="1" ht="11.25">
      <c r="B124" s="33"/>
      <c r="D124" s="140" t="s">
        <v>175</v>
      </c>
      <c r="F124" s="141" t="s">
        <v>192</v>
      </c>
      <c r="I124" s="142"/>
      <c r="L124" s="33"/>
      <c r="M124" s="143"/>
      <c r="U124" s="54"/>
      <c r="AT124" s="18" t="s">
        <v>175</v>
      </c>
      <c r="AU124" s="18" t="s">
        <v>173</v>
      </c>
    </row>
    <row r="125" spans="2:65" s="12" customFormat="1" ht="11.25">
      <c r="B125" s="144"/>
      <c r="D125" s="145" t="s">
        <v>177</v>
      </c>
      <c r="E125" s="146" t="s">
        <v>19</v>
      </c>
      <c r="F125" s="147" t="s">
        <v>1529</v>
      </c>
      <c r="H125" s="148">
        <v>1.2030000000000001</v>
      </c>
      <c r="I125" s="149"/>
      <c r="L125" s="144"/>
      <c r="M125" s="150"/>
      <c r="U125" s="151"/>
      <c r="AT125" s="146" t="s">
        <v>177</v>
      </c>
      <c r="AU125" s="146" t="s">
        <v>173</v>
      </c>
      <c r="AV125" s="12" t="s">
        <v>82</v>
      </c>
      <c r="AW125" s="12" t="s">
        <v>33</v>
      </c>
      <c r="AX125" s="12" t="s">
        <v>80</v>
      </c>
      <c r="AY125" s="146" t="s">
        <v>164</v>
      </c>
    </row>
    <row r="126" spans="2:65" s="1" customFormat="1" ht="24.2" customHeight="1">
      <c r="B126" s="33"/>
      <c r="C126" s="127" t="s">
        <v>172</v>
      </c>
      <c r="D126" s="127" t="s">
        <v>167</v>
      </c>
      <c r="E126" s="128" t="s">
        <v>1530</v>
      </c>
      <c r="F126" s="129" t="s">
        <v>1531</v>
      </c>
      <c r="G126" s="130" t="s">
        <v>183</v>
      </c>
      <c r="H126" s="131">
        <v>1.2030000000000001</v>
      </c>
      <c r="I126" s="132"/>
      <c r="J126" s="133">
        <f>ROUND(I126*H126,1)</f>
        <v>0</v>
      </c>
      <c r="K126" s="129" t="s">
        <v>171</v>
      </c>
      <c r="L126" s="33"/>
      <c r="M126" s="134" t="s">
        <v>19</v>
      </c>
      <c r="N126" s="135" t="s">
        <v>43</v>
      </c>
      <c r="P126" s="136">
        <f>O126*H126</f>
        <v>0</v>
      </c>
      <c r="Q126" s="136">
        <v>0</v>
      </c>
      <c r="R126" s="136">
        <f>Q126*H126</f>
        <v>0</v>
      </c>
      <c r="S126" s="136">
        <v>0</v>
      </c>
      <c r="T126" s="136">
        <f>S126*H126</f>
        <v>0</v>
      </c>
      <c r="U126" s="137" t="s">
        <v>19</v>
      </c>
      <c r="AR126" s="138" t="s">
        <v>172</v>
      </c>
      <c r="AT126" s="138" t="s">
        <v>167</v>
      </c>
      <c r="AU126" s="138" t="s">
        <v>173</v>
      </c>
      <c r="AY126" s="18" t="s">
        <v>164</v>
      </c>
      <c r="BE126" s="139">
        <f>IF(N126="základní",J126,0)</f>
        <v>0</v>
      </c>
      <c r="BF126" s="139">
        <f>IF(N126="snížená",J126,0)</f>
        <v>0</v>
      </c>
      <c r="BG126" s="139">
        <f>IF(N126="zákl. přenesená",J126,0)</f>
        <v>0</v>
      </c>
      <c r="BH126" s="139">
        <f>IF(N126="sníž. přenesená",J126,0)</f>
        <v>0</v>
      </c>
      <c r="BI126" s="139">
        <f>IF(N126="nulová",J126,0)</f>
        <v>0</v>
      </c>
      <c r="BJ126" s="18" t="s">
        <v>80</v>
      </c>
      <c r="BK126" s="139">
        <f>ROUND(I126*H126,1)</f>
        <v>0</v>
      </c>
      <c r="BL126" s="18" t="s">
        <v>172</v>
      </c>
      <c r="BM126" s="138" t="s">
        <v>195</v>
      </c>
    </row>
    <row r="127" spans="2:65" s="1" customFormat="1" ht="11.25">
      <c r="B127" s="33"/>
      <c r="D127" s="140" t="s">
        <v>175</v>
      </c>
      <c r="F127" s="141" t="s">
        <v>1532</v>
      </c>
      <c r="I127" s="142"/>
      <c r="L127" s="33"/>
      <c r="M127" s="143"/>
      <c r="U127" s="54"/>
      <c r="AT127" s="18" t="s">
        <v>175</v>
      </c>
      <c r="AU127" s="18" t="s">
        <v>173</v>
      </c>
    </row>
    <row r="128" spans="2:65" s="1" customFormat="1" ht="24.2" customHeight="1">
      <c r="B128" s="33"/>
      <c r="C128" s="127" t="s">
        <v>197</v>
      </c>
      <c r="D128" s="127" t="s">
        <v>167</v>
      </c>
      <c r="E128" s="128" t="s">
        <v>198</v>
      </c>
      <c r="F128" s="129" t="s">
        <v>199</v>
      </c>
      <c r="G128" s="130" t="s">
        <v>200</v>
      </c>
      <c r="H128" s="131">
        <v>2.0449999999999999</v>
      </c>
      <c r="I128" s="132"/>
      <c r="J128" s="133">
        <f>ROUND(I128*H128,1)</f>
        <v>0</v>
      </c>
      <c r="K128" s="129" t="s">
        <v>171</v>
      </c>
      <c r="L128" s="33"/>
      <c r="M128" s="134" t="s">
        <v>19</v>
      </c>
      <c r="N128" s="135" t="s">
        <v>43</v>
      </c>
      <c r="P128" s="136">
        <f>O128*H128</f>
        <v>0</v>
      </c>
      <c r="Q128" s="136">
        <v>0</v>
      </c>
      <c r="R128" s="136">
        <f>Q128*H128</f>
        <v>0</v>
      </c>
      <c r="S128" s="136">
        <v>0</v>
      </c>
      <c r="T128" s="136">
        <f>S128*H128</f>
        <v>0</v>
      </c>
      <c r="U128" s="137" t="s">
        <v>19</v>
      </c>
      <c r="AR128" s="138" t="s">
        <v>172</v>
      </c>
      <c r="AT128" s="138" t="s">
        <v>167</v>
      </c>
      <c r="AU128" s="138" t="s">
        <v>173</v>
      </c>
      <c r="AY128" s="18" t="s">
        <v>164</v>
      </c>
      <c r="BE128" s="139">
        <f>IF(N128="základní",J128,0)</f>
        <v>0</v>
      </c>
      <c r="BF128" s="139">
        <f>IF(N128="snížená",J128,0)</f>
        <v>0</v>
      </c>
      <c r="BG128" s="139">
        <f>IF(N128="zákl. přenesená",J128,0)</f>
        <v>0</v>
      </c>
      <c r="BH128" s="139">
        <f>IF(N128="sníž. přenesená",J128,0)</f>
        <v>0</v>
      </c>
      <c r="BI128" s="139">
        <f>IF(N128="nulová",J128,0)</f>
        <v>0</v>
      </c>
      <c r="BJ128" s="18" t="s">
        <v>80</v>
      </c>
      <c r="BK128" s="139">
        <f>ROUND(I128*H128,1)</f>
        <v>0</v>
      </c>
      <c r="BL128" s="18" t="s">
        <v>172</v>
      </c>
      <c r="BM128" s="138" t="s">
        <v>201</v>
      </c>
    </row>
    <row r="129" spans="2:65" s="1" customFormat="1" ht="11.25">
      <c r="B129" s="33"/>
      <c r="D129" s="140" t="s">
        <v>175</v>
      </c>
      <c r="F129" s="141" t="s">
        <v>202</v>
      </c>
      <c r="I129" s="142"/>
      <c r="L129" s="33"/>
      <c r="M129" s="143"/>
      <c r="U129" s="54"/>
      <c r="AT129" s="18" t="s">
        <v>175</v>
      </c>
      <c r="AU129" s="18" t="s">
        <v>173</v>
      </c>
    </row>
    <row r="130" spans="2:65" s="12" customFormat="1" ht="11.25">
      <c r="B130" s="144"/>
      <c r="D130" s="145" t="s">
        <v>177</v>
      </c>
      <c r="E130" s="146" t="s">
        <v>19</v>
      </c>
      <c r="F130" s="147" t="s">
        <v>1533</v>
      </c>
      <c r="H130" s="148">
        <v>2.0449999999999999</v>
      </c>
      <c r="I130" s="149"/>
      <c r="L130" s="144"/>
      <c r="M130" s="150"/>
      <c r="U130" s="151"/>
      <c r="AT130" s="146" t="s">
        <v>177</v>
      </c>
      <c r="AU130" s="146" t="s">
        <v>173</v>
      </c>
      <c r="AV130" s="12" t="s">
        <v>82</v>
      </c>
      <c r="AW130" s="12" t="s">
        <v>33</v>
      </c>
      <c r="AX130" s="12" t="s">
        <v>80</v>
      </c>
      <c r="AY130" s="146" t="s">
        <v>164</v>
      </c>
    </row>
    <row r="131" spans="2:65" s="11" customFormat="1" ht="22.9" customHeight="1">
      <c r="B131" s="115"/>
      <c r="D131" s="116" t="s">
        <v>71</v>
      </c>
      <c r="E131" s="125" t="s">
        <v>232</v>
      </c>
      <c r="F131" s="125" t="s">
        <v>233</v>
      </c>
      <c r="I131" s="118"/>
      <c r="J131" s="126">
        <f>BK131</f>
        <v>0</v>
      </c>
      <c r="L131" s="115"/>
      <c r="M131" s="120"/>
      <c r="P131" s="121">
        <f>SUM(P132:P137)</f>
        <v>0</v>
      </c>
      <c r="R131" s="121">
        <f>SUM(R132:R137)</f>
        <v>1.7184398999999999</v>
      </c>
      <c r="T131" s="121">
        <f>SUM(T132:T137)</f>
        <v>0</v>
      </c>
      <c r="U131" s="122"/>
      <c r="AR131" s="116" t="s">
        <v>80</v>
      </c>
      <c r="AT131" s="123" t="s">
        <v>71</v>
      </c>
      <c r="AU131" s="123" t="s">
        <v>80</v>
      </c>
      <c r="AY131" s="116" t="s">
        <v>164</v>
      </c>
      <c r="BK131" s="124">
        <f>SUM(BK132:BK137)</f>
        <v>0</v>
      </c>
    </row>
    <row r="132" spans="2:65" s="1" customFormat="1" ht="16.5" customHeight="1">
      <c r="B132" s="33"/>
      <c r="C132" s="127" t="s">
        <v>206</v>
      </c>
      <c r="D132" s="127" t="s">
        <v>167</v>
      </c>
      <c r="E132" s="128" t="s">
        <v>1534</v>
      </c>
      <c r="F132" s="129" t="s">
        <v>1535</v>
      </c>
      <c r="G132" s="130" t="s">
        <v>183</v>
      </c>
      <c r="H132" s="131">
        <v>0.745</v>
      </c>
      <c r="I132" s="132"/>
      <c r="J132" s="133">
        <f>ROUND(I132*H132,1)</f>
        <v>0</v>
      </c>
      <c r="K132" s="129" t="s">
        <v>171</v>
      </c>
      <c r="L132" s="33"/>
      <c r="M132" s="134" t="s">
        <v>19</v>
      </c>
      <c r="N132" s="135" t="s">
        <v>43</v>
      </c>
      <c r="P132" s="136">
        <f>O132*H132</f>
        <v>0</v>
      </c>
      <c r="Q132" s="136">
        <v>2.3010199999999998</v>
      </c>
      <c r="R132" s="136">
        <f>Q132*H132</f>
        <v>1.7142598999999998</v>
      </c>
      <c r="S132" s="136">
        <v>0</v>
      </c>
      <c r="T132" s="136">
        <f>S132*H132</f>
        <v>0</v>
      </c>
      <c r="U132" s="137" t="s">
        <v>19</v>
      </c>
      <c r="AR132" s="138" t="s">
        <v>172</v>
      </c>
      <c r="AT132" s="138" t="s">
        <v>167</v>
      </c>
      <c r="AU132" s="138" t="s">
        <v>82</v>
      </c>
      <c r="AY132" s="18" t="s">
        <v>164</v>
      </c>
      <c r="BE132" s="139">
        <f>IF(N132="základní",J132,0)</f>
        <v>0</v>
      </c>
      <c r="BF132" s="139">
        <f>IF(N132="snížená",J132,0)</f>
        <v>0</v>
      </c>
      <c r="BG132" s="139">
        <f>IF(N132="zákl. přenesená",J132,0)</f>
        <v>0</v>
      </c>
      <c r="BH132" s="139">
        <f>IF(N132="sníž. přenesená",J132,0)</f>
        <v>0</v>
      </c>
      <c r="BI132" s="139">
        <f>IF(N132="nulová",J132,0)</f>
        <v>0</v>
      </c>
      <c r="BJ132" s="18" t="s">
        <v>80</v>
      </c>
      <c r="BK132" s="139">
        <f>ROUND(I132*H132,1)</f>
        <v>0</v>
      </c>
      <c r="BL132" s="18" t="s">
        <v>172</v>
      </c>
      <c r="BM132" s="138" t="s">
        <v>237</v>
      </c>
    </row>
    <row r="133" spans="2:65" s="1" customFormat="1" ht="11.25">
      <c r="B133" s="33"/>
      <c r="D133" s="140" t="s">
        <v>175</v>
      </c>
      <c r="F133" s="141" t="s">
        <v>1536</v>
      </c>
      <c r="I133" s="142"/>
      <c r="L133" s="33"/>
      <c r="M133" s="143"/>
      <c r="U133" s="54"/>
      <c r="AT133" s="18" t="s">
        <v>175</v>
      </c>
      <c r="AU133" s="18" t="s">
        <v>82</v>
      </c>
    </row>
    <row r="134" spans="2:65" s="12" customFormat="1" ht="11.25">
      <c r="B134" s="144"/>
      <c r="D134" s="145" t="s">
        <v>177</v>
      </c>
      <c r="E134" s="146" t="s">
        <v>19</v>
      </c>
      <c r="F134" s="147" t="s">
        <v>1537</v>
      </c>
      <c r="H134" s="148">
        <v>0.745</v>
      </c>
      <c r="I134" s="149"/>
      <c r="L134" s="144"/>
      <c r="M134" s="150"/>
      <c r="U134" s="151"/>
      <c r="AT134" s="146" t="s">
        <v>177</v>
      </c>
      <c r="AU134" s="146" t="s">
        <v>82</v>
      </c>
      <c r="AV134" s="12" t="s">
        <v>82</v>
      </c>
      <c r="AW134" s="12" t="s">
        <v>33</v>
      </c>
      <c r="AX134" s="12" t="s">
        <v>80</v>
      </c>
      <c r="AY134" s="146" t="s">
        <v>164</v>
      </c>
    </row>
    <row r="135" spans="2:65" s="1" customFormat="1" ht="24.2" customHeight="1">
      <c r="B135" s="33"/>
      <c r="C135" s="127" t="s">
        <v>211</v>
      </c>
      <c r="D135" s="127" t="s">
        <v>167</v>
      </c>
      <c r="E135" s="128" t="s">
        <v>1538</v>
      </c>
      <c r="F135" s="129" t="s">
        <v>1539</v>
      </c>
      <c r="G135" s="130" t="s">
        <v>335</v>
      </c>
      <c r="H135" s="131">
        <v>2</v>
      </c>
      <c r="I135" s="132"/>
      <c r="J135" s="133">
        <f>ROUND(I135*H135,1)</f>
        <v>0</v>
      </c>
      <c r="K135" s="129" t="s">
        <v>171</v>
      </c>
      <c r="L135" s="33"/>
      <c r="M135" s="134" t="s">
        <v>19</v>
      </c>
      <c r="N135" s="135" t="s">
        <v>43</v>
      </c>
      <c r="P135" s="136">
        <f>O135*H135</f>
        <v>0</v>
      </c>
      <c r="Q135" s="136">
        <v>1.4999999999999999E-4</v>
      </c>
      <c r="R135" s="136">
        <f>Q135*H135</f>
        <v>2.9999999999999997E-4</v>
      </c>
      <c r="S135" s="136">
        <v>0</v>
      </c>
      <c r="T135" s="136">
        <f>S135*H135</f>
        <v>0</v>
      </c>
      <c r="U135" s="137" t="s">
        <v>19</v>
      </c>
      <c r="AR135" s="138" t="s">
        <v>172</v>
      </c>
      <c r="AT135" s="138" t="s">
        <v>167</v>
      </c>
      <c r="AU135" s="138" t="s">
        <v>82</v>
      </c>
      <c r="AY135" s="18" t="s">
        <v>164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8" t="s">
        <v>80</v>
      </c>
      <c r="BK135" s="139">
        <f>ROUND(I135*H135,1)</f>
        <v>0</v>
      </c>
      <c r="BL135" s="18" t="s">
        <v>172</v>
      </c>
      <c r="BM135" s="138" t="s">
        <v>1540</v>
      </c>
    </row>
    <row r="136" spans="2:65" s="1" customFormat="1" ht="11.25">
      <c r="B136" s="33"/>
      <c r="D136" s="140" t="s">
        <v>175</v>
      </c>
      <c r="F136" s="141" t="s">
        <v>1541</v>
      </c>
      <c r="I136" s="142"/>
      <c r="L136" s="33"/>
      <c r="M136" s="143"/>
      <c r="U136" s="54"/>
      <c r="AT136" s="18" t="s">
        <v>175</v>
      </c>
      <c r="AU136" s="18" t="s">
        <v>82</v>
      </c>
    </row>
    <row r="137" spans="2:65" s="1" customFormat="1" ht="16.5" customHeight="1">
      <c r="B137" s="33"/>
      <c r="C137" s="152" t="s">
        <v>214</v>
      </c>
      <c r="D137" s="152" t="s">
        <v>225</v>
      </c>
      <c r="E137" s="153" t="s">
        <v>1542</v>
      </c>
      <c r="F137" s="154" t="s">
        <v>1543</v>
      </c>
      <c r="G137" s="155" t="s">
        <v>335</v>
      </c>
      <c r="H137" s="156">
        <v>2</v>
      </c>
      <c r="I137" s="157"/>
      <c r="J137" s="158">
        <f>ROUND(I137*H137,1)</f>
        <v>0</v>
      </c>
      <c r="K137" s="154" t="s">
        <v>171</v>
      </c>
      <c r="L137" s="159"/>
      <c r="M137" s="160" t="s">
        <v>19</v>
      </c>
      <c r="N137" s="161" t="s">
        <v>43</v>
      </c>
      <c r="P137" s="136">
        <f>O137*H137</f>
        <v>0</v>
      </c>
      <c r="Q137" s="136">
        <v>1.9400000000000001E-3</v>
      </c>
      <c r="R137" s="136">
        <f>Q137*H137</f>
        <v>3.8800000000000002E-3</v>
      </c>
      <c r="S137" s="136">
        <v>0</v>
      </c>
      <c r="T137" s="136">
        <f>S137*H137</f>
        <v>0</v>
      </c>
      <c r="U137" s="137" t="s">
        <v>19</v>
      </c>
      <c r="AR137" s="138" t="s">
        <v>214</v>
      </c>
      <c r="AT137" s="138" t="s">
        <v>225</v>
      </c>
      <c r="AU137" s="138" t="s">
        <v>82</v>
      </c>
      <c r="AY137" s="18" t="s">
        <v>164</v>
      </c>
      <c r="BE137" s="139">
        <f>IF(N137="základní",J137,0)</f>
        <v>0</v>
      </c>
      <c r="BF137" s="139">
        <f>IF(N137="snížená",J137,0)</f>
        <v>0</v>
      </c>
      <c r="BG137" s="139">
        <f>IF(N137="zákl. přenesená",J137,0)</f>
        <v>0</v>
      </c>
      <c r="BH137" s="139">
        <f>IF(N137="sníž. přenesená",J137,0)</f>
        <v>0</v>
      </c>
      <c r="BI137" s="139">
        <f>IF(N137="nulová",J137,0)</f>
        <v>0</v>
      </c>
      <c r="BJ137" s="18" t="s">
        <v>80</v>
      </c>
      <c r="BK137" s="139">
        <f>ROUND(I137*H137,1)</f>
        <v>0</v>
      </c>
      <c r="BL137" s="18" t="s">
        <v>172</v>
      </c>
      <c r="BM137" s="138" t="s">
        <v>1544</v>
      </c>
    </row>
    <row r="138" spans="2:65" s="11" customFormat="1" ht="22.9" customHeight="1">
      <c r="B138" s="115"/>
      <c r="D138" s="116" t="s">
        <v>71</v>
      </c>
      <c r="E138" s="125" t="s">
        <v>173</v>
      </c>
      <c r="F138" s="125" t="s">
        <v>300</v>
      </c>
      <c r="I138" s="118"/>
      <c r="J138" s="126">
        <f>BK138</f>
        <v>0</v>
      </c>
      <c r="L138" s="115"/>
      <c r="M138" s="120"/>
      <c r="P138" s="121">
        <f>P139+P150</f>
        <v>0</v>
      </c>
      <c r="R138" s="121">
        <f>R139+R150</f>
        <v>1.3885700999999999</v>
      </c>
      <c r="T138" s="121">
        <f>T139+T150</f>
        <v>0</v>
      </c>
      <c r="U138" s="122"/>
      <c r="AR138" s="116" t="s">
        <v>80</v>
      </c>
      <c r="AT138" s="123" t="s">
        <v>71</v>
      </c>
      <c r="AU138" s="123" t="s">
        <v>80</v>
      </c>
      <c r="AY138" s="116" t="s">
        <v>164</v>
      </c>
      <c r="BK138" s="124">
        <f>BK139+BK150</f>
        <v>0</v>
      </c>
    </row>
    <row r="139" spans="2:65" s="11" customFormat="1" ht="20.85" customHeight="1">
      <c r="B139" s="115"/>
      <c r="D139" s="116" t="s">
        <v>71</v>
      </c>
      <c r="E139" s="125" t="s">
        <v>301</v>
      </c>
      <c r="F139" s="125" t="s">
        <v>302</v>
      </c>
      <c r="I139" s="118"/>
      <c r="J139" s="126">
        <f>BK139</f>
        <v>0</v>
      </c>
      <c r="L139" s="115"/>
      <c r="M139" s="120"/>
      <c r="P139" s="121">
        <f>SUM(P140:P149)</f>
        <v>0</v>
      </c>
      <c r="R139" s="121">
        <f>SUM(R140:R149)</f>
        <v>0.26955918000000001</v>
      </c>
      <c r="T139" s="121">
        <f>SUM(T140:T149)</f>
        <v>0</v>
      </c>
      <c r="U139" s="122"/>
      <c r="AR139" s="116" t="s">
        <v>80</v>
      </c>
      <c r="AT139" s="123" t="s">
        <v>71</v>
      </c>
      <c r="AU139" s="123" t="s">
        <v>82</v>
      </c>
      <c r="AY139" s="116" t="s">
        <v>164</v>
      </c>
      <c r="BK139" s="124">
        <f>SUM(BK140:BK149)</f>
        <v>0</v>
      </c>
    </row>
    <row r="140" spans="2:65" s="1" customFormat="1" ht="16.5" customHeight="1">
      <c r="B140" s="33"/>
      <c r="C140" s="127" t="s">
        <v>219</v>
      </c>
      <c r="D140" s="127" t="s">
        <v>167</v>
      </c>
      <c r="E140" s="128" t="s">
        <v>1545</v>
      </c>
      <c r="F140" s="129" t="s">
        <v>1546</v>
      </c>
      <c r="G140" s="130" t="s">
        <v>200</v>
      </c>
      <c r="H140" s="131">
        <v>5.2999999999999999E-2</v>
      </c>
      <c r="I140" s="132"/>
      <c r="J140" s="133">
        <f>ROUND(I140*H140,1)</f>
        <v>0</v>
      </c>
      <c r="K140" s="129" t="s">
        <v>171</v>
      </c>
      <c r="L140" s="33"/>
      <c r="M140" s="134" t="s">
        <v>19</v>
      </c>
      <c r="N140" s="135" t="s">
        <v>43</v>
      </c>
      <c r="P140" s="136">
        <f>O140*H140</f>
        <v>0</v>
      </c>
      <c r="Q140" s="136">
        <v>1.0900000000000001</v>
      </c>
      <c r="R140" s="136">
        <f>Q140*H140</f>
        <v>5.7770000000000002E-2</v>
      </c>
      <c r="S140" s="136">
        <v>0</v>
      </c>
      <c r="T140" s="136">
        <f>S140*H140</f>
        <v>0</v>
      </c>
      <c r="U140" s="137" t="s">
        <v>19</v>
      </c>
      <c r="AR140" s="138" t="s">
        <v>172</v>
      </c>
      <c r="AT140" s="138" t="s">
        <v>167</v>
      </c>
      <c r="AU140" s="138" t="s">
        <v>173</v>
      </c>
      <c r="AY140" s="18" t="s">
        <v>164</v>
      </c>
      <c r="BE140" s="139">
        <f>IF(N140="základní",J140,0)</f>
        <v>0</v>
      </c>
      <c r="BF140" s="139">
        <f>IF(N140="snížená",J140,0)</f>
        <v>0</v>
      </c>
      <c r="BG140" s="139">
        <f>IF(N140="zákl. přenesená",J140,0)</f>
        <v>0</v>
      </c>
      <c r="BH140" s="139">
        <f>IF(N140="sníž. přenesená",J140,0)</f>
        <v>0</v>
      </c>
      <c r="BI140" s="139">
        <f>IF(N140="nulová",J140,0)</f>
        <v>0</v>
      </c>
      <c r="BJ140" s="18" t="s">
        <v>80</v>
      </c>
      <c r="BK140" s="139">
        <f>ROUND(I140*H140,1)</f>
        <v>0</v>
      </c>
      <c r="BL140" s="18" t="s">
        <v>172</v>
      </c>
      <c r="BM140" s="138" t="s">
        <v>1547</v>
      </c>
    </row>
    <row r="141" spans="2:65" s="1" customFormat="1" ht="11.25">
      <c r="B141" s="33"/>
      <c r="D141" s="140" t="s">
        <v>175</v>
      </c>
      <c r="F141" s="141" t="s">
        <v>1548</v>
      </c>
      <c r="I141" s="142"/>
      <c r="L141" s="33"/>
      <c r="M141" s="143"/>
      <c r="U141" s="54"/>
      <c r="AT141" s="18" t="s">
        <v>175</v>
      </c>
      <c r="AU141" s="18" t="s">
        <v>173</v>
      </c>
    </row>
    <row r="142" spans="2:65" s="12" customFormat="1" ht="11.25">
      <c r="B142" s="144"/>
      <c r="D142" s="145" t="s">
        <v>177</v>
      </c>
      <c r="E142" s="146" t="s">
        <v>19</v>
      </c>
      <c r="F142" s="147" t="s">
        <v>1549</v>
      </c>
      <c r="H142" s="148">
        <v>0.02</v>
      </c>
      <c r="I142" s="149"/>
      <c r="L142" s="144"/>
      <c r="M142" s="150"/>
      <c r="U142" s="151"/>
      <c r="AT142" s="146" t="s">
        <v>177</v>
      </c>
      <c r="AU142" s="146" t="s">
        <v>173</v>
      </c>
      <c r="AV142" s="12" t="s">
        <v>82</v>
      </c>
      <c r="AW142" s="12" t="s">
        <v>33</v>
      </c>
      <c r="AX142" s="12" t="s">
        <v>72</v>
      </c>
      <c r="AY142" s="146" t="s">
        <v>164</v>
      </c>
    </row>
    <row r="143" spans="2:65" s="12" customFormat="1" ht="11.25">
      <c r="B143" s="144"/>
      <c r="D143" s="145" t="s">
        <v>177</v>
      </c>
      <c r="E143" s="146" t="s">
        <v>19</v>
      </c>
      <c r="F143" s="147" t="s">
        <v>1550</v>
      </c>
      <c r="H143" s="148">
        <v>3.3000000000000002E-2</v>
      </c>
      <c r="I143" s="149"/>
      <c r="L143" s="144"/>
      <c r="M143" s="150"/>
      <c r="U143" s="151"/>
      <c r="AT143" s="146" t="s">
        <v>177</v>
      </c>
      <c r="AU143" s="146" t="s">
        <v>173</v>
      </c>
      <c r="AV143" s="12" t="s">
        <v>82</v>
      </c>
      <c r="AW143" s="12" t="s">
        <v>33</v>
      </c>
      <c r="AX143" s="12" t="s">
        <v>72</v>
      </c>
      <c r="AY143" s="146" t="s">
        <v>164</v>
      </c>
    </row>
    <row r="144" spans="2:65" s="13" customFormat="1" ht="11.25">
      <c r="B144" s="162"/>
      <c r="D144" s="145" t="s">
        <v>177</v>
      </c>
      <c r="E144" s="163" t="s">
        <v>19</v>
      </c>
      <c r="F144" s="164" t="s">
        <v>241</v>
      </c>
      <c r="H144" s="165">
        <v>5.2999999999999999E-2</v>
      </c>
      <c r="I144" s="166"/>
      <c r="L144" s="162"/>
      <c r="M144" s="167"/>
      <c r="U144" s="168"/>
      <c r="AT144" s="163" t="s">
        <v>177</v>
      </c>
      <c r="AU144" s="163" t="s">
        <v>173</v>
      </c>
      <c r="AV144" s="13" t="s">
        <v>172</v>
      </c>
      <c r="AW144" s="13" t="s">
        <v>33</v>
      </c>
      <c r="AX144" s="13" t="s">
        <v>80</v>
      </c>
      <c r="AY144" s="163" t="s">
        <v>164</v>
      </c>
    </row>
    <row r="145" spans="2:65" s="1" customFormat="1" ht="16.5" customHeight="1">
      <c r="B145" s="33"/>
      <c r="C145" s="127" t="s">
        <v>224</v>
      </c>
      <c r="D145" s="127" t="s">
        <v>167</v>
      </c>
      <c r="E145" s="128" t="s">
        <v>1551</v>
      </c>
      <c r="F145" s="129" t="s">
        <v>1552</v>
      </c>
      <c r="G145" s="130" t="s">
        <v>183</v>
      </c>
      <c r="H145" s="131">
        <v>0.109</v>
      </c>
      <c r="I145" s="132"/>
      <c r="J145" s="133">
        <f>ROUND(I145*H145,1)</f>
        <v>0</v>
      </c>
      <c r="K145" s="129" t="s">
        <v>171</v>
      </c>
      <c r="L145" s="33"/>
      <c r="M145" s="134" t="s">
        <v>19</v>
      </c>
      <c r="N145" s="135" t="s">
        <v>43</v>
      </c>
      <c r="P145" s="136">
        <f>O145*H145</f>
        <v>0</v>
      </c>
      <c r="Q145" s="136">
        <v>1.94302</v>
      </c>
      <c r="R145" s="136">
        <f>Q145*H145</f>
        <v>0.21178917999999999</v>
      </c>
      <c r="S145" s="136">
        <v>0</v>
      </c>
      <c r="T145" s="136">
        <f>S145*H145</f>
        <v>0</v>
      </c>
      <c r="U145" s="137" t="s">
        <v>19</v>
      </c>
      <c r="AR145" s="138" t="s">
        <v>172</v>
      </c>
      <c r="AT145" s="138" t="s">
        <v>167</v>
      </c>
      <c r="AU145" s="138" t="s">
        <v>173</v>
      </c>
      <c r="AY145" s="18" t="s">
        <v>164</v>
      </c>
      <c r="BE145" s="139">
        <f>IF(N145="základní",J145,0)</f>
        <v>0</v>
      </c>
      <c r="BF145" s="139">
        <f>IF(N145="snížená",J145,0)</f>
        <v>0</v>
      </c>
      <c r="BG145" s="139">
        <f>IF(N145="zákl. přenesená",J145,0)</f>
        <v>0</v>
      </c>
      <c r="BH145" s="139">
        <f>IF(N145="sníž. přenesená",J145,0)</f>
        <v>0</v>
      </c>
      <c r="BI145" s="139">
        <f>IF(N145="nulová",J145,0)</f>
        <v>0</v>
      </c>
      <c r="BJ145" s="18" t="s">
        <v>80</v>
      </c>
      <c r="BK145" s="139">
        <f>ROUND(I145*H145,1)</f>
        <v>0</v>
      </c>
      <c r="BL145" s="18" t="s">
        <v>172</v>
      </c>
      <c r="BM145" s="138" t="s">
        <v>1553</v>
      </c>
    </row>
    <row r="146" spans="2:65" s="1" customFormat="1" ht="11.25">
      <c r="B146" s="33"/>
      <c r="D146" s="140" t="s">
        <v>175</v>
      </c>
      <c r="F146" s="141" t="s">
        <v>1554</v>
      </c>
      <c r="I146" s="142"/>
      <c r="L146" s="33"/>
      <c r="M146" s="143"/>
      <c r="U146" s="54"/>
      <c r="AT146" s="18" t="s">
        <v>175</v>
      </c>
      <c r="AU146" s="18" t="s">
        <v>173</v>
      </c>
    </row>
    <row r="147" spans="2:65" s="12" customFormat="1" ht="11.25">
      <c r="B147" s="144"/>
      <c r="D147" s="145" t="s">
        <v>177</v>
      </c>
      <c r="E147" s="146" t="s">
        <v>19</v>
      </c>
      <c r="F147" s="147" t="s">
        <v>1555</v>
      </c>
      <c r="H147" s="148">
        <v>4.1000000000000002E-2</v>
      </c>
      <c r="I147" s="149"/>
      <c r="L147" s="144"/>
      <c r="M147" s="150"/>
      <c r="U147" s="151"/>
      <c r="AT147" s="146" t="s">
        <v>177</v>
      </c>
      <c r="AU147" s="146" t="s">
        <v>173</v>
      </c>
      <c r="AV147" s="12" t="s">
        <v>82</v>
      </c>
      <c r="AW147" s="12" t="s">
        <v>33</v>
      </c>
      <c r="AX147" s="12" t="s">
        <v>72</v>
      </c>
      <c r="AY147" s="146" t="s">
        <v>164</v>
      </c>
    </row>
    <row r="148" spans="2:65" s="12" customFormat="1" ht="11.25">
      <c r="B148" s="144"/>
      <c r="D148" s="145" t="s">
        <v>177</v>
      </c>
      <c r="E148" s="146" t="s">
        <v>19</v>
      </c>
      <c r="F148" s="147" t="s">
        <v>1556</v>
      </c>
      <c r="H148" s="148">
        <v>6.8000000000000005E-2</v>
      </c>
      <c r="I148" s="149"/>
      <c r="L148" s="144"/>
      <c r="M148" s="150"/>
      <c r="U148" s="151"/>
      <c r="AT148" s="146" t="s">
        <v>177</v>
      </c>
      <c r="AU148" s="146" t="s">
        <v>173</v>
      </c>
      <c r="AV148" s="12" t="s">
        <v>82</v>
      </c>
      <c r="AW148" s="12" t="s">
        <v>33</v>
      </c>
      <c r="AX148" s="12" t="s">
        <v>72</v>
      </c>
      <c r="AY148" s="146" t="s">
        <v>164</v>
      </c>
    </row>
    <row r="149" spans="2:65" s="13" customFormat="1" ht="11.25">
      <c r="B149" s="162"/>
      <c r="D149" s="145" t="s">
        <v>177</v>
      </c>
      <c r="E149" s="163" t="s">
        <v>19</v>
      </c>
      <c r="F149" s="164" t="s">
        <v>241</v>
      </c>
      <c r="H149" s="165">
        <v>0.109</v>
      </c>
      <c r="I149" s="166"/>
      <c r="L149" s="162"/>
      <c r="M149" s="167"/>
      <c r="U149" s="168"/>
      <c r="AT149" s="163" t="s">
        <v>177</v>
      </c>
      <c r="AU149" s="163" t="s">
        <v>173</v>
      </c>
      <c r="AV149" s="13" t="s">
        <v>172</v>
      </c>
      <c r="AW149" s="13" t="s">
        <v>33</v>
      </c>
      <c r="AX149" s="13" t="s">
        <v>80</v>
      </c>
      <c r="AY149" s="163" t="s">
        <v>164</v>
      </c>
    </row>
    <row r="150" spans="2:65" s="11" customFormat="1" ht="20.85" customHeight="1">
      <c r="B150" s="115"/>
      <c r="D150" s="116" t="s">
        <v>71</v>
      </c>
      <c r="E150" s="125" t="s">
        <v>319</v>
      </c>
      <c r="F150" s="125" t="s">
        <v>320</v>
      </c>
      <c r="I150" s="118"/>
      <c r="J150" s="126">
        <f>BK150</f>
        <v>0</v>
      </c>
      <c r="L150" s="115"/>
      <c r="M150" s="120"/>
      <c r="P150" s="121">
        <f>SUM(P151:P163)</f>
        <v>0</v>
      </c>
      <c r="R150" s="121">
        <f>SUM(R151:R163)</f>
        <v>1.11901092</v>
      </c>
      <c r="T150" s="121">
        <f>SUM(T151:T163)</f>
        <v>0</v>
      </c>
      <c r="U150" s="122"/>
      <c r="AR150" s="116" t="s">
        <v>80</v>
      </c>
      <c r="AT150" s="123" t="s">
        <v>71</v>
      </c>
      <c r="AU150" s="123" t="s">
        <v>82</v>
      </c>
      <c r="AY150" s="116" t="s">
        <v>164</v>
      </c>
      <c r="BK150" s="124">
        <f>SUM(BK151:BK163)</f>
        <v>0</v>
      </c>
    </row>
    <row r="151" spans="2:65" s="1" customFormat="1" ht="24.2" customHeight="1">
      <c r="B151" s="33"/>
      <c r="C151" s="127" t="s">
        <v>234</v>
      </c>
      <c r="D151" s="127" t="s">
        <v>167</v>
      </c>
      <c r="E151" s="128" t="s">
        <v>322</v>
      </c>
      <c r="F151" s="129" t="s">
        <v>323</v>
      </c>
      <c r="G151" s="130" t="s">
        <v>170</v>
      </c>
      <c r="H151" s="131">
        <v>4.7240000000000002</v>
      </c>
      <c r="I151" s="132"/>
      <c r="J151" s="133">
        <f>ROUND(I151*H151,1)</f>
        <v>0</v>
      </c>
      <c r="K151" s="129" t="s">
        <v>171</v>
      </c>
      <c r="L151" s="33"/>
      <c r="M151" s="134" t="s">
        <v>19</v>
      </c>
      <c r="N151" s="135" t="s">
        <v>43</v>
      </c>
      <c r="P151" s="136">
        <f>O151*H151</f>
        <v>0</v>
      </c>
      <c r="Q151" s="136">
        <v>7.9210000000000003E-2</v>
      </c>
      <c r="R151" s="136">
        <f>Q151*H151</f>
        <v>0.37418804000000006</v>
      </c>
      <c r="S151" s="136">
        <v>0</v>
      </c>
      <c r="T151" s="136">
        <f>S151*H151</f>
        <v>0</v>
      </c>
      <c r="U151" s="137" t="s">
        <v>19</v>
      </c>
      <c r="AR151" s="138" t="s">
        <v>172</v>
      </c>
      <c r="AT151" s="138" t="s">
        <v>167</v>
      </c>
      <c r="AU151" s="138" t="s">
        <v>173</v>
      </c>
      <c r="AY151" s="18" t="s">
        <v>164</v>
      </c>
      <c r="BE151" s="139">
        <f>IF(N151="základní",J151,0)</f>
        <v>0</v>
      </c>
      <c r="BF151" s="139">
        <f>IF(N151="snížená",J151,0)</f>
        <v>0</v>
      </c>
      <c r="BG151" s="139">
        <f>IF(N151="zákl. přenesená",J151,0)</f>
        <v>0</v>
      </c>
      <c r="BH151" s="139">
        <f>IF(N151="sníž. přenesená",J151,0)</f>
        <v>0</v>
      </c>
      <c r="BI151" s="139">
        <f>IF(N151="nulová",J151,0)</f>
        <v>0</v>
      </c>
      <c r="BJ151" s="18" t="s">
        <v>80</v>
      </c>
      <c r="BK151" s="139">
        <f>ROUND(I151*H151,1)</f>
        <v>0</v>
      </c>
      <c r="BL151" s="18" t="s">
        <v>172</v>
      </c>
      <c r="BM151" s="138" t="s">
        <v>324</v>
      </c>
    </row>
    <row r="152" spans="2:65" s="1" customFormat="1" ht="11.25">
      <c r="B152" s="33"/>
      <c r="D152" s="140" t="s">
        <v>175</v>
      </c>
      <c r="F152" s="141" t="s">
        <v>325</v>
      </c>
      <c r="I152" s="142"/>
      <c r="L152" s="33"/>
      <c r="M152" s="143"/>
      <c r="U152" s="54"/>
      <c r="AT152" s="18" t="s">
        <v>175</v>
      </c>
      <c r="AU152" s="18" t="s">
        <v>173</v>
      </c>
    </row>
    <row r="153" spans="2:65" s="12" customFormat="1" ht="11.25">
      <c r="B153" s="144"/>
      <c r="D153" s="145" t="s">
        <v>177</v>
      </c>
      <c r="E153" s="146" t="s">
        <v>19</v>
      </c>
      <c r="F153" s="147" t="s">
        <v>1557</v>
      </c>
      <c r="H153" s="148">
        <v>6.3</v>
      </c>
      <c r="I153" s="149"/>
      <c r="L153" s="144"/>
      <c r="M153" s="150"/>
      <c r="U153" s="151"/>
      <c r="AT153" s="146" t="s">
        <v>177</v>
      </c>
      <c r="AU153" s="146" t="s">
        <v>173</v>
      </c>
      <c r="AV153" s="12" t="s">
        <v>82</v>
      </c>
      <c r="AW153" s="12" t="s">
        <v>33</v>
      </c>
      <c r="AX153" s="12" t="s">
        <v>72</v>
      </c>
      <c r="AY153" s="146" t="s">
        <v>164</v>
      </c>
    </row>
    <row r="154" spans="2:65" s="12" customFormat="1" ht="11.25">
      <c r="B154" s="144"/>
      <c r="D154" s="145" t="s">
        <v>177</v>
      </c>
      <c r="E154" s="146" t="s">
        <v>19</v>
      </c>
      <c r="F154" s="147" t="s">
        <v>327</v>
      </c>
      <c r="H154" s="148">
        <v>-1.5760000000000001</v>
      </c>
      <c r="I154" s="149"/>
      <c r="L154" s="144"/>
      <c r="M154" s="150"/>
      <c r="U154" s="151"/>
      <c r="AT154" s="146" t="s">
        <v>177</v>
      </c>
      <c r="AU154" s="146" t="s">
        <v>173</v>
      </c>
      <c r="AV154" s="12" t="s">
        <v>82</v>
      </c>
      <c r="AW154" s="12" t="s">
        <v>33</v>
      </c>
      <c r="AX154" s="12" t="s">
        <v>72</v>
      </c>
      <c r="AY154" s="146" t="s">
        <v>164</v>
      </c>
    </row>
    <row r="155" spans="2:65" s="13" customFormat="1" ht="11.25">
      <c r="B155" s="162"/>
      <c r="D155" s="145" t="s">
        <v>177</v>
      </c>
      <c r="E155" s="163" t="s">
        <v>19</v>
      </c>
      <c r="F155" s="164" t="s">
        <v>1558</v>
      </c>
      <c r="H155" s="165">
        <v>4.7240000000000002</v>
      </c>
      <c r="I155" s="166"/>
      <c r="L155" s="162"/>
      <c r="M155" s="167"/>
      <c r="U155" s="168"/>
      <c r="AT155" s="163" t="s">
        <v>177</v>
      </c>
      <c r="AU155" s="163" t="s">
        <v>173</v>
      </c>
      <c r="AV155" s="13" t="s">
        <v>172</v>
      </c>
      <c r="AW155" s="13" t="s">
        <v>33</v>
      </c>
      <c r="AX155" s="13" t="s">
        <v>80</v>
      </c>
      <c r="AY155" s="163" t="s">
        <v>164</v>
      </c>
    </row>
    <row r="156" spans="2:65" s="1" customFormat="1" ht="24.2" customHeight="1">
      <c r="B156" s="33"/>
      <c r="C156" s="127" t="s">
        <v>8</v>
      </c>
      <c r="D156" s="127" t="s">
        <v>167</v>
      </c>
      <c r="E156" s="128" t="s">
        <v>1280</v>
      </c>
      <c r="F156" s="129" t="s">
        <v>1281</v>
      </c>
      <c r="G156" s="130" t="s">
        <v>170</v>
      </c>
      <c r="H156" s="131">
        <v>11.529</v>
      </c>
      <c r="I156" s="132"/>
      <c r="J156" s="133">
        <f>ROUND(I156*H156,1)</f>
        <v>0</v>
      </c>
      <c r="K156" s="129" t="s">
        <v>171</v>
      </c>
      <c r="L156" s="33"/>
      <c r="M156" s="134" t="s">
        <v>19</v>
      </c>
      <c r="N156" s="135" t="s">
        <v>43</v>
      </c>
      <c r="P156" s="136">
        <f>O156*H156</f>
        <v>0</v>
      </c>
      <c r="Q156" s="136">
        <v>6.1719999999999997E-2</v>
      </c>
      <c r="R156" s="136">
        <f>Q156*H156</f>
        <v>0.71156987999999999</v>
      </c>
      <c r="S156" s="136">
        <v>0</v>
      </c>
      <c r="T156" s="136">
        <f>S156*H156</f>
        <v>0</v>
      </c>
      <c r="U156" s="137" t="s">
        <v>19</v>
      </c>
      <c r="AR156" s="138" t="s">
        <v>172</v>
      </c>
      <c r="AT156" s="138" t="s">
        <v>167</v>
      </c>
      <c r="AU156" s="138" t="s">
        <v>173</v>
      </c>
      <c r="AY156" s="18" t="s">
        <v>164</v>
      </c>
      <c r="BE156" s="139">
        <f>IF(N156="základní",J156,0)</f>
        <v>0</v>
      </c>
      <c r="BF156" s="139">
        <f>IF(N156="snížená",J156,0)</f>
        <v>0</v>
      </c>
      <c r="BG156" s="139">
        <f>IF(N156="zákl. přenesená",J156,0)</f>
        <v>0</v>
      </c>
      <c r="BH156" s="139">
        <f>IF(N156="sníž. přenesená",J156,0)</f>
        <v>0</v>
      </c>
      <c r="BI156" s="139">
        <f>IF(N156="nulová",J156,0)</f>
        <v>0</v>
      </c>
      <c r="BJ156" s="18" t="s">
        <v>80</v>
      </c>
      <c r="BK156" s="139">
        <f>ROUND(I156*H156,1)</f>
        <v>0</v>
      </c>
      <c r="BL156" s="18" t="s">
        <v>172</v>
      </c>
      <c r="BM156" s="138" t="s">
        <v>1282</v>
      </c>
    </row>
    <row r="157" spans="2:65" s="1" customFormat="1" ht="11.25">
      <c r="B157" s="33"/>
      <c r="D157" s="140" t="s">
        <v>175</v>
      </c>
      <c r="F157" s="141" t="s">
        <v>1283</v>
      </c>
      <c r="I157" s="142"/>
      <c r="L157" s="33"/>
      <c r="M157" s="143"/>
      <c r="U157" s="54"/>
      <c r="AT157" s="18" t="s">
        <v>175</v>
      </c>
      <c r="AU157" s="18" t="s">
        <v>173</v>
      </c>
    </row>
    <row r="158" spans="2:65" s="12" customFormat="1" ht="11.25">
      <c r="B158" s="144"/>
      <c r="D158" s="145" t="s">
        <v>177</v>
      </c>
      <c r="E158" s="146" t="s">
        <v>19</v>
      </c>
      <c r="F158" s="147" t="s">
        <v>1559</v>
      </c>
      <c r="H158" s="148">
        <v>11.529</v>
      </c>
      <c r="I158" s="149"/>
      <c r="L158" s="144"/>
      <c r="M158" s="150"/>
      <c r="U158" s="151"/>
      <c r="AT158" s="146" t="s">
        <v>177</v>
      </c>
      <c r="AU158" s="146" t="s">
        <v>173</v>
      </c>
      <c r="AV158" s="12" t="s">
        <v>82</v>
      </c>
      <c r="AW158" s="12" t="s">
        <v>33</v>
      </c>
      <c r="AX158" s="12" t="s">
        <v>80</v>
      </c>
      <c r="AY158" s="146" t="s">
        <v>164</v>
      </c>
    </row>
    <row r="159" spans="2:65" s="1" customFormat="1" ht="16.5" customHeight="1">
      <c r="B159" s="33"/>
      <c r="C159" s="127" t="s">
        <v>179</v>
      </c>
      <c r="D159" s="127" t="s">
        <v>167</v>
      </c>
      <c r="E159" s="128" t="s">
        <v>329</v>
      </c>
      <c r="F159" s="129" t="s">
        <v>330</v>
      </c>
      <c r="G159" s="130" t="s">
        <v>314</v>
      </c>
      <c r="H159" s="131">
        <v>9.4499999999999993</v>
      </c>
      <c r="I159" s="132"/>
      <c r="J159" s="133">
        <f>ROUND(I159*H159,1)</f>
        <v>0</v>
      </c>
      <c r="K159" s="129" t="s">
        <v>171</v>
      </c>
      <c r="L159" s="33"/>
      <c r="M159" s="134" t="s">
        <v>19</v>
      </c>
      <c r="N159" s="135" t="s">
        <v>43</v>
      </c>
      <c r="P159" s="136">
        <f>O159*H159</f>
        <v>0</v>
      </c>
      <c r="Q159" s="136">
        <v>1.3999999999999999E-4</v>
      </c>
      <c r="R159" s="136">
        <f>Q159*H159</f>
        <v>1.3229999999999997E-3</v>
      </c>
      <c r="S159" s="136">
        <v>0</v>
      </c>
      <c r="T159" s="136">
        <f>S159*H159</f>
        <v>0</v>
      </c>
      <c r="U159" s="137" t="s">
        <v>19</v>
      </c>
      <c r="AR159" s="138" t="s">
        <v>172</v>
      </c>
      <c r="AT159" s="138" t="s">
        <v>167</v>
      </c>
      <c r="AU159" s="138" t="s">
        <v>173</v>
      </c>
      <c r="AY159" s="18" t="s">
        <v>164</v>
      </c>
      <c r="BE159" s="139">
        <f>IF(N159="základní",J159,0)</f>
        <v>0</v>
      </c>
      <c r="BF159" s="139">
        <f>IF(N159="snížená",J159,0)</f>
        <v>0</v>
      </c>
      <c r="BG159" s="139">
        <f>IF(N159="zákl. přenesená",J159,0)</f>
        <v>0</v>
      </c>
      <c r="BH159" s="139">
        <f>IF(N159="sníž. přenesená",J159,0)</f>
        <v>0</v>
      </c>
      <c r="BI159" s="139">
        <f>IF(N159="nulová",J159,0)</f>
        <v>0</v>
      </c>
      <c r="BJ159" s="18" t="s">
        <v>80</v>
      </c>
      <c r="BK159" s="139">
        <f>ROUND(I159*H159,1)</f>
        <v>0</v>
      </c>
      <c r="BL159" s="18" t="s">
        <v>172</v>
      </c>
      <c r="BM159" s="138" t="s">
        <v>331</v>
      </c>
    </row>
    <row r="160" spans="2:65" s="1" customFormat="1" ht="11.25">
      <c r="B160" s="33"/>
      <c r="D160" s="140" t="s">
        <v>175</v>
      </c>
      <c r="F160" s="141" t="s">
        <v>332</v>
      </c>
      <c r="I160" s="142"/>
      <c r="L160" s="33"/>
      <c r="M160" s="143"/>
      <c r="U160" s="54"/>
      <c r="AT160" s="18" t="s">
        <v>175</v>
      </c>
      <c r="AU160" s="18" t="s">
        <v>173</v>
      </c>
    </row>
    <row r="161" spans="2:65" s="12" customFormat="1" ht="11.25">
      <c r="B161" s="144"/>
      <c r="D161" s="145" t="s">
        <v>177</v>
      </c>
      <c r="E161" s="146" t="s">
        <v>19</v>
      </c>
      <c r="F161" s="147" t="s">
        <v>1560</v>
      </c>
      <c r="H161" s="148">
        <v>9.4499999999999993</v>
      </c>
      <c r="I161" s="149"/>
      <c r="L161" s="144"/>
      <c r="M161" s="150"/>
      <c r="U161" s="151"/>
      <c r="AT161" s="146" t="s">
        <v>177</v>
      </c>
      <c r="AU161" s="146" t="s">
        <v>173</v>
      </c>
      <c r="AV161" s="12" t="s">
        <v>82</v>
      </c>
      <c r="AW161" s="12" t="s">
        <v>33</v>
      </c>
      <c r="AX161" s="12" t="s">
        <v>80</v>
      </c>
      <c r="AY161" s="146" t="s">
        <v>164</v>
      </c>
    </row>
    <row r="162" spans="2:65" s="1" customFormat="1" ht="24.2" customHeight="1">
      <c r="B162" s="33"/>
      <c r="C162" s="127" t="s">
        <v>252</v>
      </c>
      <c r="D162" s="127" t="s">
        <v>167</v>
      </c>
      <c r="E162" s="128" t="s">
        <v>333</v>
      </c>
      <c r="F162" s="129" t="s">
        <v>334</v>
      </c>
      <c r="G162" s="130" t="s">
        <v>335</v>
      </c>
      <c r="H162" s="131">
        <v>1</v>
      </c>
      <c r="I162" s="132"/>
      <c r="J162" s="133">
        <f>ROUND(I162*H162,1)</f>
        <v>0</v>
      </c>
      <c r="K162" s="129" t="s">
        <v>171</v>
      </c>
      <c r="L162" s="33"/>
      <c r="M162" s="134" t="s">
        <v>19</v>
      </c>
      <c r="N162" s="135" t="s">
        <v>43</v>
      </c>
      <c r="P162" s="136">
        <f>O162*H162</f>
        <v>0</v>
      </c>
      <c r="Q162" s="136">
        <v>3.193E-2</v>
      </c>
      <c r="R162" s="136">
        <f>Q162*H162</f>
        <v>3.193E-2</v>
      </c>
      <c r="S162" s="136">
        <v>0</v>
      </c>
      <c r="T162" s="136">
        <f>S162*H162</f>
        <v>0</v>
      </c>
      <c r="U162" s="137" t="s">
        <v>19</v>
      </c>
      <c r="AR162" s="138" t="s">
        <v>172</v>
      </c>
      <c r="AT162" s="138" t="s">
        <v>167</v>
      </c>
      <c r="AU162" s="138" t="s">
        <v>173</v>
      </c>
      <c r="AY162" s="18" t="s">
        <v>164</v>
      </c>
      <c r="BE162" s="139">
        <f>IF(N162="základní",J162,0)</f>
        <v>0</v>
      </c>
      <c r="BF162" s="139">
        <f>IF(N162="snížená",J162,0)</f>
        <v>0</v>
      </c>
      <c r="BG162" s="139">
        <f>IF(N162="zákl. přenesená",J162,0)</f>
        <v>0</v>
      </c>
      <c r="BH162" s="139">
        <f>IF(N162="sníž. přenesená",J162,0)</f>
        <v>0</v>
      </c>
      <c r="BI162" s="139">
        <f>IF(N162="nulová",J162,0)</f>
        <v>0</v>
      </c>
      <c r="BJ162" s="18" t="s">
        <v>80</v>
      </c>
      <c r="BK162" s="139">
        <f>ROUND(I162*H162,1)</f>
        <v>0</v>
      </c>
      <c r="BL162" s="18" t="s">
        <v>172</v>
      </c>
      <c r="BM162" s="138" t="s">
        <v>1292</v>
      </c>
    </row>
    <row r="163" spans="2:65" s="1" customFormat="1" ht="11.25">
      <c r="B163" s="33"/>
      <c r="D163" s="140" t="s">
        <v>175</v>
      </c>
      <c r="F163" s="141" t="s">
        <v>337</v>
      </c>
      <c r="I163" s="142"/>
      <c r="L163" s="33"/>
      <c r="M163" s="143"/>
      <c r="U163" s="54"/>
      <c r="AT163" s="18" t="s">
        <v>175</v>
      </c>
      <c r="AU163" s="18" t="s">
        <v>173</v>
      </c>
    </row>
    <row r="164" spans="2:65" s="11" customFormat="1" ht="22.9" customHeight="1">
      <c r="B164" s="115"/>
      <c r="D164" s="116" t="s">
        <v>71</v>
      </c>
      <c r="E164" s="125" t="s">
        <v>1561</v>
      </c>
      <c r="F164" s="125" t="s">
        <v>1562</v>
      </c>
      <c r="I164" s="118"/>
      <c r="J164" s="126">
        <f>BK164</f>
        <v>0</v>
      </c>
      <c r="L164" s="115"/>
      <c r="M164" s="120"/>
      <c r="P164" s="121">
        <f>SUM(P165:P224)</f>
        <v>0</v>
      </c>
      <c r="R164" s="121">
        <f>SUM(R165:R224)</f>
        <v>3.69884455</v>
      </c>
      <c r="T164" s="121">
        <f>SUM(T165:T224)</f>
        <v>8.7999999999999995E-2</v>
      </c>
      <c r="U164" s="122"/>
      <c r="AR164" s="116" t="s">
        <v>80</v>
      </c>
      <c r="AT164" s="123" t="s">
        <v>71</v>
      </c>
      <c r="AU164" s="123" t="s">
        <v>80</v>
      </c>
      <c r="AY164" s="116" t="s">
        <v>164</v>
      </c>
      <c r="BK164" s="124">
        <f>SUM(BK165:BK224)</f>
        <v>0</v>
      </c>
    </row>
    <row r="165" spans="2:65" s="1" customFormat="1" ht="16.5" customHeight="1">
      <c r="B165" s="33"/>
      <c r="C165" s="127" t="s">
        <v>259</v>
      </c>
      <c r="D165" s="127" t="s">
        <v>167</v>
      </c>
      <c r="E165" s="128" t="s">
        <v>1563</v>
      </c>
      <c r="F165" s="129" t="s">
        <v>1564</v>
      </c>
      <c r="G165" s="130" t="s">
        <v>183</v>
      </c>
      <c r="H165" s="131">
        <v>0.8</v>
      </c>
      <c r="I165" s="132"/>
      <c r="J165" s="133">
        <f>ROUND(I165*H165,1)</f>
        <v>0</v>
      </c>
      <c r="K165" s="129" t="s">
        <v>171</v>
      </c>
      <c r="L165" s="33"/>
      <c r="M165" s="134" t="s">
        <v>19</v>
      </c>
      <c r="N165" s="135" t="s">
        <v>43</v>
      </c>
      <c r="P165" s="136">
        <f>O165*H165</f>
        <v>0</v>
      </c>
      <c r="Q165" s="136">
        <v>2.5018699999999998</v>
      </c>
      <c r="R165" s="136">
        <f>Q165*H165</f>
        <v>2.0014959999999999</v>
      </c>
      <c r="S165" s="136">
        <v>0</v>
      </c>
      <c r="T165" s="136">
        <f>S165*H165</f>
        <v>0</v>
      </c>
      <c r="U165" s="137" t="s">
        <v>19</v>
      </c>
      <c r="AR165" s="138" t="s">
        <v>172</v>
      </c>
      <c r="AT165" s="138" t="s">
        <v>167</v>
      </c>
      <c r="AU165" s="138" t="s">
        <v>82</v>
      </c>
      <c r="AY165" s="18" t="s">
        <v>164</v>
      </c>
      <c r="BE165" s="139">
        <f>IF(N165="základní",J165,0)</f>
        <v>0</v>
      </c>
      <c r="BF165" s="139">
        <f>IF(N165="snížená",J165,0)</f>
        <v>0</v>
      </c>
      <c r="BG165" s="139">
        <f>IF(N165="zákl. přenesená",J165,0)</f>
        <v>0</v>
      </c>
      <c r="BH165" s="139">
        <f>IF(N165="sníž. přenesená",J165,0)</f>
        <v>0</v>
      </c>
      <c r="BI165" s="139">
        <f>IF(N165="nulová",J165,0)</f>
        <v>0</v>
      </c>
      <c r="BJ165" s="18" t="s">
        <v>80</v>
      </c>
      <c r="BK165" s="139">
        <f>ROUND(I165*H165,1)</f>
        <v>0</v>
      </c>
      <c r="BL165" s="18" t="s">
        <v>172</v>
      </c>
      <c r="BM165" s="138" t="s">
        <v>1565</v>
      </c>
    </row>
    <row r="166" spans="2:65" s="1" customFormat="1" ht="11.25">
      <c r="B166" s="33"/>
      <c r="D166" s="140" t="s">
        <v>175</v>
      </c>
      <c r="F166" s="141" t="s">
        <v>1566</v>
      </c>
      <c r="I166" s="142"/>
      <c r="L166" s="33"/>
      <c r="M166" s="143"/>
      <c r="U166" s="54"/>
      <c r="AT166" s="18" t="s">
        <v>175</v>
      </c>
      <c r="AU166" s="18" t="s">
        <v>82</v>
      </c>
    </row>
    <row r="167" spans="2:65" s="12" customFormat="1" ht="11.25">
      <c r="B167" s="144"/>
      <c r="D167" s="145" t="s">
        <v>177</v>
      </c>
      <c r="E167" s="146" t="s">
        <v>19</v>
      </c>
      <c r="F167" s="147" t="s">
        <v>1567</v>
      </c>
      <c r="H167" s="148">
        <v>0.8</v>
      </c>
      <c r="I167" s="149"/>
      <c r="L167" s="144"/>
      <c r="M167" s="150"/>
      <c r="U167" s="151"/>
      <c r="AT167" s="146" t="s">
        <v>177</v>
      </c>
      <c r="AU167" s="146" t="s">
        <v>82</v>
      </c>
      <c r="AV167" s="12" t="s">
        <v>82</v>
      </c>
      <c r="AW167" s="12" t="s">
        <v>33</v>
      </c>
      <c r="AX167" s="12" t="s">
        <v>80</v>
      </c>
      <c r="AY167" s="146" t="s">
        <v>164</v>
      </c>
    </row>
    <row r="168" spans="2:65" s="1" customFormat="1" ht="24.2" customHeight="1">
      <c r="B168" s="33"/>
      <c r="C168" s="127" t="s">
        <v>187</v>
      </c>
      <c r="D168" s="127" t="s">
        <v>167</v>
      </c>
      <c r="E168" s="128" t="s">
        <v>1568</v>
      </c>
      <c r="F168" s="129" t="s">
        <v>1569</v>
      </c>
      <c r="G168" s="130" t="s">
        <v>183</v>
      </c>
      <c r="H168" s="131">
        <v>0.57399999999999995</v>
      </c>
      <c r="I168" s="132"/>
      <c r="J168" s="133">
        <f>ROUND(I168*H168,1)</f>
        <v>0</v>
      </c>
      <c r="K168" s="129" t="s">
        <v>171</v>
      </c>
      <c r="L168" s="33"/>
      <c r="M168" s="134" t="s">
        <v>19</v>
      </c>
      <c r="N168" s="135" t="s">
        <v>43</v>
      </c>
      <c r="P168" s="136">
        <f>O168*H168</f>
        <v>0</v>
      </c>
      <c r="Q168" s="136">
        <v>2.5019499999999999</v>
      </c>
      <c r="R168" s="136">
        <f>Q168*H168</f>
        <v>1.4361192999999999</v>
      </c>
      <c r="S168" s="136">
        <v>0</v>
      </c>
      <c r="T168" s="136">
        <f>S168*H168</f>
        <v>0</v>
      </c>
      <c r="U168" s="137" t="s">
        <v>19</v>
      </c>
      <c r="AR168" s="138" t="s">
        <v>172</v>
      </c>
      <c r="AT168" s="138" t="s">
        <v>167</v>
      </c>
      <c r="AU168" s="138" t="s">
        <v>82</v>
      </c>
      <c r="AY168" s="18" t="s">
        <v>164</v>
      </c>
      <c r="BE168" s="139">
        <f>IF(N168="základní",J168,0)</f>
        <v>0</v>
      </c>
      <c r="BF168" s="139">
        <f>IF(N168="snížená",J168,0)</f>
        <v>0</v>
      </c>
      <c r="BG168" s="139">
        <f>IF(N168="zákl. přenesená",J168,0)</f>
        <v>0</v>
      </c>
      <c r="BH168" s="139">
        <f>IF(N168="sníž. přenesená",J168,0)</f>
        <v>0</v>
      </c>
      <c r="BI168" s="139">
        <f>IF(N168="nulová",J168,0)</f>
        <v>0</v>
      </c>
      <c r="BJ168" s="18" t="s">
        <v>80</v>
      </c>
      <c r="BK168" s="139">
        <f>ROUND(I168*H168,1)</f>
        <v>0</v>
      </c>
      <c r="BL168" s="18" t="s">
        <v>172</v>
      </c>
      <c r="BM168" s="138" t="s">
        <v>1570</v>
      </c>
    </row>
    <row r="169" spans="2:65" s="1" customFormat="1" ht="11.25">
      <c r="B169" s="33"/>
      <c r="D169" s="140" t="s">
        <v>175</v>
      </c>
      <c r="F169" s="141" t="s">
        <v>1571</v>
      </c>
      <c r="I169" s="142"/>
      <c r="L169" s="33"/>
      <c r="M169" s="143"/>
      <c r="U169" s="54"/>
      <c r="AT169" s="18" t="s">
        <v>175</v>
      </c>
      <c r="AU169" s="18" t="s">
        <v>82</v>
      </c>
    </row>
    <row r="170" spans="2:65" s="12" customFormat="1" ht="11.25">
      <c r="B170" s="144"/>
      <c r="D170" s="145" t="s">
        <v>177</v>
      </c>
      <c r="E170" s="146" t="s">
        <v>19</v>
      </c>
      <c r="F170" s="147" t="s">
        <v>1572</v>
      </c>
      <c r="H170" s="148">
        <v>0.36799999999999999</v>
      </c>
      <c r="I170" s="149"/>
      <c r="L170" s="144"/>
      <c r="M170" s="150"/>
      <c r="U170" s="151"/>
      <c r="AT170" s="146" t="s">
        <v>177</v>
      </c>
      <c r="AU170" s="146" t="s">
        <v>82</v>
      </c>
      <c r="AV170" s="12" t="s">
        <v>82</v>
      </c>
      <c r="AW170" s="12" t="s">
        <v>33</v>
      </c>
      <c r="AX170" s="12" t="s">
        <v>72</v>
      </c>
      <c r="AY170" s="146" t="s">
        <v>164</v>
      </c>
    </row>
    <row r="171" spans="2:65" s="12" customFormat="1" ht="11.25">
      <c r="B171" s="144"/>
      <c r="D171" s="145" t="s">
        <v>177</v>
      </c>
      <c r="E171" s="146" t="s">
        <v>19</v>
      </c>
      <c r="F171" s="147" t="s">
        <v>1573</v>
      </c>
      <c r="H171" s="148">
        <v>3.4000000000000002E-2</v>
      </c>
      <c r="I171" s="149"/>
      <c r="L171" s="144"/>
      <c r="M171" s="150"/>
      <c r="U171" s="151"/>
      <c r="AT171" s="146" t="s">
        <v>177</v>
      </c>
      <c r="AU171" s="146" t="s">
        <v>82</v>
      </c>
      <c r="AV171" s="12" t="s">
        <v>82</v>
      </c>
      <c r="AW171" s="12" t="s">
        <v>33</v>
      </c>
      <c r="AX171" s="12" t="s">
        <v>72</v>
      </c>
      <c r="AY171" s="146" t="s">
        <v>164</v>
      </c>
    </row>
    <row r="172" spans="2:65" s="12" customFormat="1" ht="11.25">
      <c r="B172" s="144"/>
      <c r="D172" s="145" t="s">
        <v>177</v>
      </c>
      <c r="E172" s="146" t="s">
        <v>19</v>
      </c>
      <c r="F172" s="147" t="s">
        <v>1574</v>
      </c>
      <c r="H172" s="148">
        <v>6.9000000000000006E-2</v>
      </c>
      <c r="I172" s="149"/>
      <c r="L172" s="144"/>
      <c r="M172" s="150"/>
      <c r="U172" s="151"/>
      <c r="AT172" s="146" t="s">
        <v>177</v>
      </c>
      <c r="AU172" s="146" t="s">
        <v>82</v>
      </c>
      <c r="AV172" s="12" t="s">
        <v>82</v>
      </c>
      <c r="AW172" s="12" t="s">
        <v>33</v>
      </c>
      <c r="AX172" s="12" t="s">
        <v>72</v>
      </c>
      <c r="AY172" s="146" t="s">
        <v>164</v>
      </c>
    </row>
    <row r="173" spans="2:65" s="12" customFormat="1" ht="11.25">
      <c r="B173" s="144"/>
      <c r="D173" s="145" t="s">
        <v>177</v>
      </c>
      <c r="E173" s="146" t="s">
        <v>19</v>
      </c>
      <c r="F173" s="147" t="s">
        <v>1575</v>
      </c>
      <c r="H173" s="148">
        <v>0.10299999999999999</v>
      </c>
      <c r="I173" s="149"/>
      <c r="L173" s="144"/>
      <c r="M173" s="150"/>
      <c r="U173" s="151"/>
      <c r="AT173" s="146" t="s">
        <v>177</v>
      </c>
      <c r="AU173" s="146" t="s">
        <v>82</v>
      </c>
      <c r="AV173" s="12" t="s">
        <v>82</v>
      </c>
      <c r="AW173" s="12" t="s">
        <v>33</v>
      </c>
      <c r="AX173" s="12" t="s">
        <v>72</v>
      </c>
      <c r="AY173" s="146" t="s">
        <v>164</v>
      </c>
    </row>
    <row r="174" spans="2:65" s="13" customFormat="1" ht="11.25">
      <c r="B174" s="162"/>
      <c r="D174" s="145" t="s">
        <v>177</v>
      </c>
      <c r="E174" s="163" t="s">
        <v>19</v>
      </c>
      <c r="F174" s="164" t="s">
        <v>241</v>
      </c>
      <c r="H174" s="165">
        <v>0.57400000000000007</v>
      </c>
      <c r="I174" s="166"/>
      <c r="L174" s="162"/>
      <c r="M174" s="167"/>
      <c r="U174" s="168"/>
      <c r="AT174" s="163" t="s">
        <v>177</v>
      </c>
      <c r="AU174" s="163" t="s">
        <v>82</v>
      </c>
      <c r="AV174" s="13" t="s">
        <v>172</v>
      </c>
      <c r="AW174" s="13" t="s">
        <v>33</v>
      </c>
      <c r="AX174" s="13" t="s">
        <v>80</v>
      </c>
      <c r="AY174" s="163" t="s">
        <v>164</v>
      </c>
    </row>
    <row r="175" spans="2:65" s="1" customFormat="1" ht="24.2" customHeight="1">
      <c r="B175" s="33"/>
      <c r="C175" s="127" t="s">
        <v>272</v>
      </c>
      <c r="D175" s="127" t="s">
        <v>167</v>
      </c>
      <c r="E175" s="128" t="s">
        <v>1576</v>
      </c>
      <c r="F175" s="129" t="s">
        <v>1577</v>
      </c>
      <c r="G175" s="130" t="s">
        <v>170</v>
      </c>
      <c r="H175" s="131">
        <v>2.1</v>
      </c>
      <c r="I175" s="132"/>
      <c r="J175" s="133">
        <f>ROUND(I175*H175,1)</f>
        <v>0</v>
      </c>
      <c r="K175" s="129" t="s">
        <v>171</v>
      </c>
      <c r="L175" s="33"/>
      <c r="M175" s="134" t="s">
        <v>19</v>
      </c>
      <c r="N175" s="135" t="s">
        <v>43</v>
      </c>
      <c r="P175" s="136">
        <f>O175*H175</f>
        <v>0</v>
      </c>
      <c r="Q175" s="136">
        <v>1.2959999999999999E-2</v>
      </c>
      <c r="R175" s="136">
        <f>Q175*H175</f>
        <v>2.7216000000000001E-2</v>
      </c>
      <c r="S175" s="136">
        <v>0</v>
      </c>
      <c r="T175" s="136">
        <f>S175*H175</f>
        <v>0</v>
      </c>
      <c r="U175" s="137" t="s">
        <v>19</v>
      </c>
      <c r="AR175" s="138" t="s">
        <v>172</v>
      </c>
      <c r="AT175" s="138" t="s">
        <v>167</v>
      </c>
      <c r="AU175" s="138" t="s">
        <v>82</v>
      </c>
      <c r="AY175" s="18" t="s">
        <v>164</v>
      </c>
      <c r="BE175" s="139">
        <f>IF(N175="základní",J175,0)</f>
        <v>0</v>
      </c>
      <c r="BF175" s="139">
        <f>IF(N175="snížená",J175,0)</f>
        <v>0</v>
      </c>
      <c r="BG175" s="139">
        <f>IF(N175="zákl. přenesená",J175,0)</f>
        <v>0</v>
      </c>
      <c r="BH175" s="139">
        <f>IF(N175="sníž. přenesená",J175,0)</f>
        <v>0</v>
      </c>
      <c r="BI175" s="139">
        <f>IF(N175="nulová",J175,0)</f>
        <v>0</v>
      </c>
      <c r="BJ175" s="18" t="s">
        <v>80</v>
      </c>
      <c r="BK175" s="139">
        <f>ROUND(I175*H175,1)</f>
        <v>0</v>
      </c>
      <c r="BL175" s="18" t="s">
        <v>172</v>
      </c>
      <c r="BM175" s="138" t="s">
        <v>1578</v>
      </c>
    </row>
    <row r="176" spans="2:65" s="1" customFormat="1" ht="11.25">
      <c r="B176" s="33"/>
      <c r="D176" s="140" t="s">
        <v>175</v>
      </c>
      <c r="F176" s="141" t="s">
        <v>1579</v>
      </c>
      <c r="I176" s="142"/>
      <c r="L176" s="33"/>
      <c r="M176" s="143"/>
      <c r="U176" s="54"/>
      <c r="AT176" s="18" t="s">
        <v>175</v>
      </c>
      <c r="AU176" s="18" t="s">
        <v>82</v>
      </c>
    </row>
    <row r="177" spans="2:65" s="12" customFormat="1" ht="11.25">
      <c r="B177" s="144"/>
      <c r="D177" s="145" t="s">
        <v>177</v>
      </c>
      <c r="E177" s="146" t="s">
        <v>19</v>
      </c>
      <c r="F177" s="147" t="s">
        <v>1580</v>
      </c>
      <c r="H177" s="148">
        <v>1.05</v>
      </c>
      <c r="I177" s="149"/>
      <c r="L177" s="144"/>
      <c r="M177" s="150"/>
      <c r="U177" s="151"/>
      <c r="AT177" s="146" t="s">
        <v>177</v>
      </c>
      <c r="AU177" s="146" t="s">
        <v>82</v>
      </c>
      <c r="AV177" s="12" t="s">
        <v>82</v>
      </c>
      <c r="AW177" s="12" t="s">
        <v>33</v>
      </c>
      <c r="AX177" s="12" t="s">
        <v>72</v>
      </c>
      <c r="AY177" s="146" t="s">
        <v>164</v>
      </c>
    </row>
    <row r="178" spans="2:65" s="12" customFormat="1" ht="11.25">
      <c r="B178" s="144"/>
      <c r="D178" s="145" t="s">
        <v>177</v>
      </c>
      <c r="E178" s="146" t="s">
        <v>19</v>
      </c>
      <c r="F178" s="147" t="s">
        <v>1581</v>
      </c>
      <c r="H178" s="148">
        <v>4.9000000000000002E-2</v>
      </c>
      <c r="I178" s="149"/>
      <c r="L178" s="144"/>
      <c r="M178" s="150"/>
      <c r="U178" s="151"/>
      <c r="AT178" s="146" t="s">
        <v>177</v>
      </c>
      <c r="AU178" s="146" t="s">
        <v>82</v>
      </c>
      <c r="AV178" s="12" t="s">
        <v>82</v>
      </c>
      <c r="AW178" s="12" t="s">
        <v>33</v>
      </c>
      <c r="AX178" s="12" t="s">
        <v>72</v>
      </c>
      <c r="AY178" s="146" t="s">
        <v>164</v>
      </c>
    </row>
    <row r="179" spans="2:65" s="12" customFormat="1" ht="11.25">
      <c r="B179" s="144"/>
      <c r="D179" s="145" t="s">
        <v>177</v>
      </c>
      <c r="E179" s="146" t="s">
        <v>19</v>
      </c>
      <c r="F179" s="147" t="s">
        <v>1582</v>
      </c>
      <c r="H179" s="148">
        <v>9.8000000000000004E-2</v>
      </c>
      <c r="I179" s="149"/>
      <c r="L179" s="144"/>
      <c r="M179" s="150"/>
      <c r="U179" s="151"/>
      <c r="AT179" s="146" t="s">
        <v>177</v>
      </c>
      <c r="AU179" s="146" t="s">
        <v>82</v>
      </c>
      <c r="AV179" s="12" t="s">
        <v>82</v>
      </c>
      <c r="AW179" s="12" t="s">
        <v>33</v>
      </c>
      <c r="AX179" s="12" t="s">
        <v>72</v>
      </c>
      <c r="AY179" s="146" t="s">
        <v>164</v>
      </c>
    </row>
    <row r="180" spans="2:65" s="12" customFormat="1" ht="11.25">
      <c r="B180" s="144"/>
      <c r="D180" s="145" t="s">
        <v>177</v>
      </c>
      <c r="E180" s="146" t="s">
        <v>19</v>
      </c>
      <c r="F180" s="147" t="s">
        <v>1583</v>
      </c>
      <c r="H180" s="148">
        <v>0.14699999999999999</v>
      </c>
      <c r="I180" s="149"/>
      <c r="L180" s="144"/>
      <c r="M180" s="150"/>
      <c r="U180" s="151"/>
      <c r="AT180" s="146" t="s">
        <v>177</v>
      </c>
      <c r="AU180" s="146" t="s">
        <v>82</v>
      </c>
      <c r="AV180" s="12" t="s">
        <v>82</v>
      </c>
      <c r="AW180" s="12" t="s">
        <v>33</v>
      </c>
      <c r="AX180" s="12" t="s">
        <v>72</v>
      </c>
      <c r="AY180" s="146" t="s">
        <v>164</v>
      </c>
    </row>
    <row r="181" spans="2:65" s="12" customFormat="1" ht="11.25">
      <c r="B181" s="144"/>
      <c r="D181" s="145" t="s">
        <v>177</v>
      </c>
      <c r="E181" s="146" t="s">
        <v>19</v>
      </c>
      <c r="F181" s="147" t="s">
        <v>1584</v>
      </c>
      <c r="H181" s="148">
        <v>0.75600000000000001</v>
      </c>
      <c r="I181" s="149"/>
      <c r="L181" s="144"/>
      <c r="M181" s="150"/>
      <c r="U181" s="151"/>
      <c r="AT181" s="146" t="s">
        <v>177</v>
      </c>
      <c r="AU181" s="146" t="s">
        <v>82</v>
      </c>
      <c r="AV181" s="12" t="s">
        <v>82</v>
      </c>
      <c r="AW181" s="12" t="s">
        <v>33</v>
      </c>
      <c r="AX181" s="12" t="s">
        <v>72</v>
      </c>
      <c r="AY181" s="146" t="s">
        <v>164</v>
      </c>
    </row>
    <row r="182" spans="2:65" s="13" customFormat="1" ht="11.25">
      <c r="B182" s="162"/>
      <c r="D182" s="145" t="s">
        <v>177</v>
      </c>
      <c r="E182" s="163" t="s">
        <v>19</v>
      </c>
      <c r="F182" s="164" t="s">
        <v>241</v>
      </c>
      <c r="H182" s="165">
        <v>2.1</v>
      </c>
      <c r="I182" s="166"/>
      <c r="L182" s="162"/>
      <c r="M182" s="167"/>
      <c r="U182" s="168"/>
      <c r="AT182" s="163" t="s">
        <v>177</v>
      </c>
      <c r="AU182" s="163" t="s">
        <v>82</v>
      </c>
      <c r="AV182" s="13" t="s">
        <v>172</v>
      </c>
      <c r="AW182" s="13" t="s">
        <v>33</v>
      </c>
      <c r="AX182" s="13" t="s">
        <v>80</v>
      </c>
      <c r="AY182" s="163" t="s">
        <v>164</v>
      </c>
    </row>
    <row r="183" spans="2:65" s="1" customFormat="1" ht="24.2" customHeight="1">
      <c r="B183" s="33"/>
      <c r="C183" s="127" t="s">
        <v>204</v>
      </c>
      <c r="D183" s="127" t="s">
        <v>167</v>
      </c>
      <c r="E183" s="128" t="s">
        <v>1585</v>
      </c>
      <c r="F183" s="129" t="s">
        <v>1586</v>
      </c>
      <c r="G183" s="130" t="s">
        <v>170</v>
      </c>
      <c r="H183" s="131">
        <v>2.1</v>
      </c>
      <c r="I183" s="132"/>
      <c r="J183" s="133">
        <f>ROUND(I183*H183,1)</f>
        <v>0</v>
      </c>
      <c r="K183" s="129" t="s">
        <v>171</v>
      </c>
      <c r="L183" s="33"/>
      <c r="M183" s="134" t="s">
        <v>19</v>
      </c>
      <c r="N183" s="135" t="s">
        <v>43</v>
      </c>
      <c r="P183" s="136">
        <f>O183*H183</f>
        <v>0</v>
      </c>
      <c r="Q183" s="136">
        <v>0</v>
      </c>
      <c r="R183" s="136">
        <f>Q183*H183</f>
        <v>0</v>
      </c>
      <c r="S183" s="136">
        <v>0</v>
      </c>
      <c r="T183" s="136">
        <f>S183*H183</f>
        <v>0</v>
      </c>
      <c r="U183" s="137" t="s">
        <v>19</v>
      </c>
      <c r="AR183" s="138" t="s">
        <v>172</v>
      </c>
      <c r="AT183" s="138" t="s">
        <v>167</v>
      </c>
      <c r="AU183" s="138" t="s">
        <v>82</v>
      </c>
      <c r="AY183" s="18" t="s">
        <v>164</v>
      </c>
      <c r="BE183" s="139">
        <f>IF(N183="základní",J183,0)</f>
        <v>0</v>
      </c>
      <c r="BF183" s="139">
        <f>IF(N183="snížená",J183,0)</f>
        <v>0</v>
      </c>
      <c r="BG183" s="139">
        <f>IF(N183="zákl. přenesená",J183,0)</f>
        <v>0</v>
      </c>
      <c r="BH183" s="139">
        <f>IF(N183="sníž. přenesená",J183,0)</f>
        <v>0</v>
      </c>
      <c r="BI183" s="139">
        <f>IF(N183="nulová",J183,0)</f>
        <v>0</v>
      </c>
      <c r="BJ183" s="18" t="s">
        <v>80</v>
      </c>
      <c r="BK183" s="139">
        <f>ROUND(I183*H183,1)</f>
        <v>0</v>
      </c>
      <c r="BL183" s="18" t="s">
        <v>172</v>
      </c>
      <c r="BM183" s="138" t="s">
        <v>1587</v>
      </c>
    </row>
    <row r="184" spans="2:65" s="1" customFormat="1" ht="11.25">
      <c r="B184" s="33"/>
      <c r="D184" s="140" t="s">
        <v>175</v>
      </c>
      <c r="F184" s="141" t="s">
        <v>1588</v>
      </c>
      <c r="I184" s="142"/>
      <c r="L184" s="33"/>
      <c r="M184" s="143"/>
      <c r="U184" s="54"/>
      <c r="AT184" s="18" t="s">
        <v>175</v>
      </c>
      <c r="AU184" s="18" t="s">
        <v>82</v>
      </c>
    </row>
    <row r="185" spans="2:65" s="1" customFormat="1" ht="16.5" customHeight="1">
      <c r="B185" s="33"/>
      <c r="C185" s="127" t="s">
        <v>283</v>
      </c>
      <c r="D185" s="127" t="s">
        <v>167</v>
      </c>
      <c r="E185" s="128" t="s">
        <v>1589</v>
      </c>
      <c r="F185" s="129" t="s">
        <v>1590</v>
      </c>
      <c r="G185" s="130" t="s">
        <v>314</v>
      </c>
      <c r="H185" s="131">
        <v>1.9</v>
      </c>
      <c r="I185" s="132"/>
      <c r="J185" s="133">
        <f>ROUND(I185*H185,1)</f>
        <v>0</v>
      </c>
      <c r="K185" s="129" t="s">
        <v>171</v>
      </c>
      <c r="L185" s="33"/>
      <c r="M185" s="134" t="s">
        <v>19</v>
      </c>
      <c r="N185" s="135" t="s">
        <v>43</v>
      </c>
      <c r="P185" s="136">
        <f>O185*H185</f>
        <v>0</v>
      </c>
      <c r="Q185" s="136">
        <v>7.2000000000000005E-4</v>
      </c>
      <c r="R185" s="136">
        <f>Q185*H185</f>
        <v>1.3680000000000001E-3</v>
      </c>
      <c r="S185" s="136">
        <v>0</v>
      </c>
      <c r="T185" s="136">
        <f>S185*H185</f>
        <v>0</v>
      </c>
      <c r="U185" s="137" t="s">
        <v>19</v>
      </c>
      <c r="AR185" s="138" t="s">
        <v>172</v>
      </c>
      <c r="AT185" s="138" t="s">
        <v>167</v>
      </c>
      <c r="AU185" s="138" t="s">
        <v>82</v>
      </c>
      <c r="AY185" s="18" t="s">
        <v>164</v>
      </c>
      <c r="BE185" s="139">
        <f>IF(N185="základní",J185,0)</f>
        <v>0</v>
      </c>
      <c r="BF185" s="139">
        <f>IF(N185="snížená",J185,0)</f>
        <v>0</v>
      </c>
      <c r="BG185" s="139">
        <f>IF(N185="zákl. přenesená",J185,0)</f>
        <v>0</v>
      </c>
      <c r="BH185" s="139">
        <f>IF(N185="sníž. přenesená",J185,0)</f>
        <v>0</v>
      </c>
      <c r="BI185" s="139">
        <f>IF(N185="nulová",J185,0)</f>
        <v>0</v>
      </c>
      <c r="BJ185" s="18" t="s">
        <v>80</v>
      </c>
      <c r="BK185" s="139">
        <f>ROUND(I185*H185,1)</f>
        <v>0</v>
      </c>
      <c r="BL185" s="18" t="s">
        <v>172</v>
      </c>
      <c r="BM185" s="138" t="s">
        <v>1591</v>
      </c>
    </row>
    <row r="186" spans="2:65" s="1" customFormat="1" ht="11.25">
      <c r="B186" s="33"/>
      <c r="D186" s="140" t="s">
        <v>175</v>
      </c>
      <c r="F186" s="141" t="s">
        <v>1592</v>
      </c>
      <c r="I186" s="142"/>
      <c r="L186" s="33"/>
      <c r="M186" s="143"/>
      <c r="U186" s="54"/>
      <c r="AT186" s="18" t="s">
        <v>175</v>
      </c>
      <c r="AU186" s="18" t="s">
        <v>82</v>
      </c>
    </row>
    <row r="187" spans="2:65" s="12" customFormat="1" ht="11.25">
      <c r="B187" s="144"/>
      <c r="D187" s="145" t="s">
        <v>177</v>
      </c>
      <c r="E187" s="146" t="s">
        <v>19</v>
      </c>
      <c r="F187" s="147" t="s">
        <v>1593</v>
      </c>
      <c r="H187" s="148">
        <v>1.9</v>
      </c>
      <c r="I187" s="149"/>
      <c r="L187" s="144"/>
      <c r="M187" s="150"/>
      <c r="U187" s="151"/>
      <c r="AT187" s="146" t="s">
        <v>177</v>
      </c>
      <c r="AU187" s="146" t="s">
        <v>82</v>
      </c>
      <c r="AV187" s="12" t="s">
        <v>82</v>
      </c>
      <c r="AW187" s="12" t="s">
        <v>33</v>
      </c>
      <c r="AX187" s="12" t="s">
        <v>80</v>
      </c>
      <c r="AY187" s="146" t="s">
        <v>164</v>
      </c>
    </row>
    <row r="188" spans="2:65" s="1" customFormat="1" ht="24.2" customHeight="1">
      <c r="B188" s="33"/>
      <c r="C188" s="152" t="s">
        <v>289</v>
      </c>
      <c r="D188" s="152" t="s">
        <v>225</v>
      </c>
      <c r="E188" s="153" t="s">
        <v>1594</v>
      </c>
      <c r="F188" s="154" t="s">
        <v>1595</v>
      </c>
      <c r="G188" s="155" t="s">
        <v>314</v>
      </c>
      <c r="H188" s="156">
        <v>1.9</v>
      </c>
      <c r="I188" s="157"/>
      <c r="J188" s="158">
        <f>ROUND(I188*H188,1)</f>
        <v>0</v>
      </c>
      <c r="K188" s="154" t="s">
        <v>19</v>
      </c>
      <c r="L188" s="159"/>
      <c r="M188" s="160" t="s">
        <v>19</v>
      </c>
      <c r="N188" s="161" t="s">
        <v>43</v>
      </c>
      <c r="P188" s="136">
        <f>O188*H188</f>
        <v>0</v>
      </c>
      <c r="Q188" s="136">
        <v>5.7299999999999999E-3</v>
      </c>
      <c r="R188" s="136">
        <f>Q188*H188</f>
        <v>1.0886999999999999E-2</v>
      </c>
      <c r="S188" s="136">
        <v>0</v>
      </c>
      <c r="T188" s="136">
        <f>S188*H188</f>
        <v>0</v>
      </c>
      <c r="U188" s="137" t="s">
        <v>19</v>
      </c>
      <c r="AR188" s="138" t="s">
        <v>214</v>
      </c>
      <c r="AT188" s="138" t="s">
        <v>225</v>
      </c>
      <c r="AU188" s="138" t="s">
        <v>82</v>
      </c>
      <c r="AY188" s="18" t="s">
        <v>164</v>
      </c>
      <c r="BE188" s="139">
        <f>IF(N188="základní",J188,0)</f>
        <v>0</v>
      </c>
      <c r="BF188" s="139">
        <f>IF(N188="snížená",J188,0)</f>
        <v>0</v>
      </c>
      <c r="BG188" s="139">
        <f>IF(N188="zákl. přenesená",J188,0)</f>
        <v>0</v>
      </c>
      <c r="BH188" s="139">
        <f>IF(N188="sníž. přenesená",J188,0)</f>
        <v>0</v>
      </c>
      <c r="BI188" s="139">
        <f>IF(N188="nulová",J188,0)</f>
        <v>0</v>
      </c>
      <c r="BJ188" s="18" t="s">
        <v>80</v>
      </c>
      <c r="BK188" s="139">
        <f>ROUND(I188*H188,1)</f>
        <v>0</v>
      </c>
      <c r="BL188" s="18" t="s">
        <v>172</v>
      </c>
      <c r="BM188" s="138" t="s">
        <v>1596</v>
      </c>
    </row>
    <row r="189" spans="2:65" s="1" customFormat="1" ht="21.75" customHeight="1">
      <c r="B189" s="33"/>
      <c r="C189" s="127" t="s">
        <v>7</v>
      </c>
      <c r="D189" s="127" t="s">
        <v>167</v>
      </c>
      <c r="E189" s="128" t="s">
        <v>1597</v>
      </c>
      <c r="F189" s="129" t="s">
        <v>1598</v>
      </c>
      <c r="G189" s="130" t="s">
        <v>335</v>
      </c>
      <c r="H189" s="131">
        <v>1</v>
      </c>
      <c r="I189" s="132"/>
      <c r="J189" s="133">
        <f>ROUND(I189*H189,1)</f>
        <v>0</v>
      </c>
      <c r="K189" s="129" t="s">
        <v>171</v>
      </c>
      <c r="L189" s="33"/>
      <c r="M189" s="134" t="s">
        <v>19</v>
      </c>
      <c r="N189" s="135" t="s">
        <v>43</v>
      </c>
      <c r="P189" s="136">
        <f>O189*H189</f>
        <v>0</v>
      </c>
      <c r="Q189" s="136">
        <v>0</v>
      </c>
      <c r="R189" s="136">
        <f>Q189*H189</f>
        <v>0</v>
      </c>
      <c r="S189" s="136">
        <v>0</v>
      </c>
      <c r="T189" s="136">
        <f>S189*H189</f>
        <v>0</v>
      </c>
      <c r="U189" s="137" t="s">
        <v>19</v>
      </c>
      <c r="AR189" s="138" t="s">
        <v>172</v>
      </c>
      <c r="AT189" s="138" t="s">
        <v>167</v>
      </c>
      <c r="AU189" s="138" t="s">
        <v>82</v>
      </c>
      <c r="AY189" s="18" t="s">
        <v>164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8" t="s">
        <v>80</v>
      </c>
      <c r="BK189" s="139">
        <f>ROUND(I189*H189,1)</f>
        <v>0</v>
      </c>
      <c r="BL189" s="18" t="s">
        <v>172</v>
      </c>
      <c r="BM189" s="138" t="s">
        <v>1599</v>
      </c>
    </row>
    <row r="190" spans="2:65" s="1" customFormat="1" ht="11.25">
      <c r="B190" s="33"/>
      <c r="D190" s="140" t="s">
        <v>175</v>
      </c>
      <c r="F190" s="141" t="s">
        <v>1600</v>
      </c>
      <c r="I190" s="142"/>
      <c r="L190" s="33"/>
      <c r="M190" s="143"/>
      <c r="U190" s="54"/>
      <c r="AT190" s="18" t="s">
        <v>175</v>
      </c>
      <c r="AU190" s="18" t="s">
        <v>82</v>
      </c>
    </row>
    <row r="191" spans="2:65" s="1" customFormat="1" ht="16.5" customHeight="1">
      <c r="B191" s="33"/>
      <c r="C191" s="152" t="s">
        <v>303</v>
      </c>
      <c r="D191" s="152" t="s">
        <v>225</v>
      </c>
      <c r="E191" s="153" t="s">
        <v>1601</v>
      </c>
      <c r="F191" s="154" t="s">
        <v>1602</v>
      </c>
      <c r="G191" s="155" t="s">
        <v>335</v>
      </c>
      <c r="H191" s="156">
        <v>1</v>
      </c>
      <c r="I191" s="157"/>
      <c r="J191" s="158">
        <f>ROUND(I191*H191,1)</f>
        <v>0</v>
      </c>
      <c r="K191" s="154" t="s">
        <v>19</v>
      </c>
      <c r="L191" s="159"/>
      <c r="M191" s="160" t="s">
        <v>19</v>
      </c>
      <c r="N191" s="161" t="s">
        <v>43</v>
      </c>
      <c r="P191" s="136">
        <f>O191*H191</f>
        <v>0</v>
      </c>
      <c r="Q191" s="136">
        <v>1.6E-2</v>
      </c>
      <c r="R191" s="136">
        <f>Q191*H191</f>
        <v>1.6E-2</v>
      </c>
      <c r="S191" s="136">
        <v>0</v>
      </c>
      <c r="T191" s="136">
        <f>S191*H191</f>
        <v>0</v>
      </c>
      <c r="U191" s="137" t="s">
        <v>19</v>
      </c>
      <c r="AR191" s="138" t="s">
        <v>214</v>
      </c>
      <c r="AT191" s="138" t="s">
        <v>225</v>
      </c>
      <c r="AU191" s="138" t="s">
        <v>82</v>
      </c>
      <c r="AY191" s="18" t="s">
        <v>164</v>
      </c>
      <c r="BE191" s="139">
        <f>IF(N191="základní",J191,0)</f>
        <v>0</v>
      </c>
      <c r="BF191" s="139">
        <f>IF(N191="snížená",J191,0)</f>
        <v>0</v>
      </c>
      <c r="BG191" s="139">
        <f>IF(N191="zákl. přenesená",J191,0)</f>
        <v>0</v>
      </c>
      <c r="BH191" s="139">
        <f>IF(N191="sníž. přenesená",J191,0)</f>
        <v>0</v>
      </c>
      <c r="BI191" s="139">
        <f>IF(N191="nulová",J191,0)</f>
        <v>0</v>
      </c>
      <c r="BJ191" s="18" t="s">
        <v>80</v>
      </c>
      <c r="BK191" s="139">
        <f>ROUND(I191*H191,1)</f>
        <v>0</v>
      </c>
      <c r="BL191" s="18" t="s">
        <v>172</v>
      </c>
      <c r="BM191" s="138" t="s">
        <v>1603</v>
      </c>
    </row>
    <row r="192" spans="2:65" s="12" customFormat="1" ht="11.25">
      <c r="B192" s="144"/>
      <c r="D192" s="145" t="s">
        <v>177</v>
      </c>
      <c r="E192" s="146" t="s">
        <v>19</v>
      </c>
      <c r="F192" s="147" t="s">
        <v>1604</v>
      </c>
      <c r="H192" s="148">
        <v>1</v>
      </c>
      <c r="I192" s="149"/>
      <c r="L192" s="144"/>
      <c r="M192" s="150"/>
      <c r="U192" s="151"/>
      <c r="AT192" s="146" t="s">
        <v>177</v>
      </c>
      <c r="AU192" s="146" t="s">
        <v>82</v>
      </c>
      <c r="AV192" s="12" t="s">
        <v>82</v>
      </c>
      <c r="AW192" s="12" t="s">
        <v>33</v>
      </c>
      <c r="AX192" s="12" t="s">
        <v>80</v>
      </c>
      <c r="AY192" s="146" t="s">
        <v>164</v>
      </c>
    </row>
    <row r="193" spans="2:65" s="1" customFormat="1" ht="37.9" customHeight="1">
      <c r="B193" s="33"/>
      <c r="C193" s="127" t="s">
        <v>311</v>
      </c>
      <c r="D193" s="127" t="s">
        <v>167</v>
      </c>
      <c r="E193" s="128" t="s">
        <v>1605</v>
      </c>
      <c r="F193" s="129" t="s">
        <v>1606</v>
      </c>
      <c r="G193" s="130" t="s">
        <v>314</v>
      </c>
      <c r="H193" s="131">
        <v>1</v>
      </c>
      <c r="I193" s="132"/>
      <c r="J193" s="133">
        <f>ROUND(I193*H193,1)</f>
        <v>0</v>
      </c>
      <c r="K193" s="129" t="s">
        <v>171</v>
      </c>
      <c r="L193" s="33"/>
      <c r="M193" s="134" t="s">
        <v>19</v>
      </c>
      <c r="N193" s="135" t="s">
        <v>43</v>
      </c>
      <c r="P193" s="136">
        <f>O193*H193</f>
        <v>0</v>
      </c>
      <c r="Q193" s="136">
        <v>0.18892999999999999</v>
      </c>
      <c r="R193" s="136">
        <f>Q193*H193</f>
        <v>0.18892999999999999</v>
      </c>
      <c r="S193" s="136">
        <v>0</v>
      </c>
      <c r="T193" s="136">
        <f>S193*H193</f>
        <v>0</v>
      </c>
      <c r="U193" s="137" t="s">
        <v>19</v>
      </c>
      <c r="AR193" s="138" t="s">
        <v>172</v>
      </c>
      <c r="AT193" s="138" t="s">
        <v>167</v>
      </c>
      <c r="AU193" s="138" t="s">
        <v>82</v>
      </c>
      <c r="AY193" s="18" t="s">
        <v>164</v>
      </c>
      <c r="BE193" s="139">
        <f>IF(N193="základní",J193,0)</f>
        <v>0</v>
      </c>
      <c r="BF193" s="139">
        <f>IF(N193="snížená",J193,0)</f>
        <v>0</v>
      </c>
      <c r="BG193" s="139">
        <f>IF(N193="zákl. přenesená",J193,0)</f>
        <v>0</v>
      </c>
      <c r="BH193" s="139">
        <f>IF(N193="sníž. přenesená",J193,0)</f>
        <v>0</v>
      </c>
      <c r="BI193" s="139">
        <f>IF(N193="nulová",J193,0)</f>
        <v>0</v>
      </c>
      <c r="BJ193" s="18" t="s">
        <v>80</v>
      </c>
      <c r="BK193" s="139">
        <f>ROUND(I193*H193,1)</f>
        <v>0</v>
      </c>
      <c r="BL193" s="18" t="s">
        <v>172</v>
      </c>
      <c r="BM193" s="138" t="s">
        <v>1607</v>
      </c>
    </row>
    <row r="194" spans="2:65" s="1" customFormat="1" ht="11.25">
      <c r="B194" s="33"/>
      <c r="D194" s="140" t="s">
        <v>175</v>
      </c>
      <c r="F194" s="141" t="s">
        <v>1608</v>
      </c>
      <c r="I194" s="142"/>
      <c r="L194" s="33"/>
      <c r="M194" s="143"/>
      <c r="U194" s="54"/>
      <c r="AT194" s="18" t="s">
        <v>175</v>
      </c>
      <c r="AU194" s="18" t="s">
        <v>82</v>
      </c>
    </row>
    <row r="195" spans="2:65" s="12" customFormat="1" ht="11.25">
      <c r="B195" s="144"/>
      <c r="D195" s="145" t="s">
        <v>177</v>
      </c>
      <c r="E195" s="146" t="s">
        <v>19</v>
      </c>
      <c r="F195" s="147" t="s">
        <v>1609</v>
      </c>
      <c r="H195" s="148">
        <v>1</v>
      </c>
      <c r="I195" s="149"/>
      <c r="L195" s="144"/>
      <c r="M195" s="150"/>
      <c r="U195" s="151"/>
      <c r="AT195" s="146" t="s">
        <v>177</v>
      </c>
      <c r="AU195" s="146" t="s">
        <v>82</v>
      </c>
      <c r="AV195" s="12" t="s">
        <v>82</v>
      </c>
      <c r="AW195" s="12" t="s">
        <v>33</v>
      </c>
      <c r="AX195" s="12" t="s">
        <v>80</v>
      </c>
      <c r="AY195" s="146" t="s">
        <v>164</v>
      </c>
    </row>
    <row r="196" spans="2:65" s="1" customFormat="1" ht="24.2" customHeight="1">
      <c r="B196" s="33"/>
      <c r="C196" s="127" t="s">
        <v>316</v>
      </c>
      <c r="D196" s="127" t="s">
        <v>167</v>
      </c>
      <c r="E196" s="128" t="s">
        <v>1610</v>
      </c>
      <c r="F196" s="129" t="s">
        <v>1611</v>
      </c>
      <c r="G196" s="130" t="s">
        <v>335</v>
      </c>
      <c r="H196" s="131">
        <v>2</v>
      </c>
      <c r="I196" s="132"/>
      <c r="J196" s="133">
        <f>ROUND(I196*H196,1)</f>
        <v>0</v>
      </c>
      <c r="K196" s="129" t="s">
        <v>171</v>
      </c>
      <c r="L196" s="33"/>
      <c r="M196" s="134" t="s">
        <v>19</v>
      </c>
      <c r="N196" s="135" t="s">
        <v>43</v>
      </c>
      <c r="P196" s="136">
        <f>O196*H196</f>
        <v>0</v>
      </c>
      <c r="Q196" s="136">
        <v>8.0000000000000004E-4</v>
      </c>
      <c r="R196" s="136">
        <f>Q196*H196</f>
        <v>1.6000000000000001E-3</v>
      </c>
      <c r="S196" s="136">
        <v>0</v>
      </c>
      <c r="T196" s="136">
        <f>S196*H196</f>
        <v>0</v>
      </c>
      <c r="U196" s="137" t="s">
        <v>19</v>
      </c>
      <c r="AR196" s="138" t="s">
        <v>172</v>
      </c>
      <c r="AT196" s="138" t="s">
        <v>167</v>
      </c>
      <c r="AU196" s="138" t="s">
        <v>82</v>
      </c>
      <c r="AY196" s="18" t="s">
        <v>164</v>
      </c>
      <c r="BE196" s="139">
        <f>IF(N196="základní",J196,0)</f>
        <v>0</v>
      </c>
      <c r="BF196" s="139">
        <f>IF(N196="snížená",J196,0)</f>
        <v>0</v>
      </c>
      <c r="BG196" s="139">
        <f>IF(N196="zákl. přenesená",J196,0)</f>
        <v>0</v>
      </c>
      <c r="BH196" s="139">
        <f>IF(N196="sníž. přenesená",J196,0)</f>
        <v>0</v>
      </c>
      <c r="BI196" s="139">
        <f>IF(N196="nulová",J196,0)</f>
        <v>0</v>
      </c>
      <c r="BJ196" s="18" t="s">
        <v>80</v>
      </c>
      <c r="BK196" s="139">
        <f>ROUND(I196*H196,1)</f>
        <v>0</v>
      </c>
      <c r="BL196" s="18" t="s">
        <v>172</v>
      </c>
      <c r="BM196" s="138" t="s">
        <v>1612</v>
      </c>
    </row>
    <row r="197" spans="2:65" s="1" customFormat="1" ht="11.25">
      <c r="B197" s="33"/>
      <c r="D197" s="140" t="s">
        <v>175</v>
      </c>
      <c r="F197" s="141" t="s">
        <v>1613</v>
      </c>
      <c r="I197" s="142"/>
      <c r="L197" s="33"/>
      <c r="M197" s="143"/>
      <c r="U197" s="54"/>
      <c r="AT197" s="18" t="s">
        <v>175</v>
      </c>
      <c r="AU197" s="18" t="s">
        <v>82</v>
      </c>
    </row>
    <row r="198" spans="2:65" s="1" customFormat="1" ht="21.75" customHeight="1">
      <c r="B198" s="33"/>
      <c r="C198" s="127" t="s">
        <v>321</v>
      </c>
      <c r="D198" s="127" t="s">
        <v>167</v>
      </c>
      <c r="E198" s="128" t="s">
        <v>1614</v>
      </c>
      <c r="F198" s="129" t="s">
        <v>1615</v>
      </c>
      <c r="G198" s="130" t="s">
        <v>335</v>
      </c>
      <c r="H198" s="131">
        <v>1</v>
      </c>
      <c r="I198" s="132"/>
      <c r="J198" s="133">
        <f>ROUND(I198*H198,1)</f>
        <v>0</v>
      </c>
      <c r="K198" s="129" t="s">
        <v>171</v>
      </c>
      <c r="L198" s="33"/>
      <c r="M198" s="134" t="s">
        <v>19</v>
      </c>
      <c r="N198" s="135" t="s">
        <v>43</v>
      </c>
      <c r="P198" s="136">
        <f>O198*H198</f>
        <v>0</v>
      </c>
      <c r="Q198" s="136">
        <v>1.6999999999999999E-3</v>
      </c>
      <c r="R198" s="136">
        <f>Q198*H198</f>
        <v>1.6999999999999999E-3</v>
      </c>
      <c r="S198" s="136">
        <v>0</v>
      </c>
      <c r="T198" s="136">
        <f>S198*H198</f>
        <v>0</v>
      </c>
      <c r="U198" s="137" t="s">
        <v>19</v>
      </c>
      <c r="AR198" s="138" t="s">
        <v>172</v>
      </c>
      <c r="AT198" s="138" t="s">
        <v>167</v>
      </c>
      <c r="AU198" s="138" t="s">
        <v>82</v>
      </c>
      <c r="AY198" s="18" t="s">
        <v>164</v>
      </c>
      <c r="BE198" s="139">
        <f>IF(N198="základní",J198,0)</f>
        <v>0</v>
      </c>
      <c r="BF198" s="139">
        <f>IF(N198="snížená",J198,0)</f>
        <v>0</v>
      </c>
      <c r="BG198" s="139">
        <f>IF(N198="zákl. přenesená",J198,0)</f>
        <v>0</v>
      </c>
      <c r="BH198" s="139">
        <f>IF(N198="sníž. přenesená",J198,0)</f>
        <v>0</v>
      </c>
      <c r="BI198" s="139">
        <f>IF(N198="nulová",J198,0)</f>
        <v>0</v>
      </c>
      <c r="BJ198" s="18" t="s">
        <v>80</v>
      </c>
      <c r="BK198" s="139">
        <f>ROUND(I198*H198,1)</f>
        <v>0</v>
      </c>
      <c r="BL198" s="18" t="s">
        <v>172</v>
      </c>
      <c r="BM198" s="138" t="s">
        <v>1616</v>
      </c>
    </row>
    <row r="199" spans="2:65" s="1" customFormat="1" ht="11.25">
      <c r="B199" s="33"/>
      <c r="D199" s="140" t="s">
        <v>175</v>
      </c>
      <c r="F199" s="141" t="s">
        <v>1617</v>
      </c>
      <c r="I199" s="142"/>
      <c r="L199" s="33"/>
      <c r="M199" s="143"/>
      <c r="U199" s="54"/>
      <c r="AT199" s="18" t="s">
        <v>175</v>
      </c>
      <c r="AU199" s="18" t="s">
        <v>82</v>
      </c>
    </row>
    <row r="200" spans="2:65" s="1" customFormat="1" ht="16.5" customHeight="1">
      <c r="B200" s="33"/>
      <c r="C200" s="127" t="s">
        <v>328</v>
      </c>
      <c r="D200" s="127" t="s">
        <v>167</v>
      </c>
      <c r="E200" s="128" t="s">
        <v>1618</v>
      </c>
      <c r="F200" s="129" t="s">
        <v>1619</v>
      </c>
      <c r="G200" s="130" t="s">
        <v>609</v>
      </c>
      <c r="H200" s="131">
        <v>1</v>
      </c>
      <c r="I200" s="132"/>
      <c r="J200" s="133">
        <f>ROUND(I200*H200,1)</f>
        <v>0</v>
      </c>
      <c r="K200" s="129" t="s">
        <v>19</v>
      </c>
      <c r="L200" s="33"/>
      <c r="M200" s="134" t="s">
        <v>19</v>
      </c>
      <c r="N200" s="135" t="s">
        <v>43</v>
      </c>
      <c r="P200" s="136">
        <f>O200*H200</f>
        <v>0</v>
      </c>
      <c r="Q200" s="136">
        <v>0</v>
      </c>
      <c r="R200" s="136">
        <f>Q200*H200</f>
        <v>0</v>
      </c>
      <c r="S200" s="136">
        <v>0</v>
      </c>
      <c r="T200" s="136">
        <f>S200*H200</f>
        <v>0</v>
      </c>
      <c r="U200" s="137" t="s">
        <v>19</v>
      </c>
      <c r="AR200" s="138" t="s">
        <v>172</v>
      </c>
      <c r="AT200" s="138" t="s">
        <v>167</v>
      </c>
      <c r="AU200" s="138" t="s">
        <v>82</v>
      </c>
      <c r="AY200" s="18" t="s">
        <v>164</v>
      </c>
      <c r="BE200" s="139">
        <f>IF(N200="základní",J200,0)</f>
        <v>0</v>
      </c>
      <c r="BF200" s="139">
        <f>IF(N200="snížená",J200,0)</f>
        <v>0</v>
      </c>
      <c r="BG200" s="139">
        <f>IF(N200="zákl. přenesená",J200,0)</f>
        <v>0</v>
      </c>
      <c r="BH200" s="139">
        <f>IF(N200="sníž. přenesená",J200,0)</f>
        <v>0</v>
      </c>
      <c r="BI200" s="139">
        <f>IF(N200="nulová",J200,0)</f>
        <v>0</v>
      </c>
      <c r="BJ200" s="18" t="s">
        <v>80</v>
      </c>
      <c r="BK200" s="139">
        <f>ROUND(I200*H200,1)</f>
        <v>0</v>
      </c>
      <c r="BL200" s="18" t="s">
        <v>172</v>
      </c>
      <c r="BM200" s="138" t="s">
        <v>1620</v>
      </c>
    </row>
    <row r="201" spans="2:65" s="1" customFormat="1" ht="16.5" customHeight="1">
      <c r="B201" s="33"/>
      <c r="C201" s="127" t="s">
        <v>232</v>
      </c>
      <c r="D201" s="127" t="s">
        <v>167</v>
      </c>
      <c r="E201" s="128" t="s">
        <v>1621</v>
      </c>
      <c r="F201" s="129" t="s">
        <v>1622</v>
      </c>
      <c r="G201" s="130" t="s">
        <v>335</v>
      </c>
      <c r="H201" s="131">
        <v>1</v>
      </c>
      <c r="I201" s="132"/>
      <c r="J201" s="133">
        <f>ROUND(I201*H201,1)</f>
        <v>0</v>
      </c>
      <c r="K201" s="129" t="s">
        <v>171</v>
      </c>
      <c r="L201" s="33"/>
      <c r="M201" s="134" t="s">
        <v>19</v>
      </c>
      <c r="N201" s="135" t="s">
        <v>43</v>
      </c>
      <c r="P201" s="136">
        <f>O201*H201</f>
        <v>0</v>
      </c>
      <c r="Q201" s="136">
        <v>0</v>
      </c>
      <c r="R201" s="136">
        <f>Q201*H201</f>
        <v>0</v>
      </c>
      <c r="S201" s="136">
        <v>8.7999999999999995E-2</v>
      </c>
      <c r="T201" s="136">
        <f>S201*H201</f>
        <v>8.7999999999999995E-2</v>
      </c>
      <c r="U201" s="137" t="s">
        <v>19</v>
      </c>
      <c r="AR201" s="138" t="s">
        <v>172</v>
      </c>
      <c r="AT201" s="138" t="s">
        <v>167</v>
      </c>
      <c r="AU201" s="138" t="s">
        <v>82</v>
      </c>
      <c r="AY201" s="18" t="s">
        <v>164</v>
      </c>
      <c r="BE201" s="139">
        <f>IF(N201="základní",J201,0)</f>
        <v>0</v>
      </c>
      <c r="BF201" s="139">
        <f>IF(N201="snížená",J201,0)</f>
        <v>0</v>
      </c>
      <c r="BG201" s="139">
        <f>IF(N201="zákl. přenesená",J201,0)</f>
        <v>0</v>
      </c>
      <c r="BH201" s="139">
        <f>IF(N201="sníž. přenesená",J201,0)</f>
        <v>0</v>
      </c>
      <c r="BI201" s="139">
        <f>IF(N201="nulová",J201,0)</f>
        <v>0</v>
      </c>
      <c r="BJ201" s="18" t="s">
        <v>80</v>
      </c>
      <c r="BK201" s="139">
        <f>ROUND(I201*H201,1)</f>
        <v>0</v>
      </c>
      <c r="BL201" s="18" t="s">
        <v>172</v>
      </c>
      <c r="BM201" s="138" t="s">
        <v>1623</v>
      </c>
    </row>
    <row r="202" spans="2:65" s="1" customFormat="1" ht="11.25">
      <c r="B202" s="33"/>
      <c r="D202" s="140" t="s">
        <v>175</v>
      </c>
      <c r="F202" s="141" t="s">
        <v>1624</v>
      </c>
      <c r="I202" s="142"/>
      <c r="L202" s="33"/>
      <c r="M202" s="143"/>
      <c r="U202" s="54"/>
      <c r="AT202" s="18" t="s">
        <v>175</v>
      </c>
      <c r="AU202" s="18" t="s">
        <v>82</v>
      </c>
    </row>
    <row r="203" spans="2:65" s="12" customFormat="1" ht="11.25">
      <c r="B203" s="144"/>
      <c r="D203" s="145" t="s">
        <v>177</v>
      </c>
      <c r="E203" s="146" t="s">
        <v>19</v>
      </c>
      <c r="F203" s="147" t="s">
        <v>1625</v>
      </c>
      <c r="H203" s="148">
        <v>1</v>
      </c>
      <c r="I203" s="149"/>
      <c r="L203" s="144"/>
      <c r="M203" s="150"/>
      <c r="U203" s="151"/>
      <c r="AT203" s="146" t="s">
        <v>177</v>
      </c>
      <c r="AU203" s="146" t="s">
        <v>82</v>
      </c>
      <c r="AV203" s="12" t="s">
        <v>82</v>
      </c>
      <c r="AW203" s="12" t="s">
        <v>33</v>
      </c>
      <c r="AX203" s="12" t="s">
        <v>80</v>
      </c>
      <c r="AY203" s="146" t="s">
        <v>164</v>
      </c>
    </row>
    <row r="204" spans="2:65" s="1" customFormat="1" ht="16.5" customHeight="1">
      <c r="B204" s="33"/>
      <c r="C204" s="127" t="s">
        <v>338</v>
      </c>
      <c r="D204" s="127" t="s">
        <v>167</v>
      </c>
      <c r="E204" s="128" t="s">
        <v>1626</v>
      </c>
      <c r="F204" s="129" t="s">
        <v>1627</v>
      </c>
      <c r="G204" s="130" t="s">
        <v>170</v>
      </c>
      <c r="H204" s="131">
        <v>1.3440000000000001</v>
      </c>
      <c r="I204" s="132"/>
      <c r="J204" s="133">
        <f>ROUND(I204*H204,1)</f>
        <v>0</v>
      </c>
      <c r="K204" s="129" t="s">
        <v>171</v>
      </c>
      <c r="L204" s="33"/>
      <c r="M204" s="134" t="s">
        <v>19</v>
      </c>
      <c r="N204" s="135" t="s">
        <v>43</v>
      </c>
      <c r="P204" s="136">
        <f>O204*H204</f>
        <v>0</v>
      </c>
      <c r="Q204" s="136">
        <v>1.8000000000000001E-4</v>
      </c>
      <c r="R204" s="136">
        <f>Q204*H204</f>
        <v>2.4192000000000004E-4</v>
      </c>
      <c r="S204" s="136">
        <v>0</v>
      </c>
      <c r="T204" s="136">
        <f>S204*H204</f>
        <v>0</v>
      </c>
      <c r="U204" s="137" t="s">
        <v>19</v>
      </c>
      <c r="AR204" s="138" t="s">
        <v>172</v>
      </c>
      <c r="AT204" s="138" t="s">
        <v>167</v>
      </c>
      <c r="AU204" s="138" t="s">
        <v>82</v>
      </c>
      <c r="AY204" s="18" t="s">
        <v>164</v>
      </c>
      <c r="BE204" s="139">
        <f>IF(N204="základní",J204,0)</f>
        <v>0</v>
      </c>
      <c r="BF204" s="139">
        <f>IF(N204="snížená",J204,0)</f>
        <v>0</v>
      </c>
      <c r="BG204" s="139">
        <f>IF(N204="zákl. přenesená",J204,0)</f>
        <v>0</v>
      </c>
      <c r="BH204" s="139">
        <f>IF(N204="sníž. přenesená",J204,0)</f>
        <v>0</v>
      </c>
      <c r="BI204" s="139">
        <f>IF(N204="nulová",J204,0)</f>
        <v>0</v>
      </c>
      <c r="BJ204" s="18" t="s">
        <v>80</v>
      </c>
      <c r="BK204" s="139">
        <f>ROUND(I204*H204,1)</f>
        <v>0</v>
      </c>
      <c r="BL204" s="18" t="s">
        <v>172</v>
      </c>
      <c r="BM204" s="138" t="s">
        <v>1628</v>
      </c>
    </row>
    <row r="205" spans="2:65" s="1" customFormat="1" ht="11.25">
      <c r="B205" s="33"/>
      <c r="D205" s="140" t="s">
        <v>175</v>
      </c>
      <c r="F205" s="141" t="s">
        <v>1629</v>
      </c>
      <c r="I205" s="142"/>
      <c r="L205" s="33"/>
      <c r="M205" s="143"/>
      <c r="U205" s="54"/>
      <c r="AT205" s="18" t="s">
        <v>175</v>
      </c>
      <c r="AU205" s="18" t="s">
        <v>82</v>
      </c>
    </row>
    <row r="206" spans="2:65" s="12" customFormat="1" ht="11.25">
      <c r="B206" s="144"/>
      <c r="D206" s="145" t="s">
        <v>177</v>
      </c>
      <c r="E206" s="146" t="s">
        <v>19</v>
      </c>
      <c r="F206" s="147" t="s">
        <v>1580</v>
      </c>
      <c r="H206" s="148">
        <v>1.05</v>
      </c>
      <c r="I206" s="149"/>
      <c r="L206" s="144"/>
      <c r="M206" s="150"/>
      <c r="U206" s="151"/>
      <c r="AT206" s="146" t="s">
        <v>177</v>
      </c>
      <c r="AU206" s="146" t="s">
        <v>82</v>
      </c>
      <c r="AV206" s="12" t="s">
        <v>82</v>
      </c>
      <c r="AW206" s="12" t="s">
        <v>33</v>
      </c>
      <c r="AX206" s="12" t="s">
        <v>72</v>
      </c>
      <c r="AY206" s="146" t="s">
        <v>164</v>
      </c>
    </row>
    <row r="207" spans="2:65" s="12" customFormat="1" ht="11.25">
      <c r="B207" s="144"/>
      <c r="D207" s="145" t="s">
        <v>177</v>
      </c>
      <c r="E207" s="146" t="s">
        <v>19</v>
      </c>
      <c r="F207" s="147" t="s">
        <v>1581</v>
      </c>
      <c r="H207" s="148">
        <v>4.9000000000000002E-2</v>
      </c>
      <c r="I207" s="149"/>
      <c r="L207" s="144"/>
      <c r="M207" s="150"/>
      <c r="U207" s="151"/>
      <c r="AT207" s="146" t="s">
        <v>177</v>
      </c>
      <c r="AU207" s="146" t="s">
        <v>82</v>
      </c>
      <c r="AV207" s="12" t="s">
        <v>82</v>
      </c>
      <c r="AW207" s="12" t="s">
        <v>33</v>
      </c>
      <c r="AX207" s="12" t="s">
        <v>72</v>
      </c>
      <c r="AY207" s="146" t="s">
        <v>164</v>
      </c>
    </row>
    <row r="208" spans="2:65" s="12" customFormat="1" ht="11.25">
      <c r="B208" s="144"/>
      <c r="D208" s="145" t="s">
        <v>177</v>
      </c>
      <c r="E208" s="146" t="s">
        <v>19</v>
      </c>
      <c r="F208" s="147" t="s">
        <v>1582</v>
      </c>
      <c r="H208" s="148">
        <v>9.8000000000000004E-2</v>
      </c>
      <c r="I208" s="149"/>
      <c r="L208" s="144"/>
      <c r="M208" s="150"/>
      <c r="U208" s="151"/>
      <c r="AT208" s="146" t="s">
        <v>177</v>
      </c>
      <c r="AU208" s="146" t="s">
        <v>82</v>
      </c>
      <c r="AV208" s="12" t="s">
        <v>82</v>
      </c>
      <c r="AW208" s="12" t="s">
        <v>33</v>
      </c>
      <c r="AX208" s="12" t="s">
        <v>72</v>
      </c>
      <c r="AY208" s="146" t="s">
        <v>164</v>
      </c>
    </row>
    <row r="209" spans="2:65" s="12" customFormat="1" ht="11.25">
      <c r="B209" s="144"/>
      <c r="D209" s="145" t="s">
        <v>177</v>
      </c>
      <c r="E209" s="146" t="s">
        <v>19</v>
      </c>
      <c r="F209" s="147" t="s">
        <v>1583</v>
      </c>
      <c r="H209" s="148">
        <v>0.14699999999999999</v>
      </c>
      <c r="I209" s="149"/>
      <c r="L209" s="144"/>
      <c r="M209" s="150"/>
      <c r="U209" s="151"/>
      <c r="AT209" s="146" t="s">
        <v>177</v>
      </c>
      <c r="AU209" s="146" t="s">
        <v>82</v>
      </c>
      <c r="AV209" s="12" t="s">
        <v>82</v>
      </c>
      <c r="AW209" s="12" t="s">
        <v>33</v>
      </c>
      <c r="AX209" s="12" t="s">
        <v>72</v>
      </c>
      <c r="AY209" s="146" t="s">
        <v>164</v>
      </c>
    </row>
    <row r="210" spans="2:65" s="13" customFormat="1" ht="11.25">
      <c r="B210" s="162"/>
      <c r="D210" s="145" t="s">
        <v>177</v>
      </c>
      <c r="E210" s="163" t="s">
        <v>19</v>
      </c>
      <c r="F210" s="164" t="s">
        <v>241</v>
      </c>
      <c r="H210" s="165">
        <v>1.3440000000000001</v>
      </c>
      <c r="I210" s="166"/>
      <c r="L210" s="162"/>
      <c r="M210" s="167"/>
      <c r="U210" s="168"/>
      <c r="AT210" s="163" t="s">
        <v>177</v>
      </c>
      <c r="AU210" s="163" t="s">
        <v>82</v>
      </c>
      <c r="AV210" s="13" t="s">
        <v>172</v>
      </c>
      <c r="AW210" s="13" t="s">
        <v>33</v>
      </c>
      <c r="AX210" s="13" t="s">
        <v>80</v>
      </c>
      <c r="AY210" s="163" t="s">
        <v>164</v>
      </c>
    </row>
    <row r="211" spans="2:65" s="1" customFormat="1" ht="21.75" customHeight="1">
      <c r="B211" s="33"/>
      <c r="C211" s="127" t="s">
        <v>347</v>
      </c>
      <c r="D211" s="127" t="s">
        <v>167</v>
      </c>
      <c r="E211" s="128" t="s">
        <v>1630</v>
      </c>
      <c r="F211" s="129" t="s">
        <v>1631</v>
      </c>
      <c r="G211" s="130" t="s">
        <v>170</v>
      </c>
      <c r="H211" s="131">
        <v>1.3440000000000001</v>
      </c>
      <c r="I211" s="132"/>
      <c r="J211" s="133">
        <f>ROUND(I211*H211,1)</f>
        <v>0</v>
      </c>
      <c r="K211" s="129" t="s">
        <v>171</v>
      </c>
      <c r="L211" s="33"/>
      <c r="M211" s="134" t="s">
        <v>19</v>
      </c>
      <c r="N211" s="135" t="s">
        <v>43</v>
      </c>
      <c r="P211" s="136">
        <f>O211*H211</f>
        <v>0</v>
      </c>
      <c r="Q211" s="136">
        <v>5.7000000000000002E-3</v>
      </c>
      <c r="R211" s="136">
        <f>Q211*H211</f>
        <v>7.6608000000000006E-3</v>
      </c>
      <c r="S211" s="136">
        <v>0</v>
      </c>
      <c r="T211" s="136">
        <f>S211*H211</f>
        <v>0</v>
      </c>
      <c r="U211" s="137" t="s">
        <v>19</v>
      </c>
      <c r="AR211" s="138" t="s">
        <v>172</v>
      </c>
      <c r="AT211" s="138" t="s">
        <v>167</v>
      </c>
      <c r="AU211" s="138" t="s">
        <v>82</v>
      </c>
      <c r="AY211" s="18" t="s">
        <v>164</v>
      </c>
      <c r="BE211" s="139">
        <f>IF(N211="základní",J211,0)</f>
        <v>0</v>
      </c>
      <c r="BF211" s="139">
        <f>IF(N211="snížená",J211,0)</f>
        <v>0</v>
      </c>
      <c r="BG211" s="139">
        <f>IF(N211="zákl. přenesená",J211,0)</f>
        <v>0</v>
      </c>
      <c r="BH211" s="139">
        <f>IF(N211="sníž. přenesená",J211,0)</f>
        <v>0</v>
      </c>
      <c r="BI211" s="139">
        <f>IF(N211="nulová",J211,0)</f>
        <v>0</v>
      </c>
      <c r="BJ211" s="18" t="s">
        <v>80</v>
      </c>
      <c r="BK211" s="139">
        <f>ROUND(I211*H211,1)</f>
        <v>0</v>
      </c>
      <c r="BL211" s="18" t="s">
        <v>172</v>
      </c>
      <c r="BM211" s="138" t="s">
        <v>1632</v>
      </c>
    </row>
    <row r="212" spans="2:65" s="1" customFormat="1" ht="11.25">
      <c r="B212" s="33"/>
      <c r="D212" s="140" t="s">
        <v>175</v>
      </c>
      <c r="F212" s="141" t="s">
        <v>1633</v>
      </c>
      <c r="I212" s="142"/>
      <c r="L212" s="33"/>
      <c r="M212" s="143"/>
      <c r="U212" s="54"/>
      <c r="AT212" s="18" t="s">
        <v>175</v>
      </c>
      <c r="AU212" s="18" t="s">
        <v>82</v>
      </c>
    </row>
    <row r="213" spans="2:65" s="1" customFormat="1" ht="16.5" customHeight="1">
      <c r="B213" s="33"/>
      <c r="C213" s="127" t="s">
        <v>353</v>
      </c>
      <c r="D213" s="127" t="s">
        <v>167</v>
      </c>
      <c r="E213" s="128" t="s">
        <v>1634</v>
      </c>
      <c r="F213" s="129" t="s">
        <v>1635</v>
      </c>
      <c r="G213" s="130" t="s">
        <v>170</v>
      </c>
      <c r="H213" s="131">
        <v>1.5669999999999999</v>
      </c>
      <c r="I213" s="132"/>
      <c r="J213" s="133">
        <f>ROUND(I213*H213,1)</f>
        <v>0</v>
      </c>
      <c r="K213" s="129" t="s">
        <v>171</v>
      </c>
      <c r="L213" s="33"/>
      <c r="M213" s="134" t="s">
        <v>19</v>
      </c>
      <c r="N213" s="135" t="s">
        <v>43</v>
      </c>
      <c r="P213" s="136">
        <f>O213*H213</f>
        <v>0</v>
      </c>
      <c r="Q213" s="136">
        <v>0</v>
      </c>
      <c r="R213" s="136">
        <f>Q213*H213</f>
        <v>0</v>
      </c>
      <c r="S213" s="136">
        <v>0</v>
      </c>
      <c r="T213" s="136">
        <f>S213*H213</f>
        <v>0</v>
      </c>
      <c r="U213" s="137" t="s">
        <v>19</v>
      </c>
      <c r="AR213" s="138" t="s">
        <v>172</v>
      </c>
      <c r="AT213" s="138" t="s">
        <v>167</v>
      </c>
      <c r="AU213" s="138" t="s">
        <v>82</v>
      </c>
      <c r="AY213" s="18" t="s">
        <v>164</v>
      </c>
      <c r="BE213" s="139">
        <f>IF(N213="základní",J213,0)</f>
        <v>0</v>
      </c>
      <c r="BF213" s="139">
        <f>IF(N213="snížená",J213,0)</f>
        <v>0</v>
      </c>
      <c r="BG213" s="139">
        <f>IF(N213="zákl. přenesená",J213,0)</f>
        <v>0</v>
      </c>
      <c r="BH213" s="139">
        <f>IF(N213="sníž. přenesená",J213,0)</f>
        <v>0</v>
      </c>
      <c r="BI213" s="139">
        <f>IF(N213="nulová",J213,0)</f>
        <v>0</v>
      </c>
      <c r="BJ213" s="18" t="s">
        <v>80</v>
      </c>
      <c r="BK213" s="139">
        <f>ROUND(I213*H213,1)</f>
        <v>0</v>
      </c>
      <c r="BL213" s="18" t="s">
        <v>172</v>
      </c>
      <c r="BM213" s="138" t="s">
        <v>1636</v>
      </c>
    </row>
    <row r="214" spans="2:65" s="1" customFormat="1" ht="11.25">
      <c r="B214" s="33"/>
      <c r="D214" s="140" t="s">
        <v>175</v>
      </c>
      <c r="F214" s="141" t="s">
        <v>1637</v>
      </c>
      <c r="I214" s="142"/>
      <c r="L214" s="33"/>
      <c r="M214" s="143"/>
      <c r="U214" s="54"/>
      <c r="AT214" s="18" t="s">
        <v>175</v>
      </c>
      <c r="AU214" s="18" t="s">
        <v>82</v>
      </c>
    </row>
    <row r="215" spans="2:65" s="12" customFormat="1" ht="11.25">
      <c r="B215" s="144"/>
      <c r="D215" s="145" t="s">
        <v>177</v>
      </c>
      <c r="E215" s="146" t="s">
        <v>19</v>
      </c>
      <c r="F215" s="147" t="s">
        <v>1638</v>
      </c>
      <c r="H215" s="148">
        <v>0.49</v>
      </c>
      <c r="I215" s="149"/>
      <c r="L215" s="144"/>
      <c r="M215" s="150"/>
      <c r="U215" s="151"/>
      <c r="AT215" s="146" t="s">
        <v>177</v>
      </c>
      <c r="AU215" s="146" t="s">
        <v>82</v>
      </c>
      <c r="AV215" s="12" t="s">
        <v>82</v>
      </c>
      <c r="AW215" s="12" t="s">
        <v>33</v>
      </c>
      <c r="AX215" s="12" t="s">
        <v>72</v>
      </c>
      <c r="AY215" s="146" t="s">
        <v>164</v>
      </c>
    </row>
    <row r="216" spans="2:65" s="12" customFormat="1" ht="11.25">
      <c r="B216" s="144"/>
      <c r="D216" s="145" t="s">
        <v>177</v>
      </c>
      <c r="E216" s="146" t="s">
        <v>19</v>
      </c>
      <c r="F216" s="147" t="s">
        <v>1639</v>
      </c>
      <c r="H216" s="148">
        <v>0.56699999999999995</v>
      </c>
      <c r="I216" s="149"/>
      <c r="L216" s="144"/>
      <c r="M216" s="150"/>
      <c r="U216" s="151"/>
      <c r="AT216" s="146" t="s">
        <v>177</v>
      </c>
      <c r="AU216" s="146" t="s">
        <v>82</v>
      </c>
      <c r="AV216" s="12" t="s">
        <v>82</v>
      </c>
      <c r="AW216" s="12" t="s">
        <v>33</v>
      </c>
      <c r="AX216" s="12" t="s">
        <v>72</v>
      </c>
      <c r="AY216" s="146" t="s">
        <v>164</v>
      </c>
    </row>
    <row r="217" spans="2:65" s="12" customFormat="1" ht="11.25">
      <c r="B217" s="144"/>
      <c r="D217" s="145" t="s">
        <v>177</v>
      </c>
      <c r="E217" s="146" t="s">
        <v>19</v>
      </c>
      <c r="F217" s="147" t="s">
        <v>1640</v>
      </c>
      <c r="H217" s="148">
        <v>0.51</v>
      </c>
      <c r="I217" s="149"/>
      <c r="L217" s="144"/>
      <c r="M217" s="150"/>
      <c r="U217" s="151"/>
      <c r="AT217" s="146" t="s">
        <v>177</v>
      </c>
      <c r="AU217" s="146" t="s">
        <v>82</v>
      </c>
      <c r="AV217" s="12" t="s">
        <v>82</v>
      </c>
      <c r="AW217" s="12" t="s">
        <v>33</v>
      </c>
      <c r="AX217" s="12" t="s">
        <v>72</v>
      </c>
      <c r="AY217" s="146" t="s">
        <v>164</v>
      </c>
    </row>
    <row r="218" spans="2:65" s="13" customFormat="1" ht="11.25">
      <c r="B218" s="162"/>
      <c r="D218" s="145" t="s">
        <v>177</v>
      </c>
      <c r="E218" s="163" t="s">
        <v>19</v>
      </c>
      <c r="F218" s="164" t="s">
        <v>1641</v>
      </c>
      <c r="H218" s="165">
        <v>1.5669999999999999</v>
      </c>
      <c r="I218" s="166"/>
      <c r="L218" s="162"/>
      <c r="M218" s="167"/>
      <c r="U218" s="168"/>
      <c r="AT218" s="163" t="s">
        <v>177</v>
      </c>
      <c r="AU218" s="163" t="s">
        <v>82</v>
      </c>
      <c r="AV218" s="13" t="s">
        <v>172</v>
      </c>
      <c r="AW218" s="13" t="s">
        <v>33</v>
      </c>
      <c r="AX218" s="13" t="s">
        <v>80</v>
      </c>
      <c r="AY218" s="163" t="s">
        <v>164</v>
      </c>
    </row>
    <row r="219" spans="2:65" s="1" customFormat="1" ht="16.5" customHeight="1">
      <c r="B219" s="33"/>
      <c r="C219" s="127" t="s">
        <v>301</v>
      </c>
      <c r="D219" s="127" t="s">
        <v>167</v>
      </c>
      <c r="E219" s="128" t="s">
        <v>1642</v>
      </c>
      <c r="F219" s="129" t="s">
        <v>1643</v>
      </c>
      <c r="G219" s="130" t="s">
        <v>170</v>
      </c>
      <c r="H219" s="131">
        <v>1.5669999999999999</v>
      </c>
      <c r="I219" s="132"/>
      <c r="J219" s="133">
        <f>ROUND(I219*H219,1)</f>
        <v>0</v>
      </c>
      <c r="K219" s="129" t="s">
        <v>171</v>
      </c>
      <c r="L219" s="33"/>
      <c r="M219" s="134" t="s">
        <v>19</v>
      </c>
      <c r="N219" s="135" t="s">
        <v>43</v>
      </c>
      <c r="P219" s="136">
        <f>O219*H219</f>
        <v>0</v>
      </c>
      <c r="Q219" s="136">
        <v>4.2999999999999999E-4</v>
      </c>
      <c r="R219" s="136">
        <f>Q219*H219</f>
        <v>6.7380999999999995E-4</v>
      </c>
      <c r="S219" s="136">
        <v>0</v>
      </c>
      <c r="T219" s="136">
        <f>S219*H219</f>
        <v>0</v>
      </c>
      <c r="U219" s="137" t="s">
        <v>19</v>
      </c>
      <c r="AR219" s="138" t="s">
        <v>172</v>
      </c>
      <c r="AT219" s="138" t="s">
        <v>167</v>
      </c>
      <c r="AU219" s="138" t="s">
        <v>82</v>
      </c>
      <c r="AY219" s="18" t="s">
        <v>164</v>
      </c>
      <c r="BE219" s="139">
        <f>IF(N219="základní",J219,0)</f>
        <v>0</v>
      </c>
      <c r="BF219" s="139">
        <f>IF(N219="snížená",J219,0)</f>
        <v>0</v>
      </c>
      <c r="BG219" s="139">
        <f>IF(N219="zákl. přenesená",J219,0)</f>
        <v>0</v>
      </c>
      <c r="BH219" s="139">
        <f>IF(N219="sníž. přenesená",J219,0)</f>
        <v>0</v>
      </c>
      <c r="BI219" s="139">
        <f>IF(N219="nulová",J219,0)</f>
        <v>0</v>
      </c>
      <c r="BJ219" s="18" t="s">
        <v>80</v>
      </c>
      <c r="BK219" s="139">
        <f>ROUND(I219*H219,1)</f>
        <v>0</v>
      </c>
      <c r="BL219" s="18" t="s">
        <v>172</v>
      </c>
      <c r="BM219" s="138" t="s">
        <v>1644</v>
      </c>
    </row>
    <row r="220" spans="2:65" s="1" customFormat="1" ht="11.25">
      <c r="B220" s="33"/>
      <c r="D220" s="140" t="s">
        <v>175</v>
      </c>
      <c r="F220" s="141" t="s">
        <v>1645</v>
      </c>
      <c r="I220" s="142"/>
      <c r="L220" s="33"/>
      <c r="M220" s="143"/>
      <c r="U220" s="54"/>
      <c r="AT220" s="18" t="s">
        <v>175</v>
      </c>
      <c r="AU220" s="18" t="s">
        <v>82</v>
      </c>
    </row>
    <row r="221" spans="2:65" s="1" customFormat="1" ht="16.5" customHeight="1">
      <c r="B221" s="33"/>
      <c r="C221" s="127" t="s">
        <v>364</v>
      </c>
      <c r="D221" s="127" t="s">
        <v>167</v>
      </c>
      <c r="E221" s="128" t="s">
        <v>1646</v>
      </c>
      <c r="F221" s="129" t="s">
        <v>1647</v>
      </c>
      <c r="G221" s="130" t="s">
        <v>170</v>
      </c>
      <c r="H221" s="131">
        <v>1.5669999999999999</v>
      </c>
      <c r="I221" s="132"/>
      <c r="J221" s="133">
        <f>ROUND(I221*H221,1)</f>
        <v>0</v>
      </c>
      <c r="K221" s="129" t="s">
        <v>171</v>
      </c>
      <c r="L221" s="33"/>
      <c r="M221" s="134" t="s">
        <v>19</v>
      </c>
      <c r="N221" s="135" t="s">
        <v>43</v>
      </c>
      <c r="P221" s="136">
        <f>O221*H221</f>
        <v>0</v>
      </c>
      <c r="Q221" s="136">
        <v>6.6E-4</v>
      </c>
      <c r="R221" s="136">
        <f>Q221*H221</f>
        <v>1.03422E-3</v>
      </c>
      <c r="S221" s="136">
        <v>0</v>
      </c>
      <c r="T221" s="136">
        <f>S221*H221</f>
        <v>0</v>
      </c>
      <c r="U221" s="137" t="s">
        <v>19</v>
      </c>
      <c r="AR221" s="138" t="s">
        <v>172</v>
      </c>
      <c r="AT221" s="138" t="s">
        <v>167</v>
      </c>
      <c r="AU221" s="138" t="s">
        <v>82</v>
      </c>
      <c r="AY221" s="18" t="s">
        <v>164</v>
      </c>
      <c r="BE221" s="139">
        <f>IF(N221="základní",J221,0)</f>
        <v>0</v>
      </c>
      <c r="BF221" s="139">
        <f>IF(N221="snížená",J221,0)</f>
        <v>0</v>
      </c>
      <c r="BG221" s="139">
        <f>IF(N221="zákl. přenesená",J221,0)</f>
        <v>0</v>
      </c>
      <c r="BH221" s="139">
        <f>IF(N221="sníž. přenesená",J221,0)</f>
        <v>0</v>
      </c>
      <c r="BI221" s="139">
        <f>IF(N221="nulová",J221,0)</f>
        <v>0</v>
      </c>
      <c r="BJ221" s="18" t="s">
        <v>80</v>
      </c>
      <c r="BK221" s="139">
        <f>ROUND(I221*H221,1)</f>
        <v>0</v>
      </c>
      <c r="BL221" s="18" t="s">
        <v>172</v>
      </c>
      <c r="BM221" s="138" t="s">
        <v>1648</v>
      </c>
    </row>
    <row r="222" spans="2:65" s="1" customFormat="1" ht="11.25">
      <c r="B222" s="33"/>
      <c r="D222" s="140" t="s">
        <v>175</v>
      </c>
      <c r="F222" s="141" t="s">
        <v>1649</v>
      </c>
      <c r="I222" s="142"/>
      <c r="L222" s="33"/>
      <c r="M222" s="143"/>
      <c r="U222" s="54"/>
      <c r="AT222" s="18" t="s">
        <v>175</v>
      </c>
      <c r="AU222" s="18" t="s">
        <v>82</v>
      </c>
    </row>
    <row r="223" spans="2:65" s="1" customFormat="1" ht="24.2" customHeight="1">
      <c r="B223" s="33"/>
      <c r="C223" s="127" t="s">
        <v>373</v>
      </c>
      <c r="D223" s="127" t="s">
        <v>167</v>
      </c>
      <c r="E223" s="128" t="s">
        <v>1650</v>
      </c>
      <c r="F223" s="129" t="s">
        <v>1651</v>
      </c>
      <c r="G223" s="130" t="s">
        <v>170</v>
      </c>
      <c r="H223" s="131">
        <v>1.5669999999999999</v>
      </c>
      <c r="I223" s="132"/>
      <c r="J223" s="133">
        <f>ROUND(I223*H223,1)</f>
        <v>0</v>
      </c>
      <c r="K223" s="129" t="s">
        <v>171</v>
      </c>
      <c r="L223" s="33"/>
      <c r="M223" s="134" t="s">
        <v>19</v>
      </c>
      <c r="N223" s="135" t="s">
        <v>43</v>
      </c>
      <c r="P223" s="136">
        <f>O223*H223</f>
        <v>0</v>
      </c>
      <c r="Q223" s="136">
        <v>2.5000000000000001E-3</v>
      </c>
      <c r="R223" s="136">
        <f>Q223*H223</f>
        <v>3.9175E-3</v>
      </c>
      <c r="S223" s="136">
        <v>0</v>
      </c>
      <c r="T223" s="136">
        <f>S223*H223</f>
        <v>0</v>
      </c>
      <c r="U223" s="137" t="s">
        <v>19</v>
      </c>
      <c r="AR223" s="138" t="s">
        <v>172</v>
      </c>
      <c r="AT223" s="138" t="s">
        <v>167</v>
      </c>
      <c r="AU223" s="138" t="s">
        <v>82</v>
      </c>
      <c r="AY223" s="18" t="s">
        <v>164</v>
      </c>
      <c r="BE223" s="139">
        <f>IF(N223="základní",J223,0)</f>
        <v>0</v>
      </c>
      <c r="BF223" s="139">
        <f>IF(N223="snížená",J223,0)</f>
        <v>0</v>
      </c>
      <c r="BG223" s="139">
        <f>IF(N223="zákl. přenesená",J223,0)</f>
        <v>0</v>
      </c>
      <c r="BH223" s="139">
        <f>IF(N223="sníž. přenesená",J223,0)</f>
        <v>0</v>
      </c>
      <c r="BI223" s="139">
        <f>IF(N223="nulová",J223,0)</f>
        <v>0</v>
      </c>
      <c r="BJ223" s="18" t="s">
        <v>80</v>
      </c>
      <c r="BK223" s="139">
        <f>ROUND(I223*H223,1)</f>
        <v>0</v>
      </c>
      <c r="BL223" s="18" t="s">
        <v>172</v>
      </c>
      <c r="BM223" s="138" t="s">
        <v>1652</v>
      </c>
    </row>
    <row r="224" spans="2:65" s="1" customFormat="1" ht="11.25">
      <c r="B224" s="33"/>
      <c r="D224" s="140" t="s">
        <v>175</v>
      </c>
      <c r="F224" s="141" t="s">
        <v>1653</v>
      </c>
      <c r="I224" s="142"/>
      <c r="L224" s="33"/>
      <c r="M224" s="143"/>
      <c r="U224" s="54"/>
      <c r="AT224" s="18" t="s">
        <v>175</v>
      </c>
      <c r="AU224" s="18" t="s">
        <v>82</v>
      </c>
    </row>
    <row r="225" spans="2:65" s="11" customFormat="1" ht="22.9" customHeight="1">
      <c r="B225" s="115"/>
      <c r="D225" s="116" t="s">
        <v>71</v>
      </c>
      <c r="E225" s="125" t="s">
        <v>206</v>
      </c>
      <c r="F225" s="125" t="s">
        <v>370</v>
      </c>
      <c r="I225" s="118"/>
      <c r="J225" s="126">
        <f>BK225</f>
        <v>0</v>
      </c>
      <c r="L225" s="115"/>
      <c r="M225" s="120"/>
      <c r="P225" s="121">
        <f>P226+P257+P270+P274</f>
        <v>0</v>
      </c>
      <c r="R225" s="121">
        <f>R226+R257+R270+R274</f>
        <v>0.62643804999999997</v>
      </c>
      <c r="T225" s="121">
        <f>T226+T257+T270+T274</f>
        <v>4.1280000000000001E-4</v>
      </c>
      <c r="U225" s="122"/>
      <c r="AR225" s="116" t="s">
        <v>80</v>
      </c>
      <c r="AT225" s="123" t="s">
        <v>71</v>
      </c>
      <c r="AU225" s="123" t="s">
        <v>80</v>
      </c>
      <c r="AY225" s="116" t="s">
        <v>164</v>
      </c>
      <c r="BK225" s="124">
        <f>BK226+BK257+BK270+BK274</f>
        <v>0</v>
      </c>
    </row>
    <row r="226" spans="2:65" s="11" customFormat="1" ht="20.85" customHeight="1">
      <c r="B226" s="115"/>
      <c r="D226" s="116" t="s">
        <v>71</v>
      </c>
      <c r="E226" s="125" t="s">
        <v>371</v>
      </c>
      <c r="F226" s="125" t="s">
        <v>372</v>
      </c>
      <c r="I226" s="118"/>
      <c r="J226" s="126">
        <f>BK226</f>
        <v>0</v>
      </c>
      <c r="L226" s="115"/>
      <c r="M226" s="120"/>
      <c r="P226" s="121">
        <f>SUM(P227:P256)</f>
        <v>0</v>
      </c>
      <c r="R226" s="121">
        <f>SUM(R227:R256)</f>
        <v>0.38602816000000001</v>
      </c>
      <c r="T226" s="121">
        <f>SUM(T227:T256)</f>
        <v>4.1280000000000001E-4</v>
      </c>
      <c r="U226" s="122"/>
      <c r="AR226" s="116" t="s">
        <v>80</v>
      </c>
      <c r="AT226" s="123" t="s">
        <v>71</v>
      </c>
      <c r="AU226" s="123" t="s">
        <v>82</v>
      </c>
      <c r="AY226" s="116" t="s">
        <v>164</v>
      </c>
      <c r="BK226" s="124">
        <f>SUM(BK227:BK256)</f>
        <v>0</v>
      </c>
    </row>
    <row r="227" spans="2:65" s="1" customFormat="1" ht="16.5" customHeight="1">
      <c r="B227" s="33"/>
      <c r="C227" s="127" t="s">
        <v>319</v>
      </c>
      <c r="D227" s="127" t="s">
        <v>167</v>
      </c>
      <c r="E227" s="128" t="s">
        <v>374</v>
      </c>
      <c r="F227" s="129" t="s">
        <v>375</v>
      </c>
      <c r="G227" s="130" t="s">
        <v>170</v>
      </c>
      <c r="H227" s="131">
        <v>27.553999999999998</v>
      </c>
      <c r="I227" s="132"/>
      <c r="J227" s="133">
        <f>ROUND(I227*H227,1)</f>
        <v>0</v>
      </c>
      <c r="K227" s="129" t="s">
        <v>171</v>
      </c>
      <c r="L227" s="33"/>
      <c r="M227" s="134" t="s">
        <v>19</v>
      </c>
      <c r="N227" s="135" t="s">
        <v>43</v>
      </c>
      <c r="P227" s="136">
        <f>O227*H227</f>
        <v>0</v>
      </c>
      <c r="Q227" s="136">
        <v>2.5999999999999998E-4</v>
      </c>
      <c r="R227" s="136">
        <f>Q227*H227</f>
        <v>7.1640399999999991E-3</v>
      </c>
      <c r="S227" s="136">
        <v>0</v>
      </c>
      <c r="T227" s="136">
        <f>S227*H227</f>
        <v>0</v>
      </c>
      <c r="U227" s="137" t="s">
        <v>19</v>
      </c>
      <c r="AR227" s="138" t="s">
        <v>172</v>
      </c>
      <c r="AT227" s="138" t="s">
        <v>167</v>
      </c>
      <c r="AU227" s="138" t="s">
        <v>173</v>
      </c>
      <c r="AY227" s="18" t="s">
        <v>164</v>
      </c>
      <c r="BE227" s="139">
        <f>IF(N227="základní",J227,0)</f>
        <v>0</v>
      </c>
      <c r="BF227" s="139">
        <f>IF(N227="snížená",J227,0)</f>
        <v>0</v>
      </c>
      <c r="BG227" s="139">
        <f>IF(N227="zákl. přenesená",J227,0)</f>
        <v>0</v>
      </c>
      <c r="BH227" s="139">
        <f>IF(N227="sníž. přenesená",J227,0)</f>
        <v>0</v>
      </c>
      <c r="BI227" s="139">
        <f>IF(N227="nulová",J227,0)</f>
        <v>0</v>
      </c>
      <c r="BJ227" s="18" t="s">
        <v>80</v>
      </c>
      <c r="BK227" s="139">
        <f>ROUND(I227*H227,1)</f>
        <v>0</v>
      </c>
      <c r="BL227" s="18" t="s">
        <v>172</v>
      </c>
      <c r="BM227" s="138" t="s">
        <v>376</v>
      </c>
    </row>
    <row r="228" spans="2:65" s="1" customFormat="1" ht="11.25">
      <c r="B228" s="33"/>
      <c r="D228" s="140" t="s">
        <v>175</v>
      </c>
      <c r="F228" s="141" t="s">
        <v>377</v>
      </c>
      <c r="I228" s="142"/>
      <c r="L228" s="33"/>
      <c r="M228" s="143"/>
      <c r="U228" s="54"/>
      <c r="AT228" s="18" t="s">
        <v>175</v>
      </c>
      <c r="AU228" s="18" t="s">
        <v>173</v>
      </c>
    </row>
    <row r="229" spans="2:65" s="12" customFormat="1" ht="11.25">
      <c r="B229" s="144"/>
      <c r="D229" s="145" t="s">
        <v>177</v>
      </c>
      <c r="E229" s="146" t="s">
        <v>19</v>
      </c>
      <c r="F229" s="147" t="s">
        <v>1654</v>
      </c>
      <c r="H229" s="148">
        <v>26.79</v>
      </c>
      <c r="I229" s="149"/>
      <c r="L229" s="144"/>
      <c r="M229" s="150"/>
      <c r="U229" s="151"/>
      <c r="AT229" s="146" t="s">
        <v>177</v>
      </c>
      <c r="AU229" s="146" t="s">
        <v>173</v>
      </c>
      <c r="AV229" s="12" t="s">
        <v>82</v>
      </c>
      <c r="AW229" s="12" t="s">
        <v>33</v>
      </c>
      <c r="AX229" s="12" t="s">
        <v>72</v>
      </c>
      <c r="AY229" s="146" t="s">
        <v>164</v>
      </c>
    </row>
    <row r="230" spans="2:65" s="12" customFormat="1" ht="11.25">
      <c r="B230" s="144"/>
      <c r="D230" s="145" t="s">
        <v>177</v>
      </c>
      <c r="E230" s="146" t="s">
        <v>19</v>
      </c>
      <c r="F230" s="147" t="s">
        <v>327</v>
      </c>
      <c r="H230" s="148">
        <v>-1.5760000000000001</v>
      </c>
      <c r="I230" s="149"/>
      <c r="L230" s="144"/>
      <c r="M230" s="150"/>
      <c r="U230" s="151"/>
      <c r="AT230" s="146" t="s">
        <v>177</v>
      </c>
      <c r="AU230" s="146" t="s">
        <v>173</v>
      </c>
      <c r="AV230" s="12" t="s">
        <v>82</v>
      </c>
      <c r="AW230" s="12" t="s">
        <v>33</v>
      </c>
      <c r="AX230" s="12" t="s">
        <v>72</v>
      </c>
      <c r="AY230" s="146" t="s">
        <v>164</v>
      </c>
    </row>
    <row r="231" spans="2:65" s="12" customFormat="1" ht="11.25">
      <c r="B231" s="144"/>
      <c r="D231" s="145" t="s">
        <v>177</v>
      </c>
      <c r="E231" s="146" t="s">
        <v>19</v>
      </c>
      <c r="F231" s="147" t="s">
        <v>1655</v>
      </c>
      <c r="H231" s="148">
        <v>2.34</v>
      </c>
      <c r="I231" s="149"/>
      <c r="L231" s="144"/>
      <c r="M231" s="150"/>
      <c r="U231" s="151"/>
      <c r="AT231" s="146" t="s">
        <v>177</v>
      </c>
      <c r="AU231" s="146" t="s">
        <v>173</v>
      </c>
      <c r="AV231" s="12" t="s">
        <v>82</v>
      </c>
      <c r="AW231" s="12" t="s">
        <v>33</v>
      </c>
      <c r="AX231" s="12" t="s">
        <v>72</v>
      </c>
      <c r="AY231" s="146" t="s">
        <v>164</v>
      </c>
    </row>
    <row r="232" spans="2:65" s="13" customFormat="1" ht="11.25">
      <c r="B232" s="162"/>
      <c r="D232" s="145" t="s">
        <v>177</v>
      </c>
      <c r="E232" s="163" t="s">
        <v>19</v>
      </c>
      <c r="F232" s="164" t="s">
        <v>1656</v>
      </c>
      <c r="H232" s="165">
        <v>27.553999999999998</v>
      </c>
      <c r="I232" s="166"/>
      <c r="L232" s="162"/>
      <c r="M232" s="167"/>
      <c r="U232" s="168"/>
      <c r="AT232" s="163" t="s">
        <v>177</v>
      </c>
      <c r="AU232" s="163" t="s">
        <v>173</v>
      </c>
      <c r="AV232" s="13" t="s">
        <v>172</v>
      </c>
      <c r="AW232" s="13" t="s">
        <v>33</v>
      </c>
      <c r="AX232" s="13" t="s">
        <v>80</v>
      </c>
      <c r="AY232" s="163" t="s">
        <v>164</v>
      </c>
    </row>
    <row r="233" spans="2:65" s="1" customFormat="1" ht="24.2" customHeight="1">
      <c r="B233" s="33"/>
      <c r="C233" s="127" t="s">
        <v>388</v>
      </c>
      <c r="D233" s="127" t="s">
        <v>167</v>
      </c>
      <c r="E233" s="128" t="s">
        <v>384</v>
      </c>
      <c r="F233" s="129" t="s">
        <v>385</v>
      </c>
      <c r="G233" s="130" t="s">
        <v>170</v>
      </c>
      <c r="H233" s="131">
        <v>27.553999999999998</v>
      </c>
      <c r="I233" s="132"/>
      <c r="J233" s="133">
        <f>ROUND(I233*H233,1)</f>
        <v>0</v>
      </c>
      <c r="K233" s="129" t="s">
        <v>171</v>
      </c>
      <c r="L233" s="33"/>
      <c r="M233" s="134" t="s">
        <v>19</v>
      </c>
      <c r="N233" s="135" t="s">
        <v>43</v>
      </c>
      <c r="P233" s="136">
        <f>O233*H233</f>
        <v>0</v>
      </c>
      <c r="Q233" s="136">
        <v>4.3800000000000002E-3</v>
      </c>
      <c r="R233" s="136">
        <f>Q233*H233</f>
        <v>0.12068652000000001</v>
      </c>
      <c r="S233" s="136">
        <v>0</v>
      </c>
      <c r="T233" s="136">
        <f>S233*H233</f>
        <v>0</v>
      </c>
      <c r="U233" s="137" t="s">
        <v>19</v>
      </c>
      <c r="AR233" s="138" t="s">
        <v>172</v>
      </c>
      <c r="AT233" s="138" t="s">
        <v>167</v>
      </c>
      <c r="AU233" s="138" t="s">
        <v>173</v>
      </c>
      <c r="AY233" s="18" t="s">
        <v>164</v>
      </c>
      <c r="BE233" s="139">
        <f>IF(N233="základní",J233,0)</f>
        <v>0</v>
      </c>
      <c r="BF233" s="139">
        <f>IF(N233="snížená",J233,0)</f>
        <v>0</v>
      </c>
      <c r="BG233" s="139">
        <f>IF(N233="zákl. přenesená",J233,0)</f>
        <v>0</v>
      </c>
      <c r="BH233" s="139">
        <f>IF(N233="sníž. přenesená",J233,0)</f>
        <v>0</v>
      </c>
      <c r="BI233" s="139">
        <f>IF(N233="nulová",J233,0)</f>
        <v>0</v>
      </c>
      <c r="BJ233" s="18" t="s">
        <v>80</v>
      </c>
      <c r="BK233" s="139">
        <f>ROUND(I233*H233,1)</f>
        <v>0</v>
      </c>
      <c r="BL233" s="18" t="s">
        <v>172</v>
      </c>
      <c r="BM233" s="138" t="s">
        <v>386</v>
      </c>
    </row>
    <row r="234" spans="2:65" s="1" customFormat="1" ht="11.25">
      <c r="B234" s="33"/>
      <c r="D234" s="140" t="s">
        <v>175</v>
      </c>
      <c r="F234" s="141" t="s">
        <v>387</v>
      </c>
      <c r="I234" s="142"/>
      <c r="L234" s="33"/>
      <c r="M234" s="143"/>
      <c r="U234" s="54"/>
      <c r="AT234" s="18" t="s">
        <v>175</v>
      </c>
      <c r="AU234" s="18" t="s">
        <v>173</v>
      </c>
    </row>
    <row r="235" spans="2:65" s="12" customFormat="1" ht="11.25">
      <c r="B235" s="144"/>
      <c r="D235" s="145" t="s">
        <v>177</v>
      </c>
      <c r="E235" s="146" t="s">
        <v>19</v>
      </c>
      <c r="F235" s="147" t="s">
        <v>1654</v>
      </c>
      <c r="H235" s="148">
        <v>26.79</v>
      </c>
      <c r="I235" s="149"/>
      <c r="L235" s="144"/>
      <c r="M235" s="150"/>
      <c r="U235" s="151"/>
      <c r="AT235" s="146" t="s">
        <v>177</v>
      </c>
      <c r="AU235" s="146" t="s">
        <v>173</v>
      </c>
      <c r="AV235" s="12" t="s">
        <v>82</v>
      </c>
      <c r="AW235" s="12" t="s">
        <v>33</v>
      </c>
      <c r="AX235" s="12" t="s">
        <v>72</v>
      </c>
      <c r="AY235" s="146" t="s">
        <v>164</v>
      </c>
    </row>
    <row r="236" spans="2:65" s="12" customFormat="1" ht="11.25">
      <c r="B236" s="144"/>
      <c r="D236" s="145" t="s">
        <v>177</v>
      </c>
      <c r="E236" s="146" t="s">
        <v>19</v>
      </c>
      <c r="F236" s="147" t="s">
        <v>327</v>
      </c>
      <c r="H236" s="148">
        <v>-1.5760000000000001</v>
      </c>
      <c r="I236" s="149"/>
      <c r="L236" s="144"/>
      <c r="M236" s="150"/>
      <c r="U236" s="151"/>
      <c r="AT236" s="146" t="s">
        <v>177</v>
      </c>
      <c r="AU236" s="146" t="s">
        <v>173</v>
      </c>
      <c r="AV236" s="12" t="s">
        <v>82</v>
      </c>
      <c r="AW236" s="12" t="s">
        <v>33</v>
      </c>
      <c r="AX236" s="12" t="s">
        <v>72</v>
      </c>
      <c r="AY236" s="146" t="s">
        <v>164</v>
      </c>
    </row>
    <row r="237" spans="2:65" s="12" customFormat="1" ht="11.25">
      <c r="B237" s="144"/>
      <c r="D237" s="145" t="s">
        <v>177</v>
      </c>
      <c r="E237" s="146" t="s">
        <v>19</v>
      </c>
      <c r="F237" s="147" t="s">
        <v>1655</v>
      </c>
      <c r="H237" s="148">
        <v>2.34</v>
      </c>
      <c r="I237" s="149"/>
      <c r="L237" s="144"/>
      <c r="M237" s="150"/>
      <c r="U237" s="151"/>
      <c r="AT237" s="146" t="s">
        <v>177</v>
      </c>
      <c r="AU237" s="146" t="s">
        <v>173</v>
      </c>
      <c r="AV237" s="12" t="s">
        <v>82</v>
      </c>
      <c r="AW237" s="12" t="s">
        <v>33</v>
      </c>
      <c r="AX237" s="12" t="s">
        <v>72</v>
      </c>
      <c r="AY237" s="146" t="s">
        <v>164</v>
      </c>
    </row>
    <row r="238" spans="2:65" s="13" customFormat="1" ht="11.25">
      <c r="B238" s="162"/>
      <c r="D238" s="145" t="s">
        <v>177</v>
      </c>
      <c r="E238" s="163" t="s">
        <v>19</v>
      </c>
      <c r="F238" s="164" t="s">
        <v>1656</v>
      </c>
      <c r="H238" s="165">
        <v>27.553999999999998</v>
      </c>
      <c r="I238" s="166"/>
      <c r="L238" s="162"/>
      <c r="M238" s="167"/>
      <c r="U238" s="168"/>
      <c r="AT238" s="163" t="s">
        <v>177</v>
      </c>
      <c r="AU238" s="163" t="s">
        <v>173</v>
      </c>
      <c r="AV238" s="13" t="s">
        <v>172</v>
      </c>
      <c r="AW238" s="13" t="s">
        <v>33</v>
      </c>
      <c r="AX238" s="13" t="s">
        <v>80</v>
      </c>
      <c r="AY238" s="163" t="s">
        <v>164</v>
      </c>
    </row>
    <row r="239" spans="2:65" s="1" customFormat="1" ht="16.5" customHeight="1">
      <c r="B239" s="33"/>
      <c r="C239" s="127" t="s">
        <v>394</v>
      </c>
      <c r="D239" s="127" t="s">
        <v>167</v>
      </c>
      <c r="E239" s="128" t="s">
        <v>395</v>
      </c>
      <c r="F239" s="129" t="s">
        <v>396</v>
      </c>
      <c r="G239" s="130" t="s">
        <v>170</v>
      </c>
      <c r="H239" s="131">
        <v>27.553999999999998</v>
      </c>
      <c r="I239" s="132"/>
      <c r="J239" s="133">
        <f>ROUND(I239*H239,1)</f>
        <v>0</v>
      </c>
      <c r="K239" s="129" t="s">
        <v>171</v>
      </c>
      <c r="L239" s="33"/>
      <c r="M239" s="134" t="s">
        <v>19</v>
      </c>
      <c r="N239" s="135" t="s">
        <v>43</v>
      </c>
      <c r="P239" s="136">
        <f>O239*H239</f>
        <v>0</v>
      </c>
      <c r="Q239" s="136">
        <v>3.0000000000000001E-3</v>
      </c>
      <c r="R239" s="136">
        <f>Q239*H239</f>
        <v>8.2661999999999999E-2</v>
      </c>
      <c r="S239" s="136">
        <v>0</v>
      </c>
      <c r="T239" s="136">
        <f>S239*H239</f>
        <v>0</v>
      </c>
      <c r="U239" s="137" t="s">
        <v>19</v>
      </c>
      <c r="AR239" s="138" t="s">
        <v>172</v>
      </c>
      <c r="AT239" s="138" t="s">
        <v>167</v>
      </c>
      <c r="AU239" s="138" t="s">
        <v>173</v>
      </c>
      <c r="AY239" s="18" t="s">
        <v>164</v>
      </c>
      <c r="BE239" s="139">
        <f>IF(N239="základní",J239,0)</f>
        <v>0</v>
      </c>
      <c r="BF239" s="139">
        <f>IF(N239="snížená",J239,0)</f>
        <v>0</v>
      </c>
      <c r="BG239" s="139">
        <f>IF(N239="zákl. přenesená",J239,0)</f>
        <v>0</v>
      </c>
      <c r="BH239" s="139">
        <f>IF(N239="sníž. přenesená",J239,0)</f>
        <v>0</v>
      </c>
      <c r="BI239" s="139">
        <f>IF(N239="nulová",J239,0)</f>
        <v>0</v>
      </c>
      <c r="BJ239" s="18" t="s">
        <v>80</v>
      </c>
      <c r="BK239" s="139">
        <f>ROUND(I239*H239,1)</f>
        <v>0</v>
      </c>
      <c r="BL239" s="18" t="s">
        <v>172</v>
      </c>
      <c r="BM239" s="138" t="s">
        <v>397</v>
      </c>
    </row>
    <row r="240" spans="2:65" s="1" customFormat="1" ht="11.25">
      <c r="B240" s="33"/>
      <c r="D240" s="140" t="s">
        <v>175</v>
      </c>
      <c r="F240" s="141" t="s">
        <v>398</v>
      </c>
      <c r="I240" s="142"/>
      <c r="L240" s="33"/>
      <c r="M240" s="143"/>
      <c r="U240" s="54"/>
      <c r="AT240" s="18" t="s">
        <v>175</v>
      </c>
      <c r="AU240" s="18" t="s">
        <v>173</v>
      </c>
    </row>
    <row r="241" spans="2:65" s="1" customFormat="1" ht="16.5" customHeight="1">
      <c r="B241" s="33"/>
      <c r="C241" s="127" t="s">
        <v>399</v>
      </c>
      <c r="D241" s="127" t="s">
        <v>167</v>
      </c>
      <c r="E241" s="128" t="s">
        <v>1657</v>
      </c>
      <c r="F241" s="129" t="s">
        <v>1658</v>
      </c>
      <c r="G241" s="130" t="s">
        <v>170</v>
      </c>
      <c r="H241" s="131">
        <v>4.78</v>
      </c>
      <c r="I241" s="132"/>
      <c r="J241" s="133">
        <f>ROUND(I241*H241,1)</f>
        <v>0</v>
      </c>
      <c r="K241" s="129" t="s">
        <v>171</v>
      </c>
      <c r="L241" s="33"/>
      <c r="M241" s="134" t="s">
        <v>19</v>
      </c>
      <c r="N241" s="135" t="s">
        <v>43</v>
      </c>
      <c r="P241" s="136">
        <f>O241*H241</f>
        <v>0</v>
      </c>
      <c r="Q241" s="136">
        <v>3.2730000000000002E-2</v>
      </c>
      <c r="R241" s="136">
        <f>Q241*H241</f>
        <v>0.15644940000000002</v>
      </c>
      <c r="S241" s="136">
        <v>0</v>
      </c>
      <c r="T241" s="136">
        <f>S241*H241</f>
        <v>0</v>
      </c>
      <c r="U241" s="137" t="s">
        <v>19</v>
      </c>
      <c r="AR241" s="138" t="s">
        <v>172</v>
      </c>
      <c r="AT241" s="138" t="s">
        <v>167</v>
      </c>
      <c r="AU241" s="138" t="s">
        <v>173</v>
      </c>
      <c r="AY241" s="18" t="s">
        <v>164</v>
      </c>
      <c r="BE241" s="139">
        <f>IF(N241="základní",J241,0)</f>
        <v>0</v>
      </c>
      <c r="BF241" s="139">
        <f>IF(N241="snížená",J241,0)</f>
        <v>0</v>
      </c>
      <c r="BG241" s="139">
        <f>IF(N241="zákl. přenesená",J241,0)</f>
        <v>0</v>
      </c>
      <c r="BH241" s="139">
        <f>IF(N241="sníž. přenesená",J241,0)</f>
        <v>0</v>
      </c>
      <c r="BI241" s="139">
        <f>IF(N241="nulová",J241,0)</f>
        <v>0</v>
      </c>
      <c r="BJ241" s="18" t="s">
        <v>80</v>
      </c>
      <c r="BK241" s="139">
        <f>ROUND(I241*H241,1)</f>
        <v>0</v>
      </c>
      <c r="BL241" s="18" t="s">
        <v>172</v>
      </c>
      <c r="BM241" s="138" t="s">
        <v>1659</v>
      </c>
    </row>
    <row r="242" spans="2:65" s="1" customFormat="1" ht="11.25">
      <c r="B242" s="33"/>
      <c r="D242" s="140" t="s">
        <v>175</v>
      </c>
      <c r="F242" s="141" t="s">
        <v>1660</v>
      </c>
      <c r="I242" s="142"/>
      <c r="L242" s="33"/>
      <c r="M242" s="143"/>
      <c r="U242" s="54"/>
      <c r="AT242" s="18" t="s">
        <v>175</v>
      </c>
      <c r="AU242" s="18" t="s">
        <v>173</v>
      </c>
    </row>
    <row r="243" spans="2:65" s="12" customFormat="1" ht="11.25">
      <c r="B243" s="144"/>
      <c r="D243" s="145" t="s">
        <v>177</v>
      </c>
      <c r="E243" s="146" t="s">
        <v>19</v>
      </c>
      <c r="F243" s="147" t="s">
        <v>1661</v>
      </c>
      <c r="H243" s="148">
        <v>1.75</v>
      </c>
      <c r="I243" s="149"/>
      <c r="L243" s="144"/>
      <c r="M243" s="150"/>
      <c r="U243" s="151"/>
      <c r="AT243" s="146" t="s">
        <v>177</v>
      </c>
      <c r="AU243" s="146" t="s">
        <v>173</v>
      </c>
      <c r="AV243" s="12" t="s">
        <v>82</v>
      </c>
      <c r="AW243" s="12" t="s">
        <v>33</v>
      </c>
      <c r="AX243" s="12" t="s">
        <v>72</v>
      </c>
      <c r="AY243" s="146" t="s">
        <v>164</v>
      </c>
    </row>
    <row r="244" spans="2:65" s="12" customFormat="1" ht="11.25">
      <c r="B244" s="144"/>
      <c r="D244" s="145" t="s">
        <v>177</v>
      </c>
      <c r="E244" s="146" t="s">
        <v>19</v>
      </c>
      <c r="F244" s="147" t="s">
        <v>1662</v>
      </c>
      <c r="H244" s="148">
        <v>2.2269999999999999</v>
      </c>
      <c r="I244" s="149"/>
      <c r="L244" s="144"/>
      <c r="M244" s="150"/>
      <c r="U244" s="151"/>
      <c r="AT244" s="146" t="s">
        <v>177</v>
      </c>
      <c r="AU244" s="146" t="s">
        <v>173</v>
      </c>
      <c r="AV244" s="12" t="s">
        <v>82</v>
      </c>
      <c r="AW244" s="12" t="s">
        <v>33</v>
      </c>
      <c r="AX244" s="12" t="s">
        <v>72</v>
      </c>
      <c r="AY244" s="146" t="s">
        <v>164</v>
      </c>
    </row>
    <row r="245" spans="2:65" s="12" customFormat="1" ht="11.25">
      <c r="B245" s="144"/>
      <c r="D245" s="145" t="s">
        <v>177</v>
      </c>
      <c r="E245" s="146" t="s">
        <v>19</v>
      </c>
      <c r="F245" s="147" t="s">
        <v>1663</v>
      </c>
      <c r="H245" s="148">
        <v>0.80300000000000005</v>
      </c>
      <c r="I245" s="149"/>
      <c r="L245" s="144"/>
      <c r="M245" s="150"/>
      <c r="U245" s="151"/>
      <c r="AT245" s="146" t="s">
        <v>177</v>
      </c>
      <c r="AU245" s="146" t="s">
        <v>173</v>
      </c>
      <c r="AV245" s="12" t="s">
        <v>82</v>
      </c>
      <c r="AW245" s="12" t="s">
        <v>33</v>
      </c>
      <c r="AX245" s="12" t="s">
        <v>72</v>
      </c>
      <c r="AY245" s="146" t="s">
        <v>164</v>
      </c>
    </row>
    <row r="246" spans="2:65" s="13" customFormat="1" ht="11.25">
      <c r="B246" s="162"/>
      <c r="D246" s="145" t="s">
        <v>177</v>
      </c>
      <c r="E246" s="163" t="s">
        <v>19</v>
      </c>
      <c r="F246" s="164" t="s">
        <v>241</v>
      </c>
      <c r="H246" s="165">
        <v>4.78</v>
      </c>
      <c r="I246" s="166"/>
      <c r="L246" s="162"/>
      <c r="M246" s="167"/>
      <c r="U246" s="168"/>
      <c r="AT246" s="163" t="s">
        <v>177</v>
      </c>
      <c r="AU246" s="163" t="s">
        <v>173</v>
      </c>
      <c r="AV246" s="13" t="s">
        <v>172</v>
      </c>
      <c r="AW246" s="13" t="s">
        <v>33</v>
      </c>
      <c r="AX246" s="13" t="s">
        <v>80</v>
      </c>
      <c r="AY246" s="163" t="s">
        <v>164</v>
      </c>
    </row>
    <row r="247" spans="2:65" s="1" customFormat="1" ht="16.5" customHeight="1">
      <c r="B247" s="33"/>
      <c r="C247" s="127" t="s">
        <v>403</v>
      </c>
      <c r="D247" s="127" t="s">
        <v>167</v>
      </c>
      <c r="E247" s="128" t="s">
        <v>1664</v>
      </c>
      <c r="F247" s="129" t="s">
        <v>1665</v>
      </c>
      <c r="G247" s="130" t="s">
        <v>314</v>
      </c>
      <c r="H247" s="131">
        <v>6.45</v>
      </c>
      <c r="I247" s="132"/>
      <c r="J247" s="133">
        <f>ROUND(I247*H247,1)</f>
        <v>0</v>
      </c>
      <c r="K247" s="129" t="s">
        <v>171</v>
      </c>
      <c r="L247" s="33"/>
      <c r="M247" s="134" t="s">
        <v>19</v>
      </c>
      <c r="N247" s="135" t="s">
        <v>43</v>
      </c>
      <c r="P247" s="136">
        <f>O247*H247</f>
        <v>0</v>
      </c>
      <c r="Q247" s="136">
        <v>1.5E-3</v>
      </c>
      <c r="R247" s="136">
        <f>Q247*H247</f>
        <v>9.6750000000000013E-3</v>
      </c>
      <c r="S247" s="136">
        <v>0</v>
      </c>
      <c r="T247" s="136">
        <f>S247*H247</f>
        <v>0</v>
      </c>
      <c r="U247" s="137" t="s">
        <v>19</v>
      </c>
      <c r="AR247" s="138" t="s">
        <v>172</v>
      </c>
      <c r="AT247" s="138" t="s">
        <v>167</v>
      </c>
      <c r="AU247" s="138" t="s">
        <v>173</v>
      </c>
      <c r="AY247" s="18" t="s">
        <v>164</v>
      </c>
      <c r="BE247" s="139">
        <f>IF(N247="základní",J247,0)</f>
        <v>0</v>
      </c>
      <c r="BF247" s="139">
        <f>IF(N247="snížená",J247,0)</f>
        <v>0</v>
      </c>
      <c r="BG247" s="139">
        <f>IF(N247="zákl. přenesená",J247,0)</f>
        <v>0</v>
      </c>
      <c r="BH247" s="139">
        <f>IF(N247="sníž. přenesená",J247,0)</f>
        <v>0</v>
      </c>
      <c r="BI247" s="139">
        <f>IF(N247="nulová",J247,0)</f>
        <v>0</v>
      </c>
      <c r="BJ247" s="18" t="s">
        <v>80</v>
      </c>
      <c r="BK247" s="139">
        <f>ROUND(I247*H247,1)</f>
        <v>0</v>
      </c>
      <c r="BL247" s="18" t="s">
        <v>172</v>
      </c>
      <c r="BM247" s="138" t="s">
        <v>1666</v>
      </c>
    </row>
    <row r="248" spans="2:65" s="1" customFormat="1" ht="11.25">
      <c r="B248" s="33"/>
      <c r="D248" s="140" t="s">
        <v>175</v>
      </c>
      <c r="F248" s="141" t="s">
        <v>1667</v>
      </c>
      <c r="I248" s="142"/>
      <c r="L248" s="33"/>
      <c r="M248" s="143"/>
      <c r="U248" s="54"/>
      <c r="AT248" s="18" t="s">
        <v>175</v>
      </c>
      <c r="AU248" s="18" t="s">
        <v>173</v>
      </c>
    </row>
    <row r="249" spans="2:65" s="12" customFormat="1" ht="11.25">
      <c r="B249" s="144"/>
      <c r="D249" s="145" t="s">
        <v>177</v>
      </c>
      <c r="E249" s="146" t="s">
        <v>19</v>
      </c>
      <c r="F249" s="147" t="s">
        <v>1668</v>
      </c>
      <c r="H249" s="148">
        <v>6.45</v>
      </c>
      <c r="I249" s="149"/>
      <c r="L249" s="144"/>
      <c r="M249" s="150"/>
      <c r="U249" s="151"/>
      <c r="AT249" s="146" t="s">
        <v>177</v>
      </c>
      <c r="AU249" s="146" t="s">
        <v>173</v>
      </c>
      <c r="AV249" s="12" t="s">
        <v>82</v>
      </c>
      <c r="AW249" s="12" t="s">
        <v>33</v>
      </c>
      <c r="AX249" s="12" t="s">
        <v>72</v>
      </c>
      <c r="AY249" s="146" t="s">
        <v>164</v>
      </c>
    </row>
    <row r="250" spans="2:65" s="14" customFormat="1" ht="11.25">
      <c r="B250" s="169"/>
      <c r="D250" s="145" t="s">
        <v>177</v>
      </c>
      <c r="E250" s="170" t="s">
        <v>19</v>
      </c>
      <c r="F250" s="171" t="s">
        <v>1669</v>
      </c>
      <c r="H250" s="172">
        <v>6.45</v>
      </c>
      <c r="I250" s="173"/>
      <c r="L250" s="169"/>
      <c r="M250" s="174"/>
      <c r="U250" s="175"/>
      <c r="AT250" s="170" t="s">
        <v>177</v>
      </c>
      <c r="AU250" s="170" t="s">
        <v>173</v>
      </c>
      <c r="AV250" s="14" t="s">
        <v>173</v>
      </c>
      <c r="AW250" s="14" t="s">
        <v>33</v>
      </c>
      <c r="AX250" s="14" t="s">
        <v>72</v>
      </c>
      <c r="AY250" s="170" t="s">
        <v>164</v>
      </c>
    </row>
    <row r="251" spans="2:65" s="13" customFormat="1" ht="11.25">
      <c r="B251" s="162"/>
      <c r="D251" s="145" t="s">
        <v>177</v>
      </c>
      <c r="E251" s="163" t="s">
        <v>19</v>
      </c>
      <c r="F251" s="164" t="s">
        <v>241</v>
      </c>
      <c r="H251" s="165">
        <v>6.45</v>
      </c>
      <c r="I251" s="166"/>
      <c r="L251" s="162"/>
      <c r="M251" s="167"/>
      <c r="U251" s="168"/>
      <c r="AT251" s="163" t="s">
        <v>177</v>
      </c>
      <c r="AU251" s="163" t="s">
        <v>173</v>
      </c>
      <c r="AV251" s="13" t="s">
        <v>172</v>
      </c>
      <c r="AW251" s="13" t="s">
        <v>33</v>
      </c>
      <c r="AX251" s="13" t="s">
        <v>80</v>
      </c>
      <c r="AY251" s="163" t="s">
        <v>164</v>
      </c>
    </row>
    <row r="252" spans="2:65" s="1" customFormat="1" ht="16.5" customHeight="1">
      <c r="B252" s="33"/>
      <c r="C252" s="127" t="s">
        <v>411</v>
      </c>
      <c r="D252" s="127" t="s">
        <v>167</v>
      </c>
      <c r="E252" s="128" t="s">
        <v>400</v>
      </c>
      <c r="F252" s="129" t="s">
        <v>401</v>
      </c>
      <c r="G252" s="130" t="s">
        <v>314</v>
      </c>
      <c r="H252" s="131">
        <v>0.85</v>
      </c>
      <c r="I252" s="132"/>
      <c r="J252" s="133">
        <f>ROUND(I252*H252,1)</f>
        <v>0</v>
      </c>
      <c r="K252" s="129" t="s">
        <v>19</v>
      </c>
      <c r="L252" s="33"/>
      <c r="M252" s="134" t="s">
        <v>19</v>
      </c>
      <c r="N252" s="135" t="s">
        <v>43</v>
      </c>
      <c r="P252" s="136">
        <f>O252*H252</f>
        <v>0</v>
      </c>
      <c r="Q252" s="136">
        <v>1.0319999999999999E-2</v>
      </c>
      <c r="R252" s="136">
        <f>Q252*H252</f>
        <v>8.7719999999999985E-3</v>
      </c>
      <c r="S252" s="136">
        <v>0</v>
      </c>
      <c r="T252" s="136">
        <f>S252*H252</f>
        <v>0</v>
      </c>
      <c r="U252" s="137" t="s">
        <v>19</v>
      </c>
      <c r="AR252" s="138" t="s">
        <v>172</v>
      </c>
      <c r="AT252" s="138" t="s">
        <v>167</v>
      </c>
      <c r="AU252" s="138" t="s">
        <v>173</v>
      </c>
      <c r="AY252" s="18" t="s">
        <v>164</v>
      </c>
      <c r="BE252" s="139">
        <f>IF(N252="základní",J252,0)</f>
        <v>0</v>
      </c>
      <c r="BF252" s="139">
        <f>IF(N252="snížená",J252,0)</f>
        <v>0</v>
      </c>
      <c r="BG252" s="139">
        <f>IF(N252="zákl. přenesená",J252,0)</f>
        <v>0</v>
      </c>
      <c r="BH252" s="139">
        <f>IF(N252="sníž. přenesená",J252,0)</f>
        <v>0</v>
      </c>
      <c r="BI252" s="139">
        <f>IF(N252="nulová",J252,0)</f>
        <v>0</v>
      </c>
      <c r="BJ252" s="18" t="s">
        <v>80</v>
      </c>
      <c r="BK252" s="139">
        <f>ROUND(I252*H252,1)</f>
        <v>0</v>
      </c>
      <c r="BL252" s="18" t="s">
        <v>172</v>
      </c>
      <c r="BM252" s="138" t="s">
        <v>1670</v>
      </c>
    </row>
    <row r="253" spans="2:65" s="12" customFormat="1" ht="11.25">
      <c r="B253" s="144"/>
      <c r="D253" s="145" t="s">
        <v>177</v>
      </c>
      <c r="E253" s="146" t="s">
        <v>19</v>
      </c>
      <c r="F253" s="147" t="s">
        <v>1671</v>
      </c>
      <c r="H253" s="148">
        <v>0.85</v>
      </c>
      <c r="I253" s="149"/>
      <c r="L253" s="144"/>
      <c r="M253" s="150"/>
      <c r="U253" s="151"/>
      <c r="AT253" s="146" t="s">
        <v>177</v>
      </c>
      <c r="AU253" s="146" t="s">
        <v>173</v>
      </c>
      <c r="AV253" s="12" t="s">
        <v>82</v>
      </c>
      <c r="AW253" s="12" t="s">
        <v>33</v>
      </c>
      <c r="AX253" s="12" t="s">
        <v>80</v>
      </c>
      <c r="AY253" s="146" t="s">
        <v>164</v>
      </c>
    </row>
    <row r="254" spans="2:65" s="1" customFormat="1" ht="21.75" customHeight="1">
      <c r="B254" s="33"/>
      <c r="C254" s="127" t="s">
        <v>418</v>
      </c>
      <c r="D254" s="127" t="s">
        <v>167</v>
      </c>
      <c r="E254" s="128" t="s">
        <v>404</v>
      </c>
      <c r="F254" s="129" t="s">
        <v>405</v>
      </c>
      <c r="G254" s="130" t="s">
        <v>170</v>
      </c>
      <c r="H254" s="131">
        <v>6.88</v>
      </c>
      <c r="I254" s="132"/>
      <c r="J254" s="133">
        <f>ROUND(I254*H254,1)</f>
        <v>0</v>
      </c>
      <c r="K254" s="129" t="s">
        <v>171</v>
      </c>
      <c r="L254" s="33"/>
      <c r="M254" s="134" t="s">
        <v>19</v>
      </c>
      <c r="N254" s="135" t="s">
        <v>43</v>
      </c>
      <c r="P254" s="136">
        <f>O254*H254</f>
        <v>0</v>
      </c>
      <c r="Q254" s="136">
        <v>9.0000000000000006E-5</v>
      </c>
      <c r="R254" s="136">
        <f>Q254*H254</f>
        <v>6.1919999999999998E-4</v>
      </c>
      <c r="S254" s="136">
        <v>6.0000000000000002E-5</v>
      </c>
      <c r="T254" s="136">
        <f>S254*H254</f>
        <v>4.1280000000000001E-4</v>
      </c>
      <c r="U254" s="137" t="s">
        <v>19</v>
      </c>
      <c r="AR254" s="138" t="s">
        <v>172</v>
      </c>
      <c r="AT254" s="138" t="s">
        <v>167</v>
      </c>
      <c r="AU254" s="138" t="s">
        <v>173</v>
      </c>
      <c r="AY254" s="18" t="s">
        <v>164</v>
      </c>
      <c r="BE254" s="139">
        <f>IF(N254="základní",J254,0)</f>
        <v>0</v>
      </c>
      <c r="BF254" s="139">
        <f>IF(N254="snížená",J254,0)</f>
        <v>0</v>
      </c>
      <c r="BG254" s="139">
        <f>IF(N254="zákl. přenesená",J254,0)</f>
        <v>0</v>
      </c>
      <c r="BH254" s="139">
        <f>IF(N254="sníž. přenesená",J254,0)</f>
        <v>0</v>
      </c>
      <c r="BI254" s="139">
        <f>IF(N254="nulová",J254,0)</f>
        <v>0</v>
      </c>
      <c r="BJ254" s="18" t="s">
        <v>80</v>
      </c>
      <c r="BK254" s="139">
        <f>ROUND(I254*H254,1)</f>
        <v>0</v>
      </c>
      <c r="BL254" s="18" t="s">
        <v>172</v>
      </c>
      <c r="BM254" s="138" t="s">
        <v>406</v>
      </c>
    </row>
    <row r="255" spans="2:65" s="1" customFormat="1" ht="11.25">
      <c r="B255" s="33"/>
      <c r="D255" s="140" t="s">
        <v>175</v>
      </c>
      <c r="F255" s="141" t="s">
        <v>407</v>
      </c>
      <c r="I255" s="142"/>
      <c r="L255" s="33"/>
      <c r="M255" s="143"/>
      <c r="U255" s="54"/>
      <c r="AT255" s="18" t="s">
        <v>175</v>
      </c>
      <c r="AU255" s="18" t="s">
        <v>173</v>
      </c>
    </row>
    <row r="256" spans="2:65" s="12" customFormat="1" ht="11.25">
      <c r="B256" s="144"/>
      <c r="D256" s="145" t="s">
        <v>177</v>
      </c>
      <c r="E256" s="146" t="s">
        <v>19</v>
      </c>
      <c r="F256" s="147" t="s">
        <v>1672</v>
      </c>
      <c r="H256" s="148">
        <v>6.88</v>
      </c>
      <c r="I256" s="149"/>
      <c r="L256" s="144"/>
      <c r="M256" s="150"/>
      <c r="U256" s="151"/>
      <c r="AT256" s="146" t="s">
        <v>177</v>
      </c>
      <c r="AU256" s="146" t="s">
        <v>173</v>
      </c>
      <c r="AV256" s="12" t="s">
        <v>82</v>
      </c>
      <c r="AW256" s="12" t="s">
        <v>33</v>
      </c>
      <c r="AX256" s="12" t="s">
        <v>80</v>
      </c>
      <c r="AY256" s="146" t="s">
        <v>164</v>
      </c>
    </row>
    <row r="257" spans="2:65" s="11" customFormat="1" ht="20.85" customHeight="1">
      <c r="B257" s="115"/>
      <c r="D257" s="116" t="s">
        <v>71</v>
      </c>
      <c r="E257" s="125" t="s">
        <v>409</v>
      </c>
      <c r="F257" s="125" t="s">
        <v>410</v>
      </c>
      <c r="I257" s="118"/>
      <c r="J257" s="126">
        <f>BK257</f>
        <v>0</v>
      </c>
      <c r="L257" s="115"/>
      <c r="M257" s="120"/>
      <c r="P257" s="121">
        <f>SUM(P258:P269)</f>
        <v>0</v>
      </c>
      <c r="R257" s="121">
        <f>SUM(R258:R269)</f>
        <v>5.1171999999999995E-2</v>
      </c>
      <c r="T257" s="121">
        <f>SUM(T258:T269)</f>
        <v>0</v>
      </c>
      <c r="U257" s="122"/>
      <c r="AR257" s="116" t="s">
        <v>80</v>
      </c>
      <c r="AT257" s="123" t="s">
        <v>71</v>
      </c>
      <c r="AU257" s="123" t="s">
        <v>82</v>
      </c>
      <c r="AY257" s="116" t="s">
        <v>164</v>
      </c>
      <c r="BK257" s="124">
        <f>SUM(BK258:BK269)</f>
        <v>0</v>
      </c>
    </row>
    <row r="258" spans="2:65" s="1" customFormat="1" ht="21.75" customHeight="1">
      <c r="B258" s="33"/>
      <c r="C258" s="127" t="s">
        <v>423</v>
      </c>
      <c r="D258" s="127" t="s">
        <v>167</v>
      </c>
      <c r="E258" s="128" t="s">
        <v>1673</v>
      </c>
      <c r="F258" s="129" t="s">
        <v>1674</v>
      </c>
      <c r="G258" s="130" t="s">
        <v>335</v>
      </c>
      <c r="H258" s="131">
        <v>2</v>
      </c>
      <c r="I258" s="132"/>
      <c r="J258" s="133">
        <f>ROUND(I258*H258,1)</f>
        <v>0</v>
      </c>
      <c r="K258" s="129" t="s">
        <v>171</v>
      </c>
      <c r="L258" s="33"/>
      <c r="M258" s="134" t="s">
        <v>19</v>
      </c>
      <c r="N258" s="135" t="s">
        <v>43</v>
      </c>
      <c r="P258" s="136">
        <f>O258*H258</f>
        <v>0</v>
      </c>
      <c r="Q258" s="136">
        <v>1.2619999999999999E-2</v>
      </c>
      <c r="R258" s="136">
        <f>Q258*H258</f>
        <v>2.5239999999999999E-2</v>
      </c>
      <c r="S258" s="136">
        <v>0</v>
      </c>
      <c r="T258" s="136">
        <f>S258*H258</f>
        <v>0</v>
      </c>
      <c r="U258" s="137" t="s">
        <v>19</v>
      </c>
      <c r="AR258" s="138" t="s">
        <v>172</v>
      </c>
      <c r="AT258" s="138" t="s">
        <v>167</v>
      </c>
      <c r="AU258" s="138" t="s">
        <v>173</v>
      </c>
      <c r="AY258" s="18" t="s">
        <v>164</v>
      </c>
      <c r="BE258" s="139">
        <f>IF(N258="základní",J258,0)</f>
        <v>0</v>
      </c>
      <c r="BF258" s="139">
        <f>IF(N258="snížená",J258,0)</f>
        <v>0</v>
      </c>
      <c r="BG258" s="139">
        <f>IF(N258="zákl. přenesená",J258,0)</f>
        <v>0</v>
      </c>
      <c r="BH258" s="139">
        <f>IF(N258="sníž. přenesená",J258,0)</f>
        <v>0</v>
      </c>
      <c r="BI258" s="139">
        <f>IF(N258="nulová",J258,0)</f>
        <v>0</v>
      </c>
      <c r="BJ258" s="18" t="s">
        <v>80</v>
      </c>
      <c r="BK258" s="139">
        <f>ROUND(I258*H258,1)</f>
        <v>0</v>
      </c>
      <c r="BL258" s="18" t="s">
        <v>172</v>
      </c>
      <c r="BM258" s="138" t="s">
        <v>1675</v>
      </c>
    </row>
    <row r="259" spans="2:65" s="1" customFormat="1" ht="11.25">
      <c r="B259" s="33"/>
      <c r="D259" s="140" t="s">
        <v>175</v>
      </c>
      <c r="F259" s="141" t="s">
        <v>1676</v>
      </c>
      <c r="I259" s="142"/>
      <c r="L259" s="33"/>
      <c r="M259" s="143"/>
      <c r="U259" s="54"/>
      <c r="AT259" s="18" t="s">
        <v>175</v>
      </c>
      <c r="AU259" s="18" t="s">
        <v>173</v>
      </c>
    </row>
    <row r="260" spans="2:65" s="12" customFormat="1" ht="11.25">
      <c r="B260" s="144"/>
      <c r="D260" s="145" t="s">
        <v>177</v>
      </c>
      <c r="E260" s="146" t="s">
        <v>19</v>
      </c>
      <c r="F260" s="147" t="s">
        <v>1677</v>
      </c>
      <c r="H260" s="148">
        <v>2</v>
      </c>
      <c r="I260" s="149"/>
      <c r="L260" s="144"/>
      <c r="M260" s="150"/>
      <c r="U260" s="151"/>
      <c r="AT260" s="146" t="s">
        <v>177</v>
      </c>
      <c r="AU260" s="146" t="s">
        <v>173</v>
      </c>
      <c r="AV260" s="12" t="s">
        <v>82</v>
      </c>
      <c r="AW260" s="12" t="s">
        <v>33</v>
      </c>
      <c r="AX260" s="12" t="s">
        <v>80</v>
      </c>
      <c r="AY260" s="146" t="s">
        <v>164</v>
      </c>
    </row>
    <row r="261" spans="2:65" s="1" customFormat="1" ht="24.2" customHeight="1">
      <c r="B261" s="33"/>
      <c r="C261" s="127" t="s">
        <v>428</v>
      </c>
      <c r="D261" s="127" t="s">
        <v>167</v>
      </c>
      <c r="E261" s="128" t="s">
        <v>1678</v>
      </c>
      <c r="F261" s="129" t="s">
        <v>1679</v>
      </c>
      <c r="G261" s="130" t="s">
        <v>335</v>
      </c>
      <c r="H261" s="131">
        <v>2</v>
      </c>
      <c r="I261" s="132"/>
      <c r="J261" s="133">
        <f>ROUND(I261*H261,1)</f>
        <v>0</v>
      </c>
      <c r="K261" s="129" t="s">
        <v>171</v>
      </c>
      <c r="L261" s="33"/>
      <c r="M261" s="134" t="s">
        <v>19</v>
      </c>
      <c r="N261" s="135" t="s">
        <v>43</v>
      </c>
      <c r="P261" s="136">
        <f>O261*H261</f>
        <v>0</v>
      </c>
      <c r="Q261" s="136">
        <v>1.25E-3</v>
      </c>
      <c r="R261" s="136">
        <f>Q261*H261</f>
        <v>2.5000000000000001E-3</v>
      </c>
      <c r="S261" s="136">
        <v>0</v>
      </c>
      <c r="T261" s="136">
        <f>S261*H261</f>
        <v>0</v>
      </c>
      <c r="U261" s="137" t="s">
        <v>19</v>
      </c>
      <c r="AR261" s="138" t="s">
        <v>172</v>
      </c>
      <c r="AT261" s="138" t="s">
        <v>167</v>
      </c>
      <c r="AU261" s="138" t="s">
        <v>173</v>
      </c>
      <c r="AY261" s="18" t="s">
        <v>164</v>
      </c>
      <c r="BE261" s="139">
        <f>IF(N261="základní",J261,0)</f>
        <v>0</v>
      </c>
      <c r="BF261" s="139">
        <f>IF(N261="snížená",J261,0)</f>
        <v>0</v>
      </c>
      <c r="BG261" s="139">
        <f>IF(N261="zákl. přenesená",J261,0)</f>
        <v>0</v>
      </c>
      <c r="BH261" s="139">
        <f>IF(N261="sníž. přenesená",J261,0)</f>
        <v>0</v>
      </c>
      <c r="BI261" s="139">
        <f>IF(N261="nulová",J261,0)</f>
        <v>0</v>
      </c>
      <c r="BJ261" s="18" t="s">
        <v>80</v>
      </c>
      <c r="BK261" s="139">
        <f>ROUND(I261*H261,1)</f>
        <v>0</v>
      </c>
      <c r="BL261" s="18" t="s">
        <v>172</v>
      </c>
      <c r="BM261" s="138" t="s">
        <v>1680</v>
      </c>
    </row>
    <row r="262" spans="2:65" s="1" customFormat="1" ht="11.25">
      <c r="B262" s="33"/>
      <c r="D262" s="140" t="s">
        <v>175</v>
      </c>
      <c r="F262" s="141" t="s">
        <v>1681</v>
      </c>
      <c r="I262" s="142"/>
      <c r="L262" s="33"/>
      <c r="M262" s="143"/>
      <c r="U262" s="54"/>
      <c r="AT262" s="18" t="s">
        <v>175</v>
      </c>
      <c r="AU262" s="18" t="s">
        <v>173</v>
      </c>
    </row>
    <row r="263" spans="2:65" s="12" customFormat="1" ht="11.25">
      <c r="B263" s="144"/>
      <c r="D263" s="145" t="s">
        <v>177</v>
      </c>
      <c r="E263" s="146" t="s">
        <v>19</v>
      </c>
      <c r="F263" s="147" t="s">
        <v>1677</v>
      </c>
      <c r="H263" s="148">
        <v>2</v>
      </c>
      <c r="I263" s="149"/>
      <c r="L263" s="144"/>
      <c r="M263" s="150"/>
      <c r="U263" s="151"/>
      <c r="AT263" s="146" t="s">
        <v>177</v>
      </c>
      <c r="AU263" s="146" t="s">
        <v>173</v>
      </c>
      <c r="AV263" s="12" t="s">
        <v>82</v>
      </c>
      <c r="AW263" s="12" t="s">
        <v>33</v>
      </c>
      <c r="AX263" s="12" t="s">
        <v>80</v>
      </c>
      <c r="AY263" s="146" t="s">
        <v>164</v>
      </c>
    </row>
    <row r="264" spans="2:65" s="1" customFormat="1" ht="24.2" customHeight="1">
      <c r="B264" s="33"/>
      <c r="C264" s="127" t="s">
        <v>434</v>
      </c>
      <c r="D264" s="127" t="s">
        <v>167</v>
      </c>
      <c r="E264" s="128" t="s">
        <v>1682</v>
      </c>
      <c r="F264" s="129" t="s">
        <v>1683</v>
      </c>
      <c r="G264" s="130" t="s">
        <v>335</v>
      </c>
      <c r="H264" s="131">
        <v>1</v>
      </c>
      <c r="I264" s="132"/>
      <c r="J264" s="133">
        <f>ROUND(I264*H264,1)</f>
        <v>0</v>
      </c>
      <c r="K264" s="129" t="s">
        <v>171</v>
      </c>
      <c r="L264" s="33"/>
      <c r="M264" s="134" t="s">
        <v>19</v>
      </c>
      <c r="N264" s="135" t="s">
        <v>43</v>
      </c>
      <c r="P264" s="136">
        <f>O264*H264</f>
        <v>0</v>
      </c>
      <c r="Q264" s="136">
        <v>1.4659999999999999E-2</v>
      </c>
      <c r="R264" s="136">
        <f>Q264*H264</f>
        <v>1.4659999999999999E-2</v>
      </c>
      <c r="S264" s="136">
        <v>0</v>
      </c>
      <c r="T264" s="136">
        <f>S264*H264</f>
        <v>0</v>
      </c>
      <c r="U264" s="137" t="s">
        <v>19</v>
      </c>
      <c r="AR264" s="138" t="s">
        <v>172</v>
      </c>
      <c r="AT264" s="138" t="s">
        <v>167</v>
      </c>
      <c r="AU264" s="138" t="s">
        <v>173</v>
      </c>
      <c r="AY264" s="18" t="s">
        <v>164</v>
      </c>
      <c r="BE264" s="139">
        <f>IF(N264="základní",J264,0)</f>
        <v>0</v>
      </c>
      <c r="BF264" s="139">
        <f>IF(N264="snížená",J264,0)</f>
        <v>0</v>
      </c>
      <c r="BG264" s="139">
        <f>IF(N264="zákl. přenesená",J264,0)</f>
        <v>0</v>
      </c>
      <c r="BH264" s="139">
        <f>IF(N264="sníž. přenesená",J264,0)</f>
        <v>0</v>
      </c>
      <c r="BI264" s="139">
        <f>IF(N264="nulová",J264,0)</f>
        <v>0</v>
      </c>
      <c r="BJ264" s="18" t="s">
        <v>80</v>
      </c>
      <c r="BK264" s="139">
        <f>ROUND(I264*H264,1)</f>
        <v>0</v>
      </c>
      <c r="BL264" s="18" t="s">
        <v>172</v>
      </c>
      <c r="BM264" s="138" t="s">
        <v>1684</v>
      </c>
    </row>
    <row r="265" spans="2:65" s="1" customFormat="1" ht="11.25">
      <c r="B265" s="33"/>
      <c r="D265" s="140" t="s">
        <v>175</v>
      </c>
      <c r="F265" s="141" t="s">
        <v>1685</v>
      </c>
      <c r="I265" s="142"/>
      <c r="L265" s="33"/>
      <c r="M265" s="143"/>
      <c r="U265" s="54"/>
      <c r="AT265" s="18" t="s">
        <v>175</v>
      </c>
      <c r="AU265" s="18" t="s">
        <v>173</v>
      </c>
    </row>
    <row r="266" spans="2:65" s="12" customFormat="1" ht="11.25">
      <c r="B266" s="144"/>
      <c r="D266" s="145" t="s">
        <v>177</v>
      </c>
      <c r="E266" s="146" t="s">
        <v>19</v>
      </c>
      <c r="F266" s="147" t="s">
        <v>1686</v>
      </c>
      <c r="H266" s="148">
        <v>1</v>
      </c>
      <c r="I266" s="149"/>
      <c r="L266" s="144"/>
      <c r="M266" s="150"/>
      <c r="U266" s="151"/>
      <c r="AT266" s="146" t="s">
        <v>177</v>
      </c>
      <c r="AU266" s="146" t="s">
        <v>173</v>
      </c>
      <c r="AV266" s="12" t="s">
        <v>82</v>
      </c>
      <c r="AW266" s="12" t="s">
        <v>33</v>
      </c>
      <c r="AX266" s="12" t="s">
        <v>80</v>
      </c>
      <c r="AY266" s="146" t="s">
        <v>164</v>
      </c>
    </row>
    <row r="267" spans="2:65" s="1" customFormat="1" ht="16.5" customHeight="1">
      <c r="B267" s="33"/>
      <c r="C267" s="127" t="s">
        <v>441</v>
      </c>
      <c r="D267" s="127" t="s">
        <v>167</v>
      </c>
      <c r="E267" s="128" t="s">
        <v>435</v>
      </c>
      <c r="F267" s="129" t="s">
        <v>436</v>
      </c>
      <c r="G267" s="130" t="s">
        <v>314</v>
      </c>
      <c r="H267" s="131">
        <v>0.85</v>
      </c>
      <c r="I267" s="132"/>
      <c r="J267" s="133">
        <f>ROUND(I267*H267,1)</f>
        <v>0</v>
      </c>
      <c r="K267" s="129" t="s">
        <v>171</v>
      </c>
      <c r="L267" s="33"/>
      <c r="M267" s="134" t="s">
        <v>19</v>
      </c>
      <c r="N267" s="135" t="s">
        <v>43</v>
      </c>
      <c r="P267" s="136">
        <f>O267*H267</f>
        <v>0</v>
      </c>
      <c r="Q267" s="136">
        <v>1.0319999999999999E-2</v>
      </c>
      <c r="R267" s="136">
        <f>Q267*H267</f>
        <v>8.7719999999999985E-3</v>
      </c>
      <c r="S267" s="136">
        <v>0</v>
      </c>
      <c r="T267" s="136">
        <f>S267*H267</f>
        <v>0</v>
      </c>
      <c r="U267" s="137" t="s">
        <v>19</v>
      </c>
      <c r="AR267" s="138" t="s">
        <v>172</v>
      </c>
      <c r="AT267" s="138" t="s">
        <v>167</v>
      </c>
      <c r="AU267" s="138" t="s">
        <v>173</v>
      </c>
      <c r="AY267" s="18" t="s">
        <v>164</v>
      </c>
      <c r="BE267" s="139">
        <f>IF(N267="základní",J267,0)</f>
        <v>0</v>
      </c>
      <c r="BF267" s="139">
        <f>IF(N267="snížená",J267,0)</f>
        <v>0</v>
      </c>
      <c r="BG267" s="139">
        <f>IF(N267="zákl. přenesená",J267,0)</f>
        <v>0</v>
      </c>
      <c r="BH267" s="139">
        <f>IF(N267="sníž. přenesená",J267,0)</f>
        <v>0</v>
      </c>
      <c r="BI267" s="139">
        <f>IF(N267="nulová",J267,0)</f>
        <v>0</v>
      </c>
      <c r="BJ267" s="18" t="s">
        <v>80</v>
      </c>
      <c r="BK267" s="139">
        <f>ROUND(I267*H267,1)</f>
        <v>0</v>
      </c>
      <c r="BL267" s="18" t="s">
        <v>172</v>
      </c>
      <c r="BM267" s="138" t="s">
        <v>1687</v>
      </c>
    </row>
    <row r="268" spans="2:65" s="1" customFormat="1" ht="11.25">
      <c r="B268" s="33"/>
      <c r="D268" s="140" t="s">
        <v>175</v>
      </c>
      <c r="F268" s="141" t="s">
        <v>438</v>
      </c>
      <c r="I268" s="142"/>
      <c r="L268" s="33"/>
      <c r="M268" s="143"/>
      <c r="U268" s="54"/>
      <c r="AT268" s="18" t="s">
        <v>175</v>
      </c>
      <c r="AU268" s="18" t="s">
        <v>173</v>
      </c>
    </row>
    <row r="269" spans="2:65" s="12" customFormat="1" ht="11.25">
      <c r="B269" s="144"/>
      <c r="D269" s="145" t="s">
        <v>177</v>
      </c>
      <c r="E269" s="146" t="s">
        <v>19</v>
      </c>
      <c r="F269" s="147" t="s">
        <v>1671</v>
      </c>
      <c r="H269" s="148">
        <v>0.85</v>
      </c>
      <c r="I269" s="149"/>
      <c r="L269" s="144"/>
      <c r="M269" s="150"/>
      <c r="U269" s="151"/>
      <c r="AT269" s="146" t="s">
        <v>177</v>
      </c>
      <c r="AU269" s="146" t="s">
        <v>173</v>
      </c>
      <c r="AV269" s="12" t="s">
        <v>82</v>
      </c>
      <c r="AW269" s="12" t="s">
        <v>33</v>
      </c>
      <c r="AX269" s="12" t="s">
        <v>80</v>
      </c>
      <c r="AY269" s="146" t="s">
        <v>164</v>
      </c>
    </row>
    <row r="270" spans="2:65" s="11" customFormat="1" ht="20.85" customHeight="1">
      <c r="B270" s="115"/>
      <c r="D270" s="116" t="s">
        <v>71</v>
      </c>
      <c r="E270" s="125" t="s">
        <v>439</v>
      </c>
      <c r="F270" s="125" t="s">
        <v>440</v>
      </c>
      <c r="I270" s="118"/>
      <c r="J270" s="126">
        <f>BK270</f>
        <v>0</v>
      </c>
      <c r="L270" s="115"/>
      <c r="M270" s="120"/>
      <c r="P270" s="121">
        <f>SUM(P271:P273)</f>
        <v>0</v>
      </c>
      <c r="R270" s="121">
        <f>SUM(R271:R273)</f>
        <v>0.11758788999999999</v>
      </c>
      <c r="T270" s="121">
        <f>SUM(T271:T273)</f>
        <v>0</v>
      </c>
      <c r="U270" s="122"/>
      <c r="AR270" s="116" t="s">
        <v>80</v>
      </c>
      <c r="AT270" s="123" t="s">
        <v>71</v>
      </c>
      <c r="AU270" s="123" t="s">
        <v>82</v>
      </c>
      <c r="AY270" s="116" t="s">
        <v>164</v>
      </c>
      <c r="BK270" s="124">
        <f>SUM(BK271:BK273)</f>
        <v>0</v>
      </c>
    </row>
    <row r="271" spans="2:65" s="1" customFormat="1" ht="24.2" customHeight="1">
      <c r="B271" s="33"/>
      <c r="C271" s="127" t="s">
        <v>447</v>
      </c>
      <c r="D271" s="127" t="s">
        <v>167</v>
      </c>
      <c r="E271" s="128" t="s">
        <v>1688</v>
      </c>
      <c r="F271" s="129" t="s">
        <v>1689</v>
      </c>
      <c r="G271" s="130" t="s">
        <v>183</v>
      </c>
      <c r="H271" s="131">
        <v>4.7E-2</v>
      </c>
      <c r="I271" s="132"/>
      <c r="J271" s="133">
        <f>ROUND(I271*H271,1)</f>
        <v>0</v>
      </c>
      <c r="K271" s="129" t="s">
        <v>171</v>
      </c>
      <c r="L271" s="33"/>
      <c r="M271" s="134" t="s">
        <v>19</v>
      </c>
      <c r="N271" s="135" t="s">
        <v>43</v>
      </c>
      <c r="P271" s="136">
        <f>O271*H271</f>
        <v>0</v>
      </c>
      <c r="Q271" s="136">
        <v>2.5018699999999998</v>
      </c>
      <c r="R271" s="136">
        <f>Q271*H271</f>
        <v>0.11758788999999999</v>
      </c>
      <c r="S271" s="136">
        <v>0</v>
      </c>
      <c r="T271" s="136">
        <f>S271*H271</f>
        <v>0</v>
      </c>
      <c r="U271" s="137" t="s">
        <v>19</v>
      </c>
      <c r="AR271" s="138" t="s">
        <v>172</v>
      </c>
      <c r="AT271" s="138" t="s">
        <v>167</v>
      </c>
      <c r="AU271" s="138" t="s">
        <v>173</v>
      </c>
      <c r="AY271" s="18" t="s">
        <v>164</v>
      </c>
      <c r="BE271" s="139">
        <f>IF(N271="základní",J271,0)</f>
        <v>0</v>
      </c>
      <c r="BF271" s="139">
        <f>IF(N271="snížená",J271,0)</f>
        <v>0</v>
      </c>
      <c r="BG271" s="139">
        <f>IF(N271="zákl. přenesená",J271,0)</f>
        <v>0</v>
      </c>
      <c r="BH271" s="139">
        <f>IF(N271="sníž. přenesená",J271,0)</f>
        <v>0</v>
      </c>
      <c r="BI271" s="139">
        <f>IF(N271="nulová",J271,0)</f>
        <v>0</v>
      </c>
      <c r="BJ271" s="18" t="s">
        <v>80</v>
      </c>
      <c r="BK271" s="139">
        <f>ROUND(I271*H271,1)</f>
        <v>0</v>
      </c>
      <c r="BL271" s="18" t="s">
        <v>172</v>
      </c>
      <c r="BM271" s="138" t="s">
        <v>1690</v>
      </c>
    </row>
    <row r="272" spans="2:65" s="1" customFormat="1" ht="11.25">
      <c r="B272" s="33"/>
      <c r="D272" s="140" t="s">
        <v>175</v>
      </c>
      <c r="F272" s="141" t="s">
        <v>1691</v>
      </c>
      <c r="I272" s="142"/>
      <c r="L272" s="33"/>
      <c r="M272" s="143"/>
      <c r="U272" s="54"/>
      <c r="AT272" s="18" t="s">
        <v>175</v>
      </c>
      <c r="AU272" s="18" t="s">
        <v>173</v>
      </c>
    </row>
    <row r="273" spans="2:65" s="12" customFormat="1" ht="11.25">
      <c r="B273" s="144"/>
      <c r="D273" s="145" t="s">
        <v>177</v>
      </c>
      <c r="E273" s="146" t="s">
        <v>19</v>
      </c>
      <c r="F273" s="147" t="s">
        <v>1692</v>
      </c>
      <c r="H273" s="148">
        <v>4.7E-2</v>
      </c>
      <c r="I273" s="149"/>
      <c r="L273" s="144"/>
      <c r="M273" s="150"/>
      <c r="U273" s="151"/>
      <c r="AT273" s="146" t="s">
        <v>177</v>
      </c>
      <c r="AU273" s="146" t="s">
        <v>173</v>
      </c>
      <c r="AV273" s="12" t="s">
        <v>82</v>
      </c>
      <c r="AW273" s="12" t="s">
        <v>33</v>
      </c>
      <c r="AX273" s="12" t="s">
        <v>80</v>
      </c>
      <c r="AY273" s="146" t="s">
        <v>164</v>
      </c>
    </row>
    <row r="274" spans="2:65" s="11" customFormat="1" ht="20.85" customHeight="1">
      <c r="B274" s="115"/>
      <c r="D274" s="116" t="s">
        <v>71</v>
      </c>
      <c r="E274" s="125" t="s">
        <v>470</v>
      </c>
      <c r="F274" s="125" t="s">
        <v>471</v>
      </c>
      <c r="I274" s="118"/>
      <c r="J274" s="126">
        <f>BK274</f>
        <v>0</v>
      </c>
      <c r="L274" s="115"/>
      <c r="M274" s="120"/>
      <c r="P274" s="121">
        <f>SUM(P275:P278)</f>
        <v>0</v>
      </c>
      <c r="R274" s="121">
        <f>SUM(R275:R278)</f>
        <v>7.1649999999999991E-2</v>
      </c>
      <c r="T274" s="121">
        <f>SUM(T275:T278)</f>
        <v>0</v>
      </c>
      <c r="U274" s="122"/>
      <c r="AR274" s="116" t="s">
        <v>80</v>
      </c>
      <c r="AT274" s="123" t="s">
        <v>71</v>
      </c>
      <c r="AU274" s="123" t="s">
        <v>82</v>
      </c>
      <c r="AY274" s="116" t="s">
        <v>164</v>
      </c>
      <c r="BK274" s="124">
        <f>SUM(BK275:BK278)</f>
        <v>0</v>
      </c>
    </row>
    <row r="275" spans="2:65" s="1" customFormat="1" ht="24.2" customHeight="1">
      <c r="B275" s="33"/>
      <c r="C275" s="127" t="s">
        <v>453</v>
      </c>
      <c r="D275" s="127" t="s">
        <v>167</v>
      </c>
      <c r="E275" s="128" t="s">
        <v>473</v>
      </c>
      <c r="F275" s="129" t="s">
        <v>474</v>
      </c>
      <c r="G275" s="130" t="s">
        <v>335</v>
      </c>
      <c r="H275" s="131">
        <v>1</v>
      </c>
      <c r="I275" s="132"/>
      <c r="J275" s="133">
        <f>ROUND(I275*H275,1)</f>
        <v>0</v>
      </c>
      <c r="K275" s="129" t="s">
        <v>171</v>
      </c>
      <c r="L275" s="33"/>
      <c r="M275" s="134" t="s">
        <v>19</v>
      </c>
      <c r="N275" s="135" t="s">
        <v>43</v>
      </c>
      <c r="P275" s="136">
        <f>O275*H275</f>
        <v>0</v>
      </c>
      <c r="Q275" s="136">
        <v>5.6439999999999997E-2</v>
      </c>
      <c r="R275" s="136">
        <f>Q275*H275</f>
        <v>5.6439999999999997E-2</v>
      </c>
      <c r="S275" s="136">
        <v>0</v>
      </c>
      <c r="T275" s="136">
        <f>S275*H275</f>
        <v>0</v>
      </c>
      <c r="U275" s="137" t="s">
        <v>19</v>
      </c>
      <c r="AR275" s="138" t="s">
        <v>172</v>
      </c>
      <c r="AT275" s="138" t="s">
        <v>167</v>
      </c>
      <c r="AU275" s="138" t="s">
        <v>173</v>
      </c>
      <c r="AY275" s="18" t="s">
        <v>164</v>
      </c>
      <c r="BE275" s="139">
        <f>IF(N275="základní",J275,0)</f>
        <v>0</v>
      </c>
      <c r="BF275" s="139">
        <f>IF(N275="snížená",J275,0)</f>
        <v>0</v>
      </c>
      <c r="BG275" s="139">
        <f>IF(N275="zákl. přenesená",J275,0)</f>
        <v>0</v>
      </c>
      <c r="BH275" s="139">
        <f>IF(N275="sníž. přenesená",J275,0)</f>
        <v>0</v>
      </c>
      <c r="BI275" s="139">
        <f>IF(N275="nulová",J275,0)</f>
        <v>0</v>
      </c>
      <c r="BJ275" s="18" t="s">
        <v>80</v>
      </c>
      <c r="BK275" s="139">
        <f>ROUND(I275*H275,1)</f>
        <v>0</v>
      </c>
      <c r="BL275" s="18" t="s">
        <v>172</v>
      </c>
      <c r="BM275" s="138" t="s">
        <v>475</v>
      </c>
    </row>
    <row r="276" spans="2:65" s="1" customFormat="1" ht="11.25">
      <c r="B276" s="33"/>
      <c r="D276" s="140" t="s">
        <v>175</v>
      </c>
      <c r="F276" s="141" t="s">
        <v>476</v>
      </c>
      <c r="I276" s="142"/>
      <c r="L276" s="33"/>
      <c r="M276" s="143"/>
      <c r="U276" s="54"/>
      <c r="AT276" s="18" t="s">
        <v>175</v>
      </c>
      <c r="AU276" s="18" t="s">
        <v>173</v>
      </c>
    </row>
    <row r="277" spans="2:65" s="12" customFormat="1" ht="11.25">
      <c r="B277" s="144"/>
      <c r="D277" s="145" t="s">
        <v>177</v>
      </c>
      <c r="E277" s="146" t="s">
        <v>19</v>
      </c>
      <c r="F277" s="147" t="s">
        <v>1693</v>
      </c>
      <c r="H277" s="148">
        <v>1</v>
      </c>
      <c r="I277" s="149"/>
      <c r="L277" s="144"/>
      <c r="M277" s="150"/>
      <c r="U277" s="151"/>
      <c r="AT277" s="146" t="s">
        <v>177</v>
      </c>
      <c r="AU277" s="146" t="s">
        <v>173</v>
      </c>
      <c r="AV277" s="12" t="s">
        <v>82</v>
      </c>
      <c r="AW277" s="12" t="s">
        <v>33</v>
      </c>
      <c r="AX277" s="12" t="s">
        <v>80</v>
      </c>
      <c r="AY277" s="146" t="s">
        <v>164</v>
      </c>
    </row>
    <row r="278" spans="2:65" s="1" customFormat="1" ht="16.5" customHeight="1">
      <c r="B278" s="33"/>
      <c r="C278" s="152" t="s">
        <v>458</v>
      </c>
      <c r="D278" s="152" t="s">
        <v>225</v>
      </c>
      <c r="E278" s="153" t="s">
        <v>478</v>
      </c>
      <c r="F278" s="154" t="s">
        <v>479</v>
      </c>
      <c r="G278" s="155" t="s">
        <v>335</v>
      </c>
      <c r="H278" s="156">
        <v>1</v>
      </c>
      <c r="I278" s="157"/>
      <c r="J278" s="158">
        <f>ROUND(I278*H278,1)</f>
        <v>0</v>
      </c>
      <c r="K278" s="154" t="s">
        <v>171</v>
      </c>
      <c r="L278" s="159"/>
      <c r="M278" s="160" t="s">
        <v>19</v>
      </c>
      <c r="N278" s="161" t="s">
        <v>43</v>
      </c>
      <c r="P278" s="136">
        <f>O278*H278</f>
        <v>0</v>
      </c>
      <c r="Q278" s="136">
        <v>1.521E-2</v>
      </c>
      <c r="R278" s="136">
        <f>Q278*H278</f>
        <v>1.521E-2</v>
      </c>
      <c r="S278" s="136">
        <v>0</v>
      </c>
      <c r="T278" s="136">
        <f>S278*H278</f>
        <v>0</v>
      </c>
      <c r="U278" s="137" t="s">
        <v>19</v>
      </c>
      <c r="AR278" s="138" t="s">
        <v>214</v>
      </c>
      <c r="AT278" s="138" t="s">
        <v>225</v>
      </c>
      <c r="AU278" s="138" t="s">
        <v>173</v>
      </c>
      <c r="AY278" s="18" t="s">
        <v>164</v>
      </c>
      <c r="BE278" s="139">
        <f>IF(N278="základní",J278,0)</f>
        <v>0</v>
      </c>
      <c r="BF278" s="139">
        <f>IF(N278="snížená",J278,0)</f>
        <v>0</v>
      </c>
      <c r="BG278" s="139">
        <f>IF(N278="zákl. přenesená",J278,0)</f>
        <v>0</v>
      </c>
      <c r="BH278" s="139">
        <f>IF(N278="sníž. přenesená",J278,0)</f>
        <v>0</v>
      </c>
      <c r="BI278" s="139">
        <f>IF(N278="nulová",J278,0)</f>
        <v>0</v>
      </c>
      <c r="BJ278" s="18" t="s">
        <v>80</v>
      </c>
      <c r="BK278" s="139">
        <f>ROUND(I278*H278,1)</f>
        <v>0</v>
      </c>
      <c r="BL278" s="18" t="s">
        <v>172</v>
      </c>
      <c r="BM278" s="138" t="s">
        <v>480</v>
      </c>
    </row>
    <row r="279" spans="2:65" s="11" customFormat="1" ht="22.9" customHeight="1">
      <c r="B279" s="115"/>
      <c r="D279" s="116" t="s">
        <v>71</v>
      </c>
      <c r="E279" s="125" t="s">
        <v>219</v>
      </c>
      <c r="F279" s="125" t="s">
        <v>481</v>
      </c>
      <c r="I279" s="118"/>
      <c r="J279" s="126">
        <f>BK279</f>
        <v>0</v>
      </c>
      <c r="L279" s="115"/>
      <c r="M279" s="120"/>
      <c r="P279" s="121">
        <f>P280+P295+P303</f>
        <v>0</v>
      </c>
      <c r="R279" s="121">
        <f>R280+R295+R303</f>
        <v>3.7787040000000008E-2</v>
      </c>
      <c r="T279" s="121">
        <f>T280+T295+T303</f>
        <v>7.9955359499999989</v>
      </c>
      <c r="U279" s="122"/>
      <c r="AR279" s="116" t="s">
        <v>80</v>
      </c>
      <c r="AT279" s="123" t="s">
        <v>71</v>
      </c>
      <c r="AU279" s="123" t="s">
        <v>80</v>
      </c>
      <c r="AY279" s="116" t="s">
        <v>164</v>
      </c>
      <c r="BK279" s="124">
        <f>BK280+BK295+BK303</f>
        <v>0</v>
      </c>
    </row>
    <row r="280" spans="2:65" s="11" customFormat="1" ht="20.85" customHeight="1">
      <c r="B280" s="115"/>
      <c r="D280" s="116" t="s">
        <v>71</v>
      </c>
      <c r="E280" s="125" t="s">
        <v>482</v>
      </c>
      <c r="F280" s="125" t="s">
        <v>483</v>
      </c>
      <c r="I280" s="118"/>
      <c r="J280" s="126">
        <f>BK280</f>
        <v>0</v>
      </c>
      <c r="L280" s="115"/>
      <c r="M280" s="120"/>
      <c r="P280" s="121">
        <f>SUM(P281:P294)</f>
        <v>0</v>
      </c>
      <c r="R280" s="121">
        <f>SUM(R281:R294)</f>
        <v>0</v>
      </c>
      <c r="T280" s="121">
        <f>SUM(T281:T294)</f>
        <v>0</v>
      </c>
      <c r="U280" s="122"/>
      <c r="AR280" s="116" t="s">
        <v>80</v>
      </c>
      <c r="AT280" s="123" t="s">
        <v>71</v>
      </c>
      <c r="AU280" s="123" t="s">
        <v>82</v>
      </c>
      <c r="AY280" s="116" t="s">
        <v>164</v>
      </c>
      <c r="BK280" s="124">
        <f>SUM(BK281:BK294)</f>
        <v>0</v>
      </c>
    </row>
    <row r="281" spans="2:65" s="1" customFormat="1" ht="16.5" customHeight="1">
      <c r="B281" s="33"/>
      <c r="C281" s="127" t="s">
        <v>464</v>
      </c>
      <c r="D281" s="127" t="s">
        <v>167</v>
      </c>
      <c r="E281" s="128" t="s">
        <v>485</v>
      </c>
      <c r="F281" s="129" t="s">
        <v>486</v>
      </c>
      <c r="G281" s="130" t="s">
        <v>487</v>
      </c>
      <c r="H281" s="131">
        <v>1</v>
      </c>
      <c r="I281" s="132"/>
      <c r="J281" s="133">
        <f>ROUND(I281*H281,1)</f>
        <v>0</v>
      </c>
      <c r="K281" s="129" t="s">
        <v>171</v>
      </c>
      <c r="L281" s="33"/>
      <c r="M281" s="134" t="s">
        <v>19</v>
      </c>
      <c r="N281" s="135" t="s">
        <v>43</v>
      </c>
      <c r="P281" s="136">
        <f>O281*H281</f>
        <v>0</v>
      </c>
      <c r="Q281" s="136">
        <v>0</v>
      </c>
      <c r="R281" s="136">
        <f>Q281*H281</f>
        <v>0</v>
      </c>
      <c r="S281" s="136">
        <v>0</v>
      </c>
      <c r="T281" s="136">
        <f>S281*H281</f>
        <v>0</v>
      </c>
      <c r="U281" s="137" t="s">
        <v>19</v>
      </c>
      <c r="AR281" s="138" t="s">
        <v>172</v>
      </c>
      <c r="AT281" s="138" t="s">
        <v>167</v>
      </c>
      <c r="AU281" s="138" t="s">
        <v>173</v>
      </c>
      <c r="AY281" s="18" t="s">
        <v>164</v>
      </c>
      <c r="BE281" s="139">
        <f>IF(N281="základní",J281,0)</f>
        <v>0</v>
      </c>
      <c r="BF281" s="139">
        <f>IF(N281="snížená",J281,0)</f>
        <v>0</v>
      </c>
      <c r="BG281" s="139">
        <f>IF(N281="zákl. přenesená",J281,0)</f>
        <v>0</v>
      </c>
      <c r="BH281" s="139">
        <f>IF(N281="sníž. přenesená",J281,0)</f>
        <v>0</v>
      </c>
      <c r="BI281" s="139">
        <f>IF(N281="nulová",J281,0)</f>
        <v>0</v>
      </c>
      <c r="BJ281" s="18" t="s">
        <v>80</v>
      </c>
      <c r="BK281" s="139">
        <f>ROUND(I281*H281,1)</f>
        <v>0</v>
      </c>
      <c r="BL281" s="18" t="s">
        <v>172</v>
      </c>
      <c r="BM281" s="138" t="s">
        <v>488</v>
      </c>
    </row>
    <row r="282" spans="2:65" s="1" customFormat="1" ht="11.25">
      <c r="B282" s="33"/>
      <c r="D282" s="140" t="s">
        <v>175</v>
      </c>
      <c r="F282" s="141" t="s">
        <v>489</v>
      </c>
      <c r="I282" s="142"/>
      <c r="L282" s="33"/>
      <c r="M282" s="143"/>
      <c r="U282" s="54"/>
      <c r="AT282" s="18" t="s">
        <v>175</v>
      </c>
      <c r="AU282" s="18" t="s">
        <v>173</v>
      </c>
    </row>
    <row r="283" spans="2:65" s="1" customFormat="1" ht="21.75" customHeight="1">
      <c r="B283" s="33"/>
      <c r="C283" s="127" t="s">
        <v>472</v>
      </c>
      <c r="D283" s="127" t="s">
        <v>167</v>
      </c>
      <c r="E283" s="128" t="s">
        <v>491</v>
      </c>
      <c r="F283" s="129" t="s">
        <v>492</v>
      </c>
      <c r="G283" s="130" t="s">
        <v>487</v>
      </c>
      <c r="H283" s="131">
        <v>30</v>
      </c>
      <c r="I283" s="132"/>
      <c r="J283" s="133">
        <f>ROUND(I283*H283,1)</f>
        <v>0</v>
      </c>
      <c r="K283" s="129" t="s">
        <v>171</v>
      </c>
      <c r="L283" s="33"/>
      <c r="M283" s="134" t="s">
        <v>19</v>
      </c>
      <c r="N283" s="135" t="s">
        <v>43</v>
      </c>
      <c r="P283" s="136">
        <f>O283*H283</f>
        <v>0</v>
      </c>
      <c r="Q283" s="136">
        <v>0</v>
      </c>
      <c r="R283" s="136">
        <f>Q283*H283</f>
        <v>0</v>
      </c>
      <c r="S283" s="136">
        <v>0</v>
      </c>
      <c r="T283" s="136">
        <f>S283*H283</f>
        <v>0</v>
      </c>
      <c r="U283" s="137" t="s">
        <v>19</v>
      </c>
      <c r="AR283" s="138" t="s">
        <v>172</v>
      </c>
      <c r="AT283" s="138" t="s">
        <v>167</v>
      </c>
      <c r="AU283" s="138" t="s">
        <v>173</v>
      </c>
      <c r="AY283" s="18" t="s">
        <v>164</v>
      </c>
      <c r="BE283" s="139">
        <f>IF(N283="základní",J283,0)</f>
        <v>0</v>
      </c>
      <c r="BF283" s="139">
        <f>IF(N283="snížená",J283,0)</f>
        <v>0</v>
      </c>
      <c r="BG283" s="139">
        <f>IF(N283="zákl. přenesená",J283,0)</f>
        <v>0</v>
      </c>
      <c r="BH283" s="139">
        <f>IF(N283="sníž. přenesená",J283,0)</f>
        <v>0</v>
      </c>
      <c r="BI283" s="139">
        <f>IF(N283="nulová",J283,0)</f>
        <v>0</v>
      </c>
      <c r="BJ283" s="18" t="s">
        <v>80</v>
      </c>
      <c r="BK283" s="139">
        <f>ROUND(I283*H283,1)</f>
        <v>0</v>
      </c>
      <c r="BL283" s="18" t="s">
        <v>172</v>
      </c>
      <c r="BM283" s="138" t="s">
        <v>493</v>
      </c>
    </row>
    <row r="284" spans="2:65" s="1" customFormat="1" ht="11.25">
      <c r="B284" s="33"/>
      <c r="D284" s="140" t="s">
        <v>175</v>
      </c>
      <c r="F284" s="141" t="s">
        <v>494</v>
      </c>
      <c r="I284" s="142"/>
      <c r="L284" s="33"/>
      <c r="M284" s="143"/>
      <c r="U284" s="54"/>
      <c r="AT284" s="18" t="s">
        <v>175</v>
      </c>
      <c r="AU284" s="18" t="s">
        <v>173</v>
      </c>
    </row>
    <row r="285" spans="2:65" s="12" customFormat="1" ht="11.25">
      <c r="B285" s="144"/>
      <c r="D285" s="145" t="s">
        <v>177</v>
      </c>
      <c r="E285" s="146" t="s">
        <v>19</v>
      </c>
      <c r="F285" s="147" t="s">
        <v>495</v>
      </c>
      <c r="H285" s="148">
        <v>30</v>
      </c>
      <c r="I285" s="149"/>
      <c r="L285" s="144"/>
      <c r="M285" s="150"/>
      <c r="U285" s="151"/>
      <c r="AT285" s="146" t="s">
        <v>177</v>
      </c>
      <c r="AU285" s="146" t="s">
        <v>173</v>
      </c>
      <c r="AV285" s="12" t="s">
        <v>82</v>
      </c>
      <c r="AW285" s="12" t="s">
        <v>33</v>
      </c>
      <c r="AX285" s="12" t="s">
        <v>80</v>
      </c>
      <c r="AY285" s="146" t="s">
        <v>164</v>
      </c>
    </row>
    <row r="286" spans="2:65" s="1" customFormat="1" ht="16.5" customHeight="1">
      <c r="B286" s="33"/>
      <c r="C286" s="127" t="s">
        <v>477</v>
      </c>
      <c r="D286" s="127" t="s">
        <v>167</v>
      </c>
      <c r="E286" s="128" t="s">
        <v>497</v>
      </c>
      <c r="F286" s="129" t="s">
        <v>498</v>
      </c>
      <c r="G286" s="130" t="s">
        <v>487</v>
      </c>
      <c r="H286" s="131">
        <v>1</v>
      </c>
      <c r="I286" s="132"/>
      <c r="J286" s="133">
        <f>ROUND(I286*H286,1)</f>
        <v>0</v>
      </c>
      <c r="K286" s="129" t="s">
        <v>171</v>
      </c>
      <c r="L286" s="33"/>
      <c r="M286" s="134" t="s">
        <v>19</v>
      </c>
      <c r="N286" s="135" t="s">
        <v>43</v>
      </c>
      <c r="P286" s="136">
        <f>O286*H286</f>
        <v>0</v>
      </c>
      <c r="Q286" s="136">
        <v>0</v>
      </c>
      <c r="R286" s="136">
        <f>Q286*H286</f>
        <v>0</v>
      </c>
      <c r="S286" s="136">
        <v>0</v>
      </c>
      <c r="T286" s="136">
        <f>S286*H286</f>
        <v>0</v>
      </c>
      <c r="U286" s="137" t="s">
        <v>19</v>
      </c>
      <c r="AR286" s="138" t="s">
        <v>172</v>
      </c>
      <c r="AT286" s="138" t="s">
        <v>167</v>
      </c>
      <c r="AU286" s="138" t="s">
        <v>173</v>
      </c>
      <c r="AY286" s="18" t="s">
        <v>164</v>
      </c>
      <c r="BE286" s="139">
        <f>IF(N286="základní",J286,0)</f>
        <v>0</v>
      </c>
      <c r="BF286" s="139">
        <f>IF(N286="snížená",J286,0)</f>
        <v>0</v>
      </c>
      <c r="BG286" s="139">
        <f>IF(N286="zákl. přenesená",J286,0)</f>
        <v>0</v>
      </c>
      <c r="BH286" s="139">
        <f>IF(N286="sníž. přenesená",J286,0)</f>
        <v>0</v>
      </c>
      <c r="BI286" s="139">
        <f>IF(N286="nulová",J286,0)</f>
        <v>0</v>
      </c>
      <c r="BJ286" s="18" t="s">
        <v>80</v>
      </c>
      <c r="BK286" s="139">
        <f>ROUND(I286*H286,1)</f>
        <v>0</v>
      </c>
      <c r="BL286" s="18" t="s">
        <v>172</v>
      </c>
      <c r="BM286" s="138" t="s">
        <v>499</v>
      </c>
    </row>
    <row r="287" spans="2:65" s="1" customFormat="1" ht="11.25">
      <c r="B287" s="33"/>
      <c r="D287" s="140" t="s">
        <v>175</v>
      </c>
      <c r="F287" s="141" t="s">
        <v>500</v>
      </c>
      <c r="I287" s="142"/>
      <c r="L287" s="33"/>
      <c r="M287" s="143"/>
      <c r="U287" s="54"/>
      <c r="AT287" s="18" t="s">
        <v>175</v>
      </c>
      <c r="AU287" s="18" t="s">
        <v>173</v>
      </c>
    </row>
    <row r="288" spans="2:65" s="1" customFormat="1" ht="16.5" customHeight="1">
      <c r="B288" s="33"/>
      <c r="C288" s="127" t="s">
        <v>484</v>
      </c>
      <c r="D288" s="127" t="s">
        <v>167</v>
      </c>
      <c r="E288" s="128" t="s">
        <v>1694</v>
      </c>
      <c r="F288" s="129" t="s">
        <v>1695</v>
      </c>
      <c r="G288" s="130" t="s">
        <v>487</v>
      </c>
      <c r="H288" s="131">
        <v>1</v>
      </c>
      <c r="I288" s="132"/>
      <c r="J288" s="133">
        <f>ROUND(I288*H288,1)</f>
        <v>0</v>
      </c>
      <c r="K288" s="129" t="s">
        <v>171</v>
      </c>
      <c r="L288" s="33"/>
      <c r="M288" s="134" t="s">
        <v>19</v>
      </c>
      <c r="N288" s="135" t="s">
        <v>43</v>
      </c>
      <c r="P288" s="136">
        <f>O288*H288</f>
        <v>0</v>
      </c>
      <c r="Q288" s="136">
        <v>0</v>
      </c>
      <c r="R288" s="136">
        <f>Q288*H288</f>
        <v>0</v>
      </c>
      <c r="S288" s="136">
        <v>0</v>
      </c>
      <c r="T288" s="136">
        <f>S288*H288</f>
        <v>0</v>
      </c>
      <c r="U288" s="137" t="s">
        <v>19</v>
      </c>
      <c r="AR288" s="138" t="s">
        <v>172</v>
      </c>
      <c r="AT288" s="138" t="s">
        <v>167</v>
      </c>
      <c r="AU288" s="138" t="s">
        <v>173</v>
      </c>
      <c r="AY288" s="18" t="s">
        <v>164</v>
      </c>
      <c r="BE288" s="139">
        <f>IF(N288="základní",J288,0)</f>
        <v>0</v>
      </c>
      <c r="BF288" s="139">
        <f>IF(N288="snížená",J288,0)</f>
        <v>0</v>
      </c>
      <c r="BG288" s="139">
        <f>IF(N288="zákl. přenesená",J288,0)</f>
        <v>0</v>
      </c>
      <c r="BH288" s="139">
        <f>IF(N288="sníž. přenesená",J288,0)</f>
        <v>0</v>
      </c>
      <c r="BI288" s="139">
        <f>IF(N288="nulová",J288,0)</f>
        <v>0</v>
      </c>
      <c r="BJ288" s="18" t="s">
        <v>80</v>
      </c>
      <c r="BK288" s="139">
        <f>ROUND(I288*H288,1)</f>
        <v>0</v>
      </c>
      <c r="BL288" s="18" t="s">
        <v>172</v>
      </c>
      <c r="BM288" s="138" t="s">
        <v>1696</v>
      </c>
    </row>
    <row r="289" spans="2:65" s="1" customFormat="1" ht="11.25">
      <c r="B289" s="33"/>
      <c r="D289" s="140" t="s">
        <v>175</v>
      </c>
      <c r="F289" s="141" t="s">
        <v>1697</v>
      </c>
      <c r="I289" s="142"/>
      <c r="L289" s="33"/>
      <c r="M289" s="143"/>
      <c r="U289" s="54"/>
      <c r="AT289" s="18" t="s">
        <v>175</v>
      </c>
      <c r="AU289" s="18" t="s">
        <v>173</v>
      </c>
    </row>
    <row r="290" spans="2:65" s="1" customFormat="1" ht="21.75" customHeight="1">
      <c r="B290" s="33"/>
      <c r="C290" s="127" t="s">
        <v>490</v>
      </c>
      <c r="D290" s="127" t="s">
        <v>167</v>
      </c>
      <c r="E290" s="128" t="s">
        <v>1698</v>
      </c>
      <c r="F290" s="129" t="s">
        <v>1699</v>
      </c>
      <c r="G290" s="130" t="s">
        <v>487</v>
      </c>
      <c r="H290" s="131">
        <v>30</v>
      </c>
      <c r="I290" s="132"/>
      <c r="J290" s="133">
        <f>ROUND(I290*H290,1)</f>
        <v>0</v>
      </c>
      <c r="K290" s="129" t="s">
        <v>171</v>
      </c>
      <c r="L290" s="33"/>
      <c r="M290" s="134" t="s">
        <v>19</v>
      </c>
      <c r="N290" s="135" t="s">
        <v>43</v>
      </c>
      <c r="P290" s="136">
        <f>O290*H290</f>
        <v>0</v>
      </c>
      <c r="Q290" s="136">
        <v>0</v>
      </c>
      <c r="R290" s="136">
        <f>Q290*H290</f>
        <v>0</v>
      </c>
      <c r="S290" s="136">
        <v>0</v>
      </c>
      <c r="T290" s="136">
        <f>S290*H290</f>
        <v>0</v>
      </c>
      <c r="U290" s="137" t="s">
        <v>19</v>
      </c>
      <c r="AR290" s="138" t="s">
        <v>172</v>
      </c>
      <c r="AT290" s="138" t="s">
        <v>167</v>
      </c>
      <c r="AU290" s="138" t="s">
        <v>173</v>
      </c>
      <c r="AY290" s="18" t="s">
        <v>164</v>
      </c>
      <c r="BE290" s="139">
        <f>IF(N290="základní",J290,0)</f>
        <v>0</v>
      </c>
      <c r="BF290" s="139">
        <f>IF(N290="snížená",J290,0)</f>
        <v>0</v>
      </c>
      <c r="BG290" s="139">
        <f>IF(N290="zákl. přenesená",J290,0)</f>
        <v>0</v>
      </c>
      <c r="BH290" s="139">
        <f>IF(N290="sníž. přenesená",J290,0)</f>
        <v>0</v>
      </c>
      <c r="BI290" s="139">
        <f>IF(N290="nulová",J290,0)</f>
        <v>0</v>
      </c>
      <c r="BJ290" s="18" t="s">
        <v>80</v>
      </c>
      <c r="BK290" s="139">
        <f>ROUND(I290*H290,1)</f>
        <v>0</v>
      </c>
      <c r="BL290" s="18" t="s">
        <v>172</v>
      </c>
      <c r="BM290" s="138" t="s">
        <v>1700</v>
      </c>
    </row>
    <row r="291" spans="2:65" s="1" customFormat="1" ht="11.25">
      <c r="B291" s="33"/>
      <c r="D291" s="140" t="s">
        <v>175</v>
      </c>
      <c r="F291" s="141" t="s">
        <v>1701</v>
      </c>
      <c r="I291" s="142"/>
      <c r="L291" s="33"/>
      <c r="M291" s="143"/>
      <c r="U291" s="54"/>
      <c r="AT291" s="18" t="s">
        <v>175</v>
      </c>
      <c r="AU291" s="18" t="s">
        <v>173</v>
      </c>
    </row>
    <row r="292" spans="2:65" s="12" customFormat="1" ht="11.25">
      <c r="B292" s="144"/>
      <c r="D292" s="145" t="s">
        <v>177</v>
      </c>
      <c r="E292" s="146" t="s">
        <v>19</v>
      </c>
      <c r="F292" s="147" t="s">
        <v>495</v>
      </c>
      <c r="H292" s="148">
        <v>30</v>
      </c>
      <c r="I292" s="149"/>
      <c r="L292" s="144"/>
      <c r="M292" s="150"/>
      <c r="U292" s="151"/>
      <c r="AT292" s="146" t="s">
        <v>177</v>
      </c>
      <c r="AU292" s="146" t="s">
        <v>173</v>
      </c>
      <c r="AV292" s="12" t="s">
        <v>82</v>
      </c>
      <c r="AW292" s="12" t="s">
        <v>33</v>
      </c>
      <c r="AX292" s="12" t="s">
        <v>80</v>
      </c>
      <c r="AY292" s="146" t="s">
        <v>164</v>
      </c>
    </row>
    <row r="293" spans="2:65" s="1" customFormat="1" ht="16.5" customHeight="1">
      <c r="B293" s="33"/>
      <c r="C293" s="127" t="s">
        <v>496</v>
      </c>
      <c r="D293" s="127" t="s">
        <v>167</v>
      </c>
      <c r="E293" s="128" t="s">
        <v>1702</v>
      </c>
      <c r="F293" s="129" t="s">
        <v>1703</v>
      </c>
      <c r="G293" s="130" t="s">
        <v>487</v>
      </c>
      <c r="H293" s="131">
        <v>1</v>
      </c>
      <c r="I293" s="132"/>
      <c r="J293" s="133">
        <f>ROUND(I293*H293,1)</f>
        <v>0</v>
      </c>
      <c r="K293" s="129" t="s">
        <v>171</v>
      </c>
      <c r="L293" s="33"/>
      <c r="M293" s="134" t="s">
        <v>19</v>
      </c>
      <c r="N293" s="135" t="s">
        <v>43</v>
      </c>
      <c r="P293" s="136">
        <f>O293*H293</f>
        <v>0</v>
      </c>
      <c r="Q293" s="136">
        <v>0</v>
      </c>
      <c r="R293" s="136">
        <f>Q293*H293</f>
        <v>0</v>
      </c>
      <c r="S293" s="136">
        <v>0</v>
      </c>
      <c r="T293" s="136">
        <f>S293*H293</f>
        <v>0</v>
      </c>
      <c r="U293" s="137" t="s">
        <v>19</v>
      </c>
      <c r="AR293" s="138" t="s">
        <v>172</v>
      </c>
      <c r="AT293" s="138" t="s">
        <v>167</v>
      </c>
      <c r="AU293" s="138" t="s">
        <v>173</v>
      </c>
      <c r="AY293" s="18" t="s">
        <v>164</v>
      </c>
      <c r="BE293" s="139">
        <f>IF(N293="základní",J293,0)</f>
        <v>0</v>
      </c>
      <c r="BF293" s="139">
        <f>IF(N293="snížená",J293,0)</f>
        <v>0</v>
      </c>
      <c r="BG293" s="139">
        <f>IF(N293="zákl. přenesená",J293,0)</f>
        <v>0</v>
      </c>
      <c r="BH293" s="139">
        <f>IF(N293="sníž. přenesená",J293,0)</f>
        <v>0</v>
      </c>
      <c r="BI293" s="139">
        <f>IF(N293="nulová",J293,0)</f>
        <v>0</v>
      </c>
      <c r="BJ293" s="18" t="s">
        <v>80</v>
      </c>
      <c r="BK293" s="139">
        <f>ROUND(I293*H293,1)</f>
        <v>0</v>
      </c>
      <c r="BL293" s="18" t="s">
        <v>172</v>
      </c>
      <c r="BM293" s="138" t="s">
        <v>1704</v>
      </c>
    </row>
    <row r="294" spans="2:65" s="1" customFormat="1" ht="11.25">
      <c r="B294" s="33"/>
      <c r="D294" s="140" t="s">
        <v>175</v>
      </c>
      <c r="F294" s="141" t="s">
        <v>1705</v>
      </c>
      <c r="I294" s="142"/>
      <c r="L294" s="33"/>
      <c r="M294" s="143"/>
      <c r="U294" s="54"/>
      <c r="AT294" s="18" t="s">
        <v>175</v>
      </c>
      <c r="AU294" s="18" t="s">
        <v>173</v>
      </c>
    </row>
    <row r="295" spans="2:65" s="11" customFormat="1" ht="20.85" customHeight="1">
      <c r="B295" s="115"/>
      <c r="D295" s="116" t="s">
        <v>71</v>
      </c>
      <c r="E295" s="125" t="s">
        <v>539</v>
      </c>
      <c r="F295" s="125" t="s">
        <v>540</v>
      </c>
      <c r="I295" s="118"/>
      <c r="J295" s="126">
        <f>BK295</f>
        <v>0</v>
      </c>
      <c r="L295" s="115"/>
      <c r="M295" s="120"/>
      <c r="P295" s="121">
        <f>SUM(P296:P302)</f>
        <v>0</v>
      </c>
      <c r="R295" s="121">
        <f>SUM(R296:R302)</f>
        <v>3.7787040000000008E-2</v>
      </c>
      <c r="T295" s="121">
        <f>SUM(T296:T302)</f>
        <v>0</v>
      </c>
      <c r="U295" s="122"/>
      <c r="AR295" s="116" t="s">
        <v>80</v>
      </c>
      <c r="AT295" s="123" t="s">
        <v>71</v>
      </c>
      <c r="AU295" s="123" t="s">
        <v>82</v>
      </c>
      <c r="AY295" s="116" t="s">
        <v>164</v>
      </c>
      <c r="BK295" s="124">
        <f>SUM(BK296:BK302)</f>
        <v>0</v>
      </c>
    </row>
    <row r="296" spans="2:65" s="1" customFormat="1" ht="24.2" customHeight="1">
      <c r="B296" s="33"/>
      <c r="C296" s="127" t="s">
        <v>501</v>
      </c>
      <c r="D296" s="127" t="s">
        <v>167</v>
      </c>
      <c r="E296" s="128" t="s">
        <v>541</v>
      </c>
      <c r="F296" s="129" t="s">
        <v>542</v>
      </c>
      <c r="G296" s="130" t="s">
        <v>170</v>
      </c>
      <c r="H296" s="131">
        <v>36.426000000000002</v>
      </c>
      <c r="I296" s="132"/>
      <c r="J296" s="133">
        <f>ROUND(I296*H296,1)</f>
        <v>0</v>
      </c>
      <c r="K296" s="129" t="s">
        <v>171</v>
      </c>
      <c r="L296" s="33"/>
      <c r="M296" s="134" t="s">
        <v>19</v>
      </c>
      <c r="N296" s="135" t="s">
        <v>43</v>
      </c>
      <c r="P296" s="136">
        <f>O296*H296</f>
        <v>0</v>
      </c>
      <c r="Q296" s="136">
        <v>4.0000000000000003E-5</v>
      </c>
      <c r="R296" s="136">
        <f>Q296*H296</f>
        <v>1.4570400000000002E-3</v>
      </c>
      <c r="S296" s="136">
        <v>0</v>
      </c>
      <c r="T296" s="136">
        <f>S296*H296</f>
        <v>0</v>
      </c>
      <c r="U296" s="137" t="s">
        <v>19</v>
      </c>
      <c r="AR296" s="138" t="s">
        <v>172</v>
      </c>
      <c r="AT296" s="138" t="s">
        <v>167</v>
      </c>
      <c r="AU296" s="138" t="s">
        <v>173</v>
      </c>
      <c r="AY296" s="18" t="s">
        <v>164</v>
      </c>
      <c r="BE296" s="139">
        <f>IF(N296="základní",J296,0)</f>
        <v>0</v>
      </c>
      <c r="BF296" s="139">
        <f>IF(N296="snížená",J296,0)</f>
        <v>0</v>
      </c>
      <c r="BG296" s="139">
        <f>IF(N296="zákl. přenesená",J296,0)</f>
        <v>0</v>
      </c>
      <c r="BH296" s="139">
        <f>IF(N296="sníž. přenesená",J296,0)</f>
        <v>0</v>
      </c>
      <c r="BI296" s="139">
        <f>IF(N296="nulová",J296,0)</f>
        <v>0</v>
      </c>
      <c r="BJ296" s="18" t="s">
        <v>80</v>
      </c>
      <c r="BK296" s="139">
        <f>ROUND(I296*H296,1)</f>
        <v>0</v>
      </c>
      <c r="BL296" s="18" t="s">
        <v>172</v>
      </c>
      <c r="BM296" s="138" t="s">
        <v>543</v>
      </c>
    </row>
    <row r="297" spans="2:65" s="1" customFormat="1" ht="11.25">
      <c r="B297" s="33"/>
      <c r="D297" s="140" t="s">
        <v>175</v>
      </c>
      <c r="F297" s="141" t="s">
        <v>544</v>
      </c>
      <c r="I297" s="142"/>
      <c r="L297" s="33"/>
      <c r="M297" s="143"/>
      <c r="U297" s="54"/>
      <c r="AT297" s="18" t="s">
        <v>175</v>
      </c>
      <c r="AU297" s="18" t="s">
        <v>173</v>
      </c>
    </row>
    <row r="298" spans="2:65" s="12" customFormat="1" ht="11.25">
      <c r="B298" s="144"/>
      <c r="D298" s="145" t="s">
        <v>177</v>
      </c>
      <c r="E298" s="146" t="s">
        <v>19</v>
      </c>
      <c r="F298" s="147" t="s">
        <v>1706</v>
      </c>
      <c r="H298" s="148">
        <v>36.426000000000002</v>
      </c>
      <c r="I298" s="149"/>
      <c r="L298" s="144"/>
      <c r="M298" s="150"/>
      <c r="U298" s="151"/>
      <c r="AT298" s="146" t="s">
        <v>177</v>
      </c>
      <c r="AU298" s="146" t="s">
        <v>173</v>
      </c>
      <c r="AV298" s="12" t="s">
        <v>82</v>
      </c>
      <c r="AW298" s="12" t="s">
        <v>33</v>
      </c>
      <c r="AX298" s="12" t="s">
        <v>80</v>
      </c>
      <c r="AY298" s="146" t="s">
        <v>164</v>
      </c>
    </row>
    <row r="299" spans="2:65" s="1" customFormat="1" ht="16.5" customHeight="1">
      <c r="B299" s="33"/>
      <c r="C299" s="127" t="s">
        <v>508</v>
      </c>
      <c r="D299" s="127" t="s">
        <v>167</v>
      </c>
      <c r="E299" s="128" t="s">
        <v>1707</v>
      </c>
      <c r="F299" s="129" t="s">
        <v>1708</v>
      </c>
      <c r="G299" s="130" t="s">
        <v>335</v>
      </c>
      <c r="H299" s="131">
        <v>3</v>
      </c>
      <c r="I299" s="132"/>
      <c r="J299" s="133">
        <f>ROUND(I299*H299,1)</f>
        <v>0</v>
      </c>
      <c r="K299" s="129" t="s">
        <v>171</v>
      </c>
      <c r="L299" s="33"/>
      <c r="M299" s="134" t="s">
        <v>19</v>
      </c>
      <c r="N299" s="135" t="s">
        <v>43</v>
      </c>
      <c r="P299" s="136">
        <f>O299*H299</f>
        <v>0</v>
      </c>
      <c r="Q299" s="136">
        <v>1.1E-4</v>
      </c>
      <c r="R299" s="136">
        <f>Q299*H299</f>
        <v>3.3E-4</v>
      </c>
      <c r="S299" s="136">
        <v>0</v>
      </c>
      <c r="T299" s="136">
        <f>S299*H299</f>
        <v>0</v>
      </c>
      <c r="U299" s="137" t="s">
        <v>19</v>
      </c>
      <c r="AR299" s="138" t="s">
        <v>172</v>
      </c>
      <c r="AT299" s="138" t="s">
        <v>167</v>
      </c>
      <c r="AU299" s="138" t="s">
        <v>173</v>
      </c>
      <c r="AY299" s="18" t="s">
        <v>164</v>
      </c>
      <c r="BE299" s="139">
        <f>IF(N299="základní",J299,0)</f>
        <v>0</v>
      </c>
      <c r="BF299" s="139">
        <f>IF(N299="snížená",J299,0)</f>
        <v>0</v>
      </c>
      <c r="BG299" s="139">
        <f>IF(N299="zákl. přenesená",J299,0)</f>
        <v>0</v>
      </c>
      <c r="BH299" s="139">
        <f>IF(N299="sníž. přenesená",J299,0)</f>
        <v>0</v>
      </c>
      <c r="BI299" s="139">
        <f>IF(N299="nulová",J299,0)</f>
        <v>0</v>
      </c>
      <c r="BJ299" s="18" t="s">
        <v>80</v>
      </c>
      <c r="BK299" s="139">
        <f>ROUND(I299*H299,1)</f>
        <v>0</v>
      </c>
      <c r="BL299" s="18" t="s">
        <v>172</v>
      </c>
      <c r="BM299" s="138" t="s">
        <v>1709</v>
      </c>
    </row>
    <row r="300" spans="2:65" s="1" customFormat="1" ht="11.25">
      <c r="B300" s="33"/>
      <c r="D300" s="140" t="s">
        <v>175</v>
      </c>
      <c r="F300" s="141" t="s">
        <v>1710</v>
      </c>
      <c r="I300" s="142"/>
      <c r="L300" s="33"/>
      <c r="M300" s="143"/>
      <c r="U300" s="54"/>
      <c r="AT300" s="18" t="s">
        <v>175</v>
      </c>
      <c r="AU300" s="18" t="s">
        <v>173</v>
      </c>
    </row>
    <row r="301" spans="2:65" s="1" customFormat="1" ht="16.5" customHeight="1">
      <c r="B301" s="33"/>
      <c r="C301" s="152" t="s">
        <v>514</v>
      </c>
      <c r="D301" s="152" t="s">
        <v>225</v>
      </c>
      <c r="E301" s="153" t="s">
        <v>1711</v>
      </c>
      <c r="F301" s="154" t="s">
        <v>1712</v>
      </c>
      <c r="G301" s="155" t="s">
        <v>335</v>
      </c>
      <c r="H301" s="156">
        <v>3</v>
      </c>
      <c r="I301" s="157"/>
      <c r="J301" s="158">
        <f>ROUND(I301*H301,1)</f>
        <v>0</v>
      </c>
      <c r="K301" s="154" t="s">
        <v>19</v>
      </c>
      <c r="L301" s="159"/>
      <c r="M301" s="160" t="s">
        <v>19</v>
      </c>
      <c r="N301" s="161" t="s">
        <v>43</v>
      </c>
      <c r="P301" s="136">
        <f>O301*H301</f>
        <v>0</v>
      </c>
      <c r="Q301" s="136">
        <v>1.2E-2</v>
      </c>
      <c r="R301" s="136">
        <f>Q301*H301</f>
        <v>3.6000000000000004E-2</v>
      </c>
      <c r="S301" s="136">
        <v>0</v>
      </c>
      <c r="T301" s="136">
        <f>S301*H301</f>
        <v>0</v>
      </c>
      <c r="U301" s="137" t="s">
        <v>19</v>
      </c>
      <c r="AR301" s="138" t="s">
        <v>214</v>
      </c>
      <c r="AT301" s="138" t="s">
        <v>225</v>
      </c>
      <c r="AU301" s="138" t="s">
        <v>173</v>
      </c>
      <c r="AY301" s="18" t="s">
        <v>164</v>
      </c>
      <c r="BE301" s="139">
        <f>IF(N301="základní",J301,0)</f>
        <v>0</v>
      </c>
      <c r="BF301" s="139">
        <f>IF(N301="snížená",J301,0)</f>
        <v>0</v>
      </c>
      <c r="BG301" s="139">
        <f>IF(N301="zákl. přenesená",J301,0)</f>
        <v>0</v>
      </c>
      <c r="BH301" s="139">
        <f>IF(N301="sníž. přenesená",J301,0)</f>
        <v>0</v>
      </c>
      <c r="BI301" s="139">
        <f>IF(N301="nulová",J301,0)</f>
        <v>0</v>
      </c>
      <c r="BJ301" s="18" t="s">
        <v>80</v>
      </c>
      <c r="BK301" s="139">
        <f>ROUND(I301*H301,1)</f>
        <v>0</v>
      </c>
      <c r="BL301" s="18" t="s">
        <v>172</v>
      </c>
      <c r="BM301" s="138" t="s">
        <v>1713</v>
      </c>
    </row>
    <row r="302" spans="2:65" s="1" customFormat="1" ht="16.5" customHeight="1">
      <c r="B302" s="33"/>
      <c r="C302" s="127" t="s">
        <v>519</v>
      </c>
      <c r="D302" s="127" t="s">
        <v>167</v>
      </c>
      <c r="E302" s="128" t="s">
        <v>1714</v>
      </c>
      <c r="F302" s="129" t="s">
        <v>1715</v>
      </c>
      <c r="G302" s="130" t="s">
        <v>335</v>
      </c>
      <c r="H302" s="131">
        <v>1</v>
      </c>
      <c r="I302" s="132"/>
      <c r="J302" s="133">
        <f>ROUND(I302*H302,1)</f>
        <v>0</v>
      </c>
      <c r="K302" s="129" t="s">
        <v>19</v>
      </c>
      <c r="L302" s="33"/>
      <c r="M302" s="134" t="s">
        <v>19</v>
      </c>
      <c r="N302" s="135" t="s">
        <v>43</v>
      </c>
      <c r="P302" s="136">
        <f>O302*H302</f>
        <v>0</v>
      </c>
      <c r="Q302" s="136">
        <v>0</v>
      </c>
      <c r="R302" s="136">
        <f>Q302*H302</f>
        <v>0</v>
      </c>
      <c r="S302" s="136">
        <v>0</v>
      </c>
      <c r="T302" s="136">
        <f>S302*H302</f>
        <v>0</v>
      </c>
      <c r="U302" s="137" t="s">
        <v>19</v>
      </c>
      <c r="AR302" s="138" t="s">
        <v>172</v>
      </c>
      <c r="AT302" s="138" t="s">
        <v>167</v>
      </c>
      <c r="AU302" s="138" t="s">
        <v>173</v>
      </c>
      <c r="AY302" s="18" t="s">
        <v>164</v>
      </c>
      <c r="BE302" s="139">
        <f>IF(N302="základní",J302,0)</f>
        <v>0</v>
      </c>
      <c r="BF302" s="139">
        <f>IF(N302="snížená",J302,0)</f>
        <v>0</v>
      </c>
      <c r="BG302" s="139">
        <f>IF(N302="zákl. přenesená",J302,0)</f>
        <v>0</v>
      </c>
      <c r="BH302" s="139">
        <f>IF(N302="sníž. přenesená",J302,0)</f>
        <v>0</v>
      </c>
      <c r="BI302" s="139">
        <f>IF(N302="nulová",J302,0)</f>
        <v>0</v>
      </c>
      <c r="BJ302" s="18" t="s">
        <v>80</v>
      </c>
      <c r="BK302" s="139">
        <f>ROUND(I302*H302,1)</f>
        <v>0</v>
      </c>
      <c r="BL302" s="18" t="s">
        <v>172</v>
      </c>
      <c r="BM302" s="138" t="s">
        <v>1716</v>
      </c>
    </row>
    <row r="303" spans="2:65" s="11" customFormat="1" ht="20.85" customHeight="1">
      <c r="B303" s="115"/>
      <c r="D303" s="116" t="s">
        <v>71</v>
      </c>
      <c r="E303" s="125" t="s">
        <v>546</v>
      </c>
      <c r="F303" s="125" t="s">
        <v>547</v>
      </c>
      <c r="I303" s="118"/>
      <c r="J303" s="126">
        <f>BK303</f>
        <v>0</v>
      </c>
      <c r="L303" s="115"/>
      <c r="M303" s="120"/>
      <c r="P303" s="121">
        <f>SUM(P304:P415)</f>
        <v>0</v>
      </c>
      <c r="R303" s="121">
        <f>SUM(R304:R415)</f>
        <v>0</v>
      </c>
      <c r="T303" s="121">
        <f>SUM(T304:T415)</f>
        <v>7.9955359499999989</v>
      </c>
      <c r="U303" s="122"/>
      <c r="AR303" s="116" t="s">
        <v>80</v>
      </c>
      <c r="AT303" s="123" t="s">
        <v>71</v>
      </c>
      <c r="AU303" s="123" t="s">
        <v>82</v>
      </c>
      <c r="AY303" s="116" t="s">
        <v>164</v>
      </c>
      <c r="BK303" s="124">
        <f>SUM(BK304:BK415)</f>
        <v>0</v>
      </c>
    </row>
    <row r="304" spans="2:65" s="1" customFormat="1" ht="16.5" customHeight="1">
      <c r="B304" s="33"/>
      <c r="C304" s="127" t="s">
        <v>524</v>
      </c>
      <c r="D304" s="127" t="s">
        <v>167</v>
      </c>
      <c r="E304" s="128" t="s">
        <v>552</v>
      </c>
      <c r="F304" s="129" t="s">
        <v>553</v>
      </c>
      <c r="G304" s="130" t="s">
        <v>314</v>
      </c>
      <c r="H304" s="131">
        <v>4.0999999999999996</v>
      </c>
      <c r="I304" s="132"/>
      <c r="J304" s="133">
        <f>ROUND(I304*H304,1)</f>
        <v>0</v>
      </c>
      <c r="K304" s="129" t="s">
        <v>171</v>
      </c>
      <c r="L304" s="33"/>
      <c r="M304" s="134" t="s">
        <v>19</v>
      </c>
      <c r="N304" s="135" t="s">
        <v>43</v>
      </c>
      <c r="P304" s="136">
        <f>O304*H304</f>
        <v>0</v>
      </c>
      <c r="Q304" s="136">
        <v>0</v>
      </c>
      <c r="R304" s="136">
        <f>Q304*H304</f>
        <v>0</v>
      </c>
      <c r="S304" s="136">
        <v>1.7700000000000001E-3</v>
      </c>
      <c r="T304" s="136">
        <f>S304*H304</f>
        <v>7.2569999999999996E-3</v>
      </c>
      <c r="U304" s="137" t="s">
        <v>19</v>
      </c>
      <c r="AR304" s="138" t="s">
        <v>172</v>
      </c>
      <c r="AT304" s="138" t="s">
        <v>167</v>
      </c>
      <c r="AU304" s="138" t="s">
        <v>173</v>
      </c>
      <c r="AY304" s="18" t="s">
        <v>164</v>
      </c>
      <c r="BE304" s="139">
        <f>IF(N304="základní",J304,0)</f>
        <v>0</v>
      </c>
      <c r="BF304" s="139">
        <f>IF(N304="snížená",J304,0)</f>
        <v>0</v>
      </c>
      <c r="BG304" s="139">
        <f>IF(N304="zákl. přenesená",J304,0)</f>
        <v>0</v>
      </c>
      <c r="BH304" s="139">
        <f>IF(N304="sníž. přenesená",J304,0)</f>
        <v>0</v>
      </c>
      <c r="BI304" s="139">
        <f>IF(N304="nulová",J304,0)</f>
        <v>0</v>
      </c>
      <c r="BJ304" s="18" t="s">
        <v>80</v>
      </c>
      <c r="BK304" s="139">
        <f>ROUND(I304*H304,1)</f>
        <v>0</v>
      </c>
      <c r="BL304" s="18" t="s">
        <v>172</v>
      </c>
      <c r="BM304" s="138" t="s">
        <v>554</v>
      </c>
    </row>
    <row r="305" spans="2:65" s="1" customFormat="1" ht="11.25">
      <c r="B305" s="33"/>
      <c r="D305" s="140" t="s">
        <v>175</v>
      </c>
      <c r="F305" s="141" t="s">
        <v>555</v>
      </c>
      <c r="I305" s="142"/>
      <c r="L305" s="33"/>
      <c r="M305" s="143"/>
      <c r="U305" s="54"/>
      <c r="AT305" s="18" t="s">
        <v>175</v>
      </c>
      <c r="AU305" s="18" t="s">
        <v>173</v>
      </c>
    </row>
    <row r="306" spans="2:65" s="12" customFormat="1" ht="11.25">
      <c r="B306" s="144"/>
      <c r="D306" s="145" t="s">
        <v>177</v>
      </c>
      <c r="E306" s="146" t="s">
        <v>19</v>
      </c>
      <c r="F306" s="147" t="s">
        <v>1717</v>
      </c>
      <c r="H306" s="148">
        <v>4.0999999999999996</v>
      </c>
      <c r="I306" s="149"/>
      <c r="L306" s="144"/>
      <c r="M306" s="150"/>
      <c r="U306" s="151"/>
      <c r="AT306" s="146" t="s">
        <v>177</v>
      </c>
      <c r="AU306" s="146" t="s">
        <v>173</v>
      </c>
      <c r="AV306" s="12" t="s">
        <v>82</v>
      </c>
      <c r="AW306" s="12" t="s">
        <v>33</v>
      </c>
      <c r="AX306" s="12" t="s">
        <v>80</v>
      </c>
      <c r="AY306" s="146" t="s">
        <v>164</v>
      </c>
    </row>
    <row r="307" spans="2:65" s="1" customFormat="1" ht="16.5" customHeight="1">
      <c r="B307" s="33"/>
      <c r="C307" s="127" t="s">
        <v>529</v>
      </c>
      <c r="D307" s="127" t="s">
        <v>167</v>
      </c>
      <c r="E307" s="128" t="s">
        <v>1718</v>
      </c>
      <c r="F307" s="129" t="s">
        <v>1719</v>
      </c>
      <c r="G307" s="130" t="s">
        <v>314</v>
      </c>
      <c r="H307" s="131">
        <v>4.4000000000000004</v>
      </c>
      <c r="I307" s="132"/>
      <c r="J307" s="133">
        <f>ROUND(I307*H307,1)</f>
        <v>0</v>
      </c>
      <c r="K307" s="129" t="s">
        <v>171</v>
      </c>
      <c r="L307" s="33"/>
      <c r="M307" s="134" t="s">
        <v>19</v>
      </c>
      <c r="N307" s="135" t="s">
        <v>43</v>
      </c>
      <c r="P307" s="136">
        <f>O307*H307</f>
        <v>0</v>
      </c>
      <c r="Q307" s="136">
        <v>0</v>
      </c>
      <c r="R307" s="136">
        <f>Q307*H307</f>
        <v>0</v>
      </c>
      <c r="S307" s="136">
        <v>1.75E-3</v>
      </c>
      <c r="T307" s="136">
        <f>S307*H307</f>
        <v>7.7000000000000011E-3</v>
      </c>
      <c r="U307" s="137" t="s">
        <v>19</v>
      </c>
      <c r="AR307" s="138" t="s">
        <v>172</v>
      </c>
      <c r="AT307" s="138" t="s">
        <v>167</v>
      </c>
      <c r="AU307" s="138" t="s">
        <v>173</v>
      </c>
      <c r="AY307" s="18" t="s">
        <v>164</v>
      </c>
      <c r="BE307" s="139">
        <f>IF(N307="základní",J307,0)</f>
        <v>0</v>
      </c>
      <c r="BF307" s="139">
        <f>IF(N307="snížená",J307,0)</f>
        <v>0</v>
      </c>
      <c r="BG307" s="139">
        <f>IF(N307="zákl. přenesená",J307,0)</f>
        <v>0</v>
      </c>
      <c r="BH307" s="139">
        <f>IF(N307="sníž. přenesená",J307,0)</f>
        <v>0</v>
      </c>
      <c r="BI307" s="139">
        <f>IF(N307="nulová",J307,0)</f>
        <v>0</v>
      </c>
      <c r="BJ307" s="18" t="s">
        <v>80</v>
      </c>
      <c r="BK307" s="139">
        <f>ROUND(I307*H307,1)</f>
        <v>0</v>
      </c>
      <c r="BL307" s="18" t="s">
        <v>172</v>
      </c>
      <c r="BM307" s="138" t="s">
        <v>1720</v>
      </c>
    </row>
    <row r="308" spans="2:65" s="1" customFormat="1" ht="11.25">
      <c r="B308" s="33"/>
      <c r="D308" s="140" t="s">
        <v>175</v>
      </c>
      <c r="F308" s="141" t="s">
        <v>1721</v>
      </c>
      <c r="I308" s="142"/>
      <c r="L308" s="33"/>
      <c r="M308" s="143"/>
      <c r="U308" s="54"/>
      <c r="AT308" s="18" t="s">
        <v>175</v>
      </c>
      <c r="AU308" s="18" t="s">
        <v>173</v>
      </c>
    </row>
    <row r="309" spans="2:65" s="12" customFormat="1" ht="11.25">
      <c r="B309" s="144"/>
      <c r="D309" s="145" t="s">
        <v>177</v>
      </c>
      <c r="E309" s="146" t="s">
        <v>19</v>
      </c>
      <c r="F309" s="147" t="s">
        <v>1722</v>
      </c>
      <c r="H309" s="148">
        <v>4.4000000000000004</v>
      </c>
      <c r="I309" s="149"/>
      <c r="L309" s="144"/>
      <c r="M309" s="150"/>
      <c r="U309" s="151"/>
      <c r="AT309" s="146" t="s">
        <v>177</v>
      </c>
      <c r="AU309" s="146" t="s">
        <v>173</v>
      </c>
      <c r="AV309" s="12" t="s">
        <v>82</v>
      </c>
      <c r="AW309" s="12" t="s">
        <v>33</v>
      </c>
      <c r="AX309" s="12" t="s">
        <v>80</v>
      </c>
      <c r="AY309" s="146" t="s">
        <v>164</v>
      </c>
    </row>
    <row r="310" spans="2:65" s="1" customFormat="1" ht="16.5" customHeight="1">
      <c r="B310" s="33"/>
      <c r="C310" s="127" t="s">
        <v>534</v>
      </c>
      <c r="D310" s="127" t="s">
        <v>167</v>
      </c>
      <c r="E310" s="128" t="s">
        <v>548</v>
      </c>
      <c r="F310" s="129" t="s">
        <v>549</v>
      </c>
      <c r="G310" s="130" t="s">
        <v>314</v>
      </c>
      <c r="H310" s="131">
        <v>4.25</v>
      </c>
      <c r="I310" s="132"/>
      <c r="J310" s="133">
        <f>ROUND(I310*H310,1)</f>
        <v>0</v>
      </c>
      <c r="K310" s="129" t="s">
        <v>171</v>
      </c>
      <c r="L310" s="33"/>
      <c r="M310" s="134" t="s">
        <v>19</v>
      </c>
      <c r="N310" s="135" t="s">
        <v>43</v>
      </c>
      <c r="P310" s="136">
        <f>O310*H310</f>
        <v>0</v>
      </c>
      <c r="Q310" s="136">
        <v>0</v>
      </c>
      <c r="R310" s="136">
        <f>Q310*H310</f>
        <v>0</v>
      </c>
      <c r="S310" s="136">
        <v>1.6999999999999999E-3</v>
      </c>
      <c r="T310" s="136">
        <f>S310*H310</f>
        <v>7.2249999999999997E-3</v>
      </c>
      <c r="U310" s="137" t="s">
        <v>19</v>
      </c>
      <c r="AR310" s="138" t="s">
        <v>172</v>
      </c>
      <c r="AT310" s="138" t="s">
        <v>167</v>
      </c>
      <c r="AU310" s="138" t="s">
        <v>173</v>
      </c>
      <c r="AY310" s="18" t="s">
        <v>164</v>
      </c>
      <c r="BE310" s="139">
        <f>IF(N310="základní",J310,0)</f>
        <v>0</v>
      </c>
      <c r="BF310" s="139">
        <f>IF(N310="snížená",J310,0)</f>
        <v>0</v>
      </c>
      <c r="BG310" s="139">
        <f>IF(N310="zákl. přenesená",J310,0)</f>
        <v>0</v>
      </c>
      <c r="BH310" s="139">
        <f>IF(N310="sníž. přenesená",J310,0)</f>
        <v>0</v>
      </c>
      <c r="BI310" s="139">
        <f>IF(N310="nulová",J310,0)</f>
        <v>0</v>
      </c>
      <c r="BJ310" s="18" t="s">
        <v>80</v>
      </c>
      <c r="BK310" s="139">
        <f>ROUND(I310*H310,1)</f>
        <v>0</v>
      </c>
      <c r="BL310" s="18" t="s">
        <v>172</v>
      </c>
      <c r="BM310" s="138" t="s">
        <v>1723</v>
      </c>
    </row>
    <row r="311" spans="2:65" s="1" customFormat="1" ht="11.25">
      <c r="B311" s="33"/>
      <c r="D311" s="140" t="s">
        <v>175</v>
      </c>
      <c r="F311" s="141" t="s">
        <v>551</v>
      </c>
      <c r="I311" s="142"/>
      <c r="L311" s="33"/>
      <c r="M311" s="143"/>
      <c r="U311" s="54"/>
      <c r="AT311" s="18" t="s">
        <v>175</v>
      </c>
      <c r="AU311" s="18" t="s">
        <v>173</v>
      </c>
    </row>
    <row r="312" spans="2:65" s="1" customFormat="1" ht="16.5" customHeight="1">
      <c r="B312" s="33"/>
      <c r="C312" s="127" t="s">
        <v>371</v>
      </c>
      <c r="D312" s="127" t="s">
        <v>167</v>
      </c>
      <c r="E312" s="128" t="s">
        <v>1724</v>
      </c>
      <c r="F312" s="129" t="s">
        <v>1725</v>
      </c>
      <c r="G312" s="130" t="s">
        <v>314</v>
      </c>
      <c r="H312" s="131">
        <v>1.78</v>
      </c>
      <c r="I312" s="132"/>
      <c r="J312" s="133">
        <f>ROUND(I312*H312,1)</f>
        <v>0</v>
      </c>
      <c r="K312" s="129" t="s">
        <v>171</v>
      </c>
      <c r="L312" s="33"/>
      <c r="M312" s="134" t="s">
        <v>19</v>
      </c>
      <c r="N312" s="135" t="s">
        <v>43</v>
      </c>
      <c r="P312" s="136">
        <f>O312*H312</f>
        <v>0</v>
      </c>
      <c r="Q312" s="136">
        <v>0</v>
      </c>
      <c r="R312" s="136">
        <f>Q312*H312</f>
        <v>0</v>
      </c>
      <c r="S312" s="136">
        <v>1.67E-3</v>
      </c>
      <c r="T312" s="136">
        <f>S312*H312</f>
        <v>2.9726000000000002E-3</v>
      </c>
      <c r="U312" s="137" t="s">
        <v>19</v>
      </c>
      <c r="AR312" s="138" t="s">
        <v>172</v>
      </c>
      <c r="AT312" s="138" t="s">
        <v>167</v>
      </c>
      <c r="AU312" s="138" t="s">
        <v>173</v>
      </c>
      <c r="AY312" s="18" t="s">
        <v>164</v>
      </c>
      <c r="BE312" s="139">
        <f>IF(N312="základní",J312,0)</f>
        <v>0</v>
      </c>
      <c r="BF312" s="139">
        <f>IF(N312="snížená",J312,0)</f>
        <v>0</v>
      </c>
      <c r="BG312" s="139">
        <f>IF(N312="zákl. přenesená",J312,0)</f>
        <v>0</v>
      </c>
      <c r="BH312" s="139">
        <f>IF(N312="sníž. přenesená",J312,0)</f>
        <v>0</v>
      </c>
      <c r="BI312" s="139">
        <f>IF(N312="nulová",J312,0)</f>
        <v>0</v>
      </c>
      <c r="BJ312" s="18" t="s">
        <v>80</v>
      </c>
      <c r="BK312" s="139">
        <f>ROUND(I312*H312,1)</f>
        <v>0</v>
      </c>
      <c r="BL312" s="18" t="s">
        <v>172</v>
      </c>
      <c r="BM312" s="138" t="s">
        <v>1726</v>
      </c>
    </row>
    <row r="313" spans="2:65" s="1" customFormat="1" ht="11.25">
      <c r="B313" s="33"/>
      <c r="D313" s="140" t="s">
        <v>175</v>
      </c>
      <c r="F313" s="141" t="s">
        <v>1727</v>
      </c>
      <c r="I313" s="142"/>
      <c r="L313" s="33"/>
      <c r="M313" s="143"/>
      <c r="U313" s="54"/>
      <c r="AT313" s="18" t="s">
        <v>175</v>
      </c>
      <c r="AU313" s="18" t="s">
        <v>173</v>
      </c>
    </row>
    <row r="314" spans="2:65" s="12" customFormat="1" ht="11.25">
      <c r="B314" s="144"/>
      <c r="D314" s="145" t="s">
        <v>177</v>
      </c>
      <c r="E314" s="146" t="s">
        <v>19</v>
      </c>
      <c r="F314" s="147" t="s">
        <v>1728</v>
      </c>
      <c r="H314" s="148">
        <v>1.78</v>
      </c>
      <c r="I314" s="149"/>
      <c r="L314" s="144"/>
      <c r="M314" s="150"/>
      <c r="U314" s="151"/>
      <c r="AT314" s="146" t="s">
        <v>177</v>
      </c>
      <c r="AU314" s="146" t="s">
        <v>173</v>
      </c>
      <c r="AV314" s="12" t="s">
        <v>82</v>
      </c>
      <c r="AW314" s="12" t="s">
        <v>33</v>
      </c>
      <c r="AX314" s="12" t="s">
        <v>80</v>
      </c>
      <c r="AY314" s="146" t="s">
        <v>164</v>
      </c>
    </row>
    <row r="315" spans="2:65" s="1" customFormat="1" ht="16.5" customHeight="1">
      <c r="B315" s="33"/>
      <c r="C315" s="127" t="s">
        <v>409</v>
      </c>
      <c r="D315" s="127" t="s">
        <v>167</v>
      </c>
      <c r="E315" s="128" t="s">
        <v>583</v>
      </c>
      <c r="F315" s="129" t="s">
        <v>584</v>
      </c>
      <c r="G315" s="130" t="s">
        <v>170</v>
      </c>
      <c r="H315" s="131">
        <v>4.24</v>
      </c>
      <c r="I315" s="132"/>
      <c r="J315" s="133">
        <f>ROUND(I315*H315,1)</f>
        <v>0</v>
      </c>
      <c r="K315" s="129" t="s">
        <v>171</v>
      </c>
      <c r="L315" s="33"/>
      <c r="M315" s="134" t="s">
        <v>19</v>
      </c>
      <c r="N315" s="135" t="s">
        <v>43</v>
      </c>
      <c r="P315" s="136">
        <f>O315*H315</f>
        <v>0</v>
      </c>
      <c r="Q315" s="136">
        <v>0</v>
      </c>
      <c r="R315" s="136">
        <f>Q315*H315</f>
        <v>0</v>
      </c>
      <c r="S315" s="136">
        <v>9.4999999999999998E-3</v>
      </c>
      <c r="T315" s="136">
        <f>S315*H315</f>
        <v>4.0280000000000003E-2</v>
      </c>
      <c r="U315" s="137" t="s">
        <v>19</v>
      </c>
      <c r="AR315" s="138" t="s">
        <v>172</v>
      </c>
      <c r="AT315" s="138" t="s">
        <v>167</v>
      </c>
      <c r="AU315" s="138" t="s">
        <v>173</v>
      </c>
      <c r="AY315" s="18" t="s">
        <v>164</v>
      </c>
      <c r="BE315" s="139">
        <f>IF(N315="základní",J315,0)</f>
        <v>0</v>
      </c>
      <c r="BF315" s="139">
        <f>IF(N315="snížená",J315,0)</f>
        <v>0</v>
      </c>
      <c r="BG315" s="139">
        <f>IF(N315="zákl. přenesená",J315,0)</f>
        <v>0</v>
      </c>
      <c r="BH315" s="139">
        <f>IF(N315="sníž. přenesená",J315,0)</f>
        <v>0</v>
      </c>
      <c r="BI315" s="139">
        <f>IF(N315="nulová",J315,0)</f>
        <v>0</v>
      </c>
      <c r="BJ315" s="18" t="s">
        <v>80</v>
      </c>
      <c r="BK315" s="139">
        <f>ROUND(I315*H315,1)</f>
        <v>0</v>
      </c>
      <c r="BL315" s="18" t="s">
        <v>172</v>
      </c>
      <c r="BM315" s="138" t="s">
        <v>585</v>
      </c>
    </row>
    <row r="316" spans="2:65" s="1" customFormat="1" ht="11.25">
      <c r="B316" s="33"/>
      <c r="D316" s="140" t="s">
        <v>175</v>
      </c>
      <c r="F316" s="141" t="s">
        <v>586</v>
      </c>
      <c r="I316" s="142"/>
      <c r="L316" s="33"/>
      <c r="M316" s="143"/>
      <c r="U316" s="54"/>
      <c r="AT316" s="18" t="s">
        <v>175</v>
      </c>
      <c r="AU316" s="18" t="s">
        <v>173</v>
      </c>
    </row>
    <row r="317" spans="2:65" s="12" customFormat="1" ht="11.25">
      <c r="B317" s="144"/>
      <c r="D317" s="145" t="s">
        <v>177</v>
      </c>
      <c r="E317" s="146" t="s">
        <v>19</v>
      </c>
      <c r="F317" s="147" t="s">
        <v>1729</v>
      </c>
      <c r="H317" s="148">
        <v>2.72</v>
      </c>
      <c r="I317" s="149"/>
      <c r="L317" s="144"/>
      <c r="M317" s="150"/>
      <c r="U317" s="151"/>
      <c r="AT317" s="146" t="s">
        <v>177</v>
      </c>
      <c r="AU317" s="146" t="s">
        <v>173</v>
      </c>
      <c r="AV317" s="12" t="s">
        <v>82</v>
      </c>
      <c r="AW317" s="12" t="s">
        <v>33</v>
      </c>
      <c r="AX317" s="12" t="s">
        <v>72</v>
      </c>
      <c r="AY317" s="146" t="s">
        <v>164</v>
      </c>
    </row>
    <row r="318" spans="2:65" s="12" customFormat="1" ht="11.25">
      <c r="B318" s="144"/>
      <c r="D318" s="145" t="s">
        <v>177</v>
      </c>
      <c r="E318" s="146" t="s">
        <v>19</v>
      </c>
      <c r="F318" s="147" t="s">
        <v>1730</v>
      </c>
      <c r="H318" s="148">
        <v>1.52</v>
      </c>
      <c r="I318" s="149"/>
      <c r="L318" s="144"/>
      <c r="M318" s="150"/>
      <c r="U318" s="151"/>
      <c r="AT318" s="146" t="s">
        <v>177</v>
      </c>
      <c r="AU318" s="146" t="s">
        <v>173</v>
      </c>
      <c r="AV318" s="12" t="s">
        <v>82</v>
      </c>
      <c r="AW318" s="12" t="s">
        <v>33</v>
      </c>
      <c r="AX318" s="12" t="s">
        <v>72</v>
      </c>
      <c r="AY318" s="146" t="s">
        <v>164</v>
      </c>
    </row>
    <row r="319" spans="2:65" s="13" customFormat="1" ht="11.25">
      <c r="B319" s="162"/>
      <c r="D319" s="145" t="s">
        <v>177</v>
      </c>
      <c r="E319" s="163" t="s">
        <v>19</v>
      </c>
      <c r="F319" s="164" t="s">
        <v>1731</v>
      </c>
      <c r="H319" s="165">
        <v>4.24</v>
      </c>
      <c r="I319" s="166"/>
      <c r="L319" s="162"/>
      <c r="M319" s="167"/>
      <c r="U319" s="168"/>
      <c r="AT319" s="163" t="s">
        <v>177</v>
      </c>
      <c r="AU319" s="163" t="s">
        <v>173</v>
      </c>
      <c r="AV319" s="13" t="s">
        <v>172</v>
      </c>
      <c r="AW319" s="13" t="s">
        <v>33</v>
      </c>
      <c r="AX319" s="13" t="s">
        <v>80</v>
      </c>
      <c r="AY319" s="163" t="s">
        <v>164</v>
      </c>
    </row>
    <row r="320" spans="2:65" s="1" customFormat="1" ht="16.5" customHeight="1">
      <c r="B320" s="33"/>
      <c r="C320" s="127" t="s">
        <v>439</v>
      </c>
      <c r="D320" s="127" t="s">
        <v>167</v>
      </c>
      <c r="E320" s="128" t="s">
        <v>589</v>
      </c>
      <c r="F320" s="129" t="s">
        <v>590</v>
      </c>
      <c r="G320" s="130" t="s">
        <v>314</v>
      </c>
      <c r="H320" s="131">
        <v>1.8</v>
      </c>
      <c r="I320" s="132"/>
      <c r="J320" s="133">
        <f>ROUND(I320*H320,1)</f>
        <v>0</v>
      </c>
      <c r="K320" s="129" t="s">
        <v>171</v>
      </c>
      <c r="L320" s="33"/>
      <c r="M320" s="134" t="s">
        <v>19</v>
      </c>
      <c r="N320" s="135" t="s">
        <v>43</v>
      </c>
      <c r="P320" s="136">
        <f>O320*H320</f>
        <v>0</v>
      </c>
      <c r="Q320" s="136">
        <v>0</v>
      </c>
      <c r="R320" s="136">
        <f>Q320*H320</f>
        <v>0</v>
      </c>
      <c r="S320" s="136">
        <v>0</v>
      </c>
      <c r="T320" s="136">
        <f>S320*H320</f>
        <v>0</v>
      </c>
      <c r="U320" s="137" t="s">
        <v>19</v>
      </c>
      <c r="AR320" s="138" t="s">
        <v>172</v>
      </c>
      <c r="AT320" s="138" t="s">
        <v>167</v>
      </c>
      <c r="AU320" s="138" t="s">
        <v>173</v>
      </c>
      <c r="AY320" s="18" t="s">
        <v>164</v>
      </c>
      <c r="BE320" s="139">
        <f>IF(N320="základní",J320,0)</f>
        <v>0</v>
      </c>
      <c r="BF320" s="139">
        <f>IF(N320="snížená",J320,0)</f>
        <v>0</v>
      </c>
      <c r="BG320" s="139">
        <f>IF(N320="zákl. přenesená",J320,0)</f>
        <v>0</v>
      </c>
      <c r="BH320" s="139">
        <f>IF(N320="sníž. přenesená",J320,0)</f>
        <v>0</v>
      </c>
      <c r="BI320" s="139">
        <f>IF(N320="nulová",J320,0)</f>
        <v>0</v>
      </c>
      <c r="BJ320" s="18" t="s">
        <v>80</v>
      </c>
      <c r="BK320" s="139">
        <f>ROUND(I320*H320,1)</f>
        <v>0</v>
      </c>
      <c r="BL320" s="18" t="s">
        <v>172</v>
      </c>
      <c r="BM320" s="138" t="s">
        <v>591</v>
      </c>
    </row>
    <row r="321" spans="2:65" s="1" customFormat="1" ht="11.25">
      <c r="B321" s="33"/>
      <c r="D321" s="140" t="s">
        <v>175</v>
      </c>
      <c r="F321" s="141" t="s">
        <v>592</v>
      </c>
      <c r="I321" s="142"/>
      <c r="L321" s="33"/>
      <c r="M321" s="143"/>
      <c r="U321" s="54"/>
      <c r="AT321" s="18" t="s">
        <v>175</v>
      </c>
      <c r="AU321" s="18" t="s">
        <v>173</v>
      </c>
    </row>
    <row r="322" spans="2:65" s="12" customFormat="1" ht="11.25">
      <c r="B322" s="144"/>
      <c r="D322" s="145" t="s">
        <v>177</v>
      </c>
      <c r="E322" s="146" t="s">
        <v>19</v>
      </c>
      <c r="F322" s="147" t="s">
        <v>1732</v>
      </c>
      <c r="H322" s="148">
        <v>1.8</v>
      </c>
      <c r="I322" s="149"/>
      <c r="L322" s="144"/>
      <c r="M322" s="150"/>
      <c r="U322" s="151"/>
      <c r="AT322" s="146" t="s">
        <v>177</v>
      </c>
      <c r="AU322" s="146" t="s">
        <v>173</v>
      </c>
      <c r="AV322" s="12" t="s">
        <v>82</v>
      </c>
      <c r="AW322" s="12" t="s">
        <v>33</v>
      </c>
      <c r="AX322" s="12" t="s">
        <v>80</v>
      </c>
      <c r="AY322" s="146" t="s">
        <v>164</v>
      </c>
    </row>
    <row r="323" spans="2:65" s="1" customFormat="1" ht="16.5" customHeight="1">
      <c r="B323" s="33"/>
      <c r="C323" s="127" t="s">
        <v>470</v>
      </c>
      <c r="D323" s="127" t="s">
        <v>167</v>
      </c>
      <c r="E323" s="128" t="s">
        <v>594</v>
      </c>
      <c r="F323" s="129" t="s">
        <v>595</v>
      </c>
      <c r="G323" s="130" t="s">
        <v>170</v>
      </c>
      <c r="H323" s="131">
        <v>4.24</v>
      </c>
      <c r="I323" s="132"/>
      <c r="J323" s="133">
        <f>ROUND(I323*H323,1)</f>
        <v>0</v>
      </c>
      <c r="K323" s="129" t="s">
        <v>171</v>
      </c>
      <c r="L323" s="33"/>
      <c r="M323" s="134" t="s">
        <v>19</v>
      </c>
      <c r="N323" s="135" t="s">
        <v>43</v>
      </c>
      <c r="P323" s="136">
        <f>O323*H323</f>
        <v>0</v>
      </c>
      <c r="Q323" s="136">
        <v>0</v>
      </c>
      <c r="R323" s="136">
        <f>Q323*H323</f>
        <v>0</v>
      </c>
      <c r="S323" s="136">
        <v>1.2999999999999999E-4</v>
      </c>
      <c r="T323" s="136">
        <f>S323*H323</f>
        <v>5.5119999999999995E-4</v>
      </c>
      <c r="U323" s="137" t="s">
        <v>19</v>
      </c>
      <c r="AR323" s="138" t="s">
        <v>172</v>
      </c>
      <c r="AT323" s="138" t="s">
        <v>167</v>
      </c>
      <c r="AU323" s="138" t="s">
        <v>173</v>
      </c>
      <c r="AY323" s="18" t="s">
        <v>164</v>
      </c>
      <c r="BE323" s="139">
        <f>IF(N323="základní",J323,0)</f>
        <v>0</v>
      </c>
      <c r="BF323" s="139">
        <f>IF(N323="snížená",J323,0)</f>
        <v>0</v>
      </c>
      <c r="BG323" s="139">
        <f>IF(N323="zákl. přenesená",J323,0)</f>
        <v>0</v>
      </c>
      <c r="BH323" s="139">
        <f>IF(N323="sníž. přenesená",J323,0)</f>
        <v>0</v>
      </c>
      <c r="BI323" s="139">
        <f>IF(N323="nulová",J323,0)</f>
        <v>0</v>
      </c>
      <c r="BJ323" s="18" t="s">
        <v>80</v>
      </c>
      <c r="BK323" s="139">
        <f>ROUND(I323*H323,1)</f>
        <v>0</v>
      </c>
      <c r="BL323" s="18" t="s">
        <v>172</v>
      </c>
      <c r="BM323" s="138" t="s">
        <v>596</v>
      </c>
    </row>
    <row r="324" spans="2:65" s="1" customFormat="1" ht="11.25">
      <c r="B324" s="33"/>
      <c r="D324" s="140" t="s">
        <v>175</v>
      </c>
      <c r="F324" s="141" t="s">
        <v>597</v>
      </c>
      <c r="I324" s="142"/>
      <c r="L324" s="33"/>
      <c r="M324" s="143"/>
      <c r="U324" s="54"/>
      <c r="AT324" s="18" t="s">
        <v>175</v>
      </c>
      <c r="AU324" s="18" t="s">
        <v>173</v>
      </c>
    </row>
    <row r="325" spans="2:65" s="12" customFormat="1" ht="11.25">
      <c r="B325" s="144"/>
      <c r="D325" s="145" t="s">
        <v>177</v>
      </c>
      <c r="E325" s="146" t="s">
        <v>19</v>
      </c>
      <c r="F325" s="147" t="s">
        <v>1729</v>
      </c>
      <c r="H325" s="148">
        <v>2.72</v>
      </c>
      <c r="I325" s="149"/>
      <c r="L325" s="144"/>
      <c r="M325" s="150"/>
      <c r="U325" s="151"/>
      <c r="AT325" s="146" t="s">
        <v>177</v>
      </c>
      <c r="AU325" s="146" t="s">
        <v>173</v>
      </c>
      <c r="AV325" s="12" t="s">
        <v>82</v>
      </c>
      <c r="AW325" s="12" t="s">
        <v>33</v>
      </c>
      <c r="AX325" s="12" t="s">
        <v>72</v>
      </c>
      <c r="AY325" s="146" t="s">
        <v>164</v>
      </c>
    </row>
    <row r="326" spans="2:65" s="12" customFormat="1" ht="11.25">
      <c r="B326" s="144"/>
      <c r="D326" s="145" t="s">
        <v>177</v>
      </c>
      <c r="E326" s="146" t="s">
        <v>19</v>
      </c>
      <c r="F326" s="147" t="s">
        <v>1730</v>
      </c>
      <c r="H326" s="148">
        <v>1.52</v>
      </c>
      <c r="I326" s="149"/>
      <c r="L326" s="144"/>
      <c r="M326" s="150"/>
      <c r="U326" s="151"/>
      <c r="AT326" s="146" t="s">
        <v>177</v>
      </c>
      <c r="AU326" s="146" t="s">
        <v>173</v>
      </c>
      <c r="AV326" s="12" t="s">
        <v>82</v>
      </c>
      <c r="AW326" s="12" t="s">
        <v>33</v>
      </c>
      <c r="AX326" s="12" t="s">
        <v>72</v>
      </c>
      <c r="AY326" s="146" t="s">
        <v>164</v>
      </c>
    </row>
    <row r="327" spans="2:65" s="13" customFormat="1" ht="11.25">
      <c r="B327" s="162"/>
      <c r="D327" s="145" t="s">
        <v>177</v>
      </c>
      <c r="E327" s="163" t="s">
        <v>19</v>
      </c>
      <c r="F327" s="164" t="s">
        <v>1731</v>
      </c>
      <c r="H327" s="165">
        <v>4.24</v>
      </c>
      <c r="I327" s="166"/>
      <c r="L327" s="162"/>
      <c r="M327" s="167"/>
      <c r="U327" s="168"/>
      <c r="AT327" s="163" t="s">
        <v>177</v>
      </c>
      <c r="AU327" s="163" t="s">
        <v>173</v>
      </c>
      <c r="AV327" s="13" t="s">
        <v>172</v>
      </c>
      <c r="AW327" s="13" t="s">
        <v>33</v>
      </c>
      <c r="AX327" s="13" t="s">
        <v>80</v>
      </c>
      <c r="AY327" s="163" t="s">
        <v>164</v>
      </c>
    </row>
    <row r="328" spans="2:65" s="1" customFormat="1" ht="24.2" customHeight="1">
      <c r="B328" s="33"/>
      <c r="C328" s="127" t="s">
        <v>560</v>
      </c>
      <c r="D328" s="127" t="s">
        <v>167</v>
      </c>
      <c r="E328" s="128" t="s">
        <v>1733</v>
      </c>
      <c r="F328" s="129" t="s">
        <v>1734</v>
      </c>
      <c r="G328" s="130" t="s">
        <v>170</v>
      </c>
      <c r="H328" s="131">
        <v>4.24</v>
      </c>
      <c r="I328" s="132"/>
      <c r="J328" s="133">
        <f>ROUND(I328*H328,1)</f>
        <v>0</v>
      </c>
      <c r="K328" s="129" t="s">
        <v>171</v>
      </c>
      <c r="L328" s="33"/>
      <c r="M328" s="134" t="s">
        <v>19</v>
      </c>
      <c r="N328" s="135" t="s">
        <v>43</v>
      </c>
      <c r="P328" s="136">
        <f>O328*H328</f>
        <v>0</v>
      </c>
      <c r="Q328" s="136">
        <v>0</v>
      </c>
      <c r="R328" s="136">
        <f>Q328*H328</f>
        <v>0</v>
      </c>
      <c r="S328" s="136">
        <v>1.4999999999999999E-2</v>
      </c>
      <c r="T328" s="136">
        <f>S328*H328</f>
        <v>6.3600000000000004E-2</v>
      </c>
      <c r="U328" s="137" t="s">
        <v>19</v>
      </c>
      <c r="AR328" s="138" t="s">
        <v>172</v>
      </c>
      <c r="AT328" s="138" t="s">
        <v>167</v>
      </c>
      <c r="AU328" s="138" t="s">
        <v>173</v>
      </c>
      <c r="AY328" s="18" t="s">
        <v>164</v>
      </c>
      <c r="BE328" s="139">
        <f>IF(N328="základní",J328,0)</f>
        <v>0</v>
      </c>
      <c r="BF328" s="139">
        <f>IF(N328="snížená",J328,0)</f>
        <v>0</v>
      </c>
      <c r="BG328" s="139">
        <f>IF(N328="zákl. přenesená",J328,0)</f>
        <v>0</v>
      </c>
      <c r="BH328" s="139">
        <f>IF(N328="sníž. přenesená",J328,0)</f>
        <v>0</v>
      </c>
      <c r="BI328" s="139">
        <f>IF(N328="nulová",J328,0)</f>
        <v>0</v>
      </c>
      <c r="BJ328" s="18" t="s">
        <v>80</v>
      </c>
      <c r="BK328" s="139">
        <f>ROUND(I328*H328,1)</f>
        <v>0</v>
      </c>
      <c r="BL328" s="18" t="s">
        <v>172</v>
      </c>
      <c r="BM328" s="138" t="s">
        <v>1735</v>
      </c>
    </row>
    <row r="329" spans="2:65" s="1" customFormat="1" ht="11.25">
      <c r="B329" s="33"/>
      <c r="D329" s="140" t="s">
        <v>175</v>
      </c>
      <c r="F329" s="141" t="s">
        <v>1736</v>
      </c>
      <c r="I329" s="142"/>
      <c r="L329" s="33"/>
      <c r="M329" s="143"/>
      <c r="U329" s="54"/>
      <c r="AT329" s="18" t="s">
        <v>175</v>
      </c>
      <c r="AU329" s="18" t="s">
        <v>173</v>
      </c>
    </row>
    <row r="330" spans="2:65" s="12" customFormat="1" ht="11.25">
      <c r="B330" s="144"/>
      <c r="D330" s="145" t="s">
        <v>177</v>
      </c>
      <c r="E330" s="146" t="s">
        <v>19</v>
      </c>
      <c r="F330" s="147" t="s">
        <v>1729</v>
      </c>
      <c r="H330" s="148">
        <v>2.72</v>
      </c>
      <c r="I330" s="149"/>
      <c r="L330" s="144"/>
      <c r="M330" s="150"/>
      <c r="U330" s="151"/>
      <c r="AT330" s="146" t="s">
        <v>177</v>
      </c>
      <c r="AU330" s="146" t="s">
        <v>173</v>
      </c>
      <c r="AV330" s="12" t="s">
        <v>82</v>
      </c>
      <c r="AW330" s="12" t="s">
        <v>33</v>
      </c>
      <c r="AX330" s="12" t="s">
        <v>72</v>
      </c>
      <c r="AY330" s="146" t="s">
        <v>164</v>
      </c>
    </row>
    <row r="331" spans="2:65" s="12" customFormat="1" ht="11.25">
      <c r="B331" s="144"/>
      <c r="D331" s="145" t="s">
        <v>177</v>
      </c>
      <c r="E331" s="146" t="s">
        <v>19</v>
      </c>
      <c r="F331" s="147" t="s">
        <v>1730</v>
      </c>
      <c r="H331" s="148">
        <v>1.52</v>
      </c>
      <c r="I331" s="149"/>
      <c r="L331" s="144"/>
      <c r="M331" s="150"/>
      <c r="U331" s="151"/>
      <c r="AT331" s="146" t="s">
        <v>177</v>
      </c>
      <c r="AU331" s="146" t="s">
        <v>173</v>
      </c>
      <c r="AV331" s="12" t="s">
        <v>82</v>
      </c>
      <c r="AW331" s="12" t="s">
        <v>33</v>
      </c>
      <c r="AX331" s="12" t="s">
        <v>72</v>
      </c>
      <c r="AY331" s="146" t="s">
        <v>164</v>
      </c>
    </row>
    <row r="332" spans="2:65" s="13" customFormat="1" ht="11.25">
      <c r="B332" s="162"/>
      <c r="D332" s="145" t="s">
        <v>177</v>
      </c>
      <c r="E332" s="163" t="s">
        <v>19</v>
      </c>
      <c r="F332" s="164" t="s">
        <v>1731</v>
      </c>
      <c r="H332" s="165">
        <v>4.24</v>
      </c>
      <c r="I332" s="166"/>
      <c r="L332" s="162"/>
      <c r="M332" s="167"/>
      <c r="U332" s="168"/>
      <c r="AT332" s="163" t="s">
        <v>177</v>
      </c>
      <c r="AU332" s="163" t="s">
        <v>173</v>
      </c>
      <c r="AV332" s="13" t="s">
        <v>172</v>
      </c>
      <c r="AW332" s="13" t="s">
        <v>33</v>
      </c>
      <c r="AX332" s="13" t="s">
        <v>80</v>
      </c>
      <c r="AY332" s="163" t="s">
        <v>164</v>
      </c>
    </row>
    <row r="333" spans="2:65" s="1" customFormat="1" ht="24.2" customHeight="1">
      <c r="B333" s="33"/>
      <c r="C333" s="127" t="s">
        <v>565</v>
      </c>
      <c r="D333" s="127" t="s">
        <v>167</v>
      </c>
      <c r="E333" s="128" t="s">
        <v>1737</v>
      </c>
      <c r="F333" s="129" t="s">
        <v>1738</v>
      </c>
      <c r="G333" s="130" t="s">
        <v>314</v>
      </c>
      <c r="H333" s="131">
        <v>10.1</v>
      </c>
      <c r="I333" s="132"/>
      <c r="J333" s="133">
        <f>ROUND(I333*H333,1)</f>
        <v>0</v>
      </c>
      <c r="K333" s="129" t="s">
        <v>171</v>
      </c>
      <c r="L333" s="33"/>
      <c r="M333" s="134" t="s">
        <v>19</v>
      </c>
      <c r="N333" s="135" t="s">
        <v>43</v>
      </c>
      <c r="P333" s="136">
        <f>O333*H333</f>
        <v>0</v>
      </c>
      <c r="Q333" s="136">
        <v>0</v>
      </c>
      <c r="R333" s="136">
        <f>Q333*H333</f>
        <v>0</v>
      </c>
      <c r="S333" s="136">
        <v>1.4E-2</v>
      </c>
      <c r="T333" s="136">
        <f>S333*H333</f>
        <v>0.1414</v>
      </c>
      <c r="U333" s="137" t="s">
        <v>19</v>
      </c>
      <c r="AR333" s="138" t="s">
        <v>172</v>
      </c>
      <c r="AT333" s="138" t="s">
        <v>167</v>
      </c>
      <c r="AU333" s="138" t="s">
        <v>173</v>
      </c>
      <c r="AY333" s="18" t="s">
        <v>164</v>
      </c>
      <c r="BE333" s="139">
        <f>IF(N333="základní",J333,0)</f>
        <v>0</v>
      </c>
      <c r="BF333" s="139">
        <f>IF(N333="snížená",J333,0)</f>
        <v>0</v>
      </c>
      <c r="BG333" s="139">
        <f>IF(N333="zákl. přenesená",J333,0)</f>
        <v>0</v>
      </c>
      <c r="BH333" s="139">
        <f>IF(N333="sníž. přenesená",J333,0)</f>
        <v>0</v>
      </c>
      <c r="BI333" s="139">
        <f>IF(N333="nulová",J333,0)</f>
        <v>0</v>
      </c>
      <c r="BJ333" s="18" t="s">
        <v>80</v>
      </c>
      <c r="BK333" s="139">
        <f>ROUND(I333*H333,1)</f>
        <v>0</v>
      </c>
      <c r="BL333" s="18" t="s">
        <v>172</v>
      </c>
      <c r="BM333" s="138" t="s">
        <v>1739</v>
      </c>
    </row>
    <row r="334" spans="2:65" s="1" customFormat="1" ht="11.25">
      <c r="B334" s="33"/>
      <c r="D334" s="140" t="s">
        <v>175</v>
      </c>
      <c r="F334" s="141" t="s">
        <v>1740</v>
      </c>
      <c r="I334" s="142"/>
      <c r="L334" s="33"/>
      <c r="M334" s="143"/>
      <c r="U334" s="54"/>
      <c r="AT334" s="18" t="s">
        <v>175</v>
      </c>
      <c r="AU334" s="18" t="s">
        <v>173</v>
      </c>
    </row>
    <row r="335" spans="2:65" s="12" customFormat="1" ht="11.25">
      <c r="B335" s="144"/>
      <c r="D335" s="145" t="s">
        <v>177</v>
      </c>
      <c r="E335" s="146" t="s">
        <v>19</v>
      </c>
      <c r="F335" s="147" t="s">
        <v>1741</v>
      </c>
      <c r="H335" s="148">
        <v>10.1</v>
      </c>
      <c r="I335" s="149"/>
      <c r="L335" s="144"/>
      <c r="M335" s="150"/>
      <c r="U335" s="151"/>
      <c r="AT335" s="146" t="s">
        <v>177</v>
      </c>
      <c r="AU335" s="146" t="s">
        <v>173</v>
      </c>
      <c r="AV335" s="12" t="s">
        <v>82</v>
      </c>
      <c r="AW335" s="12" t="s">
        <v>33</v>
      </c>
      <c r="AX335" s="12" t="s">
        <v>80</v>
      </c>
      <c r="AY335" s="146" t="s">
        <v>164</v>
      </c>
    </row>
    <row r="336" spans="2:65" s="1" customFormat="1" ht="16.5" customHeight="1">
      <c r="B336" s="33"/>
      <c r="C336" s="127" t="s">
        <v>570</v>
      </c>
      <c r="D336" s="127" t="s">
        <v>167</v>
      </c>
      <c r="E336" s="128" t="s">
        <v>1742</v>
      </c>
      <c r="F336" s="129" t="s">
        <v>1743</v>
      </c>
      <c r="G336" s="130" t="s">
        <v>183</v>
      </c>
      <c r="H336" s="131">
        <v>1.7999999999999999E-2</v>
      </c>
      <c r="I336" s="132"/>
      <c r="J336" s="133">
        <f>ROUND(I336*H336,1)</f>
        <v>0</v>
      </c>
      <c r="K336" s="129" t="s">
        <v>171</v>
      </c>
      <c r="L336" s="33"/>
      <c r="M336" s="134" t="s">
        <v>19</v>
      </c>
      <c r="N336" s="135" t="s">
        <v>43</v>
      </c>
      <c r="P336" s="136">
        <f>O336*H336</f>
        <v>0</v>
      </c>
      <c r="Q336" s="136">
        <v>0</v>
      </c>
      <c r="R336" s="136">
        <f>Q336*H336</f>
        <v>0</v>
      </c>
      <c r="S336" s="136">
        <v>2</v>
      </c>
      <c r="T336" s="136">
        <f>S336*H336</f>
        <v>3.5999999999999997E-2</v>
      </c>
      <c r="U336" s="137" t="s">
        <v>19</v>
      </c>
      <c r="AR336" s="138" t="s">
        <v>172</v>
      </c>
      <c r="AT336" s="138" t="s">
        <v>167</v>
      </c>
      <c r="AU336" s="138" t="s">
        <v>173</v>
      </c>
      <c r="AY336" s="18" t="s">
        <v>164</v>
      </c>
      <c r="BE336" s="139">
        <f>IF(N336="základní",J336,0)</f>
        <v>0</v>
      </c>
      <c r="BF336" s="139">
        <f>IF(N336="snížená",J336,0)</f>
        <v>0</v>
      </c>
      <c r="BG336" s="139">
        <f>IF(N336="zákl. přenesená",J336,0)</f>
        <v>0</v>
      </c>
      <c r="BH336" s="139">
        <f>IF(N336="sníž. přenesená",J336,0)</f>
        <v>0</v>
      </c>
      <c r="BI336" s="139">
        <f>IF(N336="nulová",J336,0)</f>
        <v>0</v>
      </c>
      <c r="BJ336" s="18" t="s">
        <v>80</v>
      </c>
      <c r="BK336" s="139">
        <f>ROUND(I336*H336,1)</f>
        <v>0</v>
      </c>
      <c r="BL336" s="18" t="s">
        <v>172</v>
      </c>
      <c r="BM336" s="138" t="s">
        <v>1744</v>
      </c>
    </row>
    <row r="337" spans="2:65" s="1" customFormat="1" ht="11.25">
      <c r="B337" s="33"/>
      <c r="D337" s="140" t="s">
        <v>175</v>
      </c>
      <c r="F337" s="141" t="s">
        <v>1745</v>
      </c>
      <c r="I337" s="142"/>
      <c r="L337" s="33"/>
      <c r="M337" s="143"/>
      <c r="U337" s="54"/>
      <c r="AT337" s="18" t="s">
        <v>175</v>
      </c>
      <c r="AU337" s="18" t="s">
        <v>173</v>
      </c>
    </row>
    <row r="338" spans="2:65" s="12" customFormat="1" ht="11.25">
      <c r="B338" s="144"/>
      <c r="D338" s="145" t="s">
        <v>177</v>
      </c>
      <c r="E338" s="146" t="s">
        <v>19</v>
      </c>
      <c r="F338" s="147" t="s">
        <v>1746</v>
      </c>
      <c r="H338" s="148">
        <v>1.7999999999999999E-2</v>
      </c>
      <c r="I338" s="149"/>
      <c r="L338" s="144"/>
      <c r="M338" s="150"/>
      <c r="U338" s="151"/>
      <c r="AT338" s="146" t="s">
        <v>177</v>
      </c>
      <c r="AU338" s="146" t="s">
        <v>173</v>
      </c>
      <c r="AV338" s="12" t="s">
        <v>82</v>
      </c>
      <c r="AW338" s="12" t="s">
        <v>33</v>
      </c>
      <c r="AX338" s="12" t="s">
        <v>80</v>
      </c>
      <c r="AY338" s="146" t="s">
        <v>164</v>
      </c>
    </row>
    <row r="339" spans="2:65" s="1" customFormat="1" ht="21.75" customHeight="1">
      <c r="B339" s="33"/>
      <c r="C339" s="127" t="s">
        <v>576</v>
      </c>
      <c r="D339" s="127" t="s">
        <v>167</v>
      </c>
      <c r="E339" s="128" t="s">
        <v>1747</v>
      </c>
      <c r="F339" s="129" t="s">
        <v>1748</v>
      </c>
      <c r="G339" s="130" t="s">
        <v>335</v>
      </c>
      <c r="H339" s="131">
        <v>2</v>
      </c>
      <c r="I339" s="132"/>
      <c r="J339" s="133">
        <f>ROUND(I339*H339,1)</f>
        <v>0</v>
      </c>
      <c r="K339" s="129" t="s">
        <v>171</v>
      </c>
      <c r="L339" s="33"/>
      <c r="M339" s="134" t="s">
        <v>19</v>
      </c>
      <c r="N339" s="135" t="s">
        <v>43</v>
      </c>
      <c r="P339" s="136">
        <f>O339*H339</f>
        <v>0</v>
      </c>
      <c r="Q339" s="136">
        <v>0</v>
      </c>
      <c r="R339" s="136">
        <f>Q339*H339</f>
        <v>0</v>
      </c>
      <c r="S339" s="136">
        <v>3.9E-2</v>
      </c>
      <c r="T339" s="136">
        <f>S339*H339</f>
        <v>7.8E-2</v>
      </c>
      <c r="U339" s="137" t="s">
        <v>19</v>
      </c>
      <c r="AR339" s="138" t="s">
        <v>172</v>
      </c>
      <c r="AT339" s="138" t="s">
        <v>167</v>
      </c>
      <c r="AU339" s="138" t="s">
        <v>173</v>
      </c>
      <c r="AY339" s="18" t="s">
        <v>164</v>
      </c>
      <c r="BE339" s="139">
        <f>IF(N339="základní",J339,0)</f>
        <v>0</v>
      </c>
      <c r="BF339" s="139">
        <f>IF(N339="snížená",J339,0)</f>
        <v>0</v>
      </c>
      <c r="BG339" s="139">
        <f>IF(N339="zákl. přenesená",J339,0)</f>
        <v>0</v>
      </c>
      <c r="BH339" s="139">
        <f>IF(N339="sníž. přenesená",J339,0)</f>
        <v>0</v>
      </c>
      <c r="BI339" s="139">
        <f>IF(N339="nulová",J339,0)</f>
        <v>0</v>
      </c>
      <c r="BJ339" s="18" t="s">
        <v>80</v>
      </c>
      <c r="BK339" s="139">
        <f>ROUND(I339*H339,1)</f>
        <v>0</v>
      </c>
      <c r="BL339" s="18" t="s">
        <v>172</v>
      </c>
      <c r="BM339" s="138" t="s">
        <v>1749</v>
      </c>
    </row>
    <row r="340" spans="2:65" s="1" customFormat="1" ht="11.25">
      <c r="B340" s="33"/>
      <c r="D340" s="140" t="s">
        <v>175</v>
      </c>
      <c r="F340" s="141" t="s">
        <v>1750</v>
      </c>
      <c r="I340" s="142"/>
      <c r="L340" s="33"/>
      <c r="M340" s="143"/>
      <c r="U340" s="54"/>
      <c r="AT340" s="18" t="s">
        <v>175</v>
      </c>
      <c r="AU340" s="18" t="s">
        <v>173</v>
      </c>
    </row>
    <row r="341" spans="2:65" s="12" customFormat="1" ht="11.25">
      <c r="B341" s="144"/>
      <c r="D341" s="145" t="s">
        <v>177</v>
      </c>
      <c r="E341" s="146" t="s">
        <v>19</v>
      </c>
      <c r="F341" s="147" t="s">
        <v>1751</v>
      </c>
      <c r="H341" s="148">
        <v>2</v>
      </c>
      <c r="I341" s="149"/>
      <c r="L341" s="144"/>
      <c r="M341" s="150"/>
      <c r="U341" s="151"/>
      <c r="AT341" s="146" t="s">
        <v>177</v>
      </c>
      <c r="AU341" s="146" t="s">
        <v>173</v>
      </c>
      <c r="AV341" s="12" t="s">
        <v>82</v>
      </c>
      <c r="AW341" s="12" t="s">
        <v>33</v>
      </c>
      <c r="AX341" s="12" t="s">
        <v>80</v>
      </c>
      <c r="AY341" s="146" t="s">
        <v>164</v>
      </c>
    </row>
    <row r="342" spans="2:65" s="1" customFormat="1" ht="24.2" customHeight="1">
      <c r="B342" s="33"/>
      <c r="C342" s="127" t="s">
        <v>582</v>
      </c>
      <c r="D342" s="127" t="s">
        <v>167</v>
      </c>
      <c r="E342" s="128" t="s">
        <v>1752</v>
      </c>
      <c r="F342" s="129" t="s">
        <v>1753</v>
      </c>
      <c r="G342" s="130" t="s">
        <v>170</v>
      </c>
      <c r="H342" s="131">
        <v>2.4630000000000001</v>
      </c>
      <c r="I342" s="132"/>
      <c r="J342" s="133">
        <f>ROUND(I342*H342,1)</f>
        <v>0</v>
      </c>
      <c r="K342" s="129" t="s">
        <v>171</v>
      </c>
      <c r="L342" s="33"/>
      <c r="M342" s="134" t="s">
        <v>19</v>
      </c>
      <c r="N342" s="135" t="s">
        <v>43</v>
      </c>
      <c r="P342" s="136">
        <f>O342*H342</f>
        <v>0</v>
      </c>
      <c r="Q342" s="136">
        <v>0</v>
      </c>
      <c r="R342" s="136">
        <f>Q342*H342</f>
        <v>0</v>
      </c>
      <c r="S342" s="136">
        <v>6.3E-2</v>
      </c>
      <c r="T342" s="136">
        <f>S342*H342</f>
        <v>0.155169</v>
      </c>
      <c r="U342" s="137" t="s">
        <v>19</v>
      </c>
      <c r="AR342" s="138" t="s">
        <v>172</v>
      </c>
      <c r="AT342" s="138" t="s">
        <v>167</v>
      </c>
      <c r="AU342" s="138" t="s">
        <v>173</v>
      </c>
      <c r="AY342" s="18" t="s">
        <v>164</v>
      </c>
      <c r="BE342" s="139">
        <f>IF(N342="základní",J342,0)</f>
        <v>0</v>
      </c>
      <c r="BF342" s="139">
        <f>IF(N342="snížená",J342,0)</f>
        <v>0</v>
      </c>
      <c r="BG342" s="139">
        <f>IF(N342="zákl. přenesená",J342,0)</f>
        <v>0</v>
      </c>
      <c r="BH342" s="139">
        <f>IF(N342="sníž. přenesená",J342,0)</f>
        <v>0</v>
      </c>
      <c r="BI342" s="139">
        <f>IF(N342="nulová",J342,0)</f>
        <v>0</v>
      </c>
      <c r="BJ342" s="18" t="s">
        <v>80</v>
      </c>
      <c r="BK342" s="139">
        <f>ROUND(I342*H342,1)</f>
        <v>0</v>
      </c>
      <c r="BL342" s="18" t="s">
        <v>172</v>
      </c>
      <c r="BM342" s="138" t="s">
        <v>1754</v>
      </c>
    </row>
    <row r="343" spans="2:65" s="1" customFormat="1" ht="11.25">
      <c r="B343" s="33"/>
      <c r="D343" s="140" t="s">
        <v>175</v>
      </c>
      <c r="F343" s="141" t="s">
        <v>1755</v>
      </c>
      <c r="I343" s="142"/>
      <c r="L343" s="33"/>
      <c r="M343" s="143"/>
      <c r="U343" s="54"/>
      <c r="AT343" s="18" t="s">
        <v>175</v>
      </c>
      <c r="AU343" s="18" t="s">
        <v>173</v>
      </c>
    </row>
    <row r="344" spans="2:65" s="12" customFormat="1" ht="11.25">
      <c r="B344" s="144"/>
      <c r="D344" s="145" t="s">
        <v>177</v>
      </c>
      <c r="E344" s="146" t="s">
        <v>19</v>
      </c>
      <c r="F344" s="147" t="s">
        <v>1756</v>
      </c>
      <c r="H344" s="148">
        <v>2.4630000000000001</v>
      </c>
      <c r="I344" s="149"/>
      <c r="L344" s="144"/>
      <c r="M344" s="150"/>
      <c r="U344" s="151"/>
      <c r="AT344" s="146" t="s">
        <v>177</v>
      </c>
      <c r="AU344" s="146" t="s">
        <v>173</v>
      </c>
      <c r="AV344" s="12" t="s">
        <v>82</v>
      </c>
      <c r="AW344" s="12" t="s">
        <v>33</v>
      </c>
      <c r="AX344" s="12" t="s">
        <v>80</v>
      </c>
      <c r="AY344" s="146" t="s">
        <v>164</v>
      </c>
    </row>
    <row r="345" spans="2:65" s="1" customFormat="1" ht="24.2" customHeight="1">
      <c r="B345" s="33"/>
      <c r="C345" s="127" t="s">
        <v>588</v>
      </c>
      <c r="D345" s="127" t="s">
        <v>167</v>
      </c>
      <c r="E345" s="128" t="s">
        <v>1757</v>
      </c>
      <c r="F345" s="129" t="s">
        <v>1758</v>
      </c>
      <c r="G345" s="130" t="s">
        <v>170</v>
      </c>
      <c r="H345" s="131">
        <v>2.758</v>
      </c>
      <c r="I345" s="132"/>
      <c r="J345" s="133">
        <f>ROUND(I345*H345,1)</f>
        <v>0</v>
      </c>
      <c r="K345" s="129" t="s">
        <v>171</v>
      </c>
      <c r="L345" s="33"/>
      <c r="M345" s="134" t="s">
        <v>19</v>
      </c>
      <c r="N345" s="135" t="s">
        <v>43</v>
      </c>
      <c r="P345" s="136">
        <f>O345*H345</f>
        <v>0</v>
      </c>
      <c r="Q345" s="136">
        <v>0</v>
      </c>
      <c r="R345" s="136">
        <f>Q345*H345</f>
        <v>0</v>
      </c>
      <c r="S345" s="136">
        <v>7.5999999999999998E-2</v>
      </c>
      <c r="T345" s="136">
        <f>S345*H345</f>
        <v>0.20960799999999999</v>
      </c>
      <c r="U345" s="137" t="s">
        <v>19</v>
      </c>
      <c r="AR345" s="138" t="s">
        <v>172</v>
      </c>
      <c r="AT345" s="138" t="s">
        <v>167</v>
      </c>
      <c r="AU345" s="138" t="s">
        <v>173</v>
      </c>
      <c r="AY345" s="18" t="s">
        <v>164</v>
      </c>
      <c r="BE345" s="139">
        <f>IF(N345="základní",J345,0)</f>
        <v>0</v>
      </c>
      <c r="BF345" s="139">
        <f>IF(N345="snížená",J345,0)</f>
        <v>0</v>
      </c>
      <c r="BG345" s="139">
        <f>IF(N345="zákl. přenesená",J345,0)</f>
        <v>0</v>
      </c>
      <c r="BH345" s="139">
        <f>IF(N345="sníž. přenesená",J345,0)</f>
        <v>0</v>
      </c>
      <c r="BI345" s="139">
        <f>IF(N345="nulová",J345,0)</f>
        <v>0</v>
      </c>
      <c r="BJ345" s="18" t="s">
        <v>80</v>
      </c>
      <c r="BK345" s="139">
        <f>ROUND(I345*H345,1)</f>
        <v>0</v>
      </c>
      <c r="BL345" s="18" t="s">
        <v>172</v>
      </c>
      <c r="BM345" s="138" t="s">
        <v>1759</v>
      </c>
    </row>
    <row r="346" spans="2:65" s="1" customFormat="1" ht="11.25">
      <c r="B346" s="33"/>
      <c r="D346" s="140" t="s">
        <v>175</v>
      </c>
      <c r="F346" s="141" t="s">
        <v>1760</v>
      </c>
      <c r="I346" s="142"/>
      <c r="L346" s="33"/>
      <c r="M346" s="143"/>
      <c r="U346" s="54"/>
      <c r="AT346" s="18" t="s">
        <v>175</v>
      </c>
      <c r="AU346" s="18" t="s">
        <v>173</v>
      </c>
    </row>
    <row r="347" spans="2:65" s="12" customFormat="1" ht="11.25">
      <c r="B347" s="144"/>
      <c r="D347" s="145" t="s">
        <v>177</v>
      </c>
      <c r="E347" s="146" t="s">
        <v>19</v>
      </c>
      <c r="F347" s="147" t="s">
        <v>1761</v>
      </c>
      <c r="H347" s="148">
        <v>2.758</v>
      </c>
      <c r="I347" s="149"/>
      <c r="L347" s="144"/>
      <c r="M347" s="150"/>
      <c r="U347" s="151"/>
      <c r="AT347" s="146" t="s">
        <v>177</v>
      </c>
      <c r="AU347" s="146" t="s">
        <v>173</v>
      </c>
      <c r="AV347" s="12" t="s">
        <v>82</v>
      </c>
      <c r="AW347" s="12" t="s">
        <v>33</v>
      </c>
      <c r="AX347" s="12" t="s">
        <v>80</v>
      </c>
      <c r="AY347" s="146" t="s">
        <v>164</v>
      </c>
    </row>
    <row r="348" spans="2:65" s="1" customFormat="1" ht="24.2" customHeight="1">
      <c r="B348" s="33"/>
      <c r="C348" s="127" t="s">
        <v>593</v>
      </c>
      <c r="D348" s="127" t="s">
        <v>167</v>
      </c>
      <c r="E348" s="128" t="s">
        <v>1762</v>
      </c>
      <c r="F348" s="129" t="s">
        <v>1763</v>
      </c>
      <c r="G348" s="130" t="s">
        <v>170</v>
      </c>
      <c r="H348" s="131">
        <v>2.7410000000000001</v>
      </c>
      <c r="I348" s="132"/>
      <c r="J348" s="133">
        <f>ROUND(I348*H348,1)</f>
        <v>0</v>
      </c>
      <c r="K348" s="129" t="s">
        <v>171</v>
      </c>
      <c r="L348" s="33"/>
      <c r="M348" s="134" t="s">
        <v>19</v>
      </c>
      <c r="N348" s="135" t="s">
        <v>43</v>
      </c>
      <c r="P348" s="136">
        <f>O348*H348</f>
        <v>0</v>
      </c>
      <c r="Q348" s="136">
        <v>0</v>
      </c>
      <c r="R348" s="136">
        <f>Q348*H348</f>
        <v>0</v>
      </c>
      <c r="S348" s="136">
        <v>3.4000000000000002E-2</v>
      </c>
      <c r="T348" s="136">
        <f>S348*H348</f>
        <v>9.3194000000000013E-2</v>
      </c>
      <c r="U348" s="137" t="s">
        <v>19</v>
      </c>
      <c r="AR348" s="138" t="s">
        <v>172</v>
      </c>
      <c r="AT348" s="138" t="s">
        <v>167</v>
      </c>
      <c r="AU348" s="138" t="s">
        <v>173</v>
      </c>
      <c r="AY348" s="18" t="s">
        <v>164</v>
      </c>
      <c r="BE348" s="139">
        <f>IF(N348="základní",J348,0)</f>
        <v>0</v>
      </c>
      <c r="BF348" s="139">
        <f>IF(N348="snížená",J348,0)</f>
        <v>0</v>
      </c>
      <c r="BG348" s="139">
        <f>IF(N348="zákl. přenesená",J348,0)</f>
        <v>0</v>
      </c>
      <c r="BH348" s="139">
        <f>IF(N348="sníž. přenesená",J348,0)</f>
        <v>0</v>
      </c>
      <c r="BI348" s="139">
        <f>IF(N348="nulová",J348,0)</f>
        <v>0</v>
      </c>
      <c r="BJ348" s="18" t="s">
        <v>80</v>
      </c>
      <c r="BK348" s="139">
        <f>ROUND(I348*H348,1)</f>
        <v>0</v>
      </c>
      <c r="BL348" s="18" t="s">
        <v>172</v>
      </c>
      <c r="BM348" s="138" t="s">
        <v>1764</v>
      </c>
    </row>
    <row r="349" spans="2:65" s="1" customFormat="1" ht="11.25">
      <c r="B349" s="33"/>
      <c r="D349" s="140" t="s">
        <v>175</v>
      </c>
      <c r="F349" s="141" t="s">
        <v>1765</v>
      </c>
      <c r="I349" s="142"/>
      <c r="L349" s="33"/>
      <c r="M349" s="143"/>
      <c r="U349" s="54"/>
      <c r="AT349" s="18" t="s">
        <v>175</v>
      </c>
      <c r="AU349" s="18" t="s">
        <v>173</v>
      </c>
    </row>
    <row r="350" spans="2:65" s="12" customFormat="1" ht="11.25">
      <c r="B350" s="144"/>
      <c r="D350" s="145" t="s">
        <v>177</v>
      </c>
      <c r="E350" s="146" t="s">
        <v>19</v>
      </c>
      <c r="F350" s="147" t="s">
        <v>1766</v>
      </c>
      <c r="H350" s="148">
        <v>2.7410000000000001</v>
      </c>
      <c r="I350" s="149"/>
      <c r="L350" s="144"/>
      <c r="M350" s="150"/>
      <c r="U350" s="151"/>
      <c r="AT350" s="146" t="s">
        <v>177</v>
      </c>
      <c r="AU350" s="146" t="s">
        <v>173</v>
      </c>
      <c r="AV350" s="12" t="s">
        <v>82</v>
      </c>
      <c r="AW350" s="12" t="s">
        <v>33</v>
      </c>
      <c r="AX350" s="12" t="s">
        <v>80</v>
      </c>
      <c r="AY350" s="146" t="s">
        <v>164</v>
      </c>
    </row>
    <row r="351" spans="2:65" s="1" customFormat="1" ht="16.5" customHeight="1">
      <c r="B351" s="33"/>
      <c r="C351" s="127" t="s">
        <v>598</v>
      </c>
      <c r="D351" s="127" t="s">
        <v>167</v>
      </c>
      <c r="E351" s="128" t="s">
        <v>1767</v>
      </c>
      <c r="F351" s="129" t="s">
        <v>1768</v>
      </c>
      <c r="G351" s="130" t="s">
        <v>170</v>
      </c>
      <c r="H351" s="131">
        <v>12.584</v>
      </c>
      <c r="I351" s="132"/>
      <c r="J351" s="133">
        <f>ROUND(I351*H351,1)</f>
        <v>0</v>
      </c>
      <c r="K351" s="129" t="s">
        <v>171</v>
      </c>
      <c r="L351" s="33"/>
      <c r="M351" s="134" t="s">
        <v>19</v>
      </c>
      <c r="N351" s="135" t="s">
        <v>43</v>
      </c>
      <c r="P351" s="136">
        <f>O351*H351</f>
        <v>0</v>
      </c>
      <c r="Q351" s="136">
        <v>0</v>
      </c>
      <c r="R351" s="136">
        <f>Q351*H351</f>
        <v>0</v>
      </c>
      <c r="S351" s="136">
        <v>0.108</v>
      </c>
      <c r="T351" s="136">
        <f>S351*H351</f>
        <v>1.3590719999999998</v>
      </c>
      <c r="U351" s="137" t="s">
        <v>19</v>
      </c>
      <c r="AR351" s="138" t="s">
        <v>172</v>
      </c>
      <c r="AT351" s="138" t="s">
        <v>167</v>
      </c>
      <c r="AU351" s="138" t="s">
        <v>173</v>
      </c>
      <c r="AY351" s="18" t="s">
        <v>164</v>
      </c>
      <c r="BE351" s="139">
        <f>IF(N351="základní",J351,0)</f>
        <v>0</v>
      </c>
      <c r="BF351" s="139">
        <f>IF(N351="snížená",J351,0)</f>
        <v>0</v>
      </c>
      <c r="BG351" s="139">
        <f>IF(N351="zákl. přenesená",J351,0)</f>
        <v>0</v>
      </c>
      <c r="BH351" s="139">
        <f>IF(N351="sníž. přenesená",J351,0)</f>
        <v>0</v>
      </c>
      <c r="BI351" s="139">
        <f>IF(N351="nulová",J351,0)</f>
        <v>0</v>
      </c>
      <c r="BJ351" s="18" t="s">
        <v>80</v>
      </c>
      <c r="BK351" s="139">
        <f>ROUND(I351*H351,1)</f>
        <v>0</v>
      </c>
      <c r="BL351" s="18" t="s">
        <v>172</v>
      </c>
      <c r="BM351" s="138" t="s">
        <v>1769</v>
      </c>
    </row>
    <row r="352" spans="2:65" s="1" customFormat="1" ht="11.25">
      <c r="B352" s="33"/>
      <c r="D352" s="140" t="s">
        <v>175</v>
      </c>
      <c r="F352" s="141" t="s">
        <v>1770</v>
      </c>
      <c r="I352" s="142"/>
      <c r="L352" s="33"/>
      <c r="M352" s="143"/>
      <c r="U352" s="54"/>
      <c r="AT352" s="18" t="s">
        <v>175</v>
      </c>
      <c r="AU352" s="18" t="s">
        <v>173</v>
      </c>
    </row>
    <row r="353" spans="2:65" s="12" customFormat="1" ht="11.25">
      <c r="B353" s="144"/>
      <c r="D353" s="145" t="s">
        <v>177</v>
      </c>
      <c r="E353" s="146" t="s">
        <v>19</v>
      </c>
      <c r="F353" s="147" t="s">
        <v>1771</v>
      </c>
      <c r="H353" s="148">
        <v>14.16</v>
      </c>
      <c r="I353" s="149"/>
      <c r="L353" s="144"/>
      <c r="M353" s="150"/>
      <c r="U353" s="151"/>
      <c r="AT353" s="146" t="s">
        <v>177</v>
      </c>
      <c r="AU353" s="146" t="s">
        <v>173</v>
      </c>
      <c r="AV353" s="12" t="s">
        <v>82</v>
      </c>
      <c r="AW353" s="12" t="s">
        <v>33</v>
      </c>
      <c r="AX353" s="12" t="s">
        <v>72</v>
      </c>
      <c r="AY353" s="146" t="s">
        <v>164</v>
      </c>
    </row>
    <row r="354" spans="2:65" s="12" customFormat="1" ht="11.25">
      <c r="B354" s="144"/>
      <c r="D354" s="145" t="s">
        <v>177</v>
      </c>
      <c r="E354" s="146" t="s">
        <v>19</v>
      </c>
      <c r="F354" s="147" t="s">
        <v>327</v>
      </c>
      <c r="H354" s="148">
        <v>-1.5760000000000001</v>
      </c>
      <c r="I354" s="149"/>
      <c r="L354" s="144"/>
      <c r="M354" s="150"/>
      <c r="U354" s="151"/>
      <c r="AT354" s="146" t="s">
        <v>177</v>
      </c>
      <c r="AU354" s="146" t="s">
        <v>173</v>
      </c>
      <c r="AV354" s="12" t="s">
        <v>82</v>
      </c>
      <c r="AW354" s="12" t="s">
        <v>33</v>
      </c>
      <c r="AX354" s="12" t="s">
        <v>72</v>
      </c>
      <c r="AY354" s="146" t="s">
        <v>164</v>
      </c>
    </row>
    <row r="355" spans="2:65" s="13" customFormat="1" ht="11.25">
      <c r="B355" s="162"/>
      <c r="D355" s="145" t="s">
        <v>177</v>
      </c>
      <c r="E355" s="163" t="s">
        <v>19</v>
      </c>
      <c r="F355" s="164" t="s">
        <v>241</v>
      </c>
      <c r="H355" s="165">
        <v>12.584</v>
      </c>
      <c r="I355" s="166"/>
      <c r="L355" s="162"/>
      <c r="M355" s="167"/>
      <c r="U355" s="168"/>
      <c r="AT355" s="163" t="s">
        <v>177</v>
      </c>
      <c r="AU355" s="163" t="s">
        <v>173</v>
      </c>
      <c r="AV355" s="13" t="s">
        <v>172</v>
      </c>
      <c r="AW355" s="13" t="s">
        <v>33</v>
      </c>
      <c r="AX355" s="13" t="s">
        <v>80</v>
      </c>
      <c r="AY355" s="163" t="s">
        <v>164</v>
      </c>
    </row>
    <row r="356" spans="2:65" s="1" customFormat="1" ht="24.2" customHeight="1">
      <c r="B356" s="33"/>
      <c r="C356" s="127" t="s">
        <v>606</v>
      </c>
      <c r="D356" s="127" t="s">
        <v>167</v>
      </c>
      <c r="E356" s="128" t="s">
        <v>1772</v>
      </c>
      <c r="F356" s="129" t="s">
        <v>1773</v>
      </c>
      <c r="G356" s="130" t="s">
        <v>314</v>
      </c>
      <c r="H356" s="131">
        <v>2.4</v>
      </c>
      <c r="I356" s="132"/>
      <c r="J356" s="133">
        <f>ROUND(I356*H356,1)</f>
        <v>0</v>
      </c>
      <c r="K356" s="129" t="s">
        <v>171</v>
      </c>
      <c r="L356" s="33"/>
      <c r="M356" s="134" t="s">
        <v>19</v>
      </c>
      <c r="N356" s="135" t="s">
        <v>43</v>
      </c>
      <c r="P356" s="136">
        <f>O356*H356</f>
        <v>0</v>
      </c>
      <c r="Q356" s="136">
        <v>0</v>
      </c>
      <c r="R356" s="136">
        <f>Q356*H356</f>
        <v>0</v>
      </c>
      <c r="S356" s="136">
        <v>4.2000000000000003E-2</v>
      </c>
      <c r="T356" s="136">
        <f>S356*H356</f>
        <v>0.1008</v>
      </c>
      <c r="U356" s="137" t="s">
        <v>19</v>
      </c>
      <c r="AR356" s="138" t="s">
        <v>172</v>
      </c>
      <c r="AT356" s="138" t="s">
        <v>167</v>
      </c>
      <c r="AU356" s="138" t="s">
        <v>173</v>
      </c>
      <c r="AY356" s="18" t="s">
        <v>164</v>
      </c>
      <c r="BE356" s="139">
        <f>IF(N356="základní",J356,0)</f>
        <v>0</v>
      </c>
      <c r="BF356" s="139">
        <f>IF(N356="snížená",J356,0)</f>
        <v>0</v>
      </c>
      <c r="BG356" s="139">
        <f>IF(N356="zákl. přenesená",J356,0)</f>
        <v>0</v>
      </c>
      <c r="BH356" s="139">
        <f>IF(N356="sníž. přenesená",J356,0)</f>
        <v>0</v>
      </c>
      <c r="BI356" s="139">
        <f>IF(N356="nulová",J356,0)</f>
        <v>0</v>
      </c>
      <c r="BJ356" s="18" t="s">
        <v>80</v>
      </c>
      <c r="BK356" s="139">
        <f>ROUND(I356*H356,1)</f>
        <v>0</v>
      </c>
      <c r="BL356" s="18" t="s">
        <v>172</v>
      </c>
      <c r="BM356" s="138" t="s">
        <v>1774</v>
      </c>
    </row>
    <row r="357" spans="2:65" s="1" customFormat="1" ht="11.25">
      <c r="B357" s="33"/>
      <c r="D357" s="140" t="s">
        <v>175</v>
      </c>
      <c r="F357" s="141" t="s">
        <v>1775</v>
      </c>
      <c r="I357" s="142"/>
      <c r="L357" s="33"/>
      <c r="M357" s="143"/>
      <c r="U357" s="54"/>
      <c r="AT357" s="18" t="s">
        <v>175</v>
      </c>
      <c r="AU357" s="18" t="s">
        <v>173</v>
      </c>
    </row>
    <row r="358" spans="2:65" s="12" customFormat="1" ht="11.25">
      <c r="B358" s="144"/>
      <c r="D358" s="145" t="s">
        <v>177</v>
      </c>
      <c r="E358" s="146" t="s">
        <v>19</v>
      </c>
      <c r="F358" s="147" t="s">
        <v>1776</v>
      </c>
      <c r="H358" s="148">
        <v>2.4</v>
      </c>
      <c r="I358" s="149"/>
      <c r="L358" s="144"/>
      <c r="M358" s="150"/>
      <c r="U358" s="151"/>
      <c r="AT358" s="146" t="s">
        <v>177</v>
      </c>
      <c r="AU358" s="146" t="s">
        <v>173</v>
      </c>
      <c r="AV358" s="12" t="s">
        <v>82</v>
      </c>
      <c r="AW358" s="12" t="s">
        <v>33</v>
      </c>
      <c r="AX358" s="12" t="s">
        <v>80</v>
      </c>
      <c r="AY358" s="146" t="s">
        <v>164</v>
      </c>
    </row>
    <row r="359" spans="2:65" s="1" customFormat="1" ht="24.2" customHeight="1">
      <c r="B359" s="33"/>
      <c r="C359" s="127" t="s">
        <v>611</v>
      </c>
      <c r="D359" s="127" t="s">
        <v>167</v>
      </c>
      <c r="E359" s="128" t="s">
        <v>1777</v>
      </c>
      <c r="F359" s="129" t="s">
        <v>1778</v>
      </c>
      <c r="G359" s="130" t="s">
        <v>314</v>
      </c>
      <c r="H359" s="131">
        <v>3.9</v>
      </c>
      <c r="I359" s="132"/>
      <c r="J359" s="133">
        <f>ROUND(I359*H359,1)</f>
        <v>0</v>
      </c>
      <c r="K359" s="129" t="s">
        <v>171</v>
      </c>
      <c r="L359" s="33"/>
      <c r="M359" s="134" t="s">
        <v>19</v>
      </c>
      <c r="N359" s="135" t="s">
        <v>43</v>
      </c>
      <c r="P359" s="136">
        <f>O359*H359</f>
        <v>0</v>
      </c>
      <c r="Q359" s="136">
        <v>0</v>
      </c>
      <c r="R359" s="136">
        <f>Q359*H359</f>
        <v>0</v>
      </c>
      <c r="S359" s="136">
        <v>2.7E-2</v>
      </c>
      <c r="T359" s="136">
        <f>S359*H359</f>
        <v>0.10529999999999999</v>
      </c>
      <c r="U359" s="137" t="s">
        <v>19</v>
      </c>
      <c r="AR359" s="138" t="s">
        <v>172</v>
      </c>
      <c r="AT359" s="138" t="s">
        <v>167</v>
      </c>
      <c r="AU359" s="138" t="s">
        <v>173</v>
      </c>
      <c r="AY359" s="18" t="s">
        <v>164</v>
      </c>
      <c r="BE359" s="139">
        <f>IF(N359="základní",J359,0)</f>
        <v>0</v>
      </c>
      <c r="BF359" s="139">
        <f>IF(N359="snížená",J359,0)</f>
        <v>0</v>
      </c>
      <c r="BG359" s="139">
        <f>IF(N359="zákl. přenesená",J359,0)</f>
        <v>0</v>
      </c>
      <c r="BH359" s="139">
        <f>IF(N359="sníž. přenesená",J359,0)</f>
        <v>0</v>
      </c>
      <c r="BI359" s="139">
        <f>IF(N359="nulová",J359,0)</f>
        <v>0</v>
      </c>
      <c r="BJ359" s="18" t="s">
        <v>80</v>
      </c>
      <c r="BK359" s="139">
        <f>ROUND(I359*H359,1)</f>
        <v>0</v>
      </c>
      <c r="BL359" s="18" t="s">
        <v>172</v>
      </c>
      <c r="BM359" s="138" t="s">
        <v>1779</v>
      </c>
    </row>
    <row r="360" spans="2:65" s="1" customFormat="1" ht="11.25">
      <c r="B360" s="33"/>
      <c r="D360" s="140" t="s">
        <v>175</v>
      </c>
      <c r="F360" s="141" t="s">
        <v>1780</v>
      </c>
      <c r="I360" s="142"/>
      <c r="L360" s="33"/>
      <c r="M360" s="143"/>
      <c r="U360" s="54"/>
      <c r="AT360" s="18" t="s">
        <v>175</v>
      </c>
      <c r="AU360" s="18" t="s">
        <v>173</v>
      </c>
    </row>
    <row r="361" spans="2:65" s="12" customFormat="1" ht="11.25">
      <c r="B361" s="144"/>
      <c r="D361" s="145" t="s">
        <v>177</v>
      </c>
      <c r="E361" s="146" t="s">
        <v>19</v>
      </c>
      <c r="F361" s="147" t="s">
        <v>1781</v>
      </c>
      <c r="H361" s="148">
        <v>3.9</v>
      </c>
      <c r="I361" s="149"/>
      <c r="L361" s="144"/>
      <c r="M361" s="150"/>
      <c r="U361" s="151"/>
      <c r="AT361" s="146" t="s">
        <v>177</v>
      </c>
      <c r="AU361" s="146" t="s">
        <v>173</v>
      </c>
      <c r="AV361" s="12" t="s">
        <v>82</v>
      </c>
      <c r="AW361" s="12" t="s">
        <v>33</v>
      </c>
      <c r="AX361" s="12" t="s">
        <v>80</v>
      </c>
      <c r="AY361" s="146" t="s">
        <v>164</v>
      </c>
    </row>
    <row r="362" spans="2:65" s="1" customFormat="1" ht="24.2" customHeight="1">
      <c r="B362" s="33"/>
      <c r="C362" s="127" t="s">
        <v>616</v>
      </c>
      <c r="D362" s="127" t="s">
        <v>167</v>
      </c>
      <c r="E362" s="128" t="s">
        <v>1782</v>
      </c>
      <c r="F362" s="129" t="s">
        <v>1783</v>
      </c>
      <c r="G362" s="130" t="s">
        <v>183</v>
      </c>
      <c r="H362" s="131">
        <v>1.9059999999999999</v>
      </c>
      <c r="I362" s="132"/>
      <c r="J362" s="133">
        <f>ROUND(I362*H362,1)</f>
        <v>0</v>
      </c>
      <c r="K362" s="129" t="s">
        <v>171</v>
      </c>
      <c r="L362" s="33"/>
      <c r="M362" s="134" t="s">
        <v>19</v>
      </c>
      <c r="N362" s="135" t="s">
        <v>43</v>
      </c>
      <c r="P362" s="136">
        <f>O362*H362</f>
        <v>0</v>
      </c>
      <c r="Q362" s="136">
        <v>0</v>
      </c>
      <c r="R362" s="136">
        <f>Q362*H362</f>
        <v>0</v>
      </c>
      <c r="S362" s="136">
        <v>1.8</v>
      </c>
      <c r="T362" s="136">
        <f>S362*H362</f>
        <v>3.4308000000000001</v>
      </c>
      <c r="U362" s="137" t="s">
        <v>19</v>
      </c>
      <c r="AR362" s="138" t="s">
        <v>172</v>
      </c>
      <c r="AT362" s="138" t="s">
        <v>167</v>
      </c>
      <c r="AU362" s="138" t="s">
        <v>173</v>
      </c>
      <c r="AY362" s="18" t="s">
        <v>164</v>
      </c>
      <c r="BE362" s="139">
        <f>IF(N362="základní",J362,0)</f>
        <v>0</v>
      </c>
      <c r="BF362" s="139">
        <f>IF(N362="snížená",J362,0)</f>
        <v>0</v>
      </c>
      <c r="BG362" s="139">
        <f>IF(N362="zákl. přenesená",J362,0)</f>
        <v>0</v>
      </c>
      <c r="BH362" s="139">
        <f>IF(N362="sníž. přenesená",J362,0)</f>
        <v>0</v>
      </c>
      <c r="BI362" s="139">
        <f>IF(N362="nulová",J362,0)</f>
        <v>0</v>
      </c>
      <c r="BJ362" s="18" t="s">
        <v>80</v>
      </c>
      <c r="BK362" s="139">
        <f>ROUND(I362*H362,1)</f>
        <v>0</v>
      </c>
      <c r="BL362" s="18" t="s">
        <v>172</v>
      </c>
      <c r="BM362" s="138" t="s">
        <v>1784</v>
      </c>
    </row>
    <row r="363" spans="2:65" s="1" customFormat="1" ht="11.25">
      <c r="B363" s="33"/>
      <c r="D363" s="140" t="s">
        <v>175</v>
      </c>
      <c r="F363" s="141" t="s">
        <v>1785</v>
      </c>
      <c r="I363" s="142"/>
      <c r="L363" s="33"/>
      <c r="M363" s="143"/>
      <c r="U363" s="54"/>
      <c r="AT363" s="18" t="s">
        <v>175</v>
      </c>
      <c r="AU363" s="18" t="s">
        <v>173</v>
      </c>
    </row>
    <row r="364" spans="2:65" s="12" customFormat="1" ht="11.25">
      <c r="B364" s="144"/>
      <c r="D364" s="145" t="s">
        <v>177</v>
      </c>
      <c r="E364" s="146" t="s">
        <v>19</v>
      </c>
      <c r="F364" s="147" t="s">
        <v>1786</v>
      </c>
      <c r="H364" s="148">
        <v>0.58799999999999997</v>
      </c>
      <c r="I364" s="149"/>
      <c r="L364" s="144"/>
      <c r="M364" s="150"/>
      <c r="U364" s="151"/>
      <c r="AT364" s="146" t="s">
        <v>177</v>
      </c>
      <c r="AU364" s="146" t="s">
        <v>173</v>
      </c>
      <c r="AV364" s="12" t="s">
        <v>82</v>
      </c>
      <c r="AW364" s="12" t="s">
        <v>33</v>
      </c>
      <c r="AX364" s="12" t="s">
        <v>72</v>
      </c>
      <c r="AY364" s="146" t="s">
        <v>164</v>
      </c>
    </row>
    <row r="365" spans="2:65" s="12" customFormat="1" ht="11.25">
      <c r="B365" s="144"/>
      <c r="D365" s="145" t="s">
        <v>177</v>
      </c>
      <c r="E365" s="146" t="s">
        <v>19</v>
      </c>
      <c r="F365" s="147" t="s">
        <v>1787</v>
      </c>
      <c r="H365" s="148">
        <v>1.3180000000000001</v>
      </c>
      <c r="I365" s="149"/>
      <c r="L365" s="144"/>
      <c r="M365" s="150"/>
      <c r="U365" s="151"/>
      <c r="AT365" s="146" t="s">
        <v>177</v>
      </c>
      <c r="AU365" s="146" t="s">
        <v>173</v>
      </c>
      <c r="AV365" s="12" t="s">
        <v>82</v>
      </c>
      <c r="AW365" s="12" t="s">
        <v>33</v>
      </c>
      <c r="AX365" s="12" t="s">
        <v>72</v>
      </c>
      <c r="AY365" s="146" t="s">
        <v>164</v>
      </c>
    </row>
    <row r="366" spans="2:65" s="13" customFormat="1" ht="11.25">
      <c r="B366" s="162"/>
      <c r="D366" s="145" t="s">
        <v>177</v>
      </c>
      <c r="E366" s="163" t="s">
        <v>19</v>
      </c>
      <c r="F366" s="164" t="s">
        <v>241</v>
      </c>
      <c r="H366" s="165">
        <v>1.9059999999999999</v>
      </c>
      <c r="I366" s="166"/>
      <c r="L366" s="162"/>
      <c r="M366" s="167"/>
      <c r="U366" s="168"/>
      <c r="AT366" s="163" t="s">
        <v>177</v>
      </c>
      <c r="AU366" s="163" t="s">
        <v>173</v>
      </c>
      <c r="AV366" s="13" t="s">
        <v>172</v>
      </c>
      <c r="AW366" s="13" t="s">
        <v>33</v>
      </c>
      <c r="AX366" s="13" t="s">
        <v>80</v>
      </c>
      <c r="AY366" s="163" t="s">
        <v>164</v>
      </c>
    </row>
    <row r="367" spans="2:65" s="1" customFormat="1" ht="24.2" customHeight="1">
      <c r="B367" s="33"/>
      <c r="C367" s="127" t="s">
        <v>621</v>
      </c>
      <c r="D367" s="127" t="s">
        <v>167</v>
      </c>
      <c r="E367" s="128" t="s">
        <v>1788</v>
      </c>
      <c r="F367" s="129" t="s">
        <v>1789</v>
      </c>
      <c r="G367" s="130" t="s">
        <v>183</v>
      </c>
      <c r="H367" s="131">
        <v>0.26600000000000001</v>
      </c>
      <c r="I367" s="132"/>
      <c r="J367" s="133">
        <f>ROUND(I367*H367,1)</f>
        <v>0</v>
      </c>
      <c r="K367" s="129" t="s">
        <v>171</v>
      </c>
      <c r="L367" s="33"/>
      <c r="M367" s="134" t="s">
        <v>19</v>
      </c>
      <c r="N367" s="135" t="s">
        <v>43</v>
      </c>
      <c r="P367" s="136">
        <f>O367*H367</f>
        <v>0</v>
      </c>
      <c r="Q367" s="136">
        <v>0</v>
      </c>
      <c r="R367" s="136">
        <f>Q367*H367</f>
        <v>0</v>
      </c>
      <c r="S367" s="136">
        <v>1.8</v>
      </c>
      <c r="T367" s="136">
        <f>S367*H367</f>
        <v>0.47880000000000006</v>
      </c>
      <c r="U367" s="137" t="s">
        <v>19</v>
      </c>
      <c r="AR367" s="138" t="s">
        <v>172</v>
      </c>
      <c r="AT367" s="138" t="s">
        <v>167</v>
      </c>
      <c r="AU367" s="138" t="s">
        <v>173</v>
      </c>
      <c r="AY367" s="18" t="s">
        <v>164</v>
      </c>
      <c r="BE367" s="139">
        <f>IF(N367="základní",J367,0)</f>
        <v>0</v>
      </c>
      <c r="BF367" s="139">
        <f>IF(N367="snížená",J367,0)</f>
        <v>0</v>
      </c>
      <c r="BG367" s="139">
        <f>IF(N367="zákl. přenesená",J367,0)</f>
        <v>0</v>
      </c>
      <c r="BH367" s="139">
        <f>IF(N367="sníž. přenesená",J367,0)</f>
        <v>0</v>
      </c>
      <c r="BI367" s="139">
        <f>IF(N367="nulová",J367,0)</f>
        <v>0</v>
      </c>
      <c r="BJ367" s="18" t="s">
        <v>80</v>
      </c>
      <c r="BK367" s="139">
        <f>ROUND(I367*H367,1)</f>
        <v>0</v>
      </c>
      <c r="BL367" s="18" t="s">
        <v>172</v>
      </c>
      <c r="BM367" s="138" t="s">
        <v>1790</v>
      </c>
    </row>
    <row r="368" spans="2:65" s="1" customFormat="1" ht="11.25">
      <c r="B368" s="33"/>
      <c r="D368" s="140" t="s">
        <v>175</v>
      </c>
      <c r="F368" s="141" t="s">
        <v>1791</v>
      </c>
      <c r="I368" s="142"/>
      <c r="L368" s="33"/>
      <c r="M368" s="143"/>
      <c r="U368" s="54"/>
      <c r="AT368" s="18" t="s">
        <v>175</v>
      </c>
      <c r="AU368" s="18" t="s">
        <v>173</v>
      </c>
    </row>
    <row r="369" spans="2:65" s="12" customFormat="1" ht="11.25">
      <c r="B369" s="144"/>
      <c r="D369" s="145" t="s">
        <v>177</v>
      </c>
      <c r="E369" s="146" t="s">
        <v>19</v>
      </c>
      <c r="F369" s="147" t="s">
        <v>1792</v>
      </c>
      <c r="H369" s="148">
        <v>0.26600000000000001</v>
      </c>
      <c r="I369" s="149"/>
      <c r="L369" s="144"/>
      <c r="M369" s="150"/>
      <c r="U369" s="151"/>
      <c r="AT369" s="146" t="s">
        <v>177</v>
      </c>
      <c r="AU369" s="146" t="s">
        <v>173</v>
      </c>
      <c r="AV369" s="12" t="s">
        <v>82</v>
      </c>
      <c r="AW369" s="12" t="s">
        <v>33</v>
      </c>
      <c r="AX369" s="12" t="s">
        <v>80</v>
      </c>
      <c r="AY369" s="146" t="s">
        <v>164</v>
      </c>
    </row>
    <row r="370" spans="2:65" s="1" customFormat="1" ht="24.2" customHeight="1">
      <c r="B370" s="33"/>
      <c r="C370" s="127" t="s">
        <v>628</v>
      </c>
      <c r="D370" s="127" t="s">
        <v>167</v>
      </c>
      <c r="E370" s="128" t="s">
        <v>1793</v>
      </c>
      <c r="F370" s="129" t="s">
        <v>1794</v>
      </c>
      <c r="G370" s="130" t="s">
        <v>170</v>
      </c>
      <c r="H370" s="131">
        <v>3.835</v>
      </c>
      <c r="I370" s="132"/>
      <c r="J370" s="133">
        <f>ROUND(I370*H370,1)</f>
        <v>0</v>
      </c>
      <c r="K370" s="129" t="s">
        <v>171</v>
      </c>
      <c r="L370" s="33"/>
      <c r="M370" s="134" t="s">
        <v>19</v>
      </c>
      <c r="N370" s="135" t="s">
        <v>43</v>
      </c>
      <c r="P370" s="136">
        <f>O370*H370</f>
        <v>0</v>
      </c>
      <c r="Q370" s="136">
        <v>0</v>
      </c>
      <c r="R370" s="136">
        <f>Q370*H370</f>
        <v>0</v>
      </c>
      <c r="S370" s="136">
        <v>5.5E-2</v>
      </c>
      <c r="T370" s="136">
        <f>S370*H370</f>
        <v>0.210925</v>
      </c>
      <c r="U370" s="137" t="s">
        <v>19</v>
      </c>
      <c r="AR370" s="138" t="s">
        <v>172</v>
      </c>
      <c r="AT370" s="138" t="s">
        <v>167</v>
      </c>
      <c r="AU370" s="138" t="s">
        <v>173</v>
      </c>
      <c r="AY370" s="18" t="s">
        <v>164</v>
      </c>
      <c r="BE370" s="139">
        <f>IF(N370="základní",J370,0)</f>
        <v>0</v>
      </c>
      <c r="BF370" s="139">
        <f>IF(N370="snížená",J370,0)</f>
        <v>0</v>
      </c>
      <c r="BG370" s="139">
        <f>IF(N370="zákl. přenesená",J370,0)</f>
        <v>0</v>
      </c>
      <c r="BH370" s="139">
        <f>IF(N370="sníž. přenesená",J370,0)</f>
        <v>0</v>
      </c>
      <c r="BI370" s="139">
        <f>IF(N370="nulová",J370,0)</f>
        <v>0</v>
      </c>
      <c r="BJ370" s="18" t="s">
        <v>80</v>
      </c>
      <c r="BK370" s="139">
        <f>ROUND(I370*H370,1)</f>
        <v>0</v>
      </c>
      <c r="BL370" s="18" t="s">
        <v>172</v>
      </c>
      <c r="BM370" s="138" t="s">
        <v>1795</v>
      </c>
    </row>
    <row r="371" spans="2:65" s="1" customFormat="1" ht="11.25">
      <c r="B371" s="33"/>
      <c r="D371" s="140" t="s">
        <v>175</v>
      </c>
      <c r="F371" s="141" t="s">
        <v>1796</v>
      </c>
      <c r="I371" s="142"/>
      <c r="L371" s="33"/>
      <c r="M371" s="143"/>
      <c r="U371" s="54"/>
      <c r="AT371" s="18" t="s">
        <v>175</v>
      </c>
      <c r="AU371" s="18" t="s">
        <v>173</v>
      </c>
    </row>
    <row r="372" spans="2:65" s="12" customFormat="1" ht="11.25">
      <c r="B372" s="144"/>
      <c r="D372" s="145" t="s">
        <v>177</v>
      </c>
      <c r="E372" s="146" t="s">
        <v>19</v>
      </c>
      <c r="F372" s="147" t="s">
        <v>1797</v>
      </c>
      <c r="H372" s="148">
        <v>1.47</v>
      </c>
      <c r="I372" s="149"/>
      <c r="L372" s="144"/>
      <c r="M372" s="150"/>
      <c r="U372" s="151"/>
      <c r="AT372" s="146" t="s">
        <v>177</v>
      </c>
      <c r="AU372" s="146" t="s">
        <v>173</v>
      </c>
      <c r="AV372" s="12" t="s">
        <v>82</v>
      </c>
      <c r="AW372" s="12" t="s">
        <v>33</v>
      </c>
      <c r="AX372" s="12" t="s">
        <v>72</v>
      </c>
      <c r="AY372" s="146" t="s">
        <v>164</v>
      </c>
    </row>
    <row r="373" spans="2:65" s="12" customFormat="1" ht="11.25">
      <c r="B373" s="144"/>
      <c r="D373" s="145" t="s">
        <v>177</v>
      </c>
      <c r="E373" s="146" t="s">
        <v>19</v>
      </c>
      <c r="F373" s="147" t="s">
        <v>1798</v>
      </c>
      <c r="H373" s="148">
        <v>1.7</v>
      </c>
      <c r="I373" s="149"/>
      <c r="L373" s="144"/>
      <c r="M373" s="150"/>
      <c r="U373" s="151"/>
      <c r="AT373" s="146" t="s">
        <v>177</v>
      </c>
      <c r="AU373" s="146" t="s">
        <v>173</v>
      </c>
      <c r="AV373" s="12" t="s">
        <v>82</v>
      </c>
      <c r="AW373" s="12" t="s">
        <v>33</v>
      </c>
      <c r="AX373" s="12" t="s">
        <v>72</v>
      </c>
      <c r="AY373" s="146" t="s">
        <v>164</v>
      </c>
    </row>
    <row r="374" spans="2:65" s="12" customFormat="1" ht="11.25">
      <c r="B374" s="144"/>
      <c r="D374" s="145" t="s">
        <v>177</v>
      </c>
      <c r="E374" s="146" t="s">
        <v>19</v>
      </c>
      <c r="F374" s="147" t="s">
        <v>1799</v>
      </c>
      <c r="H374" s="148">
        <v>0.66500000000000004</v>
      </c>
      <c r="I374" s="149"/>
      <c r="L374" s="144"/>
      <c r="M374" s="150"/>
      <c r="U374" s="151"/>
      <c r="AT374" s="146" t="s">
        <v>177</v>
      </c>
      <c r="AU374" s="146" t="s">
        <v>173</v>
      </c>
      <c r="AV374" s="12" t="s">
        <v>82</v>
      </c>
      <c r="AW374" s="12" t="s">
        <v>33</v>
      </c>
      <c r="AX374" s="12" t="s">
        <v>72</v>
      </c>
      <c r="AY374" s="146" t="s">
        <v>164</v>
      </c>
    </row>
    <row r="375" spans="2:65" s="13" customFormat="1" ht="11.25">
      <c r="B375" s="162"/>
      <c r="D375" s="145" t="s">
        <v>177</v>
      </c>
      <c r="E375" s="163" t="s">
        <v>19</v>
      </c>
      <c r="F375" s="164" t="s">
        <v>241</v>
      </c>
      <c r="H375" s="165">
        <v>3.835</v>
      </c>
      <c r="I375" s="166"/>
      <c r="L375" s="162"/>
      <c r="M375" s="167"/>
      <c r="U375" s="168"/>
      <c r="AT375" s="163" t="s">
        <v>177</v>
      </c>
      <c r="AU375" s="163" t="s">
        <v>173</v>
      </c>
      <c r="AV375" s="13" t="s">
        <v>172</v>
      </c>
      <c r="AW375" s="13" t="s">
        <v>33</v>
      </c>
      <c r="AX375" s="13" t="s">
        <v>80</v>
      </c>
      <c r="AY375" s="163" t="s">
        <v>164</v>
      </c>
    </row>
    <row r="376" spans="2:65" s="1" customFormat="1" ht="16.5" customHeight="1">
      <c r="B376" s="33"/>
      <c r="C376" s="127" t="s">
        <v>637</v>
      </c>
      <c r="D376" s="127" t="s">
        <v>167</v>
      </c>
      <c r="E376" s="128" t="s">
        <v>1800</v>
      </c>
      <c r="F376" s="129" t="s">
        <v>1801</v>
      </c>
      <c r="G376" s="130" t="s">
        <v>314</v>
      </c>
      <c r="H376" s="131">
        <v>11.32</v>
      </c>
      <c r="I376" s="132"/>
      <c r="J376" s="133">
        <f>ROUND(I376*H376,1)</f>
        <v>0</v>
      </c>
      <c r="K376" s="129" t="s">
        <v>171</v>
      </c>
      <c r="L376" s="33"/>
      <c r="M376" s="134" t="s">
        <v>19</v>
      </c>
      <c r="N376" s="135" t="s">
        <v>43</v>
      </c>
      <c r="P376" s="136">
        <f>O376*H376</f>
        <v>0</v>
      </c>
      <c r="Q376" s="136">
        <v>0</v>
      </c>
      <c r="R376" s="136">
        <f>Q376*H376</f>
        <v>0</v>
      </c>
      <c r="S376" s="136">
        <v>0</v>
      </c>
      <c r="T376" s="136">
        <f>S376*H376</f>
        <v>0</v>
      </c>
      <c r="U376" s="137" t="s">
        <v>19</v>
      </c>
      <c r="AR376" s="138" t="s">
        <v>172</v>
      </c>
      <c r="AT376" s="138" t="s">
        <v>167</v>
      </c>
      <c r="AU376" s="138" t="s">
        <v>173</v>
      </c>
      <c r="AY376" s="18" t="s">
        <v>164</v>
      </c>
      <c r="BE376" s="139">
        <f>IF(N376="základní",J376,0)</f>
        <v>0</v>
      </c>
      <c r="BF376" s="139">
        <f>IF(N376="snížená",J376,0)</f>
        <v>0</v>
      </c>
      <c r="BG376" s="139">
        <f>IF(N376="zákl. přenesená",J376,0)</f>
        <v>0</v>
      </c>
      <c r="BH376" s="139">
        <f>IF(N376="sníž. přenesená",J376,0)</f>
        <v>0</v>
      </c>
      <c r="BI376" s="139">
        <f>IF(N376="nulová",J376,0)</f>
        <v>0</v>
      </c>
      <c r="BJ376" s="18" t="s">
        <v>80</v>
      </c>
      <c r="BK376" s="139">
        <f>ROUND(I376*H376,1)</f>
        <v>0</v>
      </c>
      <c r="BL376" s="18" t="s">
        <v>172</v>
      </c>
      <c r="BM376" s="138" t="s">
        <v>1802</v>
      </c>
    </row>
    <row r="377" spans="2:65" s="1" customFormat="1" ht="11.25">
      <c r="B377" s="33"/>
      <c r="D377" s="140" t="s">
        <v>175</v>
      </c>
      <c r="F377" s="141" t="s">
        <v>1803</v>
      </c>
      <c r="I377" s="142"/>
      <c r="L377" s="33"/>
      <c r="M377" s="143"/>
      <c r="U377" s="54"/>
      <c r="AT377" s="18" t="s">
        <v>175</v>
      </c>
      <c r="AU377" s="18" t="s">
        <v>173</v>
      </c>
    </row>
    <row r="378" spans="2:65" s="12" customFormat="1" ht="11.25">
      <c r="B378" s="144"/>
      <c r="D378" s="145" t="s">
        <v>177</v>
      </c>
      <c r="E378" s="146" t="s">
        <v>19</v>
      </c>
      <c r="F378" s="147" t="s">
        <v>1804</v>
      </c>
      <c r="H378" s="148">
        <v>11.32</v>
      </c>
      <c r="I378" s="149"/>
      <c r="L378" s="144"/>
      <c r="M378" s="150"/>
      <c r="U378" s="151"/>
      <c r="AT378" s="146" t="s">
        <v>177</v>
      </c>
      <c r="AU378" s="146" t="s">
        <v>173</v>
      </c>
      <c r="AV378" s="12" t="s">
        <v>82</v>
      </c>
      <c r="AW378" s="12" t="s">
        <v>33</v>
      </c>
      <c r="AX378" s="12" t="s">
        <v>80</v>
      </c>
      <c r="AY378" s="146" t="s">
        <v>164</v>
      </c>
    </row>
    <row r="379" spans="2:65" s="1" customFormat="1" ht="21.75" customHeight="1">
      <c r="B379" s="33"/>
      <c r="C379" s="127" t="s">
        <v>643</v>
      </c>
      <c r="D379" s="127" t="s">
        <v>167</v>
      </c>
      <c r="E379" s="128" t="s">
        <v>1805</v>
      </c>
      <c r="F379" s="129" t="s">
        <v>1806</v>
      </c>
      <c r="G379" s="130" t="s">
        <v>314</v>
      </c>
      <c r="H379" s="131">
        <v>2</v>
      </c>
      <c r="I379" s="132"/>
      <c r="J379" s="133">
        <f>ROUND(I379*H379,1)</f>
        <v>0</v>
      </c>
      <c r="K379" s="129" t="s">
        <v>171</v>
      </c>
      <c r="L379" s="33"/>
      <c r="M379" s="134" t="s">
        <v>19</v>
      </c>
      <c r="N379" s="135" t="s">
        <v>43</v>
      </c>
      <c r="P379" s="136">
        <f>O379*H379</f>
        <v>0</v>
      </c>
      <c r="Q379" s="136">
        <v>0</v>
      </c>
      <c r="R379" s="136">
        <f>Q379*H379</f>
        <v>0</v>
      </c>
      <c r="S379" s="136">
        <v>2.1999999999999999E-2</v>
      </c>
      <c r="T379" s="136">
        <f>S379*H379</f>
        <v>4.3999999999999997E-2</v>
      </c>
      <c r="U379" s="137" t="s">
        <v>19</v>
      </c>
      <c r="AR379" s="138" t="s">
        <v>172</v>
      </c>
      <c r="AT379" s="138" t="s">
        <v>167</v>
      </c>
      <c r="AU379" s="138" t="s">
        <v>173</v>
      </c>
      <c r="AY379" s="18" t="s">
        <v>164</v>
      </c>
      <c r="BE379" s="139">
        <f>IF(N379="základní",J379,0)</f>
        <v>0</v>
      </c>
      <c r="BF379" s="139">
        <f>IF(N379="snížená",J379,0)</f>
        <v>0</v>
      </c>
      <c r="BG379" s="139">
        <f>IF(N379="zákl. přenesená",J379,0)</f>
        <v>0</v>
      </c>
      <c r="BH379" s="139">
        <f>IF(N379="sníž. přenesená",J379,0)</f>
        <v>0</v>
      </c>
      <c r="BI379" s="139">
        <f>IF(N379="nulová",J379,0)</f>
        <v>0</v>
      </c>
      <c r="BJ379" s="18" t="s">
        <v>80</v>
      </c>
      <c r="BK379" s="139">
        <f>ROUND(I379*H379,1)</f>
        <v>0</v>
      </c>
      <c r="BL379" s="18" t="s">
        <v>172</v>
      </c>
      <c r="BM379" s="138" t="s">
        <v>1807</v>
      </c>
    </row>
    <row r="380" spans="2:65" s="1" customFormat="1" ht="11.25">
      <c r="B380" s="33"/>
      <c r="D380" s="140" t="s">
        <v>175</v>
      </c>
      <c r="F380" s="141" t="s">
        <v>1808</v>
      </c>
      <c r="I380" s="142"/>
      <c r="L380" s="33"/>
      <c r="M380" s="143"/>
      <c r="U380" s="54"/>
      <c r="AT380" s="18" t="s">
        <v>175</v>
      </c>
      <c r="AU380" s="18" t="s">
        <v>173</v>
      </c>
    </row>
    <row r="381" spans="2:65" s="12" customFormat="1" ht="11.25">
      <c r="B381" s="144"/>
      <c r="D381" s="145" t="s">
        <v>177</v>
      </c>
      <c r="E381" s="146" t="s">
        <v>19</v>
      </c>
      <c r="F381" s="147" t="s">
        <v>1809</v>
      </c>
      <c r="H381" s="148">
        <v>2</v>
      </c>
      <c r="I381" s="149"/>
      <c r="L381" s="144"/>
      <c r="M381" s="150"/>
      <c r="U381" s="151"/>
      <c r="AT381" s="146" t="s">
        <v>177</v>
      </c>
      <c r="AU381" s="146" t="s">
        <v>173</v>
      </c>
      <c r="AV381" s="12" t="s">
        <v>82</v>
      </c>
      <c r="AW381" s="12" t="s">
        <v>33</v>
      </c>
      <c r="AX381" s="12" t="s">
        <v>80</v>
      </c>
      <c r="AY381" s="146" t="s">
        <v>164</v>
      </c>
    </row>
    <row r="382" spans="2:65" s="1" customFormat="1" ht="21.75" customHeight="1">
      <c r="B382" s="33"/>
      <c r="C382" s="127" t="s">
        <v>648</v>
      </c>
      <c r="D382" s="127" t="s">
        <v>167</v>
      </c>
      <c r="E382" s="128" t="s">
        <v>1810</v>
      </c>
      <c r="F382" s="129" t="s">
        <v>1811</v>
      </c>
      <c r="G382" s="130" t="s">
        <v>314</v>
      </c>
      <c r="H382" s="131">
        <v>3.66</v>
      </c>
      <c r="I382" s="132"/>
      <c r="J382" s="133">
        <f>ROUND(I382*H382,1)</f>
        <v>0</v>
      </c>
      <c r="K382" s="129" t="s">
        <v>171</v>
      </c>
      <c r="L382" s="33"/>
      <c r="M382" s="134" t="s">
        <v>19</v>
      </c>
      <c r="N382" s="135" t="s">
        <v>43</v>
      </c>
      <c r="P382" s="136">
        <f>O382*H382</f>
        <v>0</v>
      </c>
      <c r="Q382" s="136">
        <v>0</v>
      </c>
      <c r="R382" s="136">
        <f>Q382*H382</f>
        <v>0</v>
      </c>
      <c r="S382" s="136">
        <v>1.6E-2</v>
      </c>
      <c r="T382" s="136">
        <f>S382*H382</f>
        <v>5.8560000000000001E-2</v>
      </c>
      <c r="U382" s="137" t="s">
        <v>19</v>
      </c>
      <c r="AR382" s="138" t="s">
        <v>172</v>
      </c>
      <c r="AT382" s="138" t="s">
        <v>167</v>
      </c>
      <c r="AU382" s="138" t="s">
        <v>173</v>
      </c>
      <c r="AY382" s="18" t="s">
        <v>164</v>
      </c>
      <c r="BE382" s="139">
        <f>IF(N382="základní",J382,0)</f>
        <v>0</v>
      </c>
      <c r="BF382" s="139">
        <f>IF(N382="snížená",J382,0)</f>
        <v>0</v>
      </c>
      <c r="BG382" s="139">
        <f>IF(N382="zákl. přenesená",J382,0)</f>
        <v>0</v>
      </c>
      <c r="BH382" s="139">
        <f>IF(N382="sníž. přenesená",J382,0)</f>
        <v>0</v>
      </c>
      <c r="BI382" s="139">
        <f>IF(N382="nulová",J382,0)</f>
        <v>0</v>
      </c>
      <c r="BJ382" s="18" t="s">
        <v>80</v>
      </c>
      <c r="BK382" s="139">
        <f>ROUND(I382*H382,1)</f>
        <v>0</v>
      </c>
      <c r="BL382" s="18" t="s">
        <v>172</v>
      </c>
      <c r="BM382" s="138" t="s">
        <v>1812</v>
      </c>
    </row>
    <row r="383" spans="2:65" s="1" customFormat="1" ht="11.25">
      <c r="B383" s="33"/>
      <c r="D383" s="140" t="s">
        <v>175</v>
      </c>
      <c r="F383" s="141" t="s">
        <v>1813</v>
      </c>
      <c r="I383" s="142"/>
      <c r="L383" s="33"/>
      <c r="M383" s="143"/>
      <c r="U383" s="54"/>
      <c r="AT383" s="18" t="s">
        <v>175</v>
      </c>
      <c r="AU383" s="18" t="s">
        <v>173</v>
      </c>
    </row>
    <row r="384" spans="2:65" s="12" customFormat="1" ht="11.25">
      <c r="B384" s="144"/>
      <c r="D384" s="145" t="s">
        <v>177</v>
      </c>
      <c r="E384" s="146" t="s">
        <v>19</v>
      </c>
      <c r="F384" s="147" t="s">
        <v>1814</v>
      </c>
      <c r="H384" s="148">
        <v>3.66</v>
      </c>
      <c r="I384" s="149"/>
      <c r="L384" s="144"/>
      <c r="M384" s="150"/>
      <c r="U384" s="151"/>
      <c r="AT384" s="146" t="s">
        <v>177</v>
      </c>
      <c r="AU384" s="146" t="s">
        <v>173</v>
      </c>
      <c r="AV384" s="12" t="s">
        <v>82</v>
      </c>
      <c r="AW384" s="12" t="s">
        <v>33</v>
      </c>
      <c r="AX384" s="12" t="s">
        <v>80</v>
      </c>
      <c r="AY384" s="146" t="s">
        <v>164</v>
      </c>
    </row>
    <row r="385" spans="2:65" s="1" customFormat="1" ht="16.5" customHeight="1">
      <c r="B385" s="33"/>
      <c r="C385" s="127" t="s">
        <v>653</v>
      </c>
      <c r="D385" s="127" t="s">
        <v>167</v>
      </c>
      <c r="E385" s="128" t="s">
        <v>1815</v>
      </c>
      <c r="F385" s="129" t="s">
        <v>1816</v>
      </c>
      <c r="G385" s="130" t="s">
        <v>170</v>
      </c>
      <c r="H385" s="131">
        <v>8.0779999999999994</v>
      </c>
      <c r="I385" s="132"/>
      <c r="J385" s="133">
        <f>ROUND(I385*H385,1)</f>
        <v>0</v>
      </c>
      <c r="K385" s="129" t="s">
        <v>171</v>
      </c>
      <c r="L385" s="33"/>
      <c r="M385" s="134" t="s">
        <v>19</v>
      </c>
      <c r="N385" s="135" t="s">
        <v>43</v>
      </c>
      <c r="P385" s="136">
        <f>O385*H385</f>
        <v>0</v>
      </c>
      <c r="Q385" s="136">
        <v>0</v>
      </c>
      <c r="R385" s="136">
        <f>Q385*H385</f>
        <v>0</v>
      </c>
      <c r="S385" s="136">
        <v>3.5299999999999998E-2</v>
      </c>
      <c r="T385" s="136">
        <f>S385*H385</f>
        <v>0.28515339999999995</v>
      </c>
      <c r="U385" s="137" t="s">
        <v>19</v>
      </c>
      <c r="AR385" s="138" t="s">
        <v>172</v>
      </c>
      <c r="AT385" s="138" t="s">
        <v>167</v>
      </c>
      <c r="AU385" s="138" t="s">
        <v>173</v>
      </c>
      <c r="AY385" s="18" t="s">
        <v>164</v>
      </c>
      <c r="BE385" s="139">
        <f>IF(N385="základní",J385,0)</f>
        <v>0</v>
      </c>
      <c r="BF385" s="139">
        <f>IF(N385="snížená",J385,0)</f>
        <v>0</v>
      </c>
      <c r="BG385" s="139">
        <f>IF(N385="zákl. přenesená",J385,0)</f>
        <v>0</v>
      </c>
      <c r="BH385" s="139">
        <f>IF(N385="sníž. přenesená",J385,0)</f>
        <v>0</v>
      </c>
      <c r="BI385" s="139">
        <f>IF(N385="nulová",J385,0)</f>
        <v>0</v>
      </c>
      <c r="BJ385" s="18" t="s">
        <v>80</v>
      </c>
      <c r="BK385" s="139">
        <f>ROUND(I385*H385,1)</f>
        <v>0</v>
      </c>
      <c r="BL385" s="18" t="s">
        <v>172</v>
      </c>
      <c r="BM385" s="138" t="s">
        <v>1817</v>
      </c>
    </row>
    <row r="386" spans="2:65" s="1" customFormat="1" ht="11.25">
      <c r="B386" s="33"/>
      <c r="D386" s="140" t="s">
        <v>175</v>
      </c>
      <c r="F386" s="141" t="s">
        <v>1818</v>
      </c>
      <c r="I386" s="142"/>
      <c r="L386" s="33"/>
      <c r="M386" s="143"/>
      <c r="U386" s="54"/>
      <c r="AT386" s="18" t="s">
        <v>175</v>
      </c>
      <c r="AU386" s="18" t="s">
        <v>173</v>
      </c>
    </row>
    <row r="387" spans="2:65" s="12" customFormat="1" ht="11.25">
      <c r="B387" s="144"/>
      <c r="D387" s="145" t="s">
        <v>177</v>
      </c>
      <c r="E387" s="146" t="s">
        <v>19</v>
      </c>
      <c r="F387" s="147" t="s">
        <v>1819</v>
      </c>
      <c r="H387" s="148">
        <v>8.0779999999999994</v>
      </c>
      <c r="I387" s="149"/>
      <c r="L387" s="144"/>
      <c r="M387" s="150"/>
      <c r="U387" s="151"/>
      <c r="AT387" s="146" t="s">
        <v>177</v>
      </c>
      <c r="AU387" s="146" t="s">
        <v>173</v>
      </c>
      <c r="AV387" s="12" t="s">
        <v>82</v>
      </c>
      <c r="AW387" s="12" t="s">
        <v>33</v>
      </c>
      <c r="AX387" s="12" t="s">
        <v>80</v>
      </c>
      <c r="AY387" s="146" t="s">
        <v>164</v>
      </c>
    </row>
    <row r="388" spans="2:65" s="1" customFormat="1" ht="16.5" customHeight="1">
      <c r="B388" s="33"/>
      <c r="C388" s="127" t="s">
        <v>658</v>
      </c>
      <c r="D388" s="127" t="s">
        <v>167</v>
      </c>
      <c r="E388" s="128" t="s">
        <v>1820</v>
      </c>
      <c r="F388" s="129" t="s">
        <v>1821</v>
      </c>
      <c r="G388" s="130" t="s">
        <v>314</v>
      </c>
      <c r="H388" s="131">
        <v>8.7100000000000009</v>
      </c>
      <c r="I388" s="132"/>
      <c r="J388" s="133">
        <f>ROUND(I388*H388,1)</f>
        <v>0</v>
      </c>
      <c r="K388" s="129" t="s">
        <v>171</v>
      </c>
      <c r="L388" s="33"/>
      <c r="M388" s="134" t="s">
        <v>19</v>
      </c>
      <c r="N388" s="135" t="s">
        <v>43</v>
      </c>
      <c r="P388" s="136">
        <f>O388*H388</f>
        <v>0</v>
      </c>
      <c r="Q388" s="136">
        <v>0</v>
      </c>
      <c r="R388" s="136">
        <f>Q388*H388</f>
        <v>0</v>
      </c>
      <c r="S388" s="136">
        <v>3.2499999999999999E-3</v>
      </c>
      <c r="T388" s="136">
        <f>S388*H388</f>
        <v>2.8307500000000003E-2</v>
      </c>
      <c r="U388" s="137" t="s">
        <v>19</v>
      </c>
      <c r="AR388" s="138" t="s">
        <v>172</v>
      </c>
      <c r="AT388" s="138" t="s">
        <v>167</v>
      </c>
      <c r="AU388" s="138" t="s">
        <v>173</v>
      </c>
      <c r="AY388" s="18" t="s">
        <v>164</v>
      </c>
      <c r="BE388" s="139">
        <f>IF(N388="základní",J388,0)</f>
        <v>0</v>
      </c>
      <c r="BF388" s="139">
        <f>IF(N388="snížená",J388,0)</f>
        <v>0</v>
      </c>
      <c r="BG388" s="139">
        <f>IF(N388="zákl. přenesená",J388,0)</f>
        <v>0</v>
      </c>
      <c r="BH388" s="139">
        <f>IF(N388="sníž. přenesená",J388,0)</f>
        <v>0</v>
      </c>
      <c r="BI388" s="139">
        <f>IF(N388="nulová",J388,0)</f>
        <v>0</v>
      </c>
      <c r="BJ388" s="18" t="s">
        <v>80</v>
      </c>
      <c r="BK388" s="139">
        <f>ROUND(I388*H388,1)</f>
        <v>0</v>
      </c>
      <c r="BL388" s="18" t="s">
        <v>172</v>
      </c>
      <c r="BM388" s="138" t="s">
        <v>1822</v>
      </c>
    </row>
    <row r="389" spans="2:65" s="1" customFormat="1" ht="11.25">
      <c r="B389" s="33"/>
      <c r="D389" s="140" t="s">
        <v>175</v>
      </c>
      <c r="F389" s="141" t="s">
        <v>1823</v>
      </c>
      <c r="I389" s="142"/>
      <c r="L389" s="33"/>
      <c r="M389" s="143"/>
      <c r="U389" s="54"/>
      <c r="AT389" s="18" t="s">
        <v>175</v>
      </c>
      <c r="AU389" s="18" t="s">
        <v>173</v>
      </c>
    </row>
    <row r="390" spans="2:65" s="12" customFormat="1" ht="11.25">
      <c r="B390" s="144"/>
      <c r="D390" s="145" t="s">
        <v>177</v>
      </c>
      <c r="E390" s="146" t="s">
        <v>19</v>
      </c>
      <c r="F390" s="147" t="s">
        <v>1824</v>
      </c>
      <c r="H390" s="148">
        <v>5.56</v>
      </c>
      <c r="I390" s="149"/>
      <c r="L390" s="144"/>
      <c r="M390" s="150"/>
      <c r="U390" s="151"/>
      <c r="AT390" s="146" t="s">
        <v>177</v>
      </c>
      <c r="AU390" s="146" t="s">
        <v>173</v>
      </c>
      <c r="AV390" s="12" t="s">
        <v>82</v>
      </c>
      <c r="AW390" s="12" t="s">
        <v>33</v>
      </c>
      <c r="AX390" s="12" t="s">
        <v>72</v>
      </c>
      <c r="AY390" s="146" t="s">
        <v>164</v>
      </c>
    </row>
    <row r="391" spans="2:65" s="12" customFormat="1" ht="11.25">
      <c r="B391" s="144"/>
      <c r="D391" s="145" t="s">
        <v>177</v>
      </c>
      <c r="E391" s="146" t="s">
        <v>19</v>
      </c>
      <c r="F391" s="147" t="s">
        <v>1825</v>
      </c>
      <c r="H391" s="148">
        <v>1.55</v>
      </c>
      <c r="I391" s="149"/>
      <c r="L391" s="144"/>
      <c r="M391" s="150"/>
      <c r="U391" s="151"/>
      <c r="AT391" s="146" t="s">
        <v>177</v>
      </c>
      <c r="AU391" s="146" t="s">
        <v>173</v>
      </c>
      <c r="AV391" s="12" t="s">
        <v>82</v>
      </c>
      <c r="AW391" s="12" t="s">
        <v>33</v>
      </c>
      <c r="AX391" s="12" t="s">
        <v>72</v>
      </c>
      <c r="AY391" s="146" t="s">
        <v>164</v>
      </c>
    </row>
    <row r="392" spans="2:65" s="12" customFormat="1" ht="11.25">
      <c r="B392" s="144"/>
      <c r="D392" s="145" t="s">
        <v>177</v>
      </c>
      <c r="E392" s="146" t="s">
        <v>19</v>
      </c>
      <c r="F392" s="147" t="s">
        <v>1826</v>
      </c>
      <c r="H392" s="148">
        <v>1.6</v>
      </c>
      <c r="I392" s="149"/>
      <c r="L392" s="144"/>
      <c r="M392" s="150"/>
      <c r="U392" s="151"/>
      <c r="AT392" s="146" t="s">
        <v>177</v>
      </c>
      <c r="AU392" s="146" t="s">
        <v>173</v>
      </c>
      <c r="AV392" s="12" t="s">
        <v>82</v>
      </c>
      <c r="AW392" s="12" t="s">
        <v>33</v>
      </c>
      <c r="AX392" s="12" t="s">
        <v>72</v>
      </c>
      <c r="AY392" s="146" t="s">
        <v>164</v>
      </c>
    </row>
    <row r="393" spans="2:65" s="13" customFormat="1" ht="11.25">
      <c r="B393" s="162"/>
      <c r="D393" s="145" t="s">
        <v>177</v>
      </c>
      <c r="E393" s="163" t="s">
        <v>19</v>
      </c>
      <c r="F393" s="164" t="s">
        <v>241</v>
      </c>
      <c r="H393" s="165">
        <v>8.7100000000000009</v>
      </c>
      <c r="I393" s="166"/>
      <c r="L393" s="162"/>
      <c r="M393" s="167"/>
      <c r="U393" s="168"/>
      <c r="AT393" s="163" t="s">
        <v>177</v>
      </c>
      <c r="AU393" s="163" t="s">
        <v>173</v>
      </c>
      <c r="AV393" s="13" t="s">
        <v>172</v>
      </c>
      <c r="AW393" s="13" t="s">
        <v>33</v>
      </c>
      <c r="AX393" s="13" t="s">
        <v>80</v>
      </c>
      <c r="AY393" s="163" t="s">
        <v>164</v>
      </c>
    </row>
    <row r="394" spans="2:65" s="1" customFormat="1" ht="16.5" customHeight="1">
      <c r="B394" s="33"/>
      <c r="C394" s="127" t="s">
        <v>665</v>
      </c>
      <c r="D394" s="127" t="s">
        <v>167</v>
      </c>
      <c r="E394" s="128" t="s">
        <v>1827</v>
      </c>
      <c r="F394" s="129" t="s">
        <v>1828</v>
      </c>
      <c r="G394" s="130" t="s">
        <v>170</v>
      </c>
      <c r="H394" s="131">
        <v>1.125</v>
      </c>
      <c r="I394" s="132"/>
      <c r="J394" s="133">
        <f>ROUND(I394*H394,1)</f>
        <v>0</v>
      </c>
      <c r="K394" s="129" t="s">
        <v>171</v>
      </c>
      <c r="L394" s="33"/>
      <c r="M394" s="134" t="s">
        <v>19</v>
      </c>
      <c r="N394" s="135" t="s">
        <v>43</v>
      </c>
      <c r="P394" s="136">
        <f>O394*H394</f>
        <v>0</v>
      </c>
      <c r="Q394" s="136">
        <v>0</v>
      </c>
      <c r="R394" s="136">
        <f>Q394*H394</f>
        <v>0</v>
      </c>
      <c r="S394" s="136">
        <v>2.4649999999999998E-2</v>
      </c>
      <c r="T394" s="136">
        <f>S394*H394</f>
        <v>2.7731249999999999E-2</v>
      </c>
      <c r="U394" s="137" t="s">
        <v>19</v>
      </c>
      <c r="AR394" s="138" t="s">
        <v>172</v>
      </c>
      <c r="AT394" s="138" t="s">
        <v>167</v>
      </c>
      <c r="AU394" s="138" t="s">
        <v>173</v>
      </c>
      <c r="AY394" s="18" t="s">
        <v>164</v>
      </c>
      <c r="BE394" s="139">
        <f>IF(N394="základní",J394,0)</f>
        <v>0</v>
      </c>
      <c r="BF394" s="139">
        <f>IF(N394="snížená",J394,0)</f>
        <v>0</v>
      </c>
      <c r="BG394" s="139">
        <f>IF(N394="zákl. přenesená",J394,0)</f>
        <v>0</v>
      </c>
      <c r="BH394" s="139">
        <f>IF(N394="sníž. přenesená",J394,0)</f>
        <v>0</v>
      </c>
      <c r="BI394" s="139">
        <f>IF(N394="nulová",J394,0)</f>
        <v>0</v>
      </c>
      <c r="BJ394" s="18" t="s">
        <v>80</v>
      </c>
      <c r="BK394" s="139">
        <f>ROUND(I394*H394,1)</f>
        <v>0</v>
      </c>
      <c r="BL394" s="18" t="s">
        <v>172</v>
      </c>
      <c r="BM394" s="138" t="s">
        <v>1829</v>
      </c>
    </row>
    <row r="395" spans="2:65" s="1" customFormat="1" ht="11.25">
      <c r="B395" s="33"/>
      <c r="D395" s="140" t="s">
        <v>175</v>
      </c>
      <c r="F395" s="141" t="s">
        <v>1830</v>
      </c>
      <c r="I395" s="142"/>
      <c r="L395" s="33"/>
      <c r="M395" s="143"/>
      <c r="U395" s="54"/>
      <c r="AT395" s="18" t="s">
        <v>175</v>
      </c>
      <c r="AU395" s="18" t="s">
        <v>173</v>
      </c>
    </row>
    <row r="396" spans="2:65" s="12" customFormat="1" ht="11.25">
      <c r="B396" s="144"/>
      <c r="D396" s="145" t="s">
        <v>177</v>
      </c>
      <c r="E396" s="146" t="s">
        <v>19</v>
      </c>
      <c r="F396" s="147" t="s">
        <v>1831</v>
      </c>
      <c r="H396" s="148">
        <v>2.3250000000000002</v>
      </c>
      <c r="I396" s="149"/>
      <c r="L396" s="144"/>
      <c r="M396" s="150"/>
      <c r="U396" s="151"/>
      <c r="AT396" s="146" t="s">
        <v>177</v>
      </c>
      <c r="AU396" s="146" t="s">
        <v>173</v>
      </c>
      <c r="AV396" s="12" t="s">
        <v>82</v>
      </c>
      <c r="AW396" s="12" t="s">
        <v>33</v>
      </c>
      <c r="AX396" s="12" t="s">
        <v>72</v>
      </c>
      <c r="AY396" s="146" t="s">
        <v>164</v>
      </c>
    </row>
    <row r="397" spans="2:65" s="12" customFormat="1" ht="11.25">
      <c r="B397" s="144"/>
      <c r="D397" s="145" t="s">
        <v>177</v>
      </c>
      <c r="E397" s="146" t="s">
        <v>19</v>
      </c>
      <c r="F397" s="147" t="s">
        <v>1832</v>
      </c>
      <c r="H397" s="148">
        <v>-1.2</v>
      </c>
      <c r="I397" s="149"/>
      <c r="L397" s="144"/>
      <c r="M397" s="150"/>
      <c r="U397" s="151"/>
      <c r="AT397" s="146" t="s">
        <v>177</v>
      </c>
      <c r="AU397" s="146" t="s">
        <v>173</v>
      </c>
      <c r="AV397" s="12" t="s">
        <v>82</v>
      </c>
      <c r="AW397" s="12" t="s">
        <v>33</v>
      </c>
      <c r="AX397" s="12" t="s">
        <v>72</v>
      </c>
      <c r="AY397" s="146" t="s">
        <v>164</v>
      </c>
    </row>
    <row r="398" spans="2:65" s="13" customFormat="1" ht="11.25">
      <c r="B398" s="162"/>
      <c r="D398" s="145" t="s">
        <v>177</v>
      </c>
      <c r="E398" s="163" t="s">
        <v>19</v>
      </c>
      <c r="F398" s="164" t="s">
        <v>241</v>
      </c>
      <c r="H398" s="165">
        <v>1.125</v>
      </c>
      <c r="I398" s="166"/>
      <c r="L398" s="162"/>
      <c r="M398" s="167"/>
      <c r="U398" s="168"/>
      <c r="AT398" s="163" t="s">
        <v>177</v>
      </c>
      <c r="AU398" s="163" t="s">
        <v>173</v>
      </c>
      <c r="AV398" s="13" t="s">
        <v>172</v>
      </c>
      <c r="AW398" s="13" t="s">
        <v>33</v>
      </c>
      <c r="AX398" s="13" t="s">
        <v>80</v>
      </c>
      <c r="AY398" s="163" t="s">
        <v>164</v>
      </c>
    </row>
    <row r="399" spans="2:65" s="1" customFormat="1" ht="16.5" customHeight="1">
      <c r="B399" s="33"/>
      <c r="C399" s="127" t="s">
        <v>670</v>
      </c>
      <c r="D399" s="127" t="s">
        <v>167</v>
      </c>
      <c r="E399" s="128" t="s">
        <v>1833</v>
      </c>
      <c r="F399" s="129" t="s">
        <v>1834</v>
      </c>
      <c r="G399" s="130" t="s">
        <v>170</v>
      </c>
      <c r="H399" s="131">
        <v>1.125</v>
      </c>
      <c r="I399" s="132"/>
      <c r="J399" s="133">
        <f>ROUND(I399*H399,1)</f>
        <v>0</v>
      </c>
      <c r="K399" s="129" t="s">
        <v>171</v>
      </c>
      <c r="L399" s="33"/>
      <c r="M399" s="134" t="s">
        <v>19</v>
      </c>
      <c r="N399" s="135" t="s">
        <v>43</v>
      </c>
      <c r="P399" s="136">
        <f>O399*H399</f>
        <v>0</v>
      </c>
      <c r="Q399" s="136">
        <v>0</v>
      </c>
      <c r="R399" s="136">
        <f>Q399*H399</f>
        <v>0</v>
      </c>
      <c r="S399" s="136">
        <v>8.0000000000000002E-3</v>
      </c>
      <c r="T399" s="136">
        <f>S399*H399</f>
        <v>9.0000000000000011E-3</v>
      </c>
      <c r="U399" s="137" t="s">
        <v>19</v>
      </c>
      <c r="AR399" s="138" t="s">
        <v>172</v>
      </c>
      <c r="AT399" s="138" t="s">
        <v>167</v>
      </c>
      <c r="AU399" s="138" t="s">
        <v>173</v>
      </c>
      <c r="AY399" s="18" t="s">
        <v>164</v>
      </c>
      <c r="BE399" s="139">
        <f>IF(N399="základní",J399,0)</f>
        <v>0</v>
      </c>
      <c r="BF399" s="139">
        <f>IF(N399="snížená",J399,0)</f>
        <v>0</v>
      </c>
      <c r="BG399" s="139">
        <f>IF(N399="zákl. přenesená",J399,0)</f>
        <v>0</v>
      </c>
      <c r="BH399" s="139">
        <f>IF(N399="sníž. přenesená",J399,0)</f>
        <v>0</v>
      </c>
      <c r="BI399" s="139">
        <f>IF(N399="nulová",J399,0)</f>
        <v>0</v>
      </c>
      <c r="BJ399" s="18" t="s">
        <v>80</v>
      </c>
      <c r="BK399" s="139">
        <f>ROUND(I399*H399,1)</f>
        <v>0</v>
      </c>
      <c r="BL399" s="18" t="s">
        <v>172</v>
      </c>
      <c r="BM399" s="138" t="s">
        <v>1835</v>
      </c>
    </row>
    <row r="400" spans="2:65" s="1" customFormat="1" ht="11.25">
      <c r="B400" s="33"/>
      <c r="D400" s="140" t="s">
        <v>175</v>
      </c>
      <c r="F400" s="141" t="s">
        <v>1836</v>
      </c>
      <c r="I400" s="142"/>
      <c r="L400" s="33"/>
      <c r="M400" s="143"/>
      <c r="U400" s="54"/>
      <c r="AT400" s="18" t="s">
        <v>175</v>
      </c>
      <c r="AU400" s="18" t="s">
        <v>173</v>
      </c>
    </row>
    <row r="401" spans="2:65" s="1" customFormat="1" ht="16.5" customHeight="1">
      <c r="B401" s="33"/>
      <c r="C401" s="127" t="s">
        <v>675</v>
      </c>
      <c r="D401" s="127" t="s">
        <v>167</v>
      </c>
      <c r="E401" s="128" t="s">
        <v>1837</v>
      </c>
      <c r="F401" s="129" t="s">
        <v>1838</v>
      </c>
      <c r="G401" s="130" t="s">
        <v>170</v>
      </c>
      <c r="H401" s="131">
        <v>2.7410000000000001</v>
      </c>
      <c r="I401" s="132"/>
      <c r="J401" s="133">
        <f>ROUND(I401*H401,1)</f>
        <v>0</v>
      </c>
      <c r="K401" s="129" t="s">
        <v>171</v>
      </c>
      <c r="L401" s="33"/>
      <c r="M401" s="134" t="s">
        <v>19</v>
      </c>
      <c r="N401" s="135" t="s">
        <v>43</v>
      </c>
      <c r="P401" s="136">
        <f>O401*H401</f>
        <v>0</v>
      </c>
      <c r="Q401" s="136">
        <v>0</v>
      </c>
      <c r="R401" s="136">
        <f>Q401*H401</f>
        <v>0</v>
      </c>
      <c r="S401" s="136">
        <v>0.02</v>
      </c>
      <c r="T401" s="136">
        <f>S401*H401</f>
        <v>5.4820000000000001E-2</v>
      </c>
      <c r="U401" s="137" t="s">
        <v>19</v>
      </c>
      <c r="AR401" s="138" t="s">
        <v>172</v>
      </c>
      <c r="AT401" s="138" t="s">
        <v>167</v>
      </c>
      <c r="AU401" s="138" t="s">
        <v>173</v>
      </c>
      <c r="AY401" s="18" t="s">
        <v>164</v>
      </c>
      <c r="BE401" s="139">
        <f>IF(N401="základní",J401,0)</f>
        <v>0</v>
      </c>
      <c r="BF401" s="139">
        <f>IF(N401="snížená",J401,0)</f>
        <v>0</v>
      </c>
      <c r="BG401" s="139">
        <f>IF(N401="zákl. přenesená",J401,0)</f>
        <v>0</v>
      </c>
      <c r="BH401" s="139">
        <f>IF(N401="sníž. přenesená",J401,0)</f>
        <v>0</v>
      </c>
      <c r="BI401" s="139">
        <f>IF(N401="nulová",J401,0)</f>
        <v>0</v>
      </c>
      <c r="BJ401" s="18" t="s">
        <v>80</v>
      </c>
      <c r="BK401" s="139">
        <f>ROUND(I401*H401,1)</f>
        <v>0</v>
      </c>
      <c r="BL401" s="18" t="s">
        <v>172</v>
      </c>
      <c r="BM401" s="138" t="s">
        <v>1839</v>
      </c>
    </row>
    <row r="402" spans="2:65" s="1" customFormat="1" ht="11.25">
      <c r="B402" s="33"/>
      <c r="D402" s="140" t="s">
        <v>175</v>
      </c>
      <c r="F402" s="141" t="s">
        <v>1840</v>
      </c>
      <c r="I402" s="142"/>
      <c r="L402" s="33"/>
      <c r="M402" s="143"/>
      <c r="U402" s="54"/>
      <c r="AT402" s="18" t="s">
        <v>175</v>
      </c>
      <c r="AU402" s="18" t="s">
        <v>173</v>
      </c>
    </row>
    <row r="403" spans="2:65" s="12" customFormat="1" ht="11.25">
      <c r="B403" s="144"/>
      <c r="D403" s="145" t="s">
        <v>177</v>
      </c>
      <c r="E403" s="146" t="s">
        <v>19</v>
      </c>
      <c r="F403" s="147" t="s">
        <v>1841</v>
      </c>
      <c r="H403" s="148">
        <v>2.7410000000000001</v>
      </c>
      <c r="I403" s="149"/>
      <c r="L403" s="144"/>
      <c r="M403" s="150"/>
      <c r="U403" s="151"/>
      <c r="AT403" s="146" t="s">
        <v>177</v>
      </c>
      <c r="AU403" s="146" t="s">
        <v>173</v>
      </c>
      <c r="AV403" s="12" t="s">
        <v>82</v>
      </c>
      <c r="AW403" s="12" t="s">
        <v>33</v>
      </c>
      <c r="AX403" s="12" t="s">
        <v>80</v>
      </c>
      <c r="AY403" s="146" t="s">
        <v>164</v>
      </c>
    </row>
    <row r="404" spans="2:65" s="1" customFormat="1" ht="37.9" customHeight="1">
      <c r="B404" s="33"/>
      <c r="C404" s="127" t="s">
        <v>681</v>
      </c>
      <c r="D404" s="127" t="s">
        <v>167</v>
      </c>
      <c r="E404" s="128" t="s">
        <v>1842</v>
      </c>
      <c r="F404" s="129" t="s">
        <v>1843</v>
      </c>
      <c r="G404" s="130" t="s">
        <v>170</v>
      </c>
      <c r="H404" s="131">
        <v>0.72</v>
      </c>
      <c r="I404" s="132"/>
      <c r="J404" s="133">
        <f>ROUND(I404*H404,1)</f>
        <v>0</v>
      </c>
      <c r="K404" s="129" t="s">
        <v>171</v>
      </c>
      <c r="L404" s="33"/>
      <c r="M404" s="134" t="s">
        <v>19</v>
      </c>
      <c r="N404" s="135" t="s">
        <v>43</v>
      </c>
      <c r="P404" s="136">
        <f>O404*H404</f>
        <v>0</v>
      </c>
      <c r="Q404" s="136">
        <v>0</v>
      </c>
      <c r="R404" s="136">
        <f>Q404*H404</f>
        <v>0</v>
      </c>
      <c r="S404" s="136">
        <v>0.26</v>
      </c>
      <c r="T404" s="136">
        <f>S404*H404</f>
        <v>0.18720000000000001</v>
      </c>
      <c r="U404" s="137" t="s">
        <v>19</v>
      </c>
      <c r="AR404" s="138" t="s">
        <v>172</v>
      </c>
      <c r="AT404" s="138" t="s">
        <v>167</v>
      </c>
      <c r="AU404" s="138" t="s">
        <v>173</v>
      </c>
      <c r="AY404" s="18" t="s">
        <v>164</v>
      </c>
      <c r="BE404" s="139">
        <f>IF(N404="základní",J404,0)</f>
        <v>0</v>
      </c>
      <c r="BF404" s="139">
        <f>IF(N404="snížená",J404,0)</f>
        <v>0</v>
      </c>
      <c r="BG404" s="139">
        <f>IF(N404="zákl. přenesená",J404,0)</f>
        <v>0</v>
      </c>
      <c r="BH404" s="139">
        <f>IF(N404="sníž. přenesená",J404,0)</f>
        <v>0</v>
      </c>
      <c r="BI404" s="139">
        <f>IF(N404="nulová",J404,0)</f>
        <v>0</v>
      </c>
      <c r="BJ404" s="18" t="s">
        <v>80</v>
      </c>
      <c r="BK404" s="139">
        <f>ROUND(I404*H404,1)</f>
        <v>0</v>
      </c>
      <c r="BL404" s="18" t="s">
        <v>172</v>
      </c>
      <c r="BM404" s="138" t="s">
        <v>1844</v>
      </c>
    </row>
    <row r="405" spans="2:65" s="1" customFormat="1" ht="11.25">
      <c r="B405" s="33"/>
      <c r="D405" s="140" t="s">
        <v>175</v>
      </c>
      <c r="F405" s="141" t="s">
        <v>1845</v>
      </c>
      <c r="I405" s="142"/>
      <c r="L405" s="33"/>
      <c r="M405" s="143"/>
      <c r="U405" s="54"/>
      <c r="AT405" s="18" t="s">
        <v>175</v>
      </c>
      <c r="AU405" s="18" t="s">
        <v>173</v>
      </c>
    </row>
    <row r="406" spans="2:65" s="12" customFormat="1" ht="11.25">
      <c r="B406" s="144"/>
      <c r="D406" s="145" t="s">
        <v>177</v>
      </c>
      <c r="E406" s="146" t="s">
        <v>19</v>
      </c>
      <c r="F406" s="147" t="s">
        <v>1846</v>
      </c>
      <c r="H406" s="148">
        <v>0.72</v>
      </c>
      <c r="I406" s="149"/>
      <c r="L406" s="144"/>
      <c r="M406" s="150"/>
      <c r="U406" s="151"/>
      <c r="AT406" s="146" t="s">
        <v>177</v>
      </c>
      <c r="AU406" s="146" t="s">
        <v>173</v>
      </c>
      <c r="AV406" s="12" t="s">
        <v>82</v>
      </c>
      <c r="AW406" s="12" t="s">
        <v>33</v>
      </c>
      <c r="AX406" s="12" t="s">
        <v>80</v>
      </c>
      <c r="AY406" s="146" t="s">
        <v>164</v>
      </c>
    </row>
    <row r="407" spans="2:65" s="1" customFormat="1" ht="24.2" customHeight="1">
      <c r="B407" s="33"/>
      <c r="C407" s="127" t="s">
        <v>686</v>
      </c>
      <c r="D407" s="127" t="s">
        <v>167</v>
      </c>
      <c r="E407" s="128" t="s">
        <v>1847</v>
      </c>
      <c r="F407" s="129" t="s">
        <v>1848</v>
      </c>
      <c r="G407" s="130" t="s">
        <v>170</v>
      </c>
      <c r="H407" s="131">
        <v>16.2</v>
      </c>
      <c r="I407" s="132"/>
      <c r="J407" s="133">
        <f>ROUND(I407*H407,1)</f>
        <v>0</v>
      </c>
      <c r="K407" s="129" t="s">
        <v>171</v>
      </c>
      <c r="L407" s="33"/>
      <c r="M407" s="134" t="s">
        <v>19</v>
      </c>
      <c r="N407" s="135" t="s">
        <v>43</v>
      </c>
      <c r="P407" s="136">
        <f>O407*H407</f>
        <v>0</v>
      </c>
      <c r="Q407" s="136">
        <v>0</v>
      </c>
      <c r="R407" s="136">
        <f>Q407*H407</f>
        <v>0</v>
      </c>
      <c r="S407" s="136">
        <v>1.7250000000000001E-2</v>
      </c>
      <c r="T407" s="136">
        <f>S407*H407</f>
        <v>0.27945000000000003</v>
      </c>
      <c r="U407" s="137" t="s">
        <v>19</v>
      </c>
      <c r="AR407" s="138" t="s">
        <v>172</v>
      </c>
      <c r="AT407" s="138" t="s">
        <v>167</v>
      </c>
      <c r="AU407" s="138" t="s">
        <v>173</v>
      </c>
      <c r="AY407" s="18" t="s">
        <v>164</v>
      </c>
      <c r="BE407" s="139">
        <f>IF(N407="základní",J407,0)</f>
        <v>0</v>
      </c>
      <c r="BF407" s="139">
        <f>IF(N407="snížená",J407,0)</f>
        <v>0</v>
      </c>
      <c r="BG407" s="139">
        <f>IF(N407="zákl. přenesená",J407,0)</f>
        <v>0</v>
      </c>
      <c r="BH407" s="139">
        <f>IF(N407="sníž. přenesená",J407,0)</f>
        <v>0</v>
      </c>
      <c r="BI407" s="139">
        <f>IF(N407="nulová",J407,0)</f>
        <v>0</v>
      </c>
      <c r="BJ407" s="18" t="s">
        <v>80</v>
      </c>
      <c r="BK407" s="139">
        <f>ROUND(I407*H407,1)</f>
        <v>0</v>
      </c>
      <c r="BL407" s="18" t="s">
        <v>172</v>
      </c>
      <c r="BM407" s="138" t="s">
        <v>1849</v>
      </c>
    </row>
    <row r="408" spans="2:65" s="1" customFormat="1" ht="11.25">
      <c r="B408" s="33"/>
      <c r="D408" s="140" t="s">
        <v>175</v>
      </c>
      <c r="F408" s="141" t="s">
        <v>1850</v>
      </c>
      <c r="I408" s="142"/>
      <c r="L408" s="33"/>
      <c r="M408" s="143"/>
      <c r="U408" s="54"/>
      <c r="AT408" s="18" t="s">
        <v>175</v>
      </c>
      <c r="AU408" s="18" t="s">
        <v>173</v>
      </c>
    </row>
    <row r="409" spans="2:65" s="12" customFormat="1" ht="11.25">
      <c r="B409" s="144"/>
      <c r="D409" s="145" t="s">
        <v>177</v>
      </c>
      <c r="E409" s="146" t="s">
        <v>19</v>
      </c>
      <c r="F409" s="147" t="s">
        <v>1851</v>
      </c>
      <c r="H409" s="148">
        <v>16.2</v>
      </c>
      <c r="I409" s="149"/>
      <c r="L409" s="144"/>
      <c r="M409" s="150"/>
      <c r="U409" s="151"/>
      <c r="AT409" s="146" t="s">
        <v>177</v>
      </c>
      <c r="AU409" s="146" t="s">
        <v>173</v>
      </c>
      <c r="AV409" s="12" t="s">
        <v>82</v>
      </c>
      <c r="AW409" s="12" t="s">
        <v>33</v>
      </c>
      <c r="AX409" s="12" t="s">
        <v>80</v>
      </c>
      <c r="AY409" s="146" t="s">
        <v>164</v>
      </c>
    </row>
    <row r="410" spans="2:65" s="1" customFormat="1" ht="24.2" customHeight="1">
      <c r="B410" s="33"/>
      <c r="C410" s="127" t="s">
        <v>693</v>
      </c>
      <c r="D410" s="127" t="s">
        <v>167</v>
      </c>
      <c r="E410" s="128" t="s">
        <v>1852</v>
      </c>
      <c r="F410" s="129" t="s">
        <v>1853</v>
      </c>
      <c r="G410" s="130" t="s">
        <v>170</v>
      </c>
      <c r="H410" s="131">
        <v>0.96599999999999997</v>
      </c>
      <c r="I410" s="132"/>
      <c r="J410" s="133">
        <f>ROUND(I410*H410,1)</f>
        <v>0</v>
      </c>
      <c r="K410" s="129" t="s">
        <v>171</v>
      </c>
      <c r="L410" s="33"/>
      <c r="M410" s="134" t="s">
        <v>19</v>
      </c>
      <c r="N410" s="135" t="s">
        <v>43</v>
      </c>
      <c r="P410" s="136">
        <f>O410*H410</f>
        <v>0</v>
      </c>
      <c r="Q410" s="136">
        <v>0</v>
      </c>
      <c r="R410" s="136">
        <f>Q410*H410</f>
        <v>0</v>
      </c>
      <c r="S410" s="136">
        <v>0.22</v>
      </c>
      <c r="T410" s="136">
        <f>S410*H410</f>
        <v>0.21251999999999999</v>
      </c>
      <c r="U410" s="137" t="s">
        <v>19</v>
      </c>
      <c r="AR410" s="138" t="s">
        <v>172</v>
      </c>
      <c r="AT410" s="138" t="s">
        <v>167</v>
      </c>
      <c r="AU410" s="138" t="s">
        <v>173</v>
      </c>
      <c r="AY410" s="18" t="s">
        <v>164</v>
      </c>
      <c r="BE410" s="139">
        <f>IF(N410="základní",J410,0)</f>
        <v>0</v>
      </c>
      <c r="BF410" s="139">
        <f>IF(N410="snížená",J410,0)</f>
        <v>0</v>
      </c>
      <c r="BG410" s="139">
        <f>IF(N410="zákl. přenesená",J410,0)</f>
        <v>0</v>
      </c>
      <c r="BH410" s="139">
        <f>IF(N410="sníž. přenesená",J410,0)</f>
        <v>0</v>
      </c>
      <c r="BI410" s="139">
        <f>IF(N410="nulová",J410,0)</f>
        <v>0</v>
      </c>
      <c r="BJ410" s="18" t="s">
        <v>80</v>
      </c>
      <c r="BK410" s="139">
        <f>ROUND(I410*H410,1)</f>
        <v>0</v>
      </c>
      <c r="BL410" s="18" t="s">
        <v>172</v>
      </c>
      <c r="BM410" s="138" t="s">
        <v>1854</v>
      </c>
    </row>
    <row r="411" spans="2:65" s="1" customFormat="1" ht="11.25">
      <c r="B411" s="33"/>
      <c r="D411" s="140" t="s">
        <v>175</v>
      </c>
      <c r="F411" s="141" t="s">
        <v>1855</v>
      </c>
      <c r="I411" s="142"/>
      <c r="L411" s="33"/>
      <c r="M411" s="143"/>
      <c r="U411" s="54"/>
      <c r="AT411" s="18" t="s">
        <v>175</v>
      </c>
      <c r="AU411" s="18" t="s">
        <v>173</v>
      </c>
    </row>
    <row r="412" spans="2:65" s="12" customFormat="1" ht="11.25">
      <c r="B412" s="144"/>
      <c r="D412" s="145" t="s">
        <v>177</v>
      </c>
      <c r="E412" s="146" t="s">
        <v>19</v>
      </c>
      <c r="F412" s="147" t="s">
        <v>1856</v>
      </c>
      <c r="H412" s="148">
        <v>0.96599999999999997</v>
      </c>
      <c r="I412" s="149"/>
      <c r="L412" s="144"/>
      <c r="M412" s="150"/>
      <c r="U412" s="151"/>
      <c r="AT412" s="146" t="s">
        <v>177</v>
      </c>
      <c r="AU412" s="146" t="s">
        <v>173</v>
      </c>
      <c r="AV412" s="12" t="s">
        <v>82</v>
      </c>
      <c r="AW412" s="12" t="s">
        <v>33</v>
      </c>
      <c r="AX412" s="12" t="s">
        <v>80</v>
      </c>
      <c r="AY412" s="146" t="s">
        <v>164</v>
      </c>
    </row>
    <row r="413" spans="2:65" s="1" customFormat="1" ht="33" customHeight="1">
      <c r="B413" s="33"/>
      <c r="C413" s="127" t="s">
        <v>699</v>
      </c>
      <c r="D413" s="127" t="s">
        <v>167</v>
      </c>
      <c r="E413" s="128" t="s">
        <v>1857</v>
      </c>
      <c r="F413" s="129" t="s">
        <v>1858</v>
      </c>
      <c r="G413" s="130" t="s">
        <v>170</v>
      </c>
      <c r="H413" s="131">
        <v>0.96599999999999997</v>
      </c>
      <c r="I413" s="132"/>
      <c r="J413" s="133">
        <f>ROUND(I413*H413,1)</f>
        <v>0</v>
      </c>
      <c r="K413" s="129" t="s">
        <v>171</v>
      </c>
      <c r="L413" s="33"/>
      <c r="M413" s="134" t="s">
        <v>19</v>
      </c>
      <c r="N413" s="135" t="s">
        <v>43</v>
      </c>
      <c r="P413" s="136">
        <f>O413*H413</f>
        <v>0</v>
      </c>
      <c r="Q413" s="136">
        <v>0</v>
      </c>
      <c r="R413" s="136">
        <f>Q413*H413</f>
        <v>0</v>
      </c>
      <c r="S413" s="136">
        <v>0.28999999999999998</v>
      </c>
      <c r="T413" s="136">
        <f>S413*H413</f>
        <v>0.28013999999999994</v>
      </c>
      <c r="U413" s="137" t="s">
        <v>19</v>
      </c>
      <c r="AR413" s="138" t="s">
        <v>172</v>
      </c>
      <c r="AT413" s="138" t="s">
        <v>167</v>
      </c>
      <c r="AU413" s="138" t="s">
        <v>173</v>
      </c>
      <c r="AY413" s="18" t="s">
        <v>164</v>
      </c>
      <c r="BE413" s="139">
        <f>IF(N413="základní",J413,0)</f>
        <v>0</v>
      </c>
      <c r="BF413" s="139">
        <f>IF(N413="snížená",J413,0)</f>
        <v>0</v>
      </c>
      <c r="BG413" s="139">
        <f>IF(N413="zákl. přenesená",J413,0)</f>
        <v>0</v>
      </c>
      <c r="BH413" s="139">
        <f>IF(N413="sníž. přenesená",J413,0)</f>
        <v>0</v>
      </c>
      <c r="BI413" s="139">
        <f>IF(N413="nulová",J413,0)</f>
        <v>0</v>
      </c>
      <c r="BJ413" s="18" t="s">
        <v>80</v>
      </c>
      <c r="BK413" s="139">
        <f>ROUND(I413*H413,1)</f>
        <v>0</v>
      </c>
      <c r="BL413" s="18" t="s">
        <v>172</v>
      </c>
      <c r="BM413" s="138" t="s">
        <v>1859</v>
      </c>
    </row>
    <row r="414" spans="2:65" s="1" customFormat="1" ht="11.25">
      <c r="B414" s="33"/>
      <c r="D414" s="140" t="s">
        <v>175</v>
      </c>
      <c r="F414" s="141" t="s">
        <v>1860</v>
      </c>
      <c r="I414" s="142"/>
      <c r="L414" s="33"/>
      <c r="M414" s="143"/>
      <c r="U414" s="54"/>
      <c r="AT414" s="18" t="s">
        <v>175</v>
      </c>
      <c r="AU414" s="18" t="s">
        <v>173</v>
      </c>
    </row>
    <row r="415" spans="2:65" s="12" customFormat="1" ht="11.25">
      <c r="B415" s="144"/>
      <c r="D415" s="145" t="s">
        <v>177</v>
      </c>
      <c r="E415" s="146" t="s">
        <v>19</v>
      </c>
      <c r="F415" s="147" t="s">
        <v>1856</v>
      </c>
      <c r="H415" s="148">
        <v>0.96599999999999997</v>
      </c>
      <c r="I415" s="149"/>
      <c r="L415" s="144"/>
      <c r="M415" s="150"/>
      <c r="U415" s="151"/>
      <c r="AT415" s="146" t="s">
        <v>177</v>
      </c>
      <c r="AU415" s="146" t="s">
        <v>173</v>
      </c>
      <c r="AV415" s="12" t="s">
        <v>82</v>
      </c>
      <c r="AW415" s="12" t="s">
        <v>33</v>
      </c>
      <c r="AX415" s="12" t="s">
        <v>80</v>
      </c>
      <c r="AY415" s="146" t="s">
        <v>164</v>
      </c>
    </row>
    <row r="416" spans="2:65" s="11" customFormat="1" ht="22.9" customHeight="1">
      <c r="B416" s="115"/>
      <c r="D416" s="116" t="s">
        <v>71</v>
      </c>
      <c r="E416" s="125" t="s">
        <v>604</v>
      </c>
      <c r="F416" s="125" t="s">
        <v>605</v>
      </c>
      <c r="I416" s="118"/>
      <c r="J416" s="126">
        <f>BK416</f>
        <v>0</v>
      </c>
      <c r="L416" s="115"/>
      <c r="M416" s="120"/>
      <c r="P416" s="121">
        <f>SUM(P417:P433)</f>
        <v>0</v>
      </c>
      <c r="R416" s="121">
        <f>SUM(R417:R433)</f>
        <v>0</v>
      </c>
      <c r="T416" s="121">
        <f>SUM(T417:T433)</f>
        <v>0</v>
      </c>
      <c r="U416" s="122"/>
      <c r="AR416" s="116" t="s">
        <v>80</v>
      </c>
      <c r="AT416" s="123" t="s">
        <v>71</v>
      </c>
      <c r="AU416" s="123" t="s">
        <v>80</v>
      </c>
      <c r="AY416" s="116" t="s">
        <v>164</v>
      </c>
      <c r="BK416" s="124">
        <f>SUM(BK417:BK433)</f>
        <v>0</v>
      </c>
    </row>
    <row r="417" spans="2:65" s="1" customFormat="1" ht="21.75" customHeight="1">
      <c r="B417" s="33"/>
      <c r="C417" s="127" t="s">
        <v>704</v>
      </c>
      <c r="D417" s="127" t="s">
        <v>167</v>
      </c>
      <c r="E417" s="128" t="s">
        <v>1861</v>
      </c>
      <c r="F417" s="129" t="s">
        <v>1862</v>
      </c>
      <c r="G417" s="130" t="s">
        <v>200</v>
      </c>
      <c r="H417" s="131">
        <v>8.0860000000000003</v>
      </c>
      <c r="I417" s="132"/>
      <c r="J417" s="133">
        <f>ROUND(I417*H417,1)</f>
        <v>0</v>
      </c>
      <c r="K417" s="129" t="s">
        <v>171</v>
      </c>
      <c r="L417" s="33"/>
      <c r="M417" s="134" t="s">
        <v>19</v>
      </c>
      <c r="N417" s="135" t="s">
        <v>43</v>
      </c>
      <c r="P417" s="136">
        <f>O417*H417</f>
        <v>0</v>
      </c>
      <c r="Q417" s="136">
        <v>0</v>
      </c>
      <c r="R417" s="136">
        <f>Q417*H417</f>
        <v>0</v>
      </c>
      <c r="S417" s="136">
        <v>0</v>
      </c>
      <c r="T417" s="136">
        <f>S417*H417</f>
        <v>0</v>
      </c>
      <c r="U417" s="137" t="s">
        <v>19</v>
      </c>
      <c r="AR417" s="138" t="s">
        <v>172</v>
      </c>
      <c r="AT417" s="138" t="s">
        <v>167</v>
      </c>
      <c r="AU417" s="138" t="s">
        <v>82</v>
      </c>
      <c r="AY417" s="18" t="s">
        <v>164</v>
      </c>
      <c r="BE417" s="139">
        <f>IF(N417="základní",J417,0)</f>
        <v>0</v>
      </c>
      <c r="BF417" s="139">
        <f>IF(N417="snížená",J417,0)</f>
        <v>0</v>
      </c>
      <c r="BG417" s="139">
        <f>IF(N417="zákl. přenesená",J417,0)</f>
        <v>0</v>
      </c>
      <c r="BH417" s="139">
        <f>IF(N417="sníž. přenesená",J417,0)</f>
        <v>0</v>
      </c>
      <c r="BI417" s="139">
        <f>IF(N417="nulová",J417,0)</f>
        <v>0</v>
      </c>
      <c r="BJ417" s="18" t="s">
        <v>80</v>
      </c>
      <c r="BK417" s="139">
        <f>ROUND(I417*H417,1)</f>
        <v>0</v>
      </c>
      <c r="BL417" s="18" t="s">
        <v>172</v>
      </c>
      <c r="BM417" s="138" t="s">
        <v>1863</v>
      </c>
    </row>
    <row r="418" spans="2:65" s="1" customFormat="1" ht="11.25">
      <c r="B418" s="33"/>
      <c r="D418" s="140" t="s">
        <v>175</v>
      </c>
      <c r="F418" s="141" t="s">
        <v>1864</v>
      </c>
      <c r="I418" s="142"/>
      <c r="L418" s="33"/>
      <c r="M418" s="143"/>
      <c r="U418" s="54"/>
      <c r="AT418" s="18" t="s">
        <v>175</v>
      </c>
      <c r="AU418" s="18" t="s">
        <v>82</v>
      </c>
    </row>
    <row r="419" spans="2:65" s="1" customFormat="1" ht="24.2" customHeight="1">
      <c r="B419" s="33"/>
      <c r="C419" s="127" t="s">
        <v>710</v>
      </c>
      <c r="D419" s="127" t="s">
        <v>167</v>
      </c>
      <c r="E419" s="128" t="s">
        <v>1865</v>
      </c>
      <c r="F419" s="129" t="s">
        <v>1866</v>
      </c>
      <c r="G419" s="130" t="s">
        <v>200</v>
      </c>
      <c r="H419" s="131">
        <v>16.172000000000001</v>
      </c>
      <c r="I419" s="132"/>
      <c r="J419" s="133">
        <f>ROUND(I419*H419,1)</f>
        <v>0</v>
      </c>
      <c r="K419" s="129" t="s">
        <v>171</v>
      </c>
      <c r="L419" s="33"/>
      <c r="M419" s="134" t="s">
        <v>19</v>
      </c>
      <c r="N419" s="135" t="s">
        <v>43</v>
      </c>
      <c r="P419" s="136">
        <f>O419*H419</f>
        <v>0</v>
      </c>
      <c r="Q419" s="136">
        <v>0</v>
      </c>
      <c r="R419" s="136">
        <f>Q419*H419</f>
        <v>0</v>
      </c>
      <c r="S419" s="136">
        <v>0</v>
      </c>
      <c r="T419" s="136">
        <f>S419*H419</f>
        <v>0</v>
      </c>
      <c r="U419" s="137" t="s">
        <v>19</v>
      </c>
      <c r="AR419" s="138" t="s">
        <v>172</v>
      </c>
      <c r="AT419" s="138" t="s">
        <v>167</v>
      </c>
      <c r="AU419" s="138" t="s">
        <v>82</v>
      </c>
      <c r="AY419" s="18" t="s">
        <v>164</v>
      </c>
      <c r="BE419" s="139">
        <f>IF(N419="základní",J419,0)</f>
        <v>0</v>
      </c>
      <c r="BF419" s="139">
        <f>IF(N419="snížená",J419,0)</f>
        <v>0</v>
      </c>
      <c r="BG419" s="139">
        <f>IF(N419="zákl. přenesená",J419,0)</f>
        <v>0</v>
      </c>
      <c r="BH419" s="139">
        <f>IF(N419="sníž. přenesená",J419,0)</f>
        <v>0</v>
      </c>
      <c r="BI419" s="139">
        <f>IF(N419="nulová",J419,0)</f>
        <v>0</v>
      </c>
      <c r="BJ419" s="18" t="s">
        <v>80</v>
      </c>
      <c r="BK419" s="139">
        <f>ROUND(I419*H419,1)</f>
        <v>0</v>
      </c>
      <c r="BL419" s="18" t="s">
        <v>172</v>
      </c>
      <c r="BM419" s="138" t="s">
        <v>1867</v>
      </c>
    </row>
    <row r="420" spans="2:65" s="1" customFormat="1" ht="11.25">
      <c r="B420" s="33"/>
      <c r="D420" s="140" t="s">
        <v>175</v>
      </c>
      <c r="F420" s="141" t="s">
        <v>1868</v>
      </c>
      <c r="I420" s="142"/>
      <c r="L420" s="33"/>
      <c r="M420" s="143"/>
      <c r="U420" s="54"/>
      <c r="AT420" s="18" t="s">
        <v>175</v>
      </c>
      <c r="AU420" s="18" t="s">
        <v>82</v>
      </c>
    </row>
    <row r="421" spans="2:65" s="12" customFormat="1" ht="11.25">
      <c r="B421" s="144"/>
      <c r="D421" s="145" t="s">
        <v>177</v>
      </c>
      <c r="E421" s="146" t="s">
        <v>19</v>
      </c>
      <c r="F421" s="147" t="s">
        <v>1869</v>
      </c>
      <c r="H421" s="148">
        <v>16.172000000000001</v>
      </c>
      <c r="I421" s="149"/>
      <c r="L421" s="144"/>
      <c r="M421" s="150"/>
      <c r="U421" s="151"/>
      <c r="AT421" s="146" t="s">
        <v>177</v>
      </c>
      <c r="AU421" s="146" t="s">
        <v>82</v>
      </c>
      <c r="AV421" s="12" t="s">
        <v>82</v>
      </c>
      <c r="AW421" s="12" t="s">
        <v>33</v>
      </c>
      <c r="AX421" s="12" t="s">
        <v>80</v>
      </c>
      <c r="AY421" s="146" t="s">
        <v>164</v>
      </c>
    </row>
    <row r="422" spans="2:65" s="1" customFormat="1" ht="24.2" customHeight="1">
      <c r="B422" s="33"/>
      <c r="C422" s="127" t="s">
        <v>715</v>
      </c>
      <c r="D422" s="127" t="s">
        <v>167</v>
      </c>
      <c r="E422" s="128" t="s">
        <v>612</v>
      </c>
      <c r="F422" s="129" t="s">
        <v>613</v>
      </c>
      <c r="G422" s="130" t="s">
        <v>200</v>
      </c>
      <c r="H422" s="131">
        <v>0.20499999999999999</v>
      </c>
      <c r="I422" s="132"/>
      <c r="J422" s="133">
        <f>ROUND(I422*H422,1)</f>
        <v>0</v>
      </c>
      <c r="K422" s="129" t="s">
        <v>171</v>
      </c>
      <c r="L422" s="33"/>
      <c r="M422" s="134" t="s">
        <v>19</v>
      </c>
      <c r="N422" s="135" t="s">
        <v>43</v>
      </c>
      <c r="P422" s="136">
        <f>O422*H422</f>
        <v>0</v>
      </c>
      <c r="Q422" s="136">
        <v>0</v>
      </c>
      <c r="R422" s="136">
        <f>Q422*H422</f>
        <v>0</v>
      </c>
      <c r="S422" s="136">
        <v>0</v>
      </c>
      <c r="T422" s="136">
        <f>S422*H422</f>
        <v>0</v>
      </c>
      <c r="U422" s="137" t="s">
        <v>19</v>
      </c>
      <c r="AR422" s="138" t="s">
        <v>172</v>
      </c>
      <c r="AT422" s="138" t="s">
        <v>167</v>
      </c>
      <c r="AU422" s="138" t="s">
        <v>82</v>
      </c>
      <c r="AY422" s="18" t="s">
        <v>164</v>
      </c>
      <c r="BE422" s="139">
        <f>IF(N422="základní",J422,0)</f>
        <v>0</v>
      </c>
      <c r="BF422" s="139">
        <f>IF(N422="snížená",J422,0)</f>
        <v>0</v>
      </c>
      <c r="BG422" s="139">
        <f>IF(N422="zákl. přenesená",J422,0)</f>
        <v>0</v>
      </c>
      <c r="BH422" s="139">
        <f>IF(N422="sníž. přenesená",J422,0)</f>
        <v>0</v>
      </c>
      <c r="BI422" s="139">
        <f>IF(N422="nulová",J422,0)</f>
        <v>0</v>
      </c>
      <c r="BJ422" s="18" t="s">
        <v>80</v>
      </c>
      <c r="BK422" s="139">
        <f>ROUND(I422*H422,1)</f>
        <v>0</v>
      </c>
      <c r="BL422" s="18" t="s">
        <v>172</v>
      </c>
      <c r="BM422" s="138" t="s">
        <v>614</v>
      </c>
    </row>
    <row r="423" spans="2:65" s="1" customFormat="1" ht="11.25">
      <c r="B423" s="33"/>
      <c r="D423" s="140" t="s">
        <v>175</v>
      </c>
      <c r="F423" s="141" t="s">
        <v>615</v>
      </c>
      <c r="I423" s="142"/>
      <c r="L423" s="33"/>
      <c r="M423" s="143"/>
      <c r="U423" s="54"/>
      <c r="AT423" s="18" t="s">
        <v>175</v>
      </c>
      <c r="AU423" s="18" t="s">
        <v>82</v>
      </c>
    </row>
    <row r="424" spans="2:65" s="1" customFormat="1" ht="24.2" customHeight="1">
      <c r="B424" s="33"/>
      <c r="C424" s="127" t="s">
        <v>720</v>
      </c>
      <c r="D424" s="127" t="s">
        <v>167</v>
      </c>
      <c r="E424" s="128" t="s">
        <v>617</v>
      </c>
      <c r="F424" s="129" t="s">
        <v>618</v>
      </c>
      <c r="G424" s="130" t="s">
        <v>200</v>
      </c>
      <c r="H424" s="131">
        <v>4.1000000000000002E-2</v>
      </c>
      <c r="I424" s="132"/>
      <c r="J424" s="133">
        <f>ROUND(I424*H424,1)</f>
        <v>0</v>
      </c>
      <c r="K424" s="129" t="s">
        <v>171</v>
      </c>
      <c r="L424" s="33"/>
      <c r="M424" s="134" t="s">
        <v>19</v>
      </c>
      <c r="N424" s="135" t="s">
        <v>43</v>
      </c>
      <c r="P424" s="136">
        <f>O424*H424</f>
        <v>0</v>
      </c>
      <c r="Q424" s="136">
        <v>0</v>
      </c>
      <c r="R424" s="136">
        <f>Q424*H424</f>
        <v>0</v>
      </c>
      <c r="S424" s="136">
        <v>0</v>
      </c>
      <c r="T424" s="136">
        <f>S424*H424</f>
        <v>0</v>
      </c>
      <c r="U424" s="137" t="s">
        <v>19</v>
      </c>
      <c r="AR424" s="138" t="s">
        <v>172</v>
      </c>
      <c r="AT424" s="138" t="s">
        <v>167</v>
      </c>
      <c r="AU424" s="138" t="s">
        <v>82</v>
      </c>
      <c r="AY424" s="18" t="s">
        <v>164</v>
      </c>
      <c r="BE424" s="139">
        <f>IF(N424="základní",J424,0)</f>
        <v>0</v>
      </c>
      <c r="BF424" s="139">
        <f>IF(N424="snížená",J424,0)</f>
        <v>0</v>
      </c>
      <c r="BG424" s="139">
        <f>IF(N424="zákl. přenesená",J424,0)</f>
        <v>0</v>
      </c>
      <c r="BH424" s="139">
        <f>IF(N424="sníž. přenesená",J424,0)</f>
        <v>0</v>
      </c>
      <c r="BI424" s="139">
        <f>IF(N424="nulová",J424,0)</f>
        <v>0</v>
      </c>
      <c r="BJ424" s="18" t="s">
        <v>80</v>
      </c>
      <c r="BK424" s="139">
        <f>ROUND(I424*H424,1)</f>
        <v>0</v>
      </c>
      <c r="BL424" s="18" t="s">
        <v>172</v>
      </c>
      <c r="BM424" s="138" t="s">
        <v>619</v>
      </c>
    </row>
    <row r="425" spans="2:65" s="1" customFormat="1" ht="11.25">
      <c r="B425" s="33"/>
      <c r="D425" s="140" t="s">
        <v>175</v>
      </c>
      <c r="F425" s="141" t="s">
        <v>620</v>
      </c>
      <c r="I425" s="142"/>
      <c r="L425" s="33"/>
      <c r="M425" s="143"/>
      <c r="U425" s="54"/>
      <c r="AT425" s="18" t="s">
        <v>175</v>
      </c>
      <c r="AU425" s="18" t="s">
        <v>82</v>
      </c>
    </row>
    <row r="426" spans="2:65" s="1" customFormat="1" ht="24.2" customHeight="1">
      <c r="B426" s="33"/>
      <c r="C426" s="127" t="s">
        <v>482</v>
      </c>
      <c r="D426" s="127" t="s">
        <v>167</v>
      </c>
      <c r="E426" s="128" t="s">
        <v>1870</v>
      </c>
      <c r="F426" s="129" t="s">
        <v>1871</v>
      </c>
      <c r="G426" s="130" t="s">
        <v>200</v>
      </c>
      <c r="H426" s="131">
        <v>0.21299999999999999</v>
      </c>
      <c r="I426" s="132"/>
      <c r="J426" s="133">
        <f>ROUND(I426*H426,1)</f>
        <v>0</v>
      </c>
      <c r="K426" s="129" t="s">
        <v>171</v>
      </c>
      <c r="L426" s="33"/>
      <c r="M426" s="134" t="s">
        <v>19</v>
      </c>
      <c r="N426" s="135" t="s">
        <v>43</v>
      </c>
      <c r="P426" s="136">
        <f>O426*H426</f>
        <v>0</v>
      </c>
      <c r="Q426" s="136">
        <v>0</v>
      </c>
      <c r="R426" s="136">
        <f>Q426*H426</f>
        <v>0</v>
      </c>
      <c r="S426" s="136">
        <v>0</v>
      </c>
      <c r="T426" s="136">
        <f>S426*H426</f>
        <v>0</v>
      </c>
      <c r="U426" s="137" t="s">
        <v>19</v>
      </c>
      <c r="AR426" s="138" t="s">
        <v>172</v>
      </c>
      <c r="AT426" s="138" t="s">
        <v>167</v>
      </c>
      <c r="AU426" s="138" t="s">
        <v>82</v>
      </c>
      <c r="AY426" s="18" t="s">
        <v>164</v>
      </c>
      <c r="BE426" s="139">
        <f>IF(N426="základní",J426,0)</f>
        <v>0</v>
      </c>
      <c r="BF426" s="139">
        <f>IF(N426="snížená",J426,0)</f>
        <v>0</v>
      </c>
      <c r="BG426" s="139">
        <f>IF(N426="zákl. přenesená",J426,0)</f>
        <v>0</v>
      </c>
      <c r="BH426" s="139">
        <f>IF(N426="sníž. přenesená",J426,0)</f>
        <v>0</v>
      </c>
      <c r="BI426" s="139">
        <f>IF(N426="nulová",J426,0)</f>
        <v>0</v>
      </c>
      <c r="BJ426" s="18" t="s">
        <v>80</v>
      </c>
      <c r="BK426" s="139">
        <f>ROUND(I426*H426,1)</f>
        <v>0</v>
      </c>
      <c r="BL426" s="18" t="s">
        <v>172</v>
      </c>
      <c r="BM426" s="138" t="s">
        <v>1872</v>
      </c>
    </row>
    <row r="427" spans="2:65" s="1" customFormat="1" ht="11.25">
      <c r="B427" s="33"/>
      <c r="D427" s="140" t="s">
        <v>175</v>
      </c>
      <c r="F427" s="141" t="s">
        <v>1873</v>
      </c>
      <c r="I427" s="142"/>
      <c r="L427" s="33"/>
      <c r="M427" s="143"/>
      <c r="U427" s="54"/>
      <c r="AT427" s="18" t="s">
        <v>175</v>
      </c>
      <c r="AU427" s="18" t="s">
        <v>82</v>
      </c>
    </row>
    <row r="428" spans="2:65" s="1" customFormat="1" ht="24.2" customHeight="1">
      <c r="B428" s="33"/>
      <c r="C428" s="127" t="s">
        <v>729</v>
      </c>
      <c r="D428" s="127" t="s">
        <v>167</v>
      </c>
      <c r="E428" s="128" t="s">
        <v>622</v>
      </c>
      <c r="F428" s="129" t="s">
        <v>623</v>
      </c>
      <c r="G428" s="130" t="s">
        <v>200</v>
      </c>
      <c r="H428" s="131">
        <v>7.02</v>
      </c>
      <c r="I428" s="132"/>
      <c r="J428" s="133">
        <f>ROUND(I428*H428,1)</f>
        <v>0</v>
      </c>
      <c r="K428" s="129" t="s">
        <v>171</v>
      </c>
      <c r="L428" s="33"/>
      <c r="M428" s="134" t="s">
        <v>19</v>
      </c>
      <c r="N428" s="135" t="s">
        <v>43</v>
      </c>
      <c r="P428" s="136">
        <f>O428*H428</f>
        <v>0</v>
      </c>
      <c r="Q428" s="136">
        <v>0</v>
      </c>
      <c r="R428" s="136">
        <f>Q428*H428</f>
        <v>0</v>
      </c>
      <c r="S428" s="136">
        <v>0</v>
      </c>
      <c r="T428" s="136">
        <f>S428*H428</f>
        <v>0</v>
      </c>
      <c r="U428" s="137" t="s">
        <v>19</v>
      </c>
      <c r="AR428" s="138" t="s">
        <v>172</v>
      </c>
      <c r="AT428" s="138" t="s">
        <v>167</v>
      </c>
      <c r="AU428" s="138" t="s">
        <v>82</v>
      </c>
      <c r="AY428" s="18" t="s">
        <v>164</v>
      </c>
      <c r="BE428" s="139">
        <f>IF(N428="základní",J428,0)</f>
        <v>0</v>
      </c>
      <c r="BF428" s="139">
        <f>IF(N428="snížená",J428,0)</f>
        <v>0</v>
      </c>
      <c r="BG428" s="139">
        <f>IF(N428="zákl. přenesená",J428,0)</f>
        <v>0</v>
      </c>
      <c r="BH428" s="139">
        <f>IF(N428="sníž. přenesená",J428,0)</f>
        <v>0</v>
      </c>
      <c r="BI428" s="139">
        <f>IF(N428="nulová",J428,0)</f>
        <v>0</v>
      </c>
      <c r="BJ428" s="18" t="s">
        <v>80</v>
      </c>
      <c r="BK428" s="139">
        <f>ROUND(I428*H428,1)</f>
        <v>0</v>
      </c>
      <c r="BL428" s="18" t="s">
        <v>172</v>
      </c>
      <c r="BM428" s="138" t="s">
        <v>624</v>
      </c>
    </row>
    <row r="429" spans="2:65" s="1" customFormat="1" ht="11.25">
      <c r="B429" s="33"/>
      <c r="D429" s="140" t="s">
        <v>175</v>
      </c>
      <c r="F429" s="141" t="s">
        <v>625</v>
      </c>
      <c r="I429" s="142"/>
      <c r="L429" s="33"/>
      <c r="M429" s="143"/>
      <c r="U429" s="54"/>
      <c r="AT429" s="18" t="s">
        <v>175</v>
      </c>
      <c r="AU429" s="18" t="s">
        <v>82</v>
      </c>
    </row>
    <row r="430" spans="2:65" s="12" customFormat="1" ht="11.25">
      <c r="B430" s="144"/>
      <c r="D430" s="145" t="s">
        <v>177</v>
      </c>
      <c r="E430" s="146" t="s">
        <v>19</v>
      </c>
      <c r="F430" s="147" t="s">
        <v>1874</v>
      </c>
      <c r="H430" s="148">
        <v>7.593</v>
      </c>
      <c r="I430" s="149"/>
      <c r="L430" s="144"/>
      <c r="M430" s="150"/>
      <c r="U430" s="151"/>
      <c r="AT430" s="146" t="s">
        <v>177</v>
      </c>
      <c r="AU430" s="146" t="s">
        <v>82</v>
      </c>
      <c r="AV430" s="12" t="s">
        <v>82</v>
      </c>
      <c r="AW430" s="12" t="s">
        <v>33</v>
      </c>
      <c r="AX430" s="12" t="s">
        <v>72</v>
      </c>
      <c r="AY430" s="146" t="s">
        <v>164</v>
      </c>
    </row>
    <row r="431" spans="2:65" s="12" customFormat="1" ht="11.25">
      <c r="B431" s="144"/>
      <c r="D431" s="145" t="s">
        <v>177</v>
      </c>
      <c r="E431" s="146" t="s">
        <v>19</v>
      </c>
      <c r="F431" s="147" t="s">
        <v>1875</v>
      </c>
      <c r="H431" s="148">
        <v>-0.45900000000000002</v>
      </c>
      <c r="I431" s="149"/>
      <c r="L431" s="144"/>
      <c r="M431" s="150"/>
      <c r="U431" s="151"/>
      <c r="AT431" s="146" t="s">
        <v>177</v>
      </c>
      <c r="AU431" s="146" t="s">
        <v>82</v>
      </c>
      <c r="AV431" s="12" t="s">
        <v>82</v>
      </c>
      <c r="AW431" s="12" t="s">
        <v>33</v>
      </c>
      <c r="AX431" s="12" t="s">
        <v>72</v>
      </c>
      <c r="AY431" s="146" t="s">
        <v>164</v>
      </c>
    </row>
    <row r="432" spans="2:65" s="12" customFormat="1" ht="11.25">
      <c r="B432" s="144"/>
      <c r="D432" s="145" t="s">
        <v>177</v>
      </c>
      <c r="E432" s="146" t="s">
        <v>19</v>
      </c>
      <c r="F432" s="147" t="s">
        <v>1876</v>
      </c>
      <c r="H432" s="148">
        <v>-0.114</v>
      </c>
      <c r="I432" s="149"/>
      <c r="L432" s="144"/>
      <c r="M432" s="150"/>
      <c r="U432" s="151"/>
      <c r="AT432" s="146" t="s">
        <v>177</v>
      </c>
      <c r="AU432" s="146" t="s">
        <v>82</v>
      </c>
      <c r="AV432" s="12" t="s">
        <v>82</v>
      </c>
      <c r="AW432" s="12" t="s">
        <v>33</v>
      </c>
      <c r="AX432" s="12" t="s">
        <v>72</v>
      </c>
      <c r="AY432" s="146" t="s">
        <v>164</v>
      </c>
    </row>
    <row r="433" spans="2:65" s="13" customFormat="1" ht="11.25">
      <c r="B433" s="162"/>
      <c r="D433" s="145" t="s">
        <v>177</v>
      </c>
      <c r="E433" s="163" t="s">
        <v>19</v>
      </c>
      <c r="F433" s="164" t="s">
        <v>241</v>
      </c>
      <c r="H433" s="165">
        <v>7.0200000000000005</v>
      </c>
      <c r="I433" s="166"/>
      <c r="L433" s="162"/>
      <c r="M433" s="167"/>
      <c r="U433" s="168"/>
      <c r="AT433" s="163" t="s">
        <v>177</v>
      </c>
      <c r="AU433" s="163" t="s">
        <v>82</v>
      </c>
      <c r="AV433" s="13" t="s">
        <v>172</v>
      </c>
      <c r="AW433" s="13" t="s">
        <v>33</v>
      </c>
      <c r="AX433" s="13" t="s">
        <v>80</v>
      </c>
      <c r="AY433" s="163" t="s">
        <v>164</v>
      </c>
    </row>
    <row r="434" spans="2:65" s="11" customFormat="1" ht="22.9" customHeight="1">
      <c r="B434" s="115"/>
      <c r="D434" s="116" t="s">
        <v>71</v>
      </c>
      <c r="E434" s="125" t="s">
        <v>626</v>
      </c>
      <c r="F434" s="125" t="s">
        <v>627</v>
      </c>
      <c r="I434" s="118"/>
      <c r="J434" s="126">
        <f>BK434</f>
        <v>0</v>
      </c>
      <c r="L434" s="115"/>
      <c r="M434" s="120"/>
      <c r="P434" s="121">
        <f>SUM(P435:P436)</f>
        <v>0</v>
      </c>
      <c r="R434" s="121">
        <f>SUM(R435:R436)</f>
        <v>0</v>
      </c>
      <c r="T434" s="121">
        <f>SUM(T435:T436)</f>
        <v>0</v>
      </c>
      <c r="U434" s="122"/>
      <c r="AR434" s="116" t="s">
        <v>80</v>
      </c>
      <c r="AT434" s="123" t="s">
        <v>71</v>
      </c>
      <c r="AU434" s="123" t="s">
        <v>80</v>
      </c>
      <c r="AY434" s="116" t="s">
        <v>164</v>
      </c>
      <c r="BK434" s="124">
        <f>SUM(BK435:BK436)</f>
        <v>0</v>
      </c>
    </row>
    <row r="435" spans="2:65" s="1" customFormat="1" ht="33" customHeight="1">
      <c r="B435" s="33"/>
      <c r="C435" s="127" t="s">
        <v>734</v>
      </c>
      <c r="D435" s="127" t="s">
        <v>167</v>
      </c>
      <c r="E435" s="128" t="s">
        <v>1877</v>
      </c>
      <c r="F435" s="129" t="s">
        <v>1878</v>
      </c>
      <c r="G435" s="130" t="s">
        <v>200</v>
      </c>
      <c r="H435" s="131">
        <v>7.47</v>
      </c>
      <c r="I435" s="132"/>
      <c r="J435" s="133">
        <f>ROUND(I435*H435,1)</f>
        <v>0</v>
      </c>
      <c r="K435" s="129" t="s">
        <v>171</v>
      </c>
      <c r="L435" s="33"/>
      <c r="M435" s="134" t="s">
        <v>19</v>
      </c>
      <c r="N435" s="135" t="s">
        <v>43</v>
      </c>
      <c r="P435" s="136">
        <f>O435*H435</f>
        <v>0</v>
      </c>
      <c r="Q435" s="136">
        <v>0</v>
      </c>
      <c r="R435" s="136">
        <f>Q435*H435</f>
        <v>0</v>
      </c>
      <c r="S435" s="136">
        <v>0</v>
      </c>
      <c r="T435" s="136">
        <f>S435*H435</f>
        <v>0</v>
      </c>
      <c r="U435" s="137" t="s">
        <v>19</v>
      </c>
      <c r="AR435" s="138" t="s">
        <v>172</v>
      </c>
      <c r="AT435" s="138" t="s">
        <v>167</v>
      </c>
      <c r="AU435" s="138" t="s">
        <v>82</v>
      </c>
      <c r="AY435" s="18" t="s">
        <v>164</v>
      </c>
      <c r="BE435" s="139">
        <f>IF(N435="základní",J435,0)</f>
        <v>0</v>
      </c>
      <c r="BF435" s="139">
        <f>IF(N435="snížená",J435,0)</f>
        <v>0</v>
      </c>
      <c r="BG435" s="139">
        <f>IF(N435="zákl. přenesená",J435,0)</f>
        <v>0</v>
      </c>
      <c r="BH435" s="139">
        <f>IF(N435="sníž. přenesená",J435,0)</f>
        <v>0</v>
      </c>
      <c r="BI435" s="139">
        <f>IF(N435="nulová",J435,0)</f>
        <v>0</v>
      </c>
      <c r="BJ435" s="18" t="s">
        <v>80</v>
      </c>
      <c r="BK435" s="139">
        <f>ROUND(I435*H435,1)</f>
        <v>0</v>
      </c>
      <c r="BL435" s="18" t="s">
        <v>172</v>
      </c>
      <c r="BM435" s="138" t="s">
        <v>631</v>
      </c>
    </row>
    <row r="436" spans="2:65" s="1" customFormat="1" ht="11.25">
      <c r="B436" s="33"/>
      <c r="D436" s="140" t="s">
        <v>175</v>
      </c>
      <c r="F436" s="141" t="s">
        <v>1879</v>
      </c>
      <c r="I436" s="142"/>
      <c r="L436" s="33"/>
      <c r="M436" s="143"/>
      <c r="U436" s="54"/>
      <c r="AT436" s="18" t="s">
        <v>175</v>
      </c>
      <c r="AU436" s="18" t="s">
        <v>82</v>
      </c>
    </row>
    <row r="437" spans="2:65" s="11" customFormat="1" ht="25.9" customHeight="1">
      <c r="B437" s="115"/>
      <c r="D437" s="116" t="s">
        <v>71</v>
      </c>
      <c r="E437" s="117" t="s">
        <v>633</v>
      </c>
      <c r="F437" s="117" t="s">
        <v>634</v>
      </c>
      <c r="I437" s="118"/>
      <c r="J437" s="119">
        <f>BK437</f>
        <v>0</v>
      </c>
      <c r="L437" s="115"/>
      <c r="M437" s="120"/>
      <c r="P437" s="121">
        <f>P438+P491+P517+P541+P560+P613+P624+P695+P731+P759+P826</f>
        <v>0</v>
      </c>
      <c r="R437" s="121">
        <f>R438+R491+R517+R541+R560+R613+R624+R695+R731+R759+R826</f>
        <v>3.97753377</v>
      </c>
      <c r="T437" s="121">
        <f>T438+T491+T517+T541+T560+T613+T624+T695+T731+T759+T826</f>
        <v>1.9465400000000001E-3</v>
      </c>
      <c r="U437" s="122"/>
      <c r="AR437" s="116" t="s">
        <v>82</v>
      </c>
      <c r="AT437" s="123" t="s">
        <v>71</v>
      </c>
      <c r="AU437" s="123" t="s">
        <v>72</v>
      </c>
      <c r="AY437" s="116" t="s">
        <v>164</v>
      </c>
      <c r="BK437" s="124">
        <f>BK438+BK491+BK517+BK541+BK560+BK613+BK624+BK695+BK731+BK759+BK826</f>
        <v>0</v>
      </c>
    </row>
    <row r="438" spans="2:65" s="11" customFormat="1" ht="22.9" customHeight="1">
      <c r="B438" s="115"/>
      <c r="D438" s="116" t="s">
        <v>71</v>
      </c>
      <c r="E438" s="125" t="s">
        <v>758</v>
      </c>
      <c r="F438" s="125" t="s">
        <v>759</v>
      </c>
      <c r="I438" s="118"/>
      <c r="J438" s="126">
        <f>BK438</f>
        <v>0</v>
      </c>
      <c r="L438" s="115"/>
      <c r="M438" s="120"/>
      <c r="P438" s="121">
        <f>SUM(P439:P490)</f>
        <v>0</v>
      </c>
      <c r="R438" s="121">
        <f>SUM(R439:R490)</f>
        <v>1.8829631800000002</v>
      </c>
      <c r="T438" s="121">
        <f>SUM(T439:T490)</f>
        <v>0</v>
      </c>
      <c r="U438" s="122"/>
      <c r="AR438" s="116" t="s">
        <v>82</v>
      </c>
      <c r="AT438" s="123" t="s">
        <v>71</v>
      </c>
      <c r="AU438" s="123" t="s">
        <v>80</v>
      </c>
      <c r="AY438" s="116" t="s">
        <v>164</v>
      </c>
      <c r="BK438" s="124">
        <f>SUM(BK439:BK490)</f>
        <v>0</v>
      </c>
    </row>
    <row r="439" spans="2:65" s="1" customFormat="1" ht="37.9" customHeight="1">
      <c r="B439" s="33"/>
      <c r="C439" s="127" t="s">
        <v>739</v>
      </c>
      <c r="D439" s="127" t="s">
        <v>167</v>
      </c>
      <c r="E439" s="128" t="s">
        <v>1880</v>
      </c>
      <c r="F439" s="129" t="s">
        <v>1881</v>
      </c>
      <c r="G439" s="130" t="s">
        <v>314</v>
      </c>
      <c r="H439" s="131">
        <v>12</v>
      </c>
      <c r="I439" s="132"/>
      <c r="J439" s="133">
        <f>ROUND(I439*H439,1)</f>
        <v>0</v>
      </c>
      <c r="K439" s="129" t="s">
        <v>171</v>
      </c>
      <c r="L439" s="33"/>
      <c r="M439" s="134" t="s">
        <v>19</v>
      </c>
      <c r="N439" s="135" t="s">
        <v>43</v>
      </c>
      <c r="P439" s="136">
        <f>O439*H439</f>
        <v>0</v>
      </c>
      <c r="Q439" s="136">
        <v>0</v>
      </c>
      <c r="R439" s="136">
        <f>Q439*H439</f>
        <v>0</v>
      </c>
      <c r="S439" s="136">
        <v>0</v>
      </c>
      <c r="T439" s="136">
        <f>S439*H439</f>
        <v>0</v>
      </c>
      <c r="U439" s="137" t="s">
        <v>19</v>
      </c>
      <c r="AR439" s="138" t="s">
        <v>187</v>
      </c>
      <c r="AT439" s="138" t="s">
        <v>167</v>
      </c>
      <c r="AU439" s="138" t="s">
        <v>82</v>
      </c>
      <c r="AY439" s="18" t="s">
        <v>164</v>
      </c>
      <c r="BE439" s="139">
        <f>IF(N439="základní",J439,0)</f>
        <v>0</v>
      </c>
      <c r="BF439" s="139">
        <f>IF(N439="snížená",J439,0)</f>
        <v>0</v>
      </c>
      <c r="BG439" s="139">
        <f>IF(N439="zákl. přenesená",J439,0)</f>
        <v>0</v>
      </c>
      <c r="BH439" s="139">
        <f>IF(N439="sníž. přenesená",J439,0)</f>
        <v>0</v>
      </c>
      <c r="BI439" s="139">
        <f>IF(N439="nulová",J439,0)</f>
        <v>0</v>
      </c>
      <c r="BJ439" s="18" t="s">
        <v>80</v>
      </c>
      <c r="BK439" s="139">
        <f>ROUND(I439*H439,1)</f>
        <v>0</v>
      </c>
      <c r="BL439" s="18" t="s">
        <v>187</v>
      </c>
      <c r="BM439" s="138" t="s">
        <v>1882</v>
      </c>
    </row>
    <row r="440" spans="2:65" s="1" customFormat="1" ht="11.25">
      <c r="B440" s="33"/>
      <c r="D440" s="140" t="s">
        <v>175</v>
      </c>
      <c r="F440" s="141" t="s">
        <v>1883</v>
      </c>
      <c r="I440" s="142"/>
      <c r="L440" s="33"/>
      <c r="M440" s="143"/>
      <c r="U440" s="54"/>
      <c r="AT440" s="18" t="s">
        <v>175</v>
      </c>
      <c r="AU440" s="18" t="s">
        <v>82</v>
      </c>
    </row>
    <row r="441" spans="2:65" s="15" customFormat="1" ht="11.25">
      <c r="B441" s="180"/>
      <c r="D441" s="145" t="s">
        <v>177</v>
      </c>
      <c r="E441" s="181" t="s">
        <v>19</v>
      </c>
      <c r="F441" s="182" t="s">
        <v>1884</v>
      </c>
      <c r="H441" s="181" t="s">
        <v>19</v>
      </c>
      <c r="I441" s="183"/>
      <c r="L441" s="180"/>
      <c r="M441" s="184"/>
      <c r="U441" s="185"/>
      <c r="AT441" s="181" t="s">
        <v>177</v>
      </c>
      <c r="AU441" s="181" t="s">
        <v>82</v>
      </c>
      <c r="AV441" s="15" t="s">
        <v>80</v>
      </c>
      <c r="AW441" s="15" t="s">
        <v>33</v>
      </c>
      <c r="AX441" s="15" t="s">
        <v>72</v>
      </c>
      <c r="AY441" s="181" t="s">
        <v>164</v>
      </c>
    </row>
    <row r="442" spans="2:65" s="12" customFormat="1" ht="11.25">
      <c r="B442" s="144"/>
      <c r="D442" s="145" t="s">
        <v>177</v>
      </c>
      <c r="E442" s="146" t="s">
        <v>19</v>
      </c>
      <c r="F442" s="147" t="s">
        <v>1885</v>
      </c>
      <c r="H442" s="148">
        <v>12</v>
      </c>
      <c r="I442" s="149"/>
      <c r="L442" s="144"/>
      <c r="M442" s="150"/>
      <c r="U442" s="151"/>
      <c r="AT442" s="146" t="s">
        <v>177</v>
      </c>
      <c r="AU442" s="146" t="s">
        <v>82</v>
      </c>
      <c r="AV442" s="12" t="s">
        <v>82</v>
      </c>
      <c r="AW442" s="12" t="s">
        <v>33</v>
      </c>
      <c r="AX442" s="12" t="s">
        <v>80</v>
      </c>
      <c r="AY442" s="146" t="s">
        <v>164</v>
      </c>
    </row>
    <row r="443" spans="2:65" s="1" customFormat="1" ht="16.5" customHeight="1">
      <c r="B443" s="33"/>
      <c r="C443" s="152" t="s">
        <v>744</v>
      </c>
      <c r="D443" s="152" t="s">
        <v>225</v>
      </c>
      <c r="E443" s="153" t="s">
        <v>1886</v>
      </c>
      <c r="F443" s="154" t="s">
        <v>1887</v>
      </c>
      <c r="G443" s="155" t="s">
        <v>183</v>
      </c>
      <c r="H443" s="156">
        <v>0.13200000000000001</v>
      </c>
      <c r="I443" s="157"/>
      <c r="J443" s="158">
        <f>ROUND(I443*H443,1)</f>
        <v>0</v>
      </c>
      <c r="K443" s="154" t="s">
        <v>171</v>
      </c>
      <c r="L443" s="159"/>
      <c r="M443" s="160" t="s">
        <v>19</v>
      </c>
      <c r="N443" s="161" t="s">
        <v>43</v>
      </c>
      <c r="P443" s="136">
        <f>O443*H443</f>
        <v>0</v>
      </c>
      <c r="Q443" s="136">
        <v>0.55000000000000004</v>
      </c>
      <c r="R443" s="136">
        <f>Q443*H443</f>
        <v>7.2600000000000012E-2</v>
      </c>
      <c r="S443" s="136">
        <v>0</v>
      </c>
      <c r="T443" s="136">
        <f>S443*H443</f>
        <v>0</v>
      </c>
      <c r="U443" s="137" t="s">
        <v>19</v>
      </c>
      <c r="AR443" s="138" t="s">
        <v>364</v>
      </c>
      <c r="AT443" s="138" t="s">
        <v>225</v>
      </c>
      <c r="AU443" s="138" t="s">
        <v>82</v>
      </c>
      <c r="AY443" s="18" t="s">
        <v>164</v>
      </c>
      <c r="BE443" s="139">
        <f>IF(N443="základní",J443,0)</f>
        <v>0</v>
      </c>
      <c r="BF443" s="139">
        <f>IF(N443="snížená",J443,0)</f>
        <v>0</v>
      </c>
      <c r="BG443" s="139">
        <f>IF(N443="zákl. přenesená",J443,0)</f>
        <v>0</v>
      </c>
      <c r="BH443" s="139">
        <f>IF(N443="sníž. přenesená",J443,0)</f>
        <v>0</v>
      </c>
      <c r="BI443" s="139">
        <f>IF(N443="nulová",J443,0)</f>
        <v>0</v>
      </c>
      <c r="BJ443" s="18" t="s">
        <v>80</v>
      </c>
      <c r="BK443" s="139">
        <f>ROUND(I443*H443,1)</f>
        <v>0</v>
      </c>
      <c r="BL443" s="18" t="s">
        <v>187</v>
      </c>
      <c r="BM443" s="138" t="s">
        <v>1888</v>
      </c>
    </row>
    <row r="444" spans="2:65" s="15" customFormat="1" ht="11.25">
      <c r="B444" s="180"/>
      <c r="D444" s="145" t="s">
        <v>177</v>
      </c>
      <c r="E444" s="181" t="s">
        <v>19</v>
      </c>
      <c r="F444" s="182" t="s">
        <v>1884</v>
      </c>
      <c r="H444" s="181" t="s">
        <v>19</v>
      </c>
      <c r="I444" s="183"/>
      <c r="L444" s="180"/>
      <c r="M444" s="184"/>
      <c r="U444" s="185"/>
      <c r="AT444" s="181" t="s">
        <v>177</v>
      </c>
      <c r="AU444" s="181" t="s">
        <v>82</v>
      </c>
      <c r="AV444" s="15" t="s">
        <v>80</v>
      </c>
      <c r="AW444" s="15" t="s">
        <v>33</v>
      </c>
      <c r="AX444" s="15" t="s">
        <v>72</v>
      </c>
      <c r="AY444" s="181" t="s">
        <v>164</v>
      </c>
    </row>
    <row r="445" spans="2:65" s="12" customFormat="1" ht="11.25">
      <c r="B445" s="144"/>
      <c r="D445" s="145" t="s">
        <v>177</v>
      </c>
      <c r="E445" s="146" t="s">
        <v>19</v>
      </c>
      <c r="F445" s="147" t="s">
        <v>1889</v>
      </c>
      <c r="H445" s="148">
        <v>0.13200000000000001</v>
      </c>
      <c r="I445" s="149"/>
      <c r="L445" s="144"/>
      <c r="M445" s="150"/>
      <c r="U445" s="151"/>
      <c r="AT445" s="146" t="s">
        <v>177</v>
      </c>
      <c r="AU445" s="146" t="s">
        <v>82</v>
      </c>
      <c r="AV445" s="12" t="s">
        <v>82</v>
      </c>
      <c r="AW445" s="12" t="s">
        <v>33</v>
      </c>
      <c r="AX445" s="12" t="s">
        <v>80</v>
      </c>
      <c r="AY445" s="146" t="s">
        <v>164</v>
      </c>
    </row>
    <row r="446" spans="2:65" s="1" customFormat="1" ht="37.9" customHeight="1">
      <c r="B446" s="33"/>
      <c r="C446" s="127" t="s">
        <v>749</v>
      </c>
      <c r="D446" s="127" t="s">
        <v>167</v>
      </c>
      <c r="E446" s="128" t="s">
        <v>761</v>
      </c>
      <c r="F446" s="129" t="s">
        <v>762</v>
      </c>
      <c r="G446" s="130" t="s">
        <v>314</v>
      </c>
      <c r="H446" s="131">
        <v>117.1</v>
      </c>
      <c r="I446" s="132"/>
      <c r="J446" s="133">
        <f>ROUND(I446*H446,1)</f>
        <v>0</v>
      </c>
      <c r="K446" s="129" t="s">
        <v>171</v>
      </c>
      <c r="L446" s="33"/>
      <c r="M446" s="134" t="s">
        <v>19</v>
      </c>
      <c r="N446" s="135" t="s">
        <v>43</v>
      </c>
      <c r="P446" s="136">
        <f>O446*H446</f>
        <v>0</v>
      </c>
      <c r="Q446" s="136">
        <v>0</v>
      </c>
      <c r="R446" s="136">
        <f>Q446*H446</f>
        <v>0</v>
      </c>
      <c r="S446" s="136">
        <v>0</v>
      </c>
      <c r="T446" s="136">
        <f>S446*H446</f>
        <v>0</v>
      </c>
      <c r="U446" s="137" t="s">
        <v>19</v>
      </c>
      <c r="AR446" s="138" t="s">
        <v>187</v>
      </c>
      <c r="AT446" s="138" t="s">
        <v>167</v>
      </c>
      <c r="AU446" s="138" t="s">
        <v>82</v>
      </c>
      <c r="AY446" s="18" t="s">
        <v>164</v>
      </c>
      <c r="BE446" s="139">
        <f>IF(N446="základní",J446,0)</f>
        <v>0</v>
      </c>
      <c r="BF446" s="139">
        <f>IF(N446="snížená",J446,0)</f>
        <v>0</v>
      </c>
      <c r="BG446" s="139">
        <f>IF(N446="zákl. přenesená",J446,0)</f>
        <v>0</v>
      </c>
      <c r="BH446" s="139">
        <f>IF(N446="sníž. přenesená",J446,0)</f>
        <v>0</v>
      </c>
      <c r="BI446" s="139">
        <f>IF(N446="nulová",J446,0)</f>
        <v>0</v>
      </c>
      <c r="BJ446" s="18" t="s">
        <v>80</v>
      </c>
      <c r="BK446" s="139">
        <f>ROUND(I446*H446,1)</f>
        <v>0</v>
      </c>
      <c r="BL446" s="18" t="s">
        <v>187</v>
      </c>
      <c r="BM446" s="138" t="s">
        <v>763</v>
      </c>
    </row>
    <row r="447" spans="2:65" s="1" customFormat="1" ht="11.25">
      <c r="B447" s="33"/>
      <c r="D447" s="140" t="s">
        <v>175</v>
      </c>
      <c r="F447" s="141" t="s">
        <v>764</v>
      </c>
      <c r="I447" s="142"/>
      <c r="L447" s="33"/>
      <c r="M447" s="143"/>
      <c r="U447" s="54"/>
      <c r="AT447" s="18" t="s">
        <v>175</v>
      </c>
      <c r="AU447" s="18" t="s">
        <v>82</v>
      </c>
    </row>
    <row r="448" spans="2:65" s="15" customFormat="1" ht="11.25">
      <c r="B448" s="180"/>
      <c r="D448" s="145" t="s">
        <v>177</v>
      </c>
      <c r="E448" s="181" t="s">
        <v>19</v>
      </c>
      <c r="F448" s="182" t="s">
        <v>1884</v>
      </c>
      <c r="H448" s="181" t="s">
        <v>19</v>
      </c>
      <c r="I448" s="183"/>
      <c r="L448" s="180"/>
      <c r="M448" s="184"/>
      <c r="U448" s="185"/>
      <c r="AT448" s="181" t="s">
        <v>177</v>
      </c>
      <c r="AU448" s="181" t="s">
        <v>82</v>
      </c>
      <c r="AV448" s="15" t="s">
        <v>80</v>
      </c>
      <c r="AW448" s="15" t="s">
        <v>33</v>
      </c>
      <c r="AX448" s="15" t="s">
        <v>72</v>
      </c>
      <c r="AY448" s="181" t="s">
        <v>164</v>
      </c>
    </row>
    <row r="449" spans="2:65" s="12" customFormat="1" ht="11.25">
      <c r="B449" s="144"/>
      <c r="D449" s="145" t="s">
        <v>177</v>
      </c>
      <c r="E449" s="146" t="s">
        <v>19</v>
      </c>
      <c r="F449" s="147" t="s">
        <v>1890</v>
      </c>
      <c r="H449" s="148">
        <v>20.399999999999999</v>
      </c>
      <c r="I449" s="149"/>
      <c r="L449" s="144"/>
      <c r="M449" s="150"/>
      <c r="U449" s="151"/>
      <c r="AT449" s="146" t="s">
        <v>177</v>
      </c>
      <c r="AU449" s="146" t="s">
        <v>82</v>
      </c>
      <c r="AV449" s="12" t="s">
        <v>82</v>
      </c>
      <c r="AW449" s="12" t="s">
        <v>33</v>
      </c>
      <c r="AX449" s="12" t="s">
        <v>72</v>
      </c>
      <c r="AY449" s="146" t="s">
        <v>164</v>
      </c>
    </row>
    <row r="450" spans="2:65" s="12" customFormat="1" ht="11.25">
      <c r="B450" s="144"/>
      <c r="D450" s="145" t="s">
        <v>177</v>
      </c>
      <c r="E450" s="146" t="s">
        <v>19</v>
      </c>
      <c r="F450" s="147" t="s">
        <v>1891</v>
      </c>
      <c r="H450" s="148">
        <v>29.2</v>
      </c>
      <c r="I450" s="149"/>
      <c r="L450" s="144"/>
      <c r="M450" s="150"/>
      <c r="U450" s="151"/>
      <c r="AT450" s="146" t="s">
        <v>177</v>
      </c>
      <c r="AU450" s="146" t="s">
        <v>82</v>
      </c>
      <c r="AV450" s="12" t="s">
        <v>82</v>
      </c>
      <c r="AW450" s="12" t="s">
        <v>33</v>
      </c>
      <c r="AX450" s="12" t="s">
        <v>72</v>
      </c>
      <c r="AY450" s="146" t="s">
        <v>164</v>
      </c>
    </row>
    <row r="451" spans="2:65" s="12" customFormat="1" ht="11.25">
      <c r="B451" s="144"/>
      <c r="D451" s="145" t="s">
        <v>177</v>
      </c>
      <c r="E451" s="146" t="s">
        <v>19</v>
      </c>
      <c r="F451" s="147" t="s">
        <v>1892</v>
      </c>
      <c r="H451" s="148">
        <v>12</v>
      </c>
      <c r="I451" s="149"/>
      <c r="L451" s="144"/>
      <c r="M451" s="150"/>
      <c r="U451" s="151"/>
      <c r="AT451" s="146" t="s">
        <v>177</v>
      </c>
      <c r="AU451" s="146" t="s">
        <v>82</v>
      </c>
      <c r="AV451" s="12" t="s">
        <v>82</v>
      </c>
      <c r="AW451" s="12" t="s">
        <v>33</v>
      </c>
      <c r="AX451" s="12" t="s">
        <v>72</v>
      </c>
      <c r="AY451" s="146" t="s">
        <v>164</v>
      </c>
    </row>
    <row r="452" spans="2:65" s="12" customFormat="1" ht="11.25">
      <c r="B452" s="144"/>
      <c r="D452" s="145" t="s">
        <v>177</v>
      </c>
      <c r="E452" s="146" t="s">
        <v>19</v>
      </c>
      <c r="F452" s="147" t="s">
        <v>1893</v>
      </c>
      <c r="H452" s="148">
        <v>55.5</v>
      </c>
      <c r="I452" s="149"/>
      <c r="L452" s="144"/>
      <c r="M452" s="150"/>
      <c r="U452" s="151"/>
      <c r="AT452" s="146" t="s">
        <v>177</v>
      </c>
      <c r="AU452" s="146" t="s">
        <v>82</v>
      </c>
      <c r="AV452" s="12" t="s">
        <v>82</v>
      </c>
      <c r="AW452" s="12" t="s">
        <v>33</v>
      </c>
      <c r="AX452" s="12" t="s">
        <v>72</v>
      </c>
      <c r="AY452" s="146" t="s">
        <v>164</v>
      </c>
    </row>
    <row r="453" spans="2:65" s="13" customFormat="1" ht="11.25">
      <c r="B453" s="162"/>
      <c r="D453" s="145" t="s">
        <v>177</v>
      </c>
      <c r="E453" s="163" t="s">
        <v>19</v>
      </c>
      <c r="F453" s="164" t="s">
        <v>241</v>
      </c>
      <c r="H453" s="165">
        <v>117.1</v>
      </c>
      <c r="I453" s="166"/>
      <c r="L453" s="162"/>
      <c r="M453" s="167"/>
      <c r="U453" s="168"/>
      <c r="AT453" s="163" t="s">
        <v>177</v>
      </c>
      <c r="AU453" s="163" t="s">
        <v>82</v>
      </c>
      <c r="AV453" s="13" t="s">
        <v>172</v>
      </c>
      <c r="AW453" s="13" t="s">
        <v>33</v>
      </c>
      <c r="AX453" s="13" t="s">
        <v>80</v>
      </c>
      <c r="AY453" s="163" t="s">
        <v>164</v>
      </c>
    </row>
    <row r="454" spans="2:65" s="1" customFormat="1" ht="16.5" customHeight="1">
      <c r="B454" s="33"/>
      <c r="C454" s="152" t="s">
        <v>760</v>
      </c>
      <c r="D454" s="152" t="s">
        <v>225</v>
      </c>
      <c r="E454" s="153" t="s">
        <v>773</v>
      </c>
      <c r="F454" s="154" t="s">
        <v>774</v>
      </c>
      <c r="G454" s="155" t="s">
        <v>183</v>
      </c>
      <c r="H454" s="156">
        <v>1.4570000000000001</v>
      </c>
      <c r="I454" s="157"/>
      <c r="J454" s="158">
        <f>ROUND(I454*H454,1)</f>
        <v>0</v>
      </c>
      <c r="K454" s="154" t="s">
        <v>171</v>
      </c>
      <c r="L454" s="159"/>
      <c r="M454" s="160" t="s">
        <v>19</v>
      </c>
      <c r="N454" s="161" t="s">
        <v>43</v>
      </c>
      <c r="P454" s="136">
        <f>O454*H454</f>
        <v>0</v>
      </c>
      <c r="Q454" s="136">
        <v>0.55000000000000004</v>
      </c>
      <c r="R454" s="136">
        <f>Q454*H454</f>
        <v>0.80135000000000012</v>
      </c>
      <c r="S454" s="136">
        <v>0</v>
      </c>
      <c r="T454" s="136">
        <f>S454*H454</f>
        <v>0</v>
      </c>
      <c r="U454" s="137" t="s">
        <v>19</v>
      </c>
      <c r="AR454" s="138" t="s">
        <v>364</v>
      </c>
      <c r="AT454" s="138" t="s">
        <v>225</v>
      </c>
      <c r="AU454" s="138" t="s">
        <v>82</v>
      </c>
      <c r="AY454" s="18" t="s">
        <v>164</v>
      </c>
      <c r="BE454" s="139">
        <f>IF(N454="základní",J454,0)</f>
        <v>0</v>
      </c>
      <c r="BF454" s="139">
        <f>IF(N454="snížená",J454,0)</f>
        <v>0</v>
      </c>
      <c r="BG454" s="139">
        <f>IF(N454="zákl. přenesená",J454,0)</f>
        <v>0</v>
      </c>
      <c r="BH454" s="139">
        <f>IF(N454="sníž. přenesená",J454,0)</f>
        <v>0</v>
      </c>
      <c r="BI454" s="139">
        <f>IF(N454="nulová",J454,0)</f>
        <v>0</v>
      </c>
      <c r="BJ454" s="18" t="s">
        <v>80</v>
      </c>
      <c r="BK454" s="139">
        <f>ROUND(I454*H454,1)</f>
        <v>0</v>
      </c>
      <c r="BL454" s="18" t="s">
        <v>187</v>
      </c>
      <c r="BM454" s="138" t="s">
        <v>775</v>
      </c>
    </row>
    <row r="455" spans="2:65" s="15" customFormat="1" ht="11.25">
      <c r="B455" s="180"/>
      <c r="D455" s="145" t="s">
        <v>177</v>
      </c>
      <c r="E455" s="181" t="s">
        <v>19</v>
      </c>
      <c r="F455" s="182" t="s">
        <v>1884</v>
      </c>
      <c r="H455" s="181" t="s">
        <v>19</v>
      </c>
      <c r="I455" s="183"/>
      <c r="L455" s="180"/>
      <c r="M455" s="184"/>
      <c r="U455" s="185"/>
      <c r="AT455" s="181" t="s">
        <v>177</v>
      </c>
      <c r="AU455" s="181" t="s">
        <v>82</v>
      </c>
      <c r="AV455" s="15" t="s">
        <v>80</v>
      </c>
      <c r="AW455" s="15" t="s">
        <v>33</v>
      </c>
      <c r="AX455" s="15" t="s">
        <v>72</v>
      </c>
      <c r="AY455" s="181" t="s">
        <v>164</v>
      </c>
    </row>
    <row r="456" spans="2:65" s="12" customFormat="1" ht="11.25">
      <c r="B456" s="144"/>
      <c r="D456" s="145" t="s">
        <v>177</v>
      </c>
      <c r="E456" s="146" t="s">
        <v>19</v>
      </c>
      <c r="F456" s="147" t="s">
        <v>1894</v>
      </c>
      <c r="H456" s="148">
        <v>0.32300000000000001</v>
      </c>
      <c r="I456" s="149"/>
      <c r="L456" s="144"/>
      <c r="M456" s="150"/>
      <c r="U456" s="151"/>
      <c r="AT456" s="146" t="s">
        <v>177</v>
      </c>
      <c r="AU456" s="146" t="s">
        <v>82</v>
      </c>
      <c r="AV456" s="12" t="s">
        <v>82</v>
      </c>
      <c r="AW456" s="12" t="s">
        <v>33</v>
      </c>
      <c r="AX456" s="12" t="s">
        <v>72</v>
      </c>
      <c r="AY456" s="146" t="s">
        <v>164</v>
      </c>
    </row>
    <row r="457" spans="2:65" s="12" customFormat="1" ht="11.25">
      <c r="B457" s="144"/>
      <c r="D457" s="145" t="s">
        <v>177</v>
      </c>
      <c r="E457" s="146" t="s">
        <v>19</v>
      </c>
      <c r="F457" s="147" t="s">
        <v>1895</v>
      </c>
      <c r="H457" s="148">
        <v>0.14699999999999999</v>
      </c>
      <c r="I457" s="149"/>
      <c r="L457" s="144"/>
      <c r="M457" s="150"/>
      <c r="U457" s="151"/>
      <c r="AT457" s="146" t="s">
        <v>177</v>
      </c>
      <c r="AU457" s="146" t="s">
        <v>82</v>
      </c>
      <c r="AV457" s="12" t="s">
        <v>82</v>
      </c>
      <c r="AW457" s="12" t="s">
        <v>33</v>
      </c>
      <c r="AX457" s="12" t="s">
        <v>72</v>
      </c>
      <c r="AY457" s="146" t="s">
        <v>164</v>
      </c>
    </row>
    <row r="458" spans="2:65" s="12" customFormat="1" ht="11.25">
      <c r="B458" s="144"/>
      <c r="D458" s="145" t="s">
        <v>177</v>
      </c>
      <c r="E458" s="146" t="s">
        <v>19</v>
      </c>
      <c r="F458" s="147" t="s">
        <v>1896</v>
      </c>
      <c r="H458" s="148">
        <v>0.13200000000000001</v>
      </c>
      <c r="I458" s="149"/>
      <c r="L458" s="144"/>
      <c r="M458" s="150"/>
      <c r="U458" s="151"/>
      <c r="AT458" s="146" t="s">
        <v>177</v>
      </c>
      <c r="AU458" s="146" t="s">
        <v>82</v>
      </c>
      <c r="AV458" s="12" t="s">
        <v>82</v>
      </c>
      <c r="AW458" s="12" t="s">
        <v>33</v>
      </c>
      <c r="AX458" s="12" t="s">
        <v>72</v>
      </c>
      <c r="AY458" s="146" t="s">
        <v>164</v>
      </c>
    </row>
    <row r="459" spans="2:65" s="12" customFormat="1" ht="11.25">
      <c r="B459" s="144"/>
      <c r="D459" s="145" t="s">
        <v>177</v>
      </c>
      <c r="E459" s="146" t="s">
        <v>19</v>
      </c>
      <c r="F459" s="147" t="s">
        <v>1897</v>
      </c>
      <c r="H459" s="148">
        <v>0.85499999999999998</v>
      </c>
      <c r="I459" s="149"/>
      <c r="L459" s="144"/>
      <c r="M459" s="150"/>
      <c r="U459" s="151"/>
      <c r="AT459" s="146" t="s">
        <v>177</v>
      </c>
      <c r="AU459" s="146" t="s">
        <v>82</v>
      </c>
      <c r="AV459" s="12" t="s">
        <v>82</v>
      </c>
      <c r="AW459" s="12" t="s">
        <v>33</v>
      </c>
      <c r="AX459" s="12" t="s">
        <v>72</v>
      </c>
      <c r="AY459" s="146" t="s">
        <v>164</v>
      </c>
    </row>
    <row r="460" spans="2:65" s="13" customFormat="1" ht="11.25">
      <c r="B460" s="162"/>
      <c r="D460" s="145" t="s">
        <v>177</v>
      </c>
      <c r="E460" s="163" t="s">
        <v>19</v>
      </c>
      <c r="F460" s="164" t="s">
        <v>241</v>
      </c>
      <c r="H460" s="165">
        <v>1.4570000000000001</v>
      </c>
      <c r="I460" s="166"/>
      <c r="L460" s="162"/>
      <c r="M460" s="167"/>
      <c r="U460" s="168"/>
      <c r="AT460" s="163" t="s">
        <v>177</v>
      </c>
      <c r="AU460" s="163" t="s">
        <v>82</v>
      </c>
      <c r="AV460" s="13" t="s">
        <v>172</v>
      </c>
      <c r="AW460" s="13" t="s">
        <v>33</v>
      </c>
      <c r="AX460" s="13" t="s">
        <v>80</v>
      </c>
      <c r="AY460" s="163" t="s">
        <v>164</v>
      </c>
    </row>
    <row r="461" spans="2:65" s="1" customFormat="1" ht="16.5" customHeight="1">
      <c r="B461" s="33"/>
      <c r="C461" s="152" t="s">
        <v>766</v>
      </c>
      <c r="D461" s="152" t="s">
        <v>225</v>
      </c>
      <c r="E461" s="153" t="s">
        <v>1898</v>
      </c>
      <c r="F461" s="154" t="s">
        <v>1899</v>
      </c>
      <c r="G461" s="155" t="s">
        <v>183</v>
      </c>
      <c r="H461" s="156">
        <v>0.39300000000000002</v>
      </c>
      <c r="I461" s="157"/>
      <c r="J461" s="158">
        <f>ROUND(I461*H461,1)</f>
        <v>0</v>
      </c>
      <c r="K461" s="154" t="s">
        <v>171</v>
      </c>
      <c r="L461" s="159"/>
      <c r="M461" s="160" t="s">
        <v>19</v>
      </c>
      <c r="N461" s="161" t="s">
        <v>43</v>
      </c>
      <c r="P461" s="136">
        <f>O461*H461</f>
        <v>0</v>
      </c>
      <c r="Q461" s="136">
        <v>0.55000000000000004</v>
      </c>
      <c r="R461" s="136">
        <f>Q461*H461</f>
        <v>0.21615000000000004</v>
      </c>
      <c r="S461" s="136">
        <v>0</v>
      </c>
      <c r="T461" s="136">
        <f>S461*H461</f>
        <v>0</v>
      </c>
      <c r="U461" s="137" t="s">
        <v>19</v>
      </c>
      <c r="AR461" s="138" t="s">
        <v>364</v>
      </c>
      <c r="AT461" s="138" t="s">
        <v>225</v>
      </c>
      <c r="AU461" s="138" t="s">
        <v>82</v>
      </c>
      <c r="AY461" s="18" t="s">
        <v>164</v>
      </c>
      <c r="BE461" s="139">
        <f>IF(N461="základní",J461,0)</f>
        <v>0</v>
      </c>
      <c r="BF461" s="139">
        <f>IF(N461="snížená",J461,0)</f>
        <v>0</v>
      </c>
      <c r="BG461" s="139">
        <f>IF(N461="zákl. přenesená",J461,0)</f>
        <v>0</v>
      </c>
      <c r="BH461" s="139">
        <f>IF(N461="sníž. přenesená",J461,0)</f>
        <v>0</v>
      </c>
      <c r="BI461" s="139">
        <f>IF(N461="nulová",J461,0)</f>
        <v>0</v>
      </c>
      <c r="BJ461" s="18" t="s">
        <v>80</v>
      </c>
      <c r="BK461" s="139">
        <f>ROUND(I461*H461,1)</f>
        <v>0</v>
      </c>
      <c r="BL461" s="18" t="s">
        <v>187</v>
      </c>
      <c r="BM461" s="138" t="s">
        <v>1900</v>
      </c>
    </row>
    <row r="462" spans="2:65" s="15" customFormat="1" ht="11.25">
      <c r="B462" s="180"/>
      <c r="D462" s="145" t="s">
        <v>177</v>
      </c>
      <c r="E462" s="181" t="s">
        <v>19</v>
      </c>
      <c r="F462" s="182" t="s">
        <v>1884</v>
      </c>
      <c r="H462" s="181" t="s">
        <v>19</v>
      </c>
      <c r="I462" s="183"/>
      <c r="L462" s="180"/>
      <c r="M462" s="184"/>
      <c r="U462" s="185"/>
      <c r="AT462" s="181" t="s">
        <v>177</v>
      </c>
      <c r="AU462" s="181" t="s">
        <v>82</v>
      </c>
      <c r="AV462" s="15" t="s">
        <v>80</v>
      </c>
      <c r="AW462" s="15" t="s">
        <v>33</v>
      </c>
      <c r="AX462" s="15" t="s">
        <v>72</v>
      </c>
      <c r="AY462" s="181" t="s">
        <v>164</v>
      </c>
    </row>
    <row r="463" spans="2:65" s="12" customFormat="1" ht="11.25">
      <c r="B463" s="144"/>
      <c r="D463" s="145" t="s">
        <v>177</v>
      </c>
      <c r="E463" s="146" t="s">
        <v>19</v>
      </c>
      <c r="F463" s="147" t="s">
        <v>1901</v>
      </c>
      <c r="H463" s="148">
        <v>0.39300000000000002</v>
      </c>
      <c r="I463" s="149"/>
      <c r="L463" s="144"/>
      <c r="M463" s="150"/>
      <c r="U463" s="151"/>
      <c r="AT463" s="146" t="s">
        <v>177</v>
      </c>
      <c r="AU463" s="146" t="s">
        <v>82</v>
      </c>
      <c r="AV463" s="12" t="s">
        <v>82</v>
      </c>
      <c r="AW463" s="12" t="s">
        <v>33</v>
      </c>
      <c r="AX463" s="12" t="s">
        <v>80</v>
      </c>
      <c r="AY463" s="146" t="s">
        <v>164</v>
      </c>
    </row>
    <row r="464" spans="2:65" s="1" customFormat="1" ht="24.2" customHeight="1">
      <c r="B464" s="33"/>
      <c r="C464" s="127" t="s">
        <v>772</v>
      </c>
      <c r="D464" s="127" t="s">
        <v>167</v>
      </c>
      <c r="E464" s="128" t="s">
        <v>1902</v>
      </c>
      <c r="F464" s="129" t="s">
        <v>1903</v>
      </c>
      <c r="G464" s="130" t="s">
        <v>335</v>
      </c>
      <c r="H464" s="131">
        <v>7</v>
      </c>
      <c r="I464" s="132"/>
      <c r="J464" s="133">
        <f>ROUND(I464*H464,1)</f>
        <v>0</v>
      </c>
      <c r="K464" s="129" t="s">
        <v>171</v>
      </c>
      <c r="L464" s="33"/>
      <c r="M464" s="134" t="s">
        <v>19</v>
      </c>
      <c r="N464" s="135" t="s">
        <v>43</v>
      </c>
      <c r="P464" s="136">
        <f>O464*H464</f>
        <v>0</v>
      </c>
      <c r="Q464" s="136">
        <v>1.1E-4</v>
      </c>
      <c r="R464" s="136">
        <f>Q464*H464</f>
        <v>7.7000000000000007E-4</v>
      </c>
      <c r="S464" s="136">
        <v>0</v>
      </c>
      <c r="T464" s="136">
        <f>S464*H464</f>
        <v>0</v>
      </c>
      <c r="U464" s="137" t="s">
        <v>19</v>
      </c>
      <c r="AR464" s="138" t="s">
        <v>187</v>
      </c>
      <c r="AT464" s="138" t="s">
        <v>167</v>
      </c>
      <c r="AU464" s="138" t="s">
        <v>82</v>
      </c>
      <c r="AY464" s="18" t="s">
        <v>164</v>
      </c>
      <c r="BE464" s="139">
        <f>IF(N464="základní",J464,0)</f>
        <v>0</v>
      </c>
      <c r="BF464" s="139">
        <f>IF(N464="snížená",J464,0)</f>
        <v>0</v>
      </c>
      <c r="BG464" s="139">
        <f>IF(N464="zákl. přenesená",J464,0)</f>
        <v>0</v>
      </c>
      <c r="BH464" s="139">
        <f>IF(N464="sníž. přenesená",J464,0)</f>
        <v>0</v>
      </c>
      <c r="BI464" s="139">
        <f>IF(N464="nulová",J464,0)</f>
        <v>0</v>
      </c>
      <c r="BJ464" s="18" t="s">
        <v>80</v>
      </c>
      <c r="BK464" s="139">
        <f>ROUND(I464*H464,1)</f>
        <v>0</v>
      </c>
      <c r="BL464" s="18" t="s">
        <v>187</v>
      </c>
      <c r="BM464" s="138" t="s">
        <v>780</v>
      </c>
    </row>
    <row r="465" spans="2:65" s="1" customFormat="1" ht="11.25">
      <c r="B465" s="33"/>
      <c r="D465" s="140" t="s">
        <v>175</v>
      </c>
      <c r="F465" s="141" t="s">
        <v>1904</v>
      </c>
      <c r="I465" s="142"/>
      <c r="L465" s="33"/>
      <c r="M465" s="143"/>
      <c r="U465" s="54"/>
      <c r="AT465" s="18" t="s">
        <v>175</v>
      </c>
      <c r="AU465" s="18" t="s">
        <v>82</v>
      </c>
    </row>
    <row r="466" spans="2:65" s="12" customFormat="1" ht="11.25">
      <c r="B466" s="144"/>
      <c r="D466" s="145" t="s">
        <v>177</v>
      </c>
      <c r="E466" s="146" t="s">
        <v>19</v>
      </c>
      <c r="F466" s="147" t="s">
        <v>1905</v>
      </c>
      <c r="H466" s="148">
        <v>7</v>
      </c>
      <c r="I466" s="149"/>
      <c r="L466" s="144"/>
      <c r="M466" s="150"/>
      <c r="U466" s="151"/>
      <c r="AT466" s="146" t="s">
        <v>177</v>
      </c>
      <c r="AU466" s="146" t="s">
        <v>82</v>
      </c>
      <c r="AV466" s="12" t="s">
        <v>82</v>
      </c>
      <c r="AW466" s="12" t="s">
        <v>33</v>
      </c>
      <c r="AX466" s="12" t="s">
        <v>80</v>
      </c>
      <c r="AY466" s="146" t="s">
        <v>164</v>
      </c>
    </row>
    <row r="467" spans="2:65" s="1" customFormat="1" ht="21.75" customHeight="1">
      <c r="B467" s="33"/>
      <c r="C467" s="127" t="s">
        <v>777</v>
      </c>
      <c r="D467" s="127" t="s">
        <v>167</v>
      </c>
      <c r="E467" s="128" t="s">
        <v>1906</v>
      </c>
      <c r="F467" s="129" t="s">
        <v>1907</v>
      </c>
      <c r="G467" s="130" t="s">
        <v>335</v>
      </c>
      <c r="H467" s="131">
        <v>7</v>
      </c>
      <c r="I467" s="132"/>
      <c r="J467" s="133">
        <f>ROUND(I467*H467,1)</f>
        <v>0</v>
      </c>
      <c r="K467" s="129" t="s">
        <v>171</v>
      </c>
      <c r="L467" s="33"/>
      <c r="M467" s="134" t="s">
        <v>19</v>
      </c>
      <c r="N467" s="135" t="s">
        <v>43</v>
      </c>
      <c r="P467" s="136">
        <f>O467*H467</f>
        <v>0</v>
      </c>
      <c r="Q467" s="136">
        <v>9.7999999999999997E-4</v>
      </c>
      <c r="R467" s="136">
        <f>Q467*H467</f>
        <v>6.8599999999999998E-3</v>
      </c>
      <c r="S467" s="136">
        <v>0</v>
      </c>
      <c r="T467" s="136">
        <f>S467*H467</f>
        <v>0</v>
      </c>
      <c r="U467" s="137" t="s">
        <v>19</v>
      </c>
      <c r="AR467" s="138" t="s">
        <v>187</v>
      </c>
      <c r="AT467" s="138" t="s">
        <v>167</v>
      </c>
      <c r="AU467" s="138" t="s">
        <v>82</v>
      </c>
      <c r="AY467" s="18" t="s">
        <v>164</v>
      </c>
      <c r="BE467" s="139">
        <f>IF(N467="základní",J467,0)</f>
        <v>0</v>
      </c>
      <c r="BF467" s="139">
        <f>IF(N467="snížená",J467,0)</f>
        <v>0</v>
      </c>
      <c r="BG467" s="139">
        <f>IF(N467="zákl. přenesená",J467,0)</f>
        <v>0</v>
      </c>
      <c r="BH467" s="139">
        <f>IF(N467="sníž. přenesená",J467,0)</f>
        <v>0</v>
      </c>
      <c r="BI467" s="139">
        <f>IF(N467="nulová",J467,0)</f>
        <v>0</v>
      </c>
      <c r="BJ467" s="18" t="s">
        <v>80</v>
      </c>
      <c r="BK467" s="139">
        <f>ROUND(I467*H467,1)</f>
        <v>0</v>
      </c>
      <c r="BL467" s="18" t="s">
        <v>187</v>
      </c>
      <c r="BM467" s="138" t="s">
        <v>785</v>
      </c>
    </row>
    <row r="468" spans="2:65" s="1" customFormat="1" ht="11.25">
      <c r="B468" s="33"/>
      <c r="D468" s="140" t="s">
        <v>175</v>
      </c>
      <c r="F468" s="141" t="s">
        <v>1908</v>
      </c>
      <c r="I468" s="142"/>
      <c r="L468" s="33"/>
      <c r="M468" s="143"/>
      <c r="U468" s="54"/>
      <c r="AT468" s="18" t="s">
        <v>175</v>
      </c>
      <c r="AU468" s="18" t="s">
        <v>82</v>
      </c>
    </row>
    <row r="469" spans="2:65" s="12" customFormat="1" ht="11.25">
      <c r="B469" s="144"/>
      <c r="D469" s="145" t="s">
        <v>177</v>
      </c>
      <c r="E469" s="146" t="s">
        <v>19</v>
      </c>
      <c r="F469" s="147" t="s">
        <v>1905</v>
      </c>
      <c r="H469" s="148">
        <v>7</v>
      </c>
      <c r="I469" s="149"/>
      <c r="L469" s="144"/>
      <c r="M469" s="150"/>
      <c r="U469" s="151"/>
      <c r="AT469" s="146" t="s">
        <v>177</v>
      </c>
      <c r="AU469" s="146" t="s">
        <v>82</v>
      </c>
      <c r="AV469" s="12" t="s">
        <v>82</v>
      </c>
      <c r="AW469" s="12" t="s">
        <v>33</v>
      </c>
      <c r="AX469" s="12" t="s">
        <v>80</v>
      </c>
      <c r="AY469" s="146" t="s">
        <v>164</v>
      </c>
    </row>
    <row r="470" spans="2:65" s="1" customFormat="1" ht="21.75" customHeight="1">
      <c r="B470" s="33"/>
      <c r="C470" s="127" t="s">
        <v>782</v>
      </c>
      <c r="D470" s="127" t="s">
        <v>167</v>
      </c>
      <c r="E470" s="128" t="s">
        <v>1909</v>
      </c>
      <c r="F470" s="129" t="s">
        <v>1910</v>
      </c>
      <c r="G470" s="130" t="s">
        <v>170</v>
      </c>
      <c r="H470" s="131">
        <v>49.140999999999998</v>
      </c>
      <c r="I470" s="132"/>
      <c r="J470" s="133">
        <f>ROUND(I470*H470,1)</f>
        <v>0</v>
      </c>
      <c r="K470" s="129" t="s">
        <v>171</v>
      </c>
      <c r="L470" s="33"/>
      <c r="M470" s="134" t="s">
        <v>19</v>
      </c>
      <c r="N470" s="135" t="s">
        <v>43</v>
      </c>
      <c r="P470" s="136">
        <f>O470*H470</f>
        <v>0</v>
      </c>
      <c r="Q470" s="136">
        <v>0</v>
      </c>
      <c r="R470" s="136">
        <f>Q470*H470</f>
        <v>0</v>
      </c>
      <c r="S470" s="136">
        <v>0</v>
      </c>
      <c r="T470" s="136">
        <f>S470*H470</f>
        <v>0</v>
      </c>
      <c r="U470" s="137" t="s">
        <v>19</v>
      </c>
      <c r="AR470" s="138" t="s">
        <v>187</v>
      </c>
      <c r="AT470" s="138" t="s">
        <v>167</v>
      </c>
      <c r="AU470" s="138" t="s">
        <v>82</v>
      </c>
      <c r="AY470" s="18" t="s">
        <v>164</v>
      </c>
      <c r="BE470" s="139">
        <f>IF(N470="základní",J470,0)</f>
        <v>0</v>
      </c>
      <c r="BF470" s="139">
        <f>IF(N470="snížená",J470,0)</f>
        <v>0</v>
      </c>
      <c r="BG470" s="139">
        <f>IF(N470="zákl. přenesená",J470,0)</f>
        <v>0</v>
      </c>
      <c r="BH470" s="139">
        <f>IF(N470="sníž. přenesená",J470,0)</f>
        <v>0</v>
      </c>
      <c r="BI470" s="139">
        <f>IF(N470="nulová",J470,0)</f>
        <v>0</v>
      </c>
      <c r="BJ470" s="18" t="s">
        <v>80</v>
      </c>
      <c r="BK470" s="139">
        <f>ROUND(I470*H470,1)</f>
        <v>0</v>
      </c>
      <c r="BL470" s="18" t="s">
        <v>187</v>
      </c>
      <c r="BM470" s="138" t="s">
        <v>1911</v>
      </c>
    </row>
    <row r="471" spans="2:65" s="1" customFormat="1" ht="11.25">
      <c r="B471" s="33"/>
      <c r="D471" s="140" t="s">
        <v>175</v>
      </c>
      <c r="F471" s="141" t="s">
        <v>1912</v>
      </c>
      <c r="I471" s="142"/>
      <c r="L471" s="33"/>
      <c r="M471" s="143"/>
      <c r="U471" s="54"/>
      <c r="AT471" s="18" t="s">
        <v>175</v>
      </c>
      <c r="AU471" s="18" t="s">
        <v>82</v>
      </c>
    </row>
    <row r="472" spans="2:65" s="15" customFormat="1" ht="11.25">
      <c r="B472" s="180"/>
      <c r="D472" s="145" t="s">
        <v>177</v>
      </c>
      <c r="E472" s="181" t="s">
        <v>19</v>
      </c>
      <c r="F472" s="182" t="s">
        <v>1884</v>
      </c>
      <c r="H472" s="181" t="s">
        <v>19</v>
      </c>
      <c r="I472" s="183"/>
      <c r="L472" s="180"/>
      <c r="M472" s="184"/>
      <c r="U472" s="185"/>
      <c r="AT472" s="181" t="s">
        <v>177</v>
      </c>
      <c r="AU472" s="181" t="s">
        <v>82</v>
      </c>
      <c r="AV472" s="15" t="s">
        <v>80</v>
      </c>
      <c r="AW472" s="15" t="s">
        <v>33</v>
      </c>
      <c r="AX472" s="15" t="s">
        <v>72</v>
      </c>
      <c r="AY472" s="181" t="s">
        <v>164</v>
      </c>
    </row>
    <row r="473" spans="2:65" s="12" customFormat="1" ht="11.25">
      <c r="B473" s="144"/>
      <c r="D473" s="145" t="s">
        <v>177</v>
      </c>
      <c r="E473" s="146" t="s">
        <v>19</v>
      </c>
      <c r="F473" s="147" t="s">
        <v>1913</v>
      </c>
      <c r="H473" s="148">
        <v>49.140999999999998</v>
      </c>
      <c r="I473" s="149"/>
      <c r="L473" s="144"/>
      <c r="M473" s="150"/>
      <c r="U473" s="151"/>
      <c r="AT473" s="146" t="s">
        <v>177</v>
      </c>
      <c r="AU473" s="146" t="s">
        <v>82</v>
      </c>
      <c r="AV473" s="12" t="s">
        <v>82</v>
      </c>
      <c r="AW473" s="12" t="s">
        <v>33</v>
      </c>
      <c r="AX473" s="12" t="s">
        <v>80</v>
      </c>
      <c r="AY473" s="146" t="s">
        <v>164</v>
      </c>
    </row>
    <row r="474" spans="2:65" s="1" customFormat="1" ht="16.5" customHeight="1">
      <c r="B474" s="33"/>
      <c r="C474" s="152" t="s">
        <v>787</v>
      </c>
      <c r="D474" s="152" t="s">
        <v>225</v>
      </c>
      <c r="E474" s="153" t="s">
        <v>1914</v>
      </c>
      <c r="F474" s="154" t="s">
        <v>1915</v>
      </c>
      <c r="G474" s="155" t="s">
        <v>183</v>
      </c>
      <c r="H474" s="156">
        <v>1.296</v>
      </c>
      <c r="I474" s="157"/>
      <c r="J474" s="158">
        <f>ROUND(I474*H474,1)</f>
        <v>0</v>
      </c>
      <c r="K474" s="154" t="s">
        <v>171</v>
      </c>
      <c r="L474" s="159"/>
      <c r="M474" s="160" t="s">
        <v>19</v>
      </c>
      <c r="N474" s="161" t="s">
        <v>43</v>
      </c>
      <c r="P474" s="136">
        <f>O474*H474</f>
        <v>0</v>
      </c>
      <c r="Q474" s="136">
        <v>0.55000000000000004</v>
      </c>
      <c r="R474" s="136">
        <f>Q474*H474</f>
        <v>0.7128000000000001</v>
      </c>
      <c r="S474" s="136">
        <v>0</v>
      </c>
      <c r="T474" s="136">
        <f>S474*H474</f>
        <v>0</v>
      </c>
      <c r="U474" s="137" t="s">
        <v>19</v>
      </c>
      <c r="AR474" s="138" t="s">
        <v>364</v>
      </c>
      <c r="AT474" s="138" t="s">
        <v>225</v>
      </c>
      <c r="AU474" s="138" t="s">
        <v>82</v>
      </c>
      <c r="AY474" s="18" t="s">
        <v>164</v>
      </c>
      <c r="BE474" s="139">
        <f>IF(N474="základní",J474,0)</f>
        <v>0</v>
      </c>
      <c r="BF474" s="139">
        <f>IF(N474="snížená",J474,0)</f>
        <v>0</v>
      </c>
      <c r="BG474" s="139">
        <f>IF(N474="zákl. přenesená",J474,0)</f>
        <v>0</v>
      </c>
      <c r="BH474" s="139">
        <f>IF(N474="sníž. přenesená",J474,0)</f>
        <v>0</v>
      </c>
      <c r="BI474" s="139">
        <f>IF(N474="nulová",J474,0)</f>
        <v>0</v>
      </c>
      <c r="BJ474" s="18" t="s">
        <v>80</v>
      </c>
      <c r="BK474" s="139">
        <f>ROUND(I474*H474,1)</f>
        <v>0</v>
      </c>
      <c r="BL474" s="18" t="s">
        <v>187</v>
      </c>
      <c r="BM474" s="138" t="s">
        <v>1916</v>
      </c>
    </row>
    <row r="475" spans="2:65" s="12" customFormat="1" ht="11.25">
      <c r="B475" s="144"/>
      <c r="D475" s="145" t="s">
        <v>177</v>
      </c>
      <c r="E475" s="146" t="s">
        <v>19</v>
      </c>
      <c r="F475" s="147" t="s">
        <v>1917</v>
      </c>
      <c r="H475" s="148">
        <v>1.296</v>
      </c>
      <c r="I475" s="149"/>
      <c r="L475" s="144"/>
      <c r="M475" s="150"/>
      <c r="U475" s="151"/>
      <c r="AT475" s="146" t="s">
        <v>177</v>
      </c>
      <c r="AU475" s="146" t="s">
        <v>82</v>
      </c>
      <c r="AV475" s="12" t="s">
        <v>82</v>
      </c>
      <c r="AW475" s="12" t="s">
        <v>33</v>
      </c>
      <c r="AX475" s="12" t="s">
        <v>80</v>
      </c>
      <c r="AY475" s="146" t="s">
        <v>164</v>
      </c>
    </row>
    <row r="476" spans="2:65" s="1" customFormat="1" ht="24.2" customHeight="1">
      <c r="B476" s="33"/>
      <c r="C476" s="127" t="s">
        <v>793</v>
      </c>
      <c r="D476" s="127" t="s">
        <v>167</v>
      </c>
      <c r="E476" s="128" t="s">
        <v>767</v>
      </c>
      <c r="F476" s="129" t="s">
        <v>768</v>
      </c>
      <c r="G476" s="130" t="s">
        <v>183</v>
      </c>
      <c r="H476" s="131">
        <v>2.911</v>
      </c>
      <c r="I476" s="132"/>
      <c r="J476" s="133">
        <f>ROUND(I476*H476,1)</f>
        <v>0</v>
      </c>
      <c r="K476" s="129" t="s">
        <v>171</v>
      </c>
      <c r="L476" s="33"/>
      <c r="M476" s="134" t="s">
        <v>19</v>
      </c>
      <c r="N476" s="135" t="s">
        <v>43</v>
      </c>
      <c r="P476" s="136">
        <f>O476*H476</f>
        <v>0</v>
      </c>
      <c r="Q476" s="136">
        <v>2.2839999999999999E-2</v>
      </c>
      <c r="R476" s="136">
        <f>Q476*H476</f>
        <v>6.6487240000000003E-2</v>
      </c>
      <c r="S476" s="136">
        <v>0</v>
      </c>
      <c r="T476" s="136">
        <f>S476*H476</f>
        <v>0</v>
      </c>
      <c r="U476" s="137" t="s">
        <v>19</v>
      </c>
      <c r="AR476" s="138" t="s">
        <v>187</v>
      </c>
      <c r="AT476" s="138" t="s">
        <v>167</v>
      </c>
      <c r="AU476" s="138" t="s">
        <v>82</v>
      </c>
      <c r="AY476" s="18" t="s">
        <v>164</v>
      </c>
      <c r="BE476" s="139">
        <f>IF(N476="základní",J476,0)</f>
        <v>0</v>
      </c>
      <c r="BF476" s="139">
        <f>IF(N476="snížená",J476,0)</f>
        <v>0</v>
      </c>
      <c r="BG476" s="139">
        <f>IF(N476="zákl. přenesená",J476,0)</f>
        <v>0</v>
      </c>
      <c r="BH476" s="139">
        <f>IF(N476="sníž. přenesená",J476,0)</f>
        <v>0</v>
      </c>
      <c r="BI476" s="139">
        <f>IF(N476="nulová",J476,0)</f>
        <v>0</v>
      </c>
      <c r="BJ476" s="18" t="s">
        <v>80</v>
      </c>
      <c r="BK476" s="139">
        <f>ROUND(I476*H476,1)</f>
        <v>0</v>
      </c>
      <c r="BL476" s="18" t="s">
        <v>187</v>
      </c>
      <c r="BM476" s="138" t="s">
        <v>769</v>
      </c>
    </row>
    <row r="477" spans="2:65" s="1" customFormat="1" ht="11.25">
      <c r="B477" s="33"/>
      <c r="D477" s="140" t="s">
        <v>175</v>
      </c>
      <c r="F477" s="141" t="s">
        <v>770</v>
      </c>
      <c r="I477" s="142"/>
      <c r="L477" s="33"/>
      <c r="M477" s="143"/>
      <c r="U477" s="54"/>
      <c r="AT477" s="18" t="s">
        <v>175</v>
      </c>
      <c r="AU477" s="18" t="s">
        <v>82</v>
      </c>
    </row>
    <row r="478" spans="2:65" s="15" customFormat="1" ht="11.25">
      <c r="B478" s="180"/>
      <c r="D478" s="145" t="s">
        <v>177</v>
      </c>
      <c r="E478" s="181" t="s">
        <v>19</v>
      </c>
      <c r="F478" s="182" t="s">
        <v>1884</v>
      </c>
      <c r="H478" s="181" t="s">
        <v>19</v>
      </c>
      <c r="I478" s="183"/>
      <c r="L478" s="180"/>
      <c r="M478" s="184"/>
      <c r="U478" s="185"/>
      <c r="AT478" s="181" t="s">
        <v>177</v>
      </c>
      <c r="AU478" s="181" t="s">
        <v>82</v>
      </c>
      <c r="AV478" s="15" t="s">
        <v>80</v>
      </c>
      <c r="AW478" s="15" t="s">
        <v>33</v>
      </c>
      <c r="AX478" s="15" t="s">
        <v>72</v>
      </c>
      <c r="AY478" s="181" t="s">
        <v>164</v>
      </c>
    </row>
    <row r="479" spans="2:65" s="12" customFormat="1" ht="11.25">
      <c r="B479" s="144"/>
      <c r="D479" s="145" t="s">
        <v>177</v>
      </c>
      <c r="E479" s="146" t="s">
        <v>19</v>
      </c>
      <c r="F479" s="147" t="s">
        <v>1918</v>
      </c>
      <c r="H479" s="148">
        <v>0.29399999999999998</v>
      </c>
      <c r="I479" s="149"/>
      <c r="L479" s="144"/>
      <c r="M479" s="150"/>
      <c r="U479" s="151"/>
      <c r="AT479" s="146" t="s">
        <v>177</v>
      </c>
      <c r="AU479" s="146" t="s">
        <v>82</v>
      </c>
      <c r="AV479" s="12" t="s">
        <v>82</v>
      </c>
      <c r="AW479" s="12" t="s">
        <v>33</v>
      </c>
      <c r="AX479" s="12" t="s">
        <v>72</v>
      </c>
      <c r="AY479" s="146" t="s">
        <v>164</v>
      </c>
    </row>
    <row r="480" spans="2:65" s="12" customFormat="1" ht="11.25">
      <c r="B480" s="144"/>
      <c r="D480" s="145" t="s">
        <v>177</v>
      </c>
      <c r="E480" s="146" t="s">
        <v>19</v>
      </c>
      <c r="F480" s="147" t="s">
        <v>1919</v>
      </c>
      <c r="H480" s="148">
        <v>0.13400000000000001</v>
      </c>
      <c r="I480" s="149"/>
      <c r="L480" s="144"/>
      <c r="M480" s="150"/>
      <c r="U480" s="151"/>
      <c r="AT480" s="146" t="s">
        <v>177</v>
      </c>
      <c r="AU480" s="146" t="s">
        <v>82</v>
      </c>
      <c r="AV480" s="12" t="s">
        <v>82</v>
      </c>
      <c r="AW480" s="12" t="s">
        <v>33</v>
      </c>
      <c r="AX480" s="12" t="s">
        <v>72</v>
      </c>
      <c r="AY480" s="146" t="s">
        <v>164</v>
      </c>
    </row>
    <row r="481" spans="2:65" s="12" customFormat="1" ht="11.25">
      <c r="B481" s="144"/>
      <c r="D481" s="145" t="s">
        <v>177</v>
      </c>
      <c r="E481" s="146" t="s">
        <v>19</v>
      </c>
      <c r="F481" s="147" t="s">
        <v>1920</v>
      </c>
      <c r="H481" s="148">
        <v>0.35699999999999998</v>
      </c>
      <c r="I481" s="149"/>
      <c r="L481" s="144"/>
      <c r="M481" s="150"/>
      <c r="U481" s="151"/>
      <c r="AT481" s="146" t="s">
        <v>177</v>
      </c>
      <c r="AU481" s="146" t="s">
        <v>82</v>
      </c>
      <c r="AV481" s="12" t="s">
        <v>82</v>
      </c>
      <c r="AW481" s="12" t="s">
        <v>33</v>
      </c>
      <c r="AX481" s="12" t="s">
        <v>72</v>
      </c>
      <c r="AY481" s="146" t="s">
        <v>164</v>
      </c>
    </row>
    <row r="482" spans="2:65" s="12" customFormat="1" ht="11.25">
      <c r="B482" s="144"/>
      <c r="D482" s="145" t="s">
        <v>177</v>
      </c>
      <c r="E482" s="146" t="s">
        <v>19</v>
      </c>
      <c r="F482" s="147" t="s">
        <v>1921</v>
      </c>
      <c r="H482" s="148">
        <v>0.12</v>
      </c>
      <c r="I482" s="149"/>
      <c r="L482" s="144"/>
      <c r="M482" s="150"/>
      <c r="U482" s="151"/>
      <c r="AT482" s="146" t="s">
        <v>177</v>
      </c>
      <c r="AU482" s="146" t="s">
        <v>82</v>
      </c>
      <c r="AV482" s="12" t="s">
        <v>82</v>
      </c>
      <c r="AW482" s="12" t="s">
        <v>33</v>
      </c>
      <c r="AX482" s="12" t="s">
        <v>72</v>
      </c>
      <c r="AY482" s="146" t="s">
        <v>164</v>
      </c>
    </row>
    <row r="483" spans="2:65" s="12" customFormat="1" ht="11.25">
      <c r="B483" s="144"/>
      <c r="D483" s="145" t="s">
        <v>177</v>
      </c>
      <c r="E483" s="146" t="s">
        <v>19</v>
      </c>
      <c r="F483" s="147" t="s">
        <v>1922</v>
      </c>
      <c r="H483" s="148">
        <v>0.77700000000000002</v>
      </c>
      <c r="I483" s="149"/>
      <c r="L483" s="144"/>
      <c r="M483" s="150"/>
      <c r="U483" s="151"/>
      <c r="AT483" s="146" t="s">
        <v>177</v>
      </c>
      <c r="AU483" s="146" t="s">
        <v>82</v>
      </c>
      <c r="AV483" s="12" t="s">
        <v>82</v>
      </c>
      <c r="AW483" s="12" t="s">
        <v>33</v>
      </c>
      <c r="AX483" s="12" t="s">
        <v>72</v>
      </c>
      <c r="AY483" s="146" t="s">
        <v>164</v>
      </c>
    </row>
    <row r="484" spans="2:65" s="12" customFormat="1" ht="11.25">
      <c r="B484" s="144"/>
      <c r="D484" s="145" t="s">
        <v>177</v>
      </c>
      <c r="E484" s="146" t="s">
        <v>19</v>
      </c>
      <c r="F484" s="147" t="s">
        <v>1923</v>
      </c>
      <c r="H484" s="148">
        <v>1.2290000000000001</v>
      </c>
      <c r="I484" s="149"/>
      <c r="L484" s="144"/>
      <c r="M484" s="150"/>
      <c r="U484" s="151"/>
      <c r="AT484" s="146" t="s">
        <v>177</v>
      </c>
      <c r="AU484" s="146" t="s">
        <v>82</v>
      </c>
      <c r="AV484" s="12" t="s">
        <v>82</v>
      </c>
      <c r="AW484" s="12" t="s">
        <v>33</v>
      </c>
      <c r="AX484" s="12" t="s">
        <v>72</v>
      </c>
      <c r="AY484" s="146" t="s">
        <v>164</v>
      </c>
    </row>
    <row r="485" spans="2:65" s="13" customFormat="1" ht="11.25">
      <c r="B485" s="162"/>
      <c r="D485" s="145" t="s">
        <v>177</v>
      </c>
      <c r="E485" s="163" t="s">
        <v>19</v>
      </c>
      <c r="F485" s="164" t="s">
        <v>241</v>
      </c>
      <c r="H485" s="165">
        <v>2.911</v>
      </c>
      <c r="I485" s="166"/>
      <c r="L485" s="162"/>
      <c r="M485" s="167"/>
      <c r="U485" s="168"/>
      <c r="AT485" s="163" t="s">
        <v>177</v>
      </c>
      <c r="AU485" s="163" t="s">
        <v>82</v>
      </c>
      <c r="AV485" s="13" t="s">
        <v>172</v>
      </c>
      <c r="AW485" s="13" t="s">
        <v>33</v>
      </c>
      <c r="AX485" s="13" t="s">
        <v>80</v>
      </c>
      <c r="AY485" s="163" t="s">
        <v>164</v>
      </c>
    </row>
    <row r="486" spans="2:65" s="1" customFormat="1" ht="24.2" customHeight="1">
      <c r="B486" s="33"/>
      <c r="C486" s="127" t="s">
        <v>798</v>
      </c>
      <c r="D486" s="127" t="s">
        <v>167</v>
      </c>
      <c r="E486" s="128" t="s">
        <v>1924</v>
      </c>
      <c r="F486" s="129" t="s">
        <v>1925</v>
      </c>
      <c r="G486" s="130" t="s">
        <v>183</v>
      </c>
      <c r="H486" s="131">
        <v>3.1459999999999999</v>
      </c>
      <c r="I486" s="132"/>
      <c r="J486" s="133">
        <f>ROUND(I486*H486,1)</f>
        <v>0</v>
      </c>
      <c r="K486" s="129" t="s">
        <v>171</v>
      </c>
      <c r="L486" s="33"/>
      <c r="M486" s="134" t="s">
        <v>19</v>
      </c>
      <c r="N486" s="135" t="s">
        <v>43</v>
      </c>
      <c r="P486" s="136">
        <f>O486*H486</f>
        <v>0</v>
      </c>
      <c r="Q486" s="136">
        <v>1.89E-3</v>
      </c>
      <c r="R486" s="136">
        <f>Q486*H486</f>
        <v>5.9459399999999994E-3</v>
      </c>
      <c r="S486" s="136">
        <v>0</v>
      </c>
      <c r="T486" s="136">
        <f>S486*H486</f>
        <v>0</v>
      </c>
      <c r="U486" s="137" t="s">
        <v>19</v>
      </c>
      <c r="AR486" s="138" t="s">
        <v>187</v>
      </c>
      <c r="AT486" s="138" t="s">
        <v>167</v>
      </c>
      <c r="AU486" s="138" t="s">
        <v>82</v>
      </c>
      <c r="AY486" s="18" t="s">
        <v>164</v>
      </c>
      <c r="BE486" s="139">
        <f>IF(N486="základní",J486,0)</f>
        <v>0</v>
      </c>
      <c r="BF486" s="139">
        <f>IF(N486="snížená",J486,0)</f>
        <v>0</v>
      </c>
      <c r="BG486" s="139">
        <f>IF(N486="zákl. přenesená",J486,0)</f>
        <v>0</v>
      </c>
      <c r="BH486" s="139">
        <f>IF(N486="sníž. přenesená",J486,0)</f>
        <v>0</v>
      </c>
      <c r="BI486" s="139">
        <f>IF(N486="nulová",J486,0)</f>
        <v>0</v>
      </c>
      <c r="BJ486" s="18" t="s">
        <v>80</v>
      </c>
      <c r="BK486" s="139">
        <f>ROUND(I486*H486,1)</f>
        <v>0</v>
      </c>
      <c r="BL486" s="18" t="s">
        <v>187</v>
      </c>
      <c r="BM486" s="138" t="s">
        <v>1926</v>
      </c>
    </row>
    <row r="487" spans="2:65" s="1" customFormat="1" ht="11.25">
      <c r="B487" s="33"/>
      <c r="D487" s="140" t="s">
        <v>175</v>
      </c>
      <c r="F487" s="141" t="s">
        <v>1927</v>
      </c>
      <c r="I487" s="142"/>
      <c r="L487" s="33"/>
      <c r="M487" s="143"/>
      <c r="U487" s="54"/>
      <c r="AT487" s="18" t="s">
        <v>175</v>
      </c>
      <c r="AU487" s="18" t="s">
        <v>82</v>
      </c>
    </row>
    <row r="488" spans="2:65" s="12" customFormat="1" ht="11.25">
      <c r="B488" s="144"/>
      <c r="D488" s="145" t="s">
        <v>177</v>
      </c>
      <c r="E488" s="146" t="s">
        <v>19</v>
      </c>
      <c r="F488" s="147" t="s">
        <v>1928</v>
      </c>
      <c r="H488" s="148">
        <v>3.1459999999999999</v>
      </c>
      <c r="I488" s="149"/>
      <c r="L488" s="144"/>
      <c r="M488" s="150"/>
      <c r="U488" s="151"/>
      <c r="AT488" s="146" t="s">
        <v>177</v>
      </c>
      <c r="AU488" s="146" t="s">
        <v>82</v>
      </c>
      <c r="AV488" s="12" t="s">
        <v>82</v>
      </c>
      <c r="AW488" s="12" t="s">
        <v>33</v>
      </c>
      <c r="AX488" s="12" t="s">
        <v>80</v>
      </c>
      <c r="AY488" s="146" t="s">
        <v>164</v>
      </c>
    </row>
    <row r="489" spans="2:65" s="1" customFormat="1" ht="24.2" customHeight="1">
      <c r="B489" s="33"/>
      <c r="C489" s="127" t="s">
        <v>804</v>
      </c>
      <c r="D489" s="127" t="s">
        <v>167</v>
      </c>
      <c r="E489" s="128" t="s">
        <v>824</v>
      </c>
      <c r="F489" s="129" t="s">
        <v>825</v>
      </c>
      <c r="G489" s="130" t="s">
        <v>200</v>
      </c>
      <c r="H489" s="131">
        <v>1.883</v>
      </c>
      <c r="I489" s="132"/>
      <c r="J489" s="133">
        <f>ROUND(I489*H489,1)</f>
        <v>0</v>
      </c>
      <c r="K489" s="129" t="s">
        <v>171</v>
      </c>
      <c r="L489" s="33"/>
      <c r="M489" s="134" t="s">
        <v>19</v>
      </c>
      <c r="N489" s="135" t="s">
        <v>43</v>
      </c>
      <c r="P489" s="136">
        <f>O489*H489</f>
        <v>0</v>
      </c>
      <c r="Q489" s="136">
        <v>0</v>
      </c>
      <c r="R489" s="136">
        <f>Q489*H489</f>
        <v>0</v>
      </c>
      <c r="S489" s="136">
        <v>0</v>
      </c>
      <c r="T489" s="136">
        <f>S489*H489</f>
        <v>0</v>
      </c>
      <c r="U489" s="137" t="s">
        <v>19</v>
      </c>
      <c r="AR489" s="138" t="s">
        <v>187</v>
      </c>
      <c r="AT489" s="138" t="s">
        <v>167</v>
      </c>
      <c r="AU489" s="138" t="s">
        <v>82</v>
      </c>
      <c r="AY489" s="18" t="s">
        <v>164</v>
      </c>
      <c r="BE489" s="139">
        <f>IF(N489="základní",J489,0)</f>
        <v>0</v>
      </c>
      <c r="BF489" s="139">
        <f>IF(N489="snížená",J489,0)</f>
        <v>0</v>
      </c>
      <c r="BG489" s="139">
        <f>IF(N489="zákl. přenesená",J489,0)</f>
        <v>0</v>
      </c>
      <c r="BH489" s="139">
        <f>IF(N489="sníž. přenesená",J489,0)</f>
        <v>0</v>
      </c>
      <c r="BI489" s="139">
        <f>IF(N489="nulová",J489,0)</f>
        <v>0</v>
      </c>
      <c r="BJ489" s="18" t="s">
        <v>80</v>
      </c>
      <c r="BK489" s="139">
        <f>ROUND(I489*H489,1)</f>
        <v>0</v>
      </c>
      <c r="BL489" s="18" t="s">
        <v>187</v>
      </c>
      <c r="BM489" s="138" t="s">
        <v>826</v>
      </c>
    </row>
    <row r="490" spans="2:65" s="1" customFormat="1" ht="11.25">
      <c r="B490" s="33"/>
      <c r="D490" s="140" t="s">
        <v>175</v>
      </c>
      <c r="F490" s="141" t="s">
        <v>827</v>
      </c>
      <c r="I490" s="142"/>
      <c r="L490" s="33"/>
      <c r="M490" s="143"/>
      <c r="U490" s="54"/>
      <c r="AT490" s="18" t="s">
        <v>175</v>
      </c>
      <c r="AU490" s="18" t="s">
        <v>82</v>
      </c>
    </row>
    <row r="491" spans="2:65" s="11" customFormat="1" ht="22.9" customHeight="1">
      <c r="B491" s="115"/>
      <c r="D491" s="116" t="s">
        <v>71</v>
      </c>
      <c r="E491" s="125" t="s">
        <v>828</v>
      </c>
      <c r="F491" s="125" t="s">
        <v>829</v>
      </c>
      <c r="I491" s="118"/>
      <c r="J491" s="126">
        <f>BK491</f>
        <v>0</v>
      </c>
      <c r="L491" s="115"/>
      <c r="M491" s="120"/>
      <c r="P491" s="121">
        <f>SUM(P492:P516)</f>
        <v>0</v>
      </c>
      <c r="R491" s="121">
        <f>SUM(R492:R516)</f>
        <v>0.33105472000000002</v>
      </c>
      <c r="T491" s="121">
        <f>SUM(T492:T516)</f>
        <v>0</v>
      </c>
      <c r="U491" s="122"/>
      <c r="AR491" s="116" t="s">
        <v>82</v>
      </c>
      <c r="AT491" s="123" t="s">
        <v>71</v>
      </c>
      <c r="AU491" s="123" t="s">
        <v>80</v>
      </c>
      <c r="AY491" s="116" t="s">
        <v>164</v>
      </c>
      <c r="BK491" s="124">
        <f>SUM(BK492:BK516)</f>
        <v>0</v>
      </c>
    </row>
    <row r="492" spans="2:65" s="1" customFormat="1" ht="24.2" customHeight="1">
      <c r="B492" s="33"/>
      <c r="C492" s="127" t="s">
        <v>810</v>
      </c>
      <c r="D492" s="127" t="s">
        <v>167</v>
      </c>
      <c r="E492" s="128" t="s">
        <v>831</v>
      </c>
      <c r="F492" s="129" t="s">
        <v>832</v>
      </c>
      <c r="G492" s="130" t="s">
        <v>170</v>
      </c>
      <c r="H492" s="131">
        <v>9.2780000000000005</v>
      </c>
      <c r="I492" s="132"/>
      <c r="J492" s="133">
        <f>ROUND(I492*H492,1)</f>
        <v>0</v>
      </c>
      <c r="K492" s="129" t="s">
        <v>171</v>
      </c>
      <c r="L492" s="33"/>
      <c r="M492" s="134" t="s">
        <v>19</v>
      </c>
      <c r="N492" s="135" t="s">
        <v>43</v>
      </c>
      <c r="P492" s="136">
        <f>O492*H492</f>
        <v>0</v>
      </c>
      <c r="Q492" s="136">
        <v>1.217E-2</v>
      </c>
      <c r="R492" s="136">
        <f>Q492*H492</f>
        <v>0.11291326</v>
      </c>
      <c r="S492" s="136">
        <v>0</v>
      </c>
      <c r="T492" s="136">
        <f>S492*H492</f>
        <v>0</v>
      </c>
      <c r="U492" s="137" t="s">
        <v>19</v>
      </c>
      <c r="AR492" s="138" t="s">
        <v>187</v>
      </c>
      <c r="AT492" s="138" t="s">
        <v>167</v>
      </c>
      <c r="AU492" s="138" t="s">
        <v>82</v>
      </c>
      <c r="AY492" s="18" t="s">
        <v>164</v>
      </c>
      <c r="BE492" s="139">
        <f>IF(N492="základní",J492,0)</f>
        <v>0</v>
      </c>
      <c r="BF492" s="139">
        <f>IF(N492="snížená",J492,0)</f>
        <v>0</v>
      </c>
      <c r="BG492" s="139">
        <f>IF(N492="zákl. přenesená",J492,0)</f>
        <v>0</v>
      </c>
      <c r="BH492" s="139">
        <f>IF(N492="sníž. přenesená",J492,0)</f>
        <v>0</v>
      </c>
      <c r="BI492" s="139">
        <f>IF(N492="nulová",J492,0)</f>
        <v>0</v>
      </c>
      <c r="BJ492" s="18" t="s">
        <v>80</v>
      </c>
      <c r="BK492" s="139">
        <f>ROUND(I492*H492,1)</f>
        <v>0</v>
      </c>
      <c r="BL492" s="18" t="s">
        <v>187</v>
      </c>
      <c r="BM492" s="138" t="s">
        <v>833</v>
      </c>
    </row>
    <row r="493" spans="2:65" s="1" customFormat="1" ht="11.25">
      <c r="B493" s="33"/>
      <c r="D493" s="140" t="s">
        <v>175</v>
      </c>
      <c r="F493" s="141" t="s">
        <v>834</v>
      </c>
      <c r="I493" s="142"/>
      <c r="L493" s="33"/>
      <c r="M493" s="143"/>
      <c r="U493" s="54"/>
      <c r="AT493" s="18" t="s">
        <v>175</v>
      </c>
      <c r="AU493" s="18" t="s">
        <v>82</v>
      </c>
    </row>
    <row r="494" spans="2:65" s="12" customFormat="1" ht="11.25">
      <c r="B494" s="144"/>
      <c r="D494" s="145" t="s">
        <v>177</v>
      </c>
      <c r="E494" s="146" t="s">
        <v>19</v>
      </c>
      <c r="F494" s="147" t="s">
        <v>1929</v>
      </c>
      <c r="H494" s="148">
        <v>6.1</v>
      </c>
      <c r="I494" s="149"/>
      <c r="L494" s="144"/>
      <c r="M494" s="150"/>
      <c r="U494" s="151"/>
      <c r="AT494" s="146" t="s">
        <v>177</v>
      </c>
      <c r="AU494" s="146" t="s">
        <v>82</v>
      </c>
      <c r="AV494" s="12" t="s">
        <v>82</v>
      </c>
      <c r="AW494" s="12" t="s">
        <v>33</v>
      </c>
      <c r="AX494" s="12" t="s">
        <v>72</v>
      </c>
      <c r="AY494" s="146" t="s">
        <v>164</v>
      </c>
    </row>
    <row r="495" spans="2:65" s="12" customFormat="1" ht="11.25">
      <c r="B495" s="144"/>
      <c r="D495" s="145" t="s">
        <v>177</v>
      </c>
      <c r="E495" s="146" t="s">
        <v>19</v>
      </c>
      <c r="F495" s="147" t="s">
        <v>1930</v>
      </c>
      <c r="H495" s="148">
        <v>3.1779999999999999</v>
      </c>
      <c r="I495" s="149"/>
      <c r="L495" s="144"/>
      <c r="M495" s="150"/>
      <c r="U495" s="151"/>
      <c r="AT495" s="146" t="s">
        <v>177</v>
      </c>
      <c r="AU495" s="146" t="s">
        <v>82</v>
      </c>
      <c r="AV495" s="12" t="s">
        <v>82</v>
      </c>
      <c r="AW495" s="12" t="s">
        <v>33</v>
      </c>
      <c r="AX495" s="12" t="s">
        <v>72</v>
      </c>
      <c r="AY495" s="146" t="s">
        <v>164</v>
      </c>
    </row>
    <row r="496" spans="2:65" s="13" customFormat="1" ht="11.25">
      <c r="B496" s="162"/>
      <c r="D496" s="145" t="s">
        <v>177</v>
      </c>
      <c r="E496" s="163" t="s">
        <v>19</v>
      </c>
      <c r="F496" s="164" t="s">
        <v>241</v>
      </c>
      <c r="H496" s="165">
        <v>9.2780000000000005</v>
      </c>
      <c r="I496" s="166"/>
      <c r="L496" s="162"/>
      <c r="M496" s="167"/>
      <c r="U496" s="168"/>
      <c r="AT496" s="163" t="s">
        <v>177</v>
      </c>
      <c r="AU496" s="163" t="s">
        <v>82</v>
      </c>
      <c r="AV496" s="13" t="s">
        <v>172</v>
      </c>
      <c r="AW496" s="13" t="s">
        <v>33</v>
      </c>
      <c r="AX496" s="13" t="s">
        <v>80</v>
      </c>
      <c r="AY496" s="163" t="s">
        <v>164</v>
      </c>
    </row>
    <row r="497" spans="2:65" s="1" customFormat="1" ht="24.2" customHeight="1">
      <c r="B497" s="33"/>
      <c r="C497" s="127" t="s">
        <v>817</v>
      </c>
      <c r="D497" s="127" t="s">
        <v>167</v>
      </c>
      <c r="E497" s="128" t="s">
        <v>1349</v>
      </c>
      <c r="F497" s="129" t="s">
        <v>1350</v>
      </c>
      <c r="G497" s="130" t="s">
        <v>170</v>
      </c>
      <c r="H497" s="131">
        <v>6.8259999999999996</v>
      </c>
      <c r="I497" s="132"/>
      <c r="J497" s="133">
        <f>ROUND(I497*H497,1)</f>
        <v>0</v>
      </c>
      <c r="K497" s="129" t="s">
        <v>171</v>
      </c>
      <c r="L497" s="33"/>
      <c r="M497" s="134" t="s">
        <v>19</v>
      </c>
      <c r="N497" s="135" t="s">
        <v>43</v>
      </c>
      <c r="P497" s="136">
        <f>O497*H497</f>
        <v>0</v>
      </c>
      <c r="Q497" s="136">
        <v>1.1809999999999999E-2</v>
      </c>
      <c r="R497" s="136">
        <f>Q497*H497</f>
        <v>8.0615059999999988E-2</v>
      </c>
      <c r="S497" s="136">
        <v>0</v>
      </c>
      <c r="T497" s="136">
        <f>S497*H497</f>
        <v>0</v>
      </c>
      <c r="U497" s="137" t="s">
        <v>19</v>
      </c>
      <c r="AR497" s="138" t="s">
        <v>187</v>
      </c>
      <c r="AT497" s="138" t="s">
        <v>167</v>
      </c>
      <c r="AU497" s="138" t="s">
        <v>82</v>
      </c>
      <c r="AY497" s="18" t="s">
        <v>164</v>
      </c>
      <c r="BE497" s="139">
        <f>IF(N497="základní",J497,0)</f>
        <v>0</v>
      </c>
      <c r="BF497" s="139">
        <f>IF(N497="snížená",J497,0)</f>
        <v>0</v>
      </c>
      <c r="BG497" s="139">
        <f>IF(N497="zákl. přenesená",J497,0)</f>
        <v>0</v>
      </c>
      <c r="BH497" s="139">
        <f>IF(N497="sníž. přenesená",J497,0)</f>
        <v>0</v>
      </c>
      <c r="BI497" s="139">
        <f>IF(N497="nulová",J497,0)</f>
        <v>0</v>
      </c>
      <c r="BJ497" s="18" t="s">
        <v>80</v>
      </c>
      <c r="BK497" s="139">
        <f>ROUND(I497*H497,1)</f>
        <v>0</v>
      </c>
      <c r="BL497" s="18" t="s">
        <v>187</v>
      </c>
      <c r="BM497" s="138" t="s">
        <v>1351</v>
      </c>
    </row>
    <row r="498" spans="2:65" s="1" customFormat="1" ht="11.25">
      <c r="B498" s="33"/>
      <c r="D498" s="140" t="s">
        <v>175</v>
      </c>
      <c r="F498" s="141" t="s">
        <v>1352</v>
      </c>
      <c r="I498" s="142"/>
      <c r="L498" s="33"/>
      <c r="M498" s="143"/>
      <c r="U498" s="54"/>
      <c r="AT498" s="18" t="s">
        <v>175</v>
      </c>
      <c r="AU498" s="18" t="s">
        <v>82</v>
      </c>
    </row>
    <row r="499" spans="2:65" s="12" customFormat="1" ht="11.25">
      <c r="B499" s="144"/>
      <c r="D499" s="145" t="s">
        <v>177</v>
      </c>
      <c r="E499" s="146" t="s">
        <v>19</v>
      </c>
      <c r="F499" s="147" t="s">
        <v>1931</v>
      </c>
      <c r="H499" s="148">
        <v>6.8259999999999996</v>
      </c>
      <c r="I499" s="149"/>
      <c r="L499" s="144"/>
      <c r="M499" s="150"/>
      <c r="U499" s="151"/>
      <c r="AT499" s="146" t="s">
        <v>177</v>
      </c>
      <c r="AU499" s="146" t="s">
        <v>82</v>
      </c>
      <c r="AV499" s="12" t="s">
        <v>82</v>
      </c>
      <c r="AW499" s="12" t="s">
        <v>33</v>
      </c>
      <c r="AX499" s="12" t="s">
        <v>80</v>
      </c>
      <c r="AY499" s="146" t="s">
        <v>164</v>
      </c>
    </row>
    <row r="500" spans="2:65" s="1" customFormat="1" ht="24.2" customHeight="1">
      <c r="B500" s="33"/>
      <c r="C500" s="127" t="s">
        <v>823</v>
      </c>
      <c r="D500" s="127" t="s">
        <v>167</v>
      </c>
      <c r="E500" s="128" t="s">
        <v>837</v>
      </c>
      <c r="F500" s="129" t="s">
        <v>838</v>
      </c>
      <c r="G500" s="130" t="s">
        <v>170</v>
      </c>
      <c r="H500" s="131">
        <v>16.103999999999999</v>
      </c>
      <c r="I500" s="132"/>
      <c r="J500" s="133">
        <f>ROUND(I500*H500,1)</f>
        <v>0</v>
      </c>
      <c r="K500" s="129" t="s">
        <v>171</v>
      </c>
      <c r="L500" s="33"/>
      <c r="M500" s="134" t="s">
        <v>19</v>
      </c>
      <c r="N500" s="135" t="s">
        <v>43</v>
      </c>
      <c r="P500" s="136">
        <f>O500*H500</f>
        <v>0</v>
      </c>
      <c r="Q500" s="136">
        <v>1E-4</v>
      </c>
      <c r="R500" s="136">
        <f>Q500*H500</f>
        <v>1.6103999999999999E-3</v>
      </c>
      <c r="S500" s="136">
        <v>0</v>
      </c>
      <c r="T500" s="136">
        <f>S500*H500</f>
        <v>0</v>
      </c>
      <c r="U500" s="137" t="s">
        <v>19</v>
      </c>
      <c r="AR500" s="138" t="s">
        <v>187</v>
      </c>
      <c r="AT500" s="138" t="s">
        <v>167</v>
      </c>
      <c r="AU500" s="138" t="s">
        <v>82</v>
      </c>
      <c r="AY500" s="18" t="s">
        <v>164</v>
      </c>
      <c r="BE500" s="139">
        <f>IF(N500="základní",J500,0)</f>
        <v>0</v>
      </c>
      <c r="BF500" s="139">
        <f>IF(N500="snížená",J500,0)</f>
        <v>0</v>
      </c>
      <c r="BG500" s="139">
        <f>IF(N500="zákl. přenesená",J500,0)</f>
        <v>0</v>
      </c>
      <c r="BH500" s="139">
        <f>IF(N500="sníž. přenesená",J500,0)</f>
        <v>0</v>
      </c>
      <c r="BI500" s="139">
        <f>IF(N500="nulová",J500,0)</f>
        <v>0</v>
      </c>
      <c r="BJ500" s="18" t="s">
        <v>80</v>
      </c>
      <c r="BK500" s="139">
        <f>ROUND(I500*H500,1)</f>
        <v>0</v>
      </c>
      <c r="BL500" s="18" t="s">
        <v>187</v>
      </c>
      <c r="BM500" s="138" t="s">
        <v>839</v>
      </c>
    </row>
    <row r="501" spans="2:65" s="1" customFormat="1" ht="11.25">
      <c r="B501" s="33"/>
      <c r="D501" s="140" t="s">
        <v>175</v>
      </c>
      <c r="F501" s="141" t="s">
        <v>840</v>
      </c>
      <c r="I501" s="142"/>
      <c r="L501" s="33"/>
      <c r="M501" s="143"/>
      <c r="U501" s="54"/>
      <c r="AT501" s="18" t="s">
        <v>175</v>
      </c>
      <c r="AU501" s="18" t="s">
        <v>82</v>
      </c>
    </row>
    <row r="502" spans="2:65" s="12" customFormat="1" ht="11.25">
      <c r="B502" s="144"/>
      <c r="D502" s="145" t="s">
        <v>177</v>
      </c>
      <c r="E502" s="146" t="s">
        <v>19</v>
      </c>
      <c r="F502" s="147" t="s">
        <v>1932</v>
      </c>
      <c r="H502" s="148">
        <v>16.103999999999999</v>
      </c>
      <c r="I502" s="149"/>
      <c r="L502" s="144"/>
      <c r="M502" s="150"/>
      <c r="U502" s="151"/>
      <c r="AT502" s="146" t="s">
        <v>177</v>
      </c>
      <c r="AU502" s="146" t="s">
        <v>82</v>
      </c>
      <c r="AV502" s="12" t="s">
        <v>82</v>
      </c>
      <c r="AW502" s="12" t="s">
        <v>33</v>
      </c>
      <c r="AX502" s="12" t="s">
        <v>80</v>
      </c>
      <c r="AY502" s="146" t="s">
        <v>164</v>
      </c>
    </row>
    <row r="503" spans="2:65" s="1" customFormat="1" ht="24.2" customHeight="1">
      <c r="B503" s="33"/>
      <c r="C503" s="127" t="s">
        <v>830</v>
      </c>
      <c r="D503" s="127" t="s">
        <v>167</v>
      </c>
      <c r="E503" s="128" t="s">
        <v>1933</v>
      </c>
      <c r="F503" s="129" t="s">
        <v>1934</v>
      </c>
      <c r="G503" s="130" t="s">
        <v>314</v>
      </c>
      <c r="H503" s="131">
        <v>1.55</v>
      </c>
      <c r="I503" s="132"/>
      <c r="J503" s="133">
        <f>ROUND(I503*H503,1)</f>
        <v>0</v>
      </c>
      <c r="K503" s="129" t="s">
        <v>171</v>
      </c>
      <c r="L503" s="33"/>
      <c r="M503" s="134" t="s">
        <v>19</v>
      </c>
      <c r="N503" s="135" t="s">
        <v>43</v>
      </c>
      <c r="P503" s="136">
        <f>O503*H503</f>
        <v>0</v>
      </c>
      <c r="Q503" s="136">
        <v>5.1999999999999995E-4</v>
      </c>
      <c r="R503" s="136">
        <f>Q503*H503</f>
        <v>8.0599999999999997E-4</v>
      </c>
      <c r="S503" s="136">
        <v>0</v>
      </c>
      <c r="T503" s="136">
        <f>S503*H503</f>
        <v>0</v>
      </c>
      <c r="U503" s="137" t="s">
        <v>19</v>
      </c>
      <c r="AR503" s="138" t="s">
        <v>187</v>
      </c>
      <c r="AT503" s="138" t="s">
        <v>167</v>
      </c>
      <c r="AU503" s="138" t="s">
        <v>82</v>
      </c>
      <c r="AY503" s="18" t="s">
        <v>164</v>
      </c>
      <c r="BE503" s="139">
        <f>IF(N503="základní",J503,0)</f>
        <v>0</v>
      </c>
      <c r="BF503" s="139">
        <f>IF(N503="snížená",J503,0)</f>
        <v>0</v>
      </c>
      <c r="BG503" s="139">
        <f>IF(N503="zákl. přenesená",J503,0)</f>
        <v>0</v>
      </c>
      <c r="BH503" s="139">
        <f>IF(N503="sníž. přenesená",J503,0)</f>
        <v>0</v>
      </c>
      <c r="BI503" s="139">
        <f>IF(N503="nulová",J503,0)</f>
        <v>0</v>
      </c>
      <c r="BJ503" s="18" t="s">
        <v>80</v>
      </c>
      <c r="BK503" s="139">
        <f>ROUND(I503*H503,1)</f>
        <v>0</v>
      </c>
      <c r="BL503" s="18" t="s">
        <v>187</v>
      </c>
      <c r="BM503" s="138" t="s">
        <v>1935</v>
      </c>
    </row>
    <row r="504" spans="2:65" s="1" customFormat="1" ht="11.25">
      <c r="B504" s="33"/>
      <c r="D504" s="140" t="s">
        <v>175</v>
      </c>
      <c r="F504" s="141" t="s">
        <v>1936</v>
      </c>
      <c r="I504" s="142"/>
      <c r="L504" s="33"/>
      <c r="M504" s="143"/>
      <c r="U504" s="54"/>
      <c r="AT504" s="18" t="s">
        <v>175</v>
      </c>
      <c r="AU504" s="18" t="s">
        <v>82</v>
      </c>
    </row>
    <row r="505" spans="2:65" s="1" customFormat="1" ht="33" customHeight="1">
      <c r="B505" s="33"/>
      <c r="C505" s="127" t="s">
        <v>836</v>
      </c>
      <c r="D505" s="127" t="s">
        <v>167</v>
      </c>
      <c r="E505" s="128" t="s">
        <v>1937</v>
      </c>
      <c r="F505" s="129" t="s">
        <v>1938</v>
      </c>
      <c r="G505" s="130" t="s">
        <v>170</v>
      </c>
      <c r="H505" s="131">
        <v>4.8</v>
      </c>
      <c r="I505" s="132"/>
      <c r="J505" s="133">
        <f>ROUND(I505*H505,1)</f>
        <v>0</v>
      </c>
      <c r="K505" s="129" t="s">
        <v>171</v>
      </c>
      <c r="L505" s="33"/>
      <c r="M505" s="134" t="s">
        <v>19</v>
      </c>
      <c r="N505" s="135" t="s">
        <v>43</v>
      </c>
      <c r="P505" s="136">
        <f>O505*H505</f>
        <v>0</v>
      </c>
      <c r="Q505" s="136">
        <v>2.5399999999999999E-2</v>
      </c>
      <c r="R505" s="136">
        <f>Q505*H505</f>
        <v>0.12191999999999999</v>
      </c>
      <c r="S505" s="136">
        <v>0</v>
      </c>
      <c r="T505" s="136">
        <f>S505*H505</f>
        <v>0</v>
      </c>
      <c r="U505" s="137" t="s">
        <v>19</v>
      </c>
      <c r="AR505" s="138" t="s">
        <v>187</v>
      </c>
      <c r="AT505" s="138" t="s">
        <v>167</v>
      </c>
      <c r="AU505" s="138" t="s">
        <v>82</v>
      </c>
      <c r="AY505" s="18" t="s">
        <v>164</v>
      </c>
      <c r="BE505" s="139">
        <f>IF(N505="základní",J505,0)</f>
        <v>0</v>
      </c>
      <c r="BF505" s="139">
        <f>IF(N505="snížená",J505,0)</f>
        <v>0</v>
      </c>
      <c r="BG505" s="139">
        <f>IF(N505="zákl. přenesená",J505,0)</f>
        <v>0</v>
      </c>
      <c r="BH505" s="139">
        <f>IF(N505="sníž. přenesená",J505,0)</f>
        <v>0</v>
      </c>
      <c r="BI505" s="139">
        <f>IF(N505="nulová",J505,0)</f>
        <v>0</v>
      </c>
      <c r="BJ505" s="18" t="s">
        <v>80</v>
      </c>
      <c r="BK505" s="139">
        <f>ROUND(I505*H505,1)</f>
        <v>0</v>
      </c>
      <c r="BL505" s="18" t="s">
        <v>187</v>
      </c>
      <c r="BM505" s="138" t="s">
        <v>1939</v>
      </c>
    </row>
    <row r="506" spans="2:65" s="1" customFormat="1" ht="11.25">
      <c r="B506" s="33"/>
      <c r="D506" s="140" t="s">
        <v>175</v>
      </c>
      <c r="F506" s="141" t="s">
        <v>1940</v>
      </c>
      <c r="I506" s="142"/>
      <c r="L506" s="33"/>
      <c r="M506" s="143"/>
      <c r="U506" s="54"/>
      <c r="AT506" s="18" t="s">
        <v>175</v>
      </c>
      <c r="AU506" s="18" t="s">
        <v>82</v>
      </c>
    </row>
    <row r="507" spans="2:65" s="12" customFormat="1" ht="11.25">
      <c r="B507" s="144"/>
      <c r="D507" s="145" t="s">
        <v>177</v>
      </c>
      <c r="E507" s="146" t="s">
        <v>19</v>
      </c>
      <c r="F507" s="147" t="s">
        <v>1941</v>
      </c>
      <c r="H507" s="148">
        <v>4.8</v>
      </c>
      <c r="I507" s="149"/>
      <c r="L507" s="144"/>
      <c r="M507" s="150"/>
      <c r="U507" s="151"/>
      <c r="AT507" s="146" t="s">
        <v>177</v>
      </c>
      <c r="AU507" s="146" t="s">
        <v>82</v>
      </c>
      <c r="AV507" s="12" t="s">
        <v>82</v>
      </c>
      <c r="AW507" s="12" t="s">
        <v>33</v>
      </c>
      <c r="AX507" s="12" t="s">
        <v>80</v>
      </c>
      <c r="AY507" s="146" t="s">
        <v>164</v>
      </c>
    </row>
    <row r="508" spans="2:65" s="1" customFormat="1" ht="24.2" customHeight="1">
      <c r="B508" s="33"/>
      <c r="C508" s="127" t="s">
        <v>841</v>
      </c>
      <c r="D508" s="127" t="s">
        <v>167</v>
      </c>
      <c r="E508" s="128" t="s">
        <v>1942</v>
      </c>
      <c r="F508" s="129" t="s">
        <v>1943</v>
      </c>
      <c r="G508" s="130" t="s">
        <v>170</v>
      </c>
      <c r="H508" s="131">
        <v>4.8</v>
      </c>
      <c r="I508" s="132"/>
      <c r="J508" s="133">
        <f>ROUND(I508*H508,1)</f>
        <v>0</v>
      </c>
      <c r="K508" s="129" t="s">
        <v>171</v>
      </c>
      <c r="L508" s="33"/>
      <c r="M508" s="134" t="s">
        <v>19</v>
      </c>
      <c r="N508" s="135" t="s">
        <v>43</v>
      </c>
      <c r="P508" s="136">
        <f>O508*H508</f>
        <v>0</v>
      </c>
      <c r="Q508" s="136">
        <v>2.0000000000000001E-4</v>
      </c>
      <c r="R508" s="136">
        <f>Q508*H508</f>
        <v>9.6000000000000002E-4</v>
      </c>
      <c r="S508" s="136">
        <v>0</v>
      </c>
      <c r="T508" s="136">
        <f>S508*H508</f>
        <v>0</v>
      </c>
      <c r="U508" s="137" t="s">
        <v>19</v>
      </c>
      <c r="AR508" s="138" t="s">
        <v>187</v>
      </c>
      <c r="AT508" s="138" t="s">
        <v>167</v>
      </c>
      <c r="AU508" s="138" t="s">
        <v>82</v>
      </c>
      <c r="AY508" s="18" t="s">
        <v>164</v>
      </c>
      <c r="BE508" s="139">
        <f>IF(N508="základní",J508,0)</f>
        <v>0</v>
      </c>
      <c r="BF508" s="139">
        <f>IF(N508="snížená",J508,0)</f>
        <v>0</v>
      </c>
      <c r="BG508" s="139">
        <f>IF(N508="zákl. přenesená",J508,0)</f>
        <v>0</v>
      </c>
      <c r="BH508" s="139">
        <f>IF(N508="sníž. přenesená",J508,0)</f>
        <v>0</v>
      </c>
      <c r="BI508" s="139">
        <f>IF(N508="nulová",J508,0)</f>
        <v>0</v>
      </c>
      <c r="BJ508" s="18" t="s">
        <v>80</v>
      </c>
      <c r="BK508" s="139">
        <f>ROUND(I508*H508,1)</f>
        <v>0</v>
      </c>
      <c r="BL508" s="18" t="s">
        <v>187</v>
      </c>
      <c r="BM508" s="138" t="s">
        <v>1944</v>
      </c>
    </row>
    <row r="509" spans="2:65" s="1" customFormat="1" ht="11.25">
      <c r="B509" s="33"/>
      <c r="D509" s="140" t="s">
        <v>175</v>
      </c>
      <c r="F509" s="141" t="s">
        <v>1945</v>
      </c>
      <c r="I509" s="142"/>
      <c r="L509" s="33"/>
      <c r="M509" s="143"/>
      <c r="U509" s="54"/>
      <c r="AT509" s="18" t="s">
        <v>175</v>
      </c>
      <c r="AU509" s="18" t="s">
        <v>82</v>
      </c>
    </row>
    <row r="510" spans="2:65" s="1" customFormat="1" ht="21.75" customHeight="1">
      <c r="B510" s="33"/>
      <c r="C510" s="127" t="s">
        <v>846</v>
      </c>
      <c r="D510" s="127" t="s">
        <v>167</v>
      </c>
      <c r="E510" s="128" t="s">
        <v>1946</v>
      </c>
      <c r="F510" s="129" t="s">
        <v>1947</v>
      </c>
      <c r="G510" s="130" t="s">
        <v>335</v>
      </c>
      <c r="H510" s="131">
        <v>1</v>
      </c>
      <c r="I510" s="132"/>
      <c r="J510" s="133">
        <f>ROUND(I510*H510,1)</f>
        <v>0</v>
      </c>
      <c r="K510" s="129" t="s">
        <v>171</v>
      </c>
      <c r="L510" s="33"/>
      <c r="M510" s="134" t="s">
        <v>19</v>
      </c>
      <c r="N510" s="135" t="s">
        <v>43</v>
      </c>
      <c r="P510" s="136">
        <f>O510*H510</f>
        <v>0</v>
      </c>
      <c r="Q510" s="136">
        <v>2.2000000000000001E-4</v>
      </c>
      <c r="R510" s="136">
        <f>Q510*H510</f>
        <v>2.2000000000000001E-4</v>
      </c>
      <c r="S510" s="136">
        <v>0</v>
      </c>
      <c r="T510" s="136">
        <f>S510*H510</f>
        <v>0</v>
      </c>
      <c r="U510" s="137" t="s">
        <v>19</v>
      </c>
      <c r="AR510" s="138" t="s">
        <v>187</v>
      </c>
      <c r="AT510" s="138" t="s">
        <v>167</v>
      </c>
      <c r="AU510" s="138" t="s">
        <v>82</v>
      </c>
      <c r="AY510" s="18" t="s">
        <v>164</v>
      </c>
      <c r="BE510" s="139">
        <f>IF(N510="základní",J510,0)</f>
        <v>0</v>
      </c>
      <c r="BF510" s="139">
        <f>IF(N510="snížená",J510,0)</f>
        <v>0</v>
      </c>
      <c r="BG510" s="139">
        <f>IF(N510="zákl. přenesená",J510,0)</f>
        <v>0</v>
      </c>
      <c r="BH510" s="139">
        <f>IF(N510="sníž. přenesená",J510,0)</f>
        <v>0</v>
      </c>
      <c r="BI510" s="139">
        <f>IF(N510="nulová",J510,0)</f>
        <v>0</v>
      </c>
      <c r="BJ510" s="18" t="s">
        <v>80</v>
      </c>
      <c r="BK510" s="139">
        <f>ROUND(I510*H510,1)</f>
        <v>0</v>
      </c>
      <c r="BL510" s="18" t="s">
        <v>187</v>
      </c>
      <c r="BM510" s="138" t="s">
        <v>1948</v>
      </c>
    </row>
    <row r="511" spans="2:65" s="1" customFormat="1" ht="11.25">
      <c r="B511" s="33"/>
      <c r="D511" s="140" t="s">
        <v>175</v>
      </c>
      <c r="F511" s="141" t="s">
        <v>1949</v>
      </c>
      <c r="I511" s="142"/>
      <c r="L511" s="33"/>
      <c r="M511" s="143"/>
      <c r="U511" s="54"/>
      <c r="AT511" s="18" t="s">
        <v>175</v>
      </c>
      <c r="AU511" s="18" t="s">
        <v>82</v>
      </c>
    </row>
    <row r="512" spans="2:65" s="12" customFormat="1" ht="11.25">
      <c r="B512" s="144"/>
      <c r="D512" s="145" t="s">
        <v>177</v>
      </c>
      <c r="E512" s="146" t="s">
        <v>19</v>
      </c>
      <c r="F512" s="147" t="s">
        <v>1950</v>
      </c>
      <c r="H512" s="148">
        <v>1</v>
      </c>
      <c r="I512" s="149"/>
      <c r="L512" s="144"/>
      <c r="M512" s="150"/>
      <c r="U512" s="151"/>
      <c r="AT512" s="146" t="s">
        <v>177</v>
      </c>
      <c r="AU512" s="146" t="s">
        <v>82</v>
      </c>
      <c r="AV512" s="12" t="s">
        <v>82</v>
      </c>
      <c r="AW512" s="12" t="s">
        <v>33</v>
      </c>
      <c r="AX512" s="12" t="s">
        <v>80</v>
      </c>
      <c r="AY512" s="146" t="s">
        <v>164</v>
      </c>
    </row>
    <row r="513" spans="2:65" s="1" customFormat="1" ht="21.75" customHeight="1">
      <c r="B513" s="33"/>
      <c r="C513" s="152" t="s">
        <v>851</v>
      </c>
      <c r="D513" s="152" t="s">
        <v>225</v>
      </c>
      <c r="E513" s="153" t="s">
        <v>1951</v>
      </c>
      <c r="F513" s="154" t="s">
        <v>1952</v>
      </c>
      <c r="G513" s="155" t="s">
        <v>335</v>
      </c>
      <c r="H513" s="156">
        <v>1</v>
      </c>
      <c r="I513" s="157"/>
      <c r="J513" s="158">
        <f>ROUND(I513*H513,1)</f>
        <v>0</v>
      </c>
      <c r="K513" s="154" t="s">
        <v>171</v>
      </c>
      <c r="L513" s="159"/>
      <c r="M513" s="160" t="s">
        <v>19</v>
      </c>
      <c r="N513" s="161" t="s">
        <v>43</v>
      </c>
      <c r="P513" s="136">
        <f>O513*H513</f>
        <v>0</v>
      </c>
      <c r="Q513" s="136">
        <v>1.201E-2</v>
      </c>
      <c r="R513" s="136">
        <f>Q513*H513</f>
        <v>1.201E-2</v>
      </c>
      <c r="S513" s="136">
        <v>0</v>
      </c>
      <c r="T513" s="136">
        <f>S513*H513</f>
        <v>0</v>
      </c>
      <c r="U513" s="137" t="s">
        <v>19</v>
      </c>
      <c r="AR513" s="138" t="s">
        <v>364</v>
      </c>
      <c r="AT513" s="138" t="s">
        <v>225</v>
      </c>
      <c r="AU513" s="138" t="s">
        <v>82</v>
      </c>
      <c r="AY513" s="18" t="s">
        <v>164</v>
      </c>
      <c r="BE513" s="139">
        <f>IF(N513="základní",J513,0)</f>
        <v>0</v>
      </c>
      <c r="BF513" s="139">
        <f>IF(N513="snížená",J513,0)</f>
        <v>0</v>
      </c>
      <c r="BG513" s="139">
        <f>IF(N513="zákl. přenesená",J513,0)</f>
        <v>0</v>
      </c>
      <c r="BH513" s="139">
        <f>IF(N513="sníž. přenesená",J513,0)</f>
        <v>0</v>
      </c>
      <c r="BI513" s="139">
        <f>IF(N513="nulová",J513,0)</f>
        <v>0</v>
      </c>
      <c r="BJ513" s="18" t="s">
        <v>80</v>
      </c>
      <c r="BK513" s="139">
        <f>ROUND(I513*H513,1)</f>
        <v>0</v>
      </c>
      <c r="BL513" s="18" t="s">
        <v>187</v>
      </c>
      <c r="BM513" s="138" t="s">
        <v>1953</v>
      </c>
    </row>
    <row r="514" spans="2:65" s="12" customFormat="1" ht="11.25">
      <c r="B514" s="144"/>
      <c r="D514" s="145" t="s">
        <v>177</v>
      </c>
      <c r="E514" s="146" t="s">
        <v>19</v>
      </c>
      <c r="F514" s="147" t="s">
        <v>1950</v>
      </c>
      <c r="H514" s="148">
        <v>1</v>
      </c>
      <c r="I514" s="149"/>
      <c r="L514" s="144"/>
      <c r="M514" s="150"/>
      <c r="U514" s="151"/>
      <c r="AT514" s="146" t="s">
        <v>177</v>
      </c>
      <c r="AU514" s="146" t="s">
        <v>82</v>
      </c>
      <c r="AV514" s="12" t="s">
        <v>82</v>
      </c>
      <c r="AW514" s="12" t="s">
        <v>33</v>
      </c>
      <c r="AX514" s="12" t="s">
        <v>80</v>
      </c>
      <c r="AY514" s="146" t="s">
        <v>164</v>
      </c>
    </row>
    <row r="515" spans="2:65" s="1" customFormat="1" ht="37.9" customHeight="1">
      <c r="B515" s="33"/>
      <c r="C515" s="127" t="s">
        <v>856</v>
      </c>
      <c r="D515" s="127" t="s">
        <v>167</v>
      </c>
      <c r="E515" s="128" t="s">
        <v>862</v>
      </c>
      <c r="F515" s="129" t="s">
        <v>863</v>
      </c>
      <c r="G515" s="130" t="s">
        <v>200</v>
      </c>
      <c r="H515" s="131">
        <v>0.33100000000000002</v>
      </c>
      <c r="I515" s="132"/>
      <c r="J515" s="133">
        <f>ROUND(I515*H515,1)</f>
        <v>0</v>
      </c>
      <c r="K515" s="129" t="s">
        <v>171</v>
      </c>
      <c r="L515" s="33"/>
      <c r="M515" s="134" t="s">
        <v>19</v>
      </c>
      <c r="N515" s="135" t="s">
        <v>43</v>
      </c>
      <c r="P515" s="136">
        <f>O515*H515</f>
        <v>0</v>
      </c>
      <c r="Q515" s="136">
        <v>0</v>
      </c>
      <c r="R515" s="136">
        <f>Q515*H515</f>
        <v>0</v>
      </c>
      <c r="S515" s="136">
        <v>0</v>
      </c>
      <c r="T515" s="136">
        <f>S515*H515</f>
        <v>0</v>
      </c>
      <c r="U515" s="137" t="s">
        <v>19</v>
      </c>
      <c r="AR515" s="138" t="s">
        <v>187</v>
      </c>
      <c r="AT515" s="138" t="s">
        <v>167</v>
      </c>
      <c r="AU515" s="138" t="s">
        <v>82</v>
      </c>
      <c r="AY515" s="18" t="s">
        <v>164</v>
      </c>
      <c r="BE515" s="139">
        <f>IF(N515="základní",J515,0)</f>
        <v>0</v>
      </c>
      <c r="BF515" s="139">
        <f>IF(N515="snížená",J515,0)</f>
        <v>0</v>
      </c>
      <c r="BG515" s="139">
        <f>IF(N515="zákl. přenesená",J515,0)</f>
        <v>0</v>
      </c>
      <c r="BH515" s="139">
        <f>IF(N515="sníž. přenesená",J515,0)</f>
        <v>0</v>
      </c>
      <c r="BI515" s="139">
        <f>IF(N515="nulová",J515,0)</f>
        <v>0</v>
      </c>
      <c r="BJ515" s="18" t="s">
        <v>80</v>
      </c>
      <c r="BK515" s="139">
        <f>ROUND(I515*H515,1)</f>
        <v>0</v>
      </c>
      <c r="BL515" s="18" t="s">
        <v>187</v>
      </c>
      <c r="BM515" s="138" t="s">
        <v>864</v>
      </c>
    </row>
    <row r="516" spans="2:65" s="1" customFormat="1" ht="11.25">
      <c r="B516" s="33"/>
      <c r="D516" s="140" t="s">
        <v>175</v>
      </c>
      <c r="F516" s="141" t="s">
        <v>865</v>
      </c>
      <c r="I516" s="142"/>
      <c r="L516" s="33"/>
      <c r="M516" s="143"/>
      <c r="U516" s="54"/>
      <c r="AT516" s="18" t="s">
        <v>175</v>
      </c>
      <c r="AU516" s="18" t="s">
        <v>82</v>
      </c>
    </row>
    <row r="517" spans="2:65" s="11" customFormat="1" ht="22.9" customHeight="1">
      <c r="B517" s="115"/>
      <c r="D517" s="116" t="s">
        <v>71</v>
      </c>
      <c r="E517" s="125" t="s">
        <v>866</v>
      </c>
      <c r="F517" s="125" t="s">
        <v>867</v>
      </c>
      <c r="I517" s="118"/>
      <c r="J517" s="126">
        <f>BK517</f>
        <v>0</v>
      </c>
      <c r="L517" s="115"/>
      <c r="M517" s="120"/>
      <c r="P517" s="121">
        <f>SUM(P518:P540)</f>
        <v>0</v>
      </c>
      <c r="R517" s="121">
        <f>SUM(R518:R540)</f>
        <v>5.9525499999999995E-2</v>
      </c>
      <c r="T517" s="121">
        <f>SUM(T518:T540)</f>
        <v>0</v>
      </c>
      <c r="U517" s="122"/>
      <c r="AR517" s="116" t="s">
        <v>82</v>
      </c>
      <c r="AT517" s="123" t="s">
        <v>71</v>
      </c>
      <c r="AU517" s="123" t="s">
        <v>80</v>
      </c>
      <c r="AY517" s="116" t="s">
        <v>164</v>
      </c>
      <c r="BK517" s="124">
        <f>SUM(BK518:BK540)</f>
        <v>0</v>
      </c>
    </row>
    <row r="518" spans="2:65" s="1" customFormat="1" ht="21.75" customHeight="1">
      <c r="B518" s="33"/>
      <c r="C518" s="127" t="s">
        <v>861</v>
      </c>
      <c r="D518" s="127" t="s">
        <v>167</v>
      </c>
      <c r="E518" s="128" t="s">
        <v>869</v>
      </c>
      <c r="F518" s="129" t="s">
        <v>870</v>
      </c>
      <c r="G518" s="130" t="s">
        <v>314</v>
      </c>
      <c r="H518" s="131">
        <v>5</v>
      </c>
      <c r="I518" s="132"/>
      <c r="J518" s="133">
        <f>ROUND(I518*H518,1)</f>
        <v>0</v>
      </c>
      <c r="K518" s="129" t="s">
        <v>171</v>
      </c>
      <c r="L518" s="33"/>
      <c r="M518" s="134" t="s">
        <v>19</v>
      </c>
      <c r="N518" s="135" t="s">
        <v>43</v>
      </c>
      <c r="P518" s="136">
        <f>O518*H518</f>
        <v>0</v>
      </c>
      <c r="Q518" s="136">
        <v>1.48E-3</v>
      </c>
      <c r="R518" s="136">
        <f>Q518*H518</f>
        <v>7.4000000000000003E-3</v>
      </c>
      <c r="S518" s="136">
        <v>0</v>
      </c>
      <c r="T518" s="136">
        <f>S518*H518</f>
        <v>0</v>
      </c>
      <c r="U518" s="137" t="s">
        <v>19</v>
      </c>
      <c r="AR518" s="138" t="s">
        <v>187</v>
      </c>
      <c r="AT518" s="138" t="s">
        <v>167</v>
      </c>
      <c r="AU518" s="138" t="s">
        <v>82</v>
      </c>
      <c r="AY518" s="18" t="s">
        <v>164</v>
      </c>
      <c r="BE518" s="139">
        <f>IF(N518="základní",J518,0)</f>
        <v>0</v>
      </c>
      <c r="BF518" s="139">
        <f>IF(N518="snížená",J518,0)</f>
        <v>0</v>
      </c>
      <c r="BG518" s="139">
        <f>IF(N518="zákl. přenesená",J518,0)</f>
        <v>0</v>
      </c>
      <c r="BH518" s="139">
        <f>IF(N518="sníž. přenesená",J518,0)</f>
        <v>0</v>
      </c>
      <c r="BI518" s="139">
        <f>IF(N518="nulová",J518,0)</f>
        <v>0</v>
      </c>
      <c r="BJ518" s="18" t="s">
        <v>80</v>
      </c>
      <c r="BK518" s="139">
        <f>ROUND(I518*H518,1)</f>
        <v>0</v>
      </c>
      <c r="BL518" s="18" t="s">
        <v>187</v>
      </c>
      <c r="BM518" s="138" t="s">
        <v>871</v>
      </c>
    </row>
    <row r="519" spans="2:65" s="1" customFormat="1" ht="11.25">
      <c r="B519" s="33"/>
      <c r="D519" s="140" t="s">
        <v>175</v>
      </c>
      <c r="F519" s="141" t="s">
        <v>872</v>
      </c>
      <c r="I519" s="142"/>
      <c r="L519" s="33"/>
      <c r="M519" s="143"/>
      <c r="U519" s="54"/>
      <c r="AT519" s="18" t="s">
        <v>175</v>
      </c>
      <c r="AU519" s="18" t="s">
        <v>82</v>
      </c>
    </row>
    <row r="520" spans="2:65" s="15" customFormat="1" ht="11.25">
      <c r="B520" s="180"/>
      <c r="D520" s="145" t="s">
        <v>177</v>
      </c>
      <c r="E520" s="181" t="s">
        <v>19</v>
      </c>
      <c r="F520" s="182" t="s">
        <v>1884</v>
      </c>
      <c r="H520" s="181" t="s">
        <v>19</v>
      </c>
      <c r="I520" s="183"/>
      <c r="L520" s="180"/>
      <c r="M520" s="184"/>
      <c r="U520" s="185"/>
      <c r="AT520" s="181" t="s">
        <v>177</v>
      </c>
      <c r="AU520" s="181" t="s">
        <v>82</v>
      </c>
      <c r="AV520" s="15" t="s">
        <v>80</v>
      </c>
      <c r="AW520" s="15" t="s">
        <v>33</v>
      </c>
      <c r="AX520" s="15" t="s">
        <v>72</v>
      </c>
      <c r="AY520" s="181" t="s">
        <v>164</v>
      </c>
    </row>
    <row r="521" spans="2:65" s="12" customFormat="1" ht="11.25">
      <c r="B521" s="144"/>
      <c r="D521" s="145" t="s">
        <v>177</v>
      </c>
      <c r="E521" s="146" t="s">
        <v>19</v>
      </c>
      <c r="F521" s="147" t="s">
        <v>1954</v>
      </c>
      <c r="H521" s="148">
        <v>5</v>
      </c>
      <c r="I521" s="149"/>
      <c r="L521" s="144"/>
      <c r="M521" s="150"/>
      <c r="U521" s="151"/>
      <c r="AT521" s="146" t="s">
        <v>177</v>
      </c>
      <c r="AU521" s="146" t="s">
        <v>82</v>
      </c>
      <c r="AV521" s="12" t="s">
        <v>82</v>
      </c>
      <c r="AW521" s="12" t="s">
        <v>33</v>
      </c>
      <c r="AX521" s="12" t="s">
        <v>80</v>
      </c>
      <c r="AY521" s="146" t="s">
        <v>164</v>
      </c>
    </row>
    <row r="522" spans="2:65" s="1" customFormat="1" ht="24.2" customHeight="1">
      <c r="B522" s="33"/>
      <c r="C522" s="127" t="s">
        <v>868</v>
      </c>
      <c r="D522" s="127" t="s">
        <v>167</v>
      </c>
      <c r="E522" s="128" t="s">
        <v>874</v>
      </c>
      <c r="F522" s="129" t="s">
        <v>875</v>
      </c>
      <c r="G522" s="130" t="s">
        <v>314</v>
      </c>
      <c r="H522" s="131">
        <v>10.75</v>
      </c>
      <c r="I522" s="132"/>
      <c r="J522" s="133">
        <f>ROUND(I522*H522,1)</f>
        <v>0</v>
      </c>
      <c r="K522" s="129" t="s">
        <v>171</v>
      </c>
      <c r="L522" s="33"/>
      <c r="M522" s="134" t="s">
        <v>19</v>
      </c>
      <c r="N522" s="135" t="s">
        <v>43</v>
      </c>
      <c r="P522" s="136">
        <f>O522*H522</f>
        <v>0</v>
      </c>
      <c r="Q522" s="136">
        <v>1.98E-3</v>
      </c>
      <c r="R522" s="136">
        <f>Q522*H522</f>
        <v>2.1284999999999998E-2</v>
      </c>
      <c r="S522" s="136">
        <v>0</v>
      </c>
      <c r="T522" s="136">
        <f>S522*H522</f>
        <v>0</v>
      </c>
      <c r="U522" s="137" t="s">
        <v>19</v>
      </c>
      <c r="AR522" s="138" t="s">
        <v>187</v>
      </c>
      <c r="AT522" s="138" t="s">
        <v>167</v>
      </c>
      <c r="AU522" s="138" t="s">
        <v>82</v>
      </c>
      <c r="AY522" s="18" t="s">
        <v>164</v>
      </c>
      <c r="BE522" s="139">
        <f>IF(N522="základní",J522,0)</f>
        <v>0</v>
      </c>
      <c r="BF522" s="139">
        <f>IF(N522="snížená",J522,0)</f>
        <v>0</v>
      </c>
      <c r="BG522" s="139">
        <f>IF(N522="zákl. přenesená",J522,0)</f>
        <v>0</v>
      </c>
      <c r="BH522" s="139">
        <f>IF(N522="sníž. přenesená",J522,0)</f>
        <v>0</v>
      </c>
      <c r="BI522" s="139">
        <f>IF(N522="nulová",J522,0)</f>
        <v>0</v>
      </c>
      <c r="BJ522" s="18" t="s">
        <v>80</v>
      </c>
      <c r="BK522" s="139">
        <f>ROUND(I522*H522,1)</f>
        <v>0</v>
      </c>
      <c r="BL522" s="18" t="s">
        <v>187</v>
      </c>
      <c r="BM522" s="138" t="s">
        <v>876</v>
      </c>
    </row>
    <row r="523" spans="2:65" s="1" customFormat="1" ht="11.25">
      <c r="B523" s="33"/>
      <c r="D523" s="140" t="s">
        <v>175</v>
      </c>
      <c r="F523" s="141" t="s">
        <v>877</v>
      </c>
      <c r="I523" s="142"/>
      <c r="L523" s="33"/>
      <c r="M523" s="143"/>
      <c r="U523" s="54"/>
      <c r="AT523" s="18" t="s">
        <v>175</v>
      </c>
      <c r="AU523" s="18" t="s">
        <v>82</v>
      </c>
    </row>
    <row r="524" spans="2:65" s="15" customFormat="1" ht="11.25">
      <c r="B524" s="180"/>
      <c r="D524" s="145" t="s">
        <v>177</v>
      </c>
      <c r="E524" s="181" t="s">
        <v>19</v>
      </c>
      <c r="F524" s="182" t="s">
        <v>1884</v>
      </c>
      <c r="H524" s="181" t="s">
        <v>19</v>
      </c>
      <c r="I524" s="183"/>
      <c r="L524" s="180"/>
      <c r="M524" s="184"/>
      <c r="U524" s="185"/>
      <c r="AT524" s="181" t="s">
        <v>177</v>
      </c>
      <c r="AU524" s="181" t="s">
        <v>82</v>
      </c>
      <c r="AV524" s="15" t="s">
        <v>80</v>
      </c>
      <c r="AW524" s="15" t="s">
        <v>33</v>
      </c>
      <c r="AX524" s="15" t="s">
        <v>72</v>
      </c>
      <c r="AY524" s="181" t="s">
        <v>164</v>
      </c>
    </row>
    <row r="525" spans="2:65" s="12" customFormat="1" ht="11.25">
      <c r="B525" s="144"/>
      <c r="D525" s="145" t="s">
        <v>177</v>
      </c>
      <c r="E525" s="146" t="s">
        <v>19</v>
      </c>
      <c r="F525" s="147" t="s">
        <v>1955</v>
      </c>
      <c r="H525" s="148">
        <v>10.75</v>
      </c>
      <c r="I525" s="149"/>
      <c r="L525" s="144"/>
      <c r="M525" s="150"/>
      <c r="U525" s="151"/>
      <c r="AT525" s="146" t="s">
        <v>177</v>
      </c>
      <c r="AU525" s="146" t="s">
        <v>82</v>
      </c>
      <c r="AV525" s="12" t="s">
        <v>82</v>
      </c>
      <c r="AW525" s="12" t="s">
        <v>33</v>
      </c>
      <c r="AX525" s="12" t="s">
        <v>80</v>
      </c>
      <c r="AY525" s="146" t="s">
        <v>164</v>
      </c>
    </row>
    <row r="526" spans="2:65" s="1" customFormat="1" ht="24.2" customHeight="1">
      <c r="B526" s="33"/>
      <c r="C526" s="127" t="s">
        <v>873</v>
      </c>
      <c r="D526" s="127" t="s">
        <v>167</v>
      </c>
      <c r="E526" s="128" t="s">
        <v>1956</v>
      </c>
      <c r="F526" s="129" t="s">
        <v>1957</v>
      </c>
      <c r="G526" s="130" t="s">
        <v>314</v>
      </c>
      <c r="H526" s="131">
        <v>10.5</v>
      </c>
      <c r="I526" s="132"/>
      <c r="J526" s="133">
        <f>ROUND(I526*H526,1)</f>
        <v>0</v>
      </c>
      <c r="K526" s="129" t="s">
        <v>171</v>
      </c>
      <c r="L526" s="33"/>
      <c r="M526" s="134" t="s">
        <v>19</v>
      </c>
      <c r="N526" s="135" t="s">
        <v>43</v>
      </c>
      <c r="P526" s="136">
        <f>O526*H526</f>
        <v>0</v>
      </c>
      <c r="Q526" s="136">
        <v>2.3600000000000001E-3</v>
      </c>
      <c r="R526" s="136">
        <f>Q526*H526</f>
        <v>2.478E-2</v>
      </c>
      <c r="S526" s="136">
        <v>0</v>
      </c>
      <c r="T526" s="136">
        <f>S526*H526</f>
        <v>0</v>
      </c>
      <c r="U526" s="137" t="s">
        <v>19</v>
      </c>
      <c r="AR526" s="138" t="s">
        <v>187</v>
      </c>
      <c r="AT526" s="138" t="s">
        <v>167</v>
      </c>
      <c r="AU526" s="138" t="s">
        <v>82</v>
      </c>
      <c r="AY526" s="18" t="s">
        <v>164</v>
      </c>
      <c r="BE526" s="139">
        <f>IF(N526="základní",J526,0)</f>
        <v>0</v>
      </c>
      <c r="BF526" s="139">
        <f>IF(N526="snížená",J526,0)</f>
        <v>0</v>
      </c>
      <c r="BG526" s="139">
        <f>IF(N526="zákl. přenesená",J526,0)</f>
        <v>0</v>
      </c>
      <c r="BH526" s="139">
        <f>IF(N526="sníž. přenesená",J526,0)</f>
        <v>0</v>
      </c>
      <c r="BI526" s="139">
        <f>IF(N526="nulová",J526,0)</f>
        <v>0</v>
      </c>
      <c r="BJ526" s="18" t="s">
        <v>80</v>
      </c>
      <c r="BK526" s="139">
        <f>ROUND(I526*H526,1)</f>
        <v>0</v>
      </c>
      <c r="BL526" s="18" t="s">
        <v>187</v>
      </c>
      <c r="BM526" s="138" t="s">
        <v>1958</v>
      </c>
    </row>
    <row r="527" spans="2:65" s="1" customFormat="1" ht="11.25">
      <c r="B527" s="33"/>
      <c r="D527" s="140" t="s">
        <v>175</v>
      </c>
      <c r="F527" s="141" t="s">
        <v>1959</v>
      </c>
      <c r="I527" s="142"/>
      <c r="L527" s="33"/>
      <c r="M527" s="143"/>
      <c r="U527" s="54"/>
      <c r="AT527" s="18" t="s">
        <v>175</v>
      </c>
      <c r="AU527" s="18" t="s">
        <v>82</v>
      </c>
    </row>
    <row r="528" spans="2:65" s="15" customFormat="1" ht="11.25">
      <c r="B528" s="180"/>
      <c r="D528" s="145" t="s">
        <v>177</v>
      </c>
      <c r="E528" s="181" t="s">
        <v>19</v>
      </c>
      <c r="F528" s="182" t="s">
        <v>1884</v>
      </c>
      <c r="H528" s="181" t="s">
        <v>19</v>
      </c>
      <c r="I528" s="183"/>
      <c r="L528" s="180"/>
      <c r="M528" s="184"/>
      <c r="U528" s="185"/>
      <c r="AT528" s="181" t="s">
        <v>177</v>
      </c>
      <c r="AU528" s="181" t="s">
        <v>82</v>
      </c>
      <c r="AV528" s="15" t="s">
        <v>80</v>
      </c>
      <c r="AW528" s="15" t="s">
        <v>33</v>
      </c>
      <c r="AX528" s="15" t="s">
        <v>72</v>
      </c>
      <c r="AY528" s="181" t="s">
        <v>164</v>
      </c>
    </row>
    <row r="529" spans="2:65" s="12" customFormat="1" ht="11.25">
      <c r="B529" s="144"/>
      <c r="D529" s="145" t="s">
        <v>177</v>
      </c>
      <c r="E529" s="146" t="s">
        <v>19</v>
      </c>
      <c r="F529" s="147" t="s">
        <v>1960</v>
      </c>
      <c r="H529" s="148">
        <v>10.5</v>
      </c>
      <c r="I529" s="149"/>
      <c r="L529" s="144"/>
      <c r="M529" s="150"/>
      <c r="U529" s="151"/>
      <c r="AT529" s="146" t="s">
        <v>177</v>
      </c>
      <c r="AU529" s="146" t="s">
        <v>82</v>
      </c>
      <c r="AV529" s="12" t="s">
        <v>82</v>
      </c>
      <c r="AW529" s="12" t="s">
        <v>33</v>
      </c>
      <c r="AX529" s="12" t="s">
        <v>80</v>
      </c>
      <c r="AY529" s="146" t="s">
        <v>164</v>
      </c>
    </row>
    <row r="530" spans="2:65" s="1" customFormat="1" ht="16.5" customHeight="1">
      <c r="B530" s="33"/>
      <c r="C530" s="127" t="s">
        <v>878</v>
      </c>
      <c r="D530" s="127" t="s">
        <v>167</v>
      </c>
      <c r="E530" s="128" t="s">
        <v>1961</v>
      </c>
      <c r="F530" s="129" t="s">
        <v>1962</v>
      </c>
      <c r="G530" s="130" t="s">
        <v>314</v>
      </c>
      <c r="H530" s="131">
        <v>4.25</v>
      </c>
      <c r="I530" s="132"/>
      <c r="J530" s="133">
        <f>ROUND(I530*H530,1)</f>
        <v>0</v>
      </c>
      <c r="K530" s="129" t="s">
        <v>171</v>
      </c>
      <c r="L530" s="33"/>
      <c r="M530" s="134" t="s">
        <v>19</v>
      </c>
      <c r="N530" s="135" t="s">
        <v>43</v>
      </c>
      <c r="P530" s="136">
        <f>O530*H530</f>
        <v>0</v>
      </c>
      <c r="Q530" s="136">
        <v>1.23E-3</v>
      </c>
      <c r="R530" s="136">
        <f>Q530*H530</f>
        <v>5.2274999999999995E-3</v>
      </c>
      <c r="S530" s="136">
        <v>0</v>
      </c>
      <c r="T530" s="136">
        <f>S530*H530</f>
        <v>0</v>
      </c>
      <c r="U530" s="137" t="s">
        <v>19</v>
      </c>
      <c r="AR530" s="138" t="s">
        <v>187</v>
      </c>
      <c r="AT530" s="138" t="s">
        <v>167</v>
      </c>
      <c r="AU530" s="138" t="s">
        <v>82</v>
      </c>
      <c r="AY530" s="18" t="s">
        <v>164</v>
      </c>
      <c r="BE530" s="139">
        <f>IF(N530="základní",J530,0)</f>
        <v>0</v>
      </c>
      <c r="BF530" s="139">
        <f>IF(N530="snížená",J530,0)</f>
        <v>0</v>
      </c>
      <c r="BG530" s="139">
        <f>IF(N530="zákl. přenesená",J530,0)</f>
        <v>0</v>
      </c>
      <c r="BH530" s="139">
        <f>IF(N530="sníž. přenesená",J530,0)</f>
        <v>0</v>
      </c>
      <c r="BI530" s="139">
        <f>IF(N530="nulová",J530,0)</f>
        <v>0</v>
      </c>
      <c r="BJ530" s="18" t="s">
        <v>80</v>
      </c>
      <c r="BK530" s="139">
        <f>ROUND(I530*H530,1)</f>
        <v>0</v>
      </c>
      <c r="BL530" s="18" t="s">
        <v>187</v>
      </c>
      <c r="BM530" s="138" t="s">
        <v>1963</v>
      </c>
    </row>
    <row r="531" spans="2:65" s="1" customFormat="1" ht="11.25">
      <c r="B531" s="33"/>
      <c r="D531" s="140" t="s">
        <v>175</v>
      </c>
      <c r="F531" s="141" t="s">
        <v>1964</v>
      </c>
      <c r="I531" s="142"/>
      <c r="L531" s="33"/>
      <c r="M531" s="143"/>
      <c r="U531" s="54"/>
      <c r="AT531" s="18" t="s">
        <v>175</v>
      </c>
      <c r="AU531" s="18" t="s">
        <v>82</v>
      </c>
    </row>
    <row r="532" spans="2:65" s="15" customFormat="1" ht="11.25">
      <c r="B532" s="180"/>
      <c r="D532" s="145" t="s">
        <v>177</v>
      </c>
      <c r="E532" s="181" t="s">
        <v>19</v>
      </c>
      <c r="F532" s="182" t="s">
        <v>1884</v>
      </c>
      <c r="H532" s="181" t="s">
        <v>19</v>
      </c>
      <c r="I532" s="183"/>
      <c r="L532" s="180"/>
      <c r="M532" s="184"/>
      <c r="U532" s="185"/>
      <c r="AT532" s="181" t="s">
        <v>177</v>
      </c>
      <c r="AU532" s="181" t="s">
        <v>82</v>
      </c>
      <c r="AV532" s="15" t="s">
        <v>80</v>
      </c>
      <c r="AW532" s="15" t="s">
        <v>33</v>
      </c>
      <c r="AX532" s="15" t="s">
        <v>72</v>
      </c>
      <c r="AY532" s="181" t="s">
        <v>164</v>
      </c>
    </row>
    <row r="533" spans="2:65" s="12" customFormat="1" ht="11.25">
      <c r="B533" s="144"/>
      <c r="D533" s="145" t="s">
        <v>177</v>
      </c>
      <c r="E533" s="146" t="s">
        <v>19</v>
      </c>
      <c r="F533" s="147" t="s">
        <v>1965</v>
      </c>
      <c r="H533" s="148">
        <v>4.25</v>
      </c>
      <c r="I533" s="149"/>
      <c r="L533" s="144"/>
      <c r="M533" s="150"/>
      <c r="U533" s="151"/>
      <c r="AT533" s="146" t="s">
        <v>177</v>
      </c>
      <c r="AU533" s="146" t="s">
        <v>82</v>
      </c>
      <c r="AV533" s="12" t="s">
        <v>82</v>
      </c>
      <c r="AW533" s="12" t="s">
        <v>33</v>
      </c>
      <c r="AX533" s="12" t="s">
        <v>80</v>
      </c>
      <c r="AY533" s="146" t="s">
        <v>164</v>
      </c>
    </row>
    <row r="534" spans="2:65" s="1" customFormat="1" ht="24.2" customHeight="1">
      <c r="B534" s="33"/>
      <c r="C534" s="127" t="s">
        <v>883</v>
      </c>
      <c r="D534" s="127" t="s">
        <v>167</v>
      </c>
      <c r="E534" s="128" t="s">
        <v>879</v>
      </c>
      <c r="F534" s="129" t="s">
        <v>880</v>
      </c>
      <c r="G534" s="130" t="s">
        <v>314</v>
      </c>
      <c r="H534" s="131">
        <v>0.85</v>
      </c>
      <c r="I534" s="132"/>
      <c r="J534" s="133">
        <f>ROUND(I534*H534,1)</f>
        <v>0</v>
      </c>
      <c r="K534" s="129" t="s">
        <v>171</v>
      </c>
      <c r="L534" s="33"/>
      <c r="M534" s="134" t="s">
        <v>19</v>
      </c>
      <c r="N534" s="135" t="s">
        <v>43</v>
      </c>
      <c r="P534" s="136">
        <f>O534*H534</f>
        <v>0</v>
      </c>
      <c r="Q534" s="136">
        <v>9.7999999999999997E-4</v>
      </c>
      <c r="R534" s="136">
        <f>Q534*H534</f>
        <v>8.3299999999999997E-4</v>
      </c>
      <c r="S534" s="136">
        <v>0</v>
      </c>
      <c r="T534" s="136">
        <f>S534*H534</f>
        <v>0</v>
      </c>
      <c r="U534" s="137" t="s">
        <v>19</v>
      </c>
      <c r="AR534" s="138" t="s">
        <v>187</v>
      </c>
      <c r="AT534" s="138" t="s">
        <v>167</v>
      </c>
      <c r="AU534" s="138" t="s">
        <v>82</v>
      </c>
      <c r="AY534" s="18" t="s">
        <v>164</v>
      </c>
      <c r="BE534" s="139">
        <f>IF(N534="základní",J534,0)</f>
        <v>0</v>
      </c>
      <c r="BF534" s="139">
        <f>IF(N534="snížená",J534,0)</f>
        <v>0</v>
      </c>
      <c r="BG534" s="139">
        <f>IF(N534="zákl. přenesená",J534,0)</f>
        <v>0</v>
      </c>
      <c r="BH534" s="139">
        <f>IF(N534="sníž. přenesená",J534,0)</f>
        <v>0</v>
      </c>
      <c r="BI534" s="139">
        <f>IF(N534="nulová",J534,0)</f>
        <v>0</v>
      </c>
      <c r="BJ534" s="18" t="s">
        <v>80</v>
      </c>
      <c r="BK534" s="139">
        <f>ROUND(I534*H534,1)</f>
        <v>0</v>
      </c>
      <c r="BL534" s="18" t="s">
        <v>187</v>
      </c>
      <c r="BM534" s="138" t="s">
        <v>1966</v>
      </c>
    </row>
    <row r="535" spans="2:65" s="1" customFormat="1" ht="11.25">
      <c r="B535" s="33"/>
      <c r="D535" s="140" t="s">
        <v>175</v>
      </c>
      <c r="F535" s="141" t="s">
        <v>882</v>
      </c>
      <c r="I535" s="142"/>
      <c r="L535" s="33"/>
      <c r="M535" s="143"/>
      <c r="U535" s="54"/>
      <c r="AT535" s="18" t="s">
        <v>175</v>
      </c>
      <c r="AU535" s="18" t="s">
        <v>82</v>
      </c>
    </row>
    <row r="536" spans="2:65" s="12" customFormat="1" ht="11.25">
      <c r="B536" s="144"/>
      <c r="D536" s="145" t="s">
        <v>177</v>
      </c>
      <c r="E536" s="146" t="s">
        <v>19</v>
      </c>
      <c r="F536" s="147" t="s">
        <v>1671</v>
      </c>
      <c r="H536" s="148">
        <v>0.85</v>
      </c>
      <c r="I536" s="149"/>
      <c r="L536" s="144"/>
      <c r="M536" s="150"/>
      <c r="U536" s="151"/>
      <c r="AT536" s="146" t="s">
        <v>177</v>
      </c>
      <c r="AU536" s="146" t="s">
        <v>82</v>
      </c>
      <c r="AV536" s="12" t="s">
        <v>82</v>
      </c>
      <c r="AW536" s="12" t="s">
        <v>33</v>
      </c>
      <c r="AX536" s="12" t="s">
        <v>80</v>
      </c>
      <c r="AY536" s="146" t="s">
        <v>164</v>
      </c>
    </row>
    <row r="537" spans="2:65" s="1" customFormat="1" ht="16.5" customHeight="1">
      <c r="B537" s="33"/>
      <c r="C537" s="127" t="s">
        <v>888</v>
      </c>
      <c r="D537" s="127" t="s">
        <v>167</v>
      </c>
      <c r="E537" s="128" t="s">
        <v>899</v>
      </c>
      <c r="F537" s="129" t="s">
        <v>900</v>
      </c>
      <c r="G537" s="130" t="s">
        <v>335</v>
      </c>
      <c r="H537" s="131">
        <v>2</v>
      </c>
      <c r="I537" s="132"/>
      <c r="J537" s="133">
        <f>ROUND(I537*H537,1)</f>
        <v>0</v>
      </c>
      <c r="K537" s="129" t="s">
        <v>171</v>
      </c>
      <c r="L537" s="33"/>
      <c r="M537" s="134" t="s">
        <v>19</v>
      </c>
      <c r="N537" s="135" t="s">
        <v>43</v>
      </c>
      <c r="P537" s="136">
        <f>O537*H537</f>
        <v>0</v>
      </c>
      <c r="Q537" s="136">
        <v>0</v>
      </c>
      <c r="R537" s="136">
        <f>Q537*H537</f>
        <v>0</v>
      </c>
      <c r="S537" s="136">
        <v>0</v>
      </c>
      <c r="T537" s="136">
        <f>S537*H537</f>
        <v>0</v>
      </c>
      <c r="U537" s="137" t="s">
        <v>19</v>
      </c>
      <c r="AR537" s="138" t="s">
        <v>187</v>
      </c>
      <c r="AT537" s="138" t="s">
        <v>167</v>
      </c>
      <c r="AU537" s="138" t="s">
        <v>82</v>
      </c>
      <c r="AY537" s="18" t="s">
        <v>164</v>
      </c>
      <c r="BE537" s="139">
        <f>IF(N537="základní",J537,0)</f>
        <v>0</v>
      </c>
      <c r="BF537" s="139">
        <f>IF(N537="snížená",J537,0)</f>
        <v>0</v>
      </c>
      <c r="BG537" s="139">
        <f>IF(N537="zákl. přenesená",J537,0)</f>
        <v>0</v>
      </c>
      <c r="BH537" s="139">
        <f>IF(N537="sníž. přenesená",J537,0)</f>
        <v>0</v>
      </c>
      <c r="BI537" s="139">
        <f>IF(N537="nulová",J537,0)</f>
        <v>0</v>
      </c>
      <c r="BJ537" s="18" t="s">
        <v>80</v>
      </c>
      <c r="BK537" s="139">
        <f>ROUND(I537*H537,1)</f>
        <v>0</v>
      </c>
      <c r="BL537" s="18" t="s">
        <v>187</v>
      </c>
      <c r="BM537" s="138" t="s">
        <v>1361</v>
      </c>
    </row>
    <row r="538" spans="2:65" s="1" customFormat="1" ht="11.25">
      <c r="B538" s="33"/>
      <c r="D538" s="140" t="s">
        <v>175</v>
      </c>
      <c r="F538" s="141" t="s">
        <v>902</v>
      </c>
      <c r="I538" s="142"/>
      <c r="L538" s="33"/>
      <c r="M538" s="143"/>
      <c r="U538" s="54"/>
      <c r="AT538" s="18" t="s">
        <v>175</v>
      </c>
      <c r="AU538" s="18" t="s">
        <v>82</v>
      </c>
    </row>
    <row r="539" spans="2:65" s="1" customFormat="1" ht="33" customHeight="1">
      <c r="B539" s="33"/>
      <c r="C539" s="127" t="s">
        <v>893</v>
      </c>
      <c r="D539" s="127" t="s">
        <v>167</v>
      </c>
      <c r="E539" s="128" t="s">
        <v>904</v>
      </c>
      <c r="F539" s="129" t="s">
        <v>905</v>
      </c>
      <c r="G539" s="130" t="s">
        <v>200</v>
      </c>
      <c r="H539" s="131">
        <v>0.06</v>
      </c>
      <c r="I539" s="132"/>
      <c r="J539" s="133">
        <f>ROUND(I539*H539,1)</f>
        <v>0</v>
      </c>
      <c r="K539" s="129" t="s">
        <v>171</v>
      </c>
      <c r="L539" s="33"/>
      <c r="M539" s="134" t="s">
        <v>19</v>
      </c>
      <c r="N539" s="135" t="s">
        <v>43</v>
      </c>
      <c r="P539" s="136">
        <f>O539*H539</f>
        <v>0</v>
      </c>
      <c r="Q539" s="136">
        <v>0</v>
      </c>
      <c r="R539" s="136">
        <f>Q539*H539</f>
        <v>0</v>
      </c>
      <c r="S539" s="136">
        <v>0</v>
      </c>
      <c r="T539" s="136">
        <f>S539*H539</f>
        <v>0</v>
      </c>
      <c r="U539" s="137" t="s">
        <v>19</v>
      </c>
      <c r="AR539" s="138" t="s">
        <v>187</v>
      </c>
      <c r="AT539" s="138" t="s">
        <v>167</v>
      </c>
      <c r="AU539" s="138" t="s">
        <v>82</v>
      </c>
      <c r="AY539" s="18" t="s">
        <v>164</v>
      </c>
      <c r="BE539" s="139">
        <f>IF(N539="základní",J539,0)</f>
        <v>0</v>
      </c>
      <c r="BF539" s="139">
        <f>IF(N539="snížená",J539,0)</f>
        <v>0</v>
      </c>
      <c r="BG539" s="139">
        <f>IF(N539="zákl. přenesená",J539,0)</f>
        <v>0</v>
      </c>
      <c r="BH539" s="139">
        <f>IF(N539="sníž. přenesená",J539,0)</f>
        <v>0</v>
      </c>
      <c r="BI539" s="139">
        <f>IF(N539="nulová",J539,0)</f>
        <v>0</v>
      </c>
      <c r="BJ539" s="18" t="s">
        <v>80</v>
      </c>
      <c r="BK539" s="139">
        <f>ROUND(I539*H539,1)</f>
        <v>0</v>
      </c>
      <c r="BL539" s="18" t="s">
        <v>187</v>
      </c>
      <c r="BM539" s="138" t="s">
        <v>906</v>
      </c>
    </row>
    <row r="540" spans="2:65" s="1" customFormat="1" ht="11.25">
      <c r="B540" s="33"/>
      <c r="D540" s="140" t="s">
        <v>175</v>
      </c>
      <c r="F540" s="141" t="s">
        <v>907</v>
      </c>
      <c r="I540" s="142"/>
      <c r="L540" s="33"/>
      <c r="M540" s="143"/>
      <c r="U540" s="54"/>
      <c r="AT540" s="18" t="s">
        <v>175</v>
      </c>
      <c r="AU540" s="18" t="s">
        <v>82</v>
      </c>
    </row>
    <row r="541" spans="2:65" s="11" customFormat="1" ht="22.9" customHeight="1">
      <c r="B541" s="115"/>
      <c r="D541" s="116" t="s">
        <v>71</v>
      </c>
      <c r="E541" s="125" t="s">
        <v>908</v>
      </c>
      <c r="F541" s="125" t="s">
        <v>909</v>
      </c>
      <c r="I541" s="118"/>
      <c r="J541" s="126">
        <f>BK541</f>
        <v>0</v>
      </c>
      <c r="L541" s="115"/>
      <c r="M541" s="120"/>
      <c r="P541" s="121">
        <f>SUM(P542:P559)</f>
        <v>0</v>
      </c>
      <c r="R541" s="121">
        <f>SUM(R542:R559)</f>
        <v>0.53352284999999999</v>
      </c>
      <c r="T541" s="121">
        <f>SUM(T542:T559)</f>
        <v>0</v>
      </c>
      <c r="U541" s="122"/>
      <c r="AR541" s="116" t="s">
        <v>82</v>
      </c>
      <c r="AT541" s="123" t="s">
        <v>71</v>
      </c>
      <c r="AU541" s="123" t="s">
        <v>80</v>
      </c>
      <c r="AY541" s="116" t="s">
        <v>164</v>
      </c>
      <c r="BK541" s="124">
        <f>SUM(BK542:BK559)</f>
        <v>0</v>
      </c>
    </row>
    <row r="542" spans="2:65" s="1" customFormat="1" ht="16.5" customHeight="1">
      <c r="B542" s="33"/>
      <c r="C542" s="127" t="s">
        <v>898</v>
      </c>
      <c r="D542" s="127" t="s">
        <v>167</v>
      </c>
      <c r="E542" s="128" t="s">
        <v>911</v>
      </c>
      <c r="F542" s="129" t="s">
        <v>912</v>
      </c>
      <c r="G542" s="130" t="s">
        <v>170</v>
      </c>
      <c r="H542" s="131">
        <v>49.140999999999998</v>
      </c>
      <c r="I542" s="132"/>
      <c r="J542" s="133">
        <f>ROUND(I542*H542,1)</f>
        <v>0</v>
      </c>
      <c r="K542" s="129" t="s">
        <v>171</v>
      </c>
      <c r="L542" s="33"/>
      <c r="M542" s="134" t="s">
        <v>19</v>
      </c>
      <c r="N542" s="135" t="s">
        <v>43</v>
      </c>
      <c r="P542" s="136">
        <f>O542*H542</f>
        <v>0</v>
      </c>
      <c r="Q542" s="136">
        <v>0</v>
      </c>
      <c r="R542" s="136">
        <f>Q542*H542</f>
        <v>0</v>
      </c>
      <c r="S542" s="136">
        <v>0</v>
      </c>
      <c r="T542" s="136">
        <f>S542*H542</f>
        <v>0</v>
      </c>
      <c r="U542" s="137" t="s">
        <v>19</v>
      </c>
      <c r="AR542" s="138" t="s">
        <v>187</v>
      </c>
      <c r="AT542" s="138" t="s">
        <v>167</v>
      </c>
      <c r="AU542" s="138" t="s">
        <v>82</v>
      </c>
      <c r="AY542" s="18" t="s">
        <v>164</v>
      </c>
      <c r="BE542" s="139">
        <f>IF(N542="základní",J542,0)</f>
        <v>0</v>
      </c>
      <c r="BF542" s="139">
        <f>IF(N542="snížená",J542,0)</f>
        <v>0</v>
      </c>
      <c r="BG542" s="139">
        <f>IF(N542="zákl. přenesená",J542,0)</f>
        <v>0</v>
      </c>
      <c r="BH542" s="139">
        <f>IF(N542="sníž. přenesená",J542,0)</f>
        <v>0</v>
      </c>
      <c r="BI542" s="139">
        <f>IF(N542="nulová",J542,0)</f>
        <v>0</v>
      </c>
      <c r="BJ542" s="18" t="s">
        <v>80</v>
      </c>
      <c r="BK542" s="139">
        <f>ROUND(I542*H542,1)</f>
        <v>0</v>
      </c>
      <c r="BL542" s="18" t="s">
        <v>187</v>
      </c>
      <c r="BM542" s="138" t="s">
        <v>913</v>
      </c>
    </row>
    <row r="543" spans="2:65" s="1" customFormat="1" ht="11.25">
      <c r="B543" s="33"/>
      <c r="D543" s="140" t="s">
        <v>175</v>
      </c>
      <c r="F543" s="141" t="s">
        <v>914</v>
      </c>
      <c r="I543" s="142"/>
      <c r="L543" s="33"/>
      <c r="M543" s="143"/>
      <c r="U543" s="54"/>
      <c r="AT543" s="18" t="s">
        <v>175</v>
      </c>
      <c r="AU543" s="18" t="s">
        <v>82</v>
      </c>
    </row>
    <row r="544" spans="2:65" s="15" customFormat="1" ht="11.25">
      <c r="B544" s="180"/>
      <c r="D544" s="145" t="s">
        <v>177</v>
      </c>
      <c r="E544" s="181" t="s">
        <v>19</v>
      </c>
      <c r="F544" s="182" t="s">
        <v>1884</v>
      </c>
      <c r="H544" s="181" t="s">
        <v>19</v>
      </c>
      <c r="I544" s="183"/>
      <c r="L544" s="180"/>
      <c r="M544" s="184"/>
      <c r="U544" s="185"/>
      <c r="AT544" s="181" t="s">
        <v>177</v>
      </c>
      <c r="AU544" s="181" t="s">
        <v>82</v>
      </c>
      <c r="AV544" s="15" t="s">
        <v>80</v>
      </c>
      <c r="AW544" s="15" t="s">
        <v>33</v>
      </c>
      <c r="AX544" s="15" t="s">
        <v>72</v>
      </c>
      <c r="AY544" s="181" t="s">
        <v>164</v>
      </c>
    </row>
    <row r="545" spans="2:65" s="12" customFormat="1" ht="11.25">
      <c r="B545" s="144"/>
      <c r="D545" s="145" t="s">
        <v>177</v>
      </c>
      <c r="E545" s="146" t="s">
        <v>19</v>
      </c>
      <c r="F545" s="147" t="s">
        <v>1913</v>
      </c>
      <c r="H545" s="148">
        <v>49.140999999999998</v>
      </c>
      <c r="I545" s="149"/>
      <c r="L545" s="144"/>
      <c r="M545" s="150"/>
      <c r="U545" s="151"/>
      <c r="AT545" s="146" t="s">
        <v>177</v>
      </c>
      <c r="AU545" s="146" t="s">
        <v>82</v>
      </c>
      <c r="AV545" s="12" t="s">
        <v>82</v>
      </c>
      <c r="AW545" s="12" t="s">
        <v>33</v>
      </c>
      <c r="AX545" s="12" t="s">
        <v>80</v>
      </c>
      <c r="AY545" s="146" t="s">
        <v>164</v>
      </c>
    </row>
    <row r="546" spans="2:65" s="1" customFormat="1" ht="16.5" customHeight="1">
      <c r="B546" s="33"/>
      <c r="C546" s="152" t="s">
        <v>903</v>
      </c>
      <c r="D546" s="152" t="s">
        <v>225</v>
      </c>
      <c r="E546" s="153" t="s">
        <v>916</v>
      </c>
      <c r="F546" s="154" t="s">
        <v>917</v>
      </c>
      <c r="G546" s="155" t="s">
        <v>170</v>
      </c>
      <c r="H546" s="156">
        <v>54.055</v>
      </c>
      <c r="I546" s="157"/>
      <c r="J546" s="158">
        <f>ROUND(I546*H546,1)</f>
        <v>0</v>
      </c>
      <c r="K546" s="154" t="s">
        <v>171</v>
      </c>
      <c r="L546" s="159"/>
      <c r="M546" s="160" t="s">
        <v>19</v>
      </c>
      <c r="N546" s="161" t="s">
        <v>43</v>
      </c>
      <c r="P546" s="136">
        <f>O546*H546</f>
        <v>0</v>
      </c>
      <c r="Q546" s="136">
        <v>9.5999999999999992E-3</v>
      </c>
      <c r="R546" s="136">
        <f>Q546*H546</f>
        <v>0.51892799999999994</v>
      </c>
      <c r="S546" s="136">
        <v>0</v>
      </c>
      <c r="T546" s="136">
        <f>S546*H546</f>
        <v>0</v>
      </c>
      <c r="U546" s="137" t="s">
        <v>19</v>
      </c>
      <c r="AR546" s="138" t="s">
        <v>364</v>
      </c>
      <c r="AT546" s="138" t="s">
        <v>225</v>
      </c>
      <c r="AU546" s="138" t="s">
        <v>82</v>
      </c>
      <c r="AY546" s="18" t="s">
        <v>164</v>
      </c>
      <c r="BE546" s="139">
        <f>IF(N546="základní",J546,0)</f>
        <v>0</v>
      </c>
      <c r="BF546" s="139">
        <f>IF(N546="snížená",J546,0)</f>
        <v>0</v>
      </c>
      <c r="BG546" s="139">
        <f>IF(N546="zákl. přenesená",J546,0)</f>
        <v>0</v>
      </c>
      <c r="BH546" s="139">
        <f>IF(N546="sníž. přenesená",J546,0)</f>
        <v>0</v>
      </c>
      <c r="BI546" s="139">
        <f>IF(N546="nulová",J546,0)</f>
        <v>0</v>
      </c>
      <c r="BJ546" s="18" t="s">
        <v>80</v>
      </c>
      <c r="BK546" s="139">
        <f>ROUND(I546*H546,1)</f>
        <v>0</v>
      </c>
      <c r="BL546" s="18" t="s">
        <v>187</v>
      </c>
      <c r="BM546" s="138" t="s">
        <v>918</v>
      </c>
    </row>
    <row r="547" spans="2:65" s="12" customFormat="1" ht="11.25">
      <c r="B547" s="144"/>
      <c r="D547" s="145" t="s">
        <v>177</v>
      </c>
      <c r="E547" s="146" t="s">
        <v>19</v>
      </c>
      <c r="F547" s="147" t="s">
        <v>1967</v>
      </c>
      <c r="H547" s="148">
        <v>54.055</v>
      </c>
      <c r="I547" s="149"/>
      <c r="L547" s="144"/>
      <c r="M547" s="150"/>
      <c r="U547" s="151"/>
      <c r="AT547" s="146" t="s">
        <v>177</v>
      </c>
      <c r="AU547" s="146" t="s">
        <v>82</v>
      </c>
      <c r="AV547" s="12" t="s">
        <v>82</v>
      </c>
      <c r="AW547" s="12" t="s">
        <v>33</v>
      </c>
      <c r="AX547" s="12" t="s">
        <v>80</v>
      </c>
      <c r="AY547" s="146" t="s">
        <v>164</v>
      </c>
    </row>
    <row r="548" spans="2:65" s="1" customFormat="1" ht="16.5" customHeight="1">
      <c r="B548" s="33"/>
      <c r="C548" s="127" t="s">
        <v>910</v>
      </c>
      <c r="D548" s="127" t="s">
        <v>167</v>
      </c>
      <c r="E548" s="128" t="s">
        <v>921</v>
      </c>
      <c r="F548" s="129" t="s">
        <v>922</v>
      </c>
      <c r="G548" s="130" t="s">
        <v>314</v>
      </c>
      <c r="H548" s="131">
        <v>10.75</v>
      </c>
      <c r="I548" s="132"/>
      <c r="J548" s="133">
        <f>ROUND(I548*H548,1)</f>
        <v>0</v>
      </c>
      <c r="K548" s="129" t="s">
        <v>171</v>
      </c>
      <c r="L548" s="33"/>
      <c r="M548" s="134" t="s">
        <v>19</v>
      </c>
      <c r="N548" s="135" t="s">
        <v>43</v>
      </c>
      <c r="P548" s="136">
        <f>O548*H548</f>
        <v>0</v>
      </c>
      <c r="Q548" s="136">
        <v>0</v>
      </c>
      <c r="R548" s="136">
        <f>Q548*H548</f>
        <v>0</v>
      </c>
      <c r="S548" s="136">
        <v>0</v>
      </c>
      <c r="T548" s="136">
        <f>S548*H548</f>
        <v>0</v>
      </c>
      <c r="U548" s="137" t="s">
        <v>19</v>
      </c>
      <c r="AR548" s="138" t="s">
        <v>187</v>
      </c>
      <c r="AT548" s="138" t="s">
        <v>167</v>
      </c>
      <c r="AU548" s="138" t="s">
        <v>82</v>
      </c>
      <c r="AY548" s="18" t="s">
        <v>164</v>
      </c>
      <c r="BE548" s="139">
        <f>IF(N548="základní",J548,0)</f>
        <v>0</v>
      </c>
      <c r="BF548" s="139">
        <f>IF(N548="snížená",J548,0)</f>
        <v>0</v>
      </c>
      <c r="BG548" s="139">
        <f>IF(N548="zákl. přenesená",J548,0)</f>
        <v>0</v>
      </c>
      <c r="BH548" s="139">
        <f>IF(N548="sníž. přenesená",J548,0)</f>
        <v>0</v>
      </c>
      <c r="BI548" s="139">
        <f>IF(N548="nulová",J548,0)</f>
        <v>0</v>
      </c>
      <c r="BJ548" s="18" t="s">
        <v>80</v>
      </c>
      <c r="BK548" s="139">
        <f>ROUND(I548*H548,1)</f>
        <v>0</v>
      </c>
      <c r="BL548" s="18" t="s">
        <v>187</v>
      </c>
      <c r="BM548" s="138" t="s">
        <v>923</v>
      </c>
    </row>
    <row r="549" spans="2:65" s="1" customFormat="1" ht="11.25">
      <c r="B549" s="33"/>
      <c r="D549" s="140" t="s">
        <v>175</v>
      </c>
      <c r="F549" s="141" t="s">
        <v>924</v>
      </c>
      <c r="I549" s="142"/>
      <c r="L549" s="33"/>
      <c r="M549" s="143"/>
      <c r="U549" s="54"/>
      <c r="AT549" s="18" t="s">
        <v>175</v>
      </c>
      <c r="AU549" s="18" t="s">
        <v>82</v>
      </c>
    </row>
    <row r="550" spans="2:65" s="15" customFormat="1" ht="11.25">
      <c r="B550" s="180"/>
      <c r="D550" s="145" t="s">
        <v>177</v>
      </c>
      <c r="E550" s="181" t="s">
        <v>19</v>
      </c>
      <c r="F550" s="182" t="s">
        <v>1884</v>
      </c>
      <c r="H550" s="181" t="s">
        <v>19</v>
      </c>
      <c r="I550" s="183"/>
      <c r="L550" s="180"/>
      <c r="M550" s="184"/>
      <c r="U550" s="185"/>
      <c r="AT550" s="181" t="s">
        <v>177</v>
      </c>
      <c r="AU550" s="181" t="s">
        <v>82</v>
      </c>
      <c r="AV550" s="15" t="s">
        <v>80</v>
      </c>
      <c r="AW550" s="15" t="s">
        <v>33</v>
      </c>
      <c r="AX550" s="15" t="s">
        <v>72</v>
      </c>
      <c r="AY550" s="181" t="s">
        <v>164</v>
      </c>
    </row>
    <row r="551" spans="2:65" s="12" customFormat="1" ht="11.25">
      <c r="B551" s="144"/>
      <c r="D551" s="145" t="s">
        <v>177</v>
      </c>
      <c r="E551" s="146" t="s">
        <v>19</v>
      </c>
      <c r="F551" s="147" t="s">
        <v>1955</v>
      </c>
      <c r="H551" s="148">
        <v>10.75</v>
      </c>
      <c r="I551" s="149"/>
      <c r="L551" s="144"/>
      <c r="M551" s="150"/>
      <c r="U551" s="151"/>
      <c r="AT551" s="146" t="s">
        <v>177</v>
      </c>
      <c r="AU551" s="146" t="s">
        <v>82</v>
      </c>
      <c r="AV551" s="12" t="s">
        <v>82</v>
      </c>
      <c r="AW551" s="12" t="s">
        <v>33</v>
      </c>
      <c r="AX551" s="12" t="s">
        <v>80</v>
      </c>
      <c r="AY551" s="146" t="s">
        <v>164</v>
      </c>
    </row>
    <row r="552" spans="2:65" s="1" customFormat="1" ht="16.5" customHeight="1">
      <c r="B552" s="33"/>
      <c r="C552" s="127" t="s">
        <v>915</v>
      </c>
      <c r="D552" s="127" t="s">
        <v>167</v>
      </c>
      <c r="E552" s="128" t="s">
        <v>937</v>
      </c>
      <c r="F552" s="129" t="s">
        <v>938</v>
      </c>
      <c r="G552" s="130" t="s">
        <v>170</v>
      </c>
      <c r="H552" s="131">
        <v>49.140999999999998</v>
      </c>
      <c r="I552" s="132"/>
      <c r="J552" s="133">
        <f>ROUND(I552*H552,1)</f>
        <v>0</v>
      </c>
      <c r="K552" s="129" t="s">
        <v>171</v>
      </c>
      <c r="L552" s="33"/>
      <c r="M552" s="134" t="s">
        <v>19</v>
      </c>
      <c r="N552" s="135" t="s">
        <v>43</v>
      </c>
      <c r="P552" s="136">
        <f>O552*H552</f>
        <v>0</v>
      </c>
      <c r="Q552" s="136">
        <v>0</v>
      </c>
      <c r="R552" s="136">
        <f>Q552*H552</f>
        <v>0</v>
      </c>
      <c r="S552" s="136">
        <v>0</v>
      </c>
      <c r="T552" s="136">
        <f>S552*H552</f>
        <v>0</v>
      </c>
      <c r="U552" s="137" t="s">
        <v>19</v>
      </c>
      <c r="AR552" s="138" t="s">
        <v>187</v>
      </c>
      <c r="AT552" s="138" t="s">
        <v>167</v>
      </c>
      <c r="AU552" s="138" t="s">
        <v>82</v>
      </c>
      <c r="AY552" s="18" t="s">
        <v>164</v>
      </c>
      <c r="BE552" s="139">
        <f>IF(N552="základní",J552,0)</f>
        <v>0</v>
      </c>
      <c r="BF552" s="139">
        <f>IF(N552="snížená",J552,0)</f>
        <v>0</v>
      </c>
      <c r="BG552" s="139">
        <f>IF(N552="zákl. přenesená",J552,0)</f>
        <v>0</v>
      </c>
      <c r="BH552" s="139">
        <f>IF(N552="sníž. přenesená",J552,0)</f>
        <v>0</v>
      </c>
      <c r="BI552" s="139">
        <f>IF(N552="nulová",J552,0)</f>
        <v>0</v>
      </c>
      <c r="BJ552" s="18" t="s">
        <v>80</v>
      </c>
      <c r="BK552" s="139">
        <f>ROUND(I552*H552,1)</f>
        <v>0</v>
      </c>
      <c r="BL552" s="18" t="s">
        <v>187</v>
      </c>
      <c r="BM552" s="138" t="s">
        <v>939</v>
      </c>
    </row>
    <row r="553" spans="2:65" s="1" customFormat="1" ht="11.25">
      <c r="B553" s="33"/>
      <c r="D553" s="140" t="s">
        <v>175</v>
      </c>
      <c r="F553" s="141" t="s">
        <v>940</v>
      </c>
      <c r="I553" s="142"/>
      <c r="L553" s="33"/>
      <c r="M553" s="143"/>
      <c r="U553" s="54"/>
      <c r="AT553" s="18" t="s">
        <v>175</v>
      </c>
      <c r="AU553" s="18" t="s">
        <v>82</v>
      </c>
    </row>
    <row r="554" spans="2:65" s="15" customFormat="1" ht="11.25">
      <c r="B554" s="180"/>
      <c r="D554" s="145" t="s">
        <v>177</v>
      </c>
      <c r="E554" s="181" t="s">
        <v>19</v>
      </c>
      <c r="F554" s="182" t="s">
        <v>1884</v>
      </c>
      <c r="H554" s="181" t="s">
        <v>19</v>
      </c>
      <c r="I554" s="183"/>
      <c r="L554" s="180"/>
      <c r="M554" s="184"/>
      <c r="U554" s="185"/>
      <c r="AT554" s="181" t="s">
        <v>177</v>
      </c>
      <c r="AU554" s="181" t="s">
        <v>82</v>
      </c>
      <c r="AV554" s="15" t="s">
        <v>80</v>
      </c>
      <c r="AW554" s="15" t="s">
        <v>33</v>
      </c>
      <c r="AX554" s="15" t="s">
        <v>72</v>
      </c>
      <c r="AY554" s="181" t="s">
        <v>164</v>
      </c>
    </row>
    <row r="555" spans="2:65" s="12" customFormat="1" ht="11.25">
      <c r="B555" s="144"/>
      <c r="D555" s="145" t="s">
        <v>177</v>
      </c>
      <c r="E555" s="146" t="s">
        <v>19</v>
      </c>
      <c r="F555" s="147" t="s">
        <v>1913</v>
      </c>
      <c r="H555" s="148">
        <v>49.140999999999998</v>
      </c>
      <c r="I555" s="149"/>
      <c r="L555" s="144"/>
      <c r="M555" s="150"/>
      <c r="U555" s="151"/>
      <c r="AT555" s="146" t="s">
        <v>177</v>
      </c>
      <c r="AU555" s="146" t="s">
        <v>82</v>
      </c>
      <c r="AV555" s="12" t="s">
        <v>82</v>
      </c>
      <c r="AW555" s="12" t="s">
        <v>33</v>
      </c>
      <c r="AX555" s="12" t="s">
        <v>80</v>
      </c>
      <c r="AY555" s="146" t="s">
        <v>164</v>
      </c>
    </row>
    <row r="556" spans="2:65" s="1" customFormat="1" ht="16.5" customHeight="1">
      <c r="B556" s="33"/>
      <c r="C556" s="152" t="s">
        <v>920</v>
      </c>
      <c r="D556" s="152" t="s">
        <v>225</v>
      </c>
      <c r="E556" s="153" t="s">
        <v>942</v>
      </c>
      <c r="F556" s="154" t="s">
        <v>943</v>
      </c>
      <c r="G556" s="155" t="s">
        <v>170</v>
      </c>
      <c r="H556" s="156">
        <v>54.055</v>
      </c>
      <c r="I556" s="157"/>
      <c r="J556" s="158">
        <f>ROUND(I556*H556,1)</f>
        <v>0</v>
      </c>
      <c r="K556" s="154" t="s">
        <v>171</v>
      </c>
      <c r="L556" s="159"/>
      <c r="M556" s="160" t="s">
        <v>19</v>
      </c>
      <c r="N556" s="161" t="s">
        <v>43</v>
      </c>
      <c r="P556" s="136">
        <f>O556*H556</f>
        <v>0</v>
      </c>
      <c r="Q556" s="136">
        <v>2.7E-4</v>
      </c>
      <c r="R556" s="136">
        <f>Q556*H556</f>
        <v>1.4594849999999999E-2</v>
      </c>
      <c r="S556" s="136">
        <v>0</v>
      </c>
      <c r="T556" s="136">
        <f>S556*H556</f>
        <v>0</v>
      </c>
      <c r="U556" s="137" t="s">
        <v>19</v>
      </c>
      <c r="AR556" s="138" t="s">
        <v>364</v>
      </c>
      <c r="AT556" s="138" t="s">
        <v>225</v>
      </c>
      <c r="AU556" s="138" t="s">
        <v>82</v>
      </c>
      <c r="AY556" s="18" t="s">
        <v>164</v>
      </c>
      <c r="BE556" s="139">
        <f>IF(N556="základní",J556,0)</f>
        <v>0</v>
      </c>
      <c r="BF556" s="139">
        <f>IF(N556="snížená",J556,0)</f>
        <v>0</v>
      </c>
      <c r="BG556" s="139">
        <f>IF(N556="zákl. přenesená",J556,0)</f>
        <v>0</v>
      </c>
      <c r="BH556" s="139">
        <f>IF(N556="sníž. přenesená",J556,0)</f>
        <v>0</v>
      </c>
      <c r="BI556" s="139">
        <f>IF(N556="nulová",J556,0)</f>
        <v>0</v>
      </c>
      <c r="BJ556" s="18" t="s">
        <v>80</v>
      </c>
      <c r="BK556" s="139">
        <f>ROUND(I556*H556,1)</f>
        <v>0</v>
      </c>
      <c r="BL556" s="18" t="s">
        <v>187</v>
      </c>
      <c r="BM556" s="138" t="s">
        <v>944</v>
      </c>
    </row>
    <row r="557" spans="2:65" s="12" customFormat="1" ht="11.25">
      <c r="B557" s="144"/>
      <c r="D557" s="145" t="s">
        <v>177</v>
      </c>
      <c r="E557" s="146" t="s">
        <v>19</v>
      </c>
      <c r="F557" s="147" t="s">
        <v>1967</v>
      </c>
      <c r="H557" s="148">
        <v>54.055</v>
      </c>
      <c r="I557" s="149"/>
      <c r="L557" s="144"/>
      <c r="M557" s="150"/>
      <c r="U557" s="151"/>
      <c r="AT557" s="146" t="s">
        <v>177</v>
      </c>
      <c r="AU557" s="146" t="s">
        <v>82</v>
      </c>
      <c r="AV557" s="12" t="s">
        <v>82</v>
      </c>
      <c r="AW557" s="12" t="s">
        <v>33</v>
      </c>
      <c r="AX557" s="12" t="s">
        <v>80</v>
      </c>
      <c r="AY557" s="146" t="s">
        <v>164</v>
      </c>
    </row>
    <row r="558" spans="2:65" s="1" customFormat="1" ht="24.2" customHeight="1">
      <c r="B558" s="33"/>
      <c r="C558" s="127" t="s">
        <v>926</v>
      </c>
      <c r="D558" s="127" t="s">
        <v>167</v>
      </c>
      <c r="E558" s="128" t="s">
        <v>946</v>
      </c>
      <c r="F558" s="129" t="s">
        <v>947</v>
      </c>
      <c r="G558" s="130" t="s">
        <v>200</v>
      </c>
      <c r="H558" s="131">
        <v>0.53400000000000003</v>
      </c>
      <c r="I558" s="132"/>
      <c r="J558" s="133">
        <f>ROUND(I558*H558,1)</f>
        <v>0</v>
      </c>
      <c r="K558" s="129" t="s">
        <v>171</v>
      </c>
      <c r="L558" s="33"/>
      <c r="M558" s="134" t="s">
        <v>19</v>
      </c>
      <c r="N558" s="135" t="s">
        <v>43</v>
      </c>
      <c r="P558" s="136">
        <f>O558*H558</f>
        <v>0</v>
      </c>
      <c r="Q558" s="136">
        <v>0</v>
      </c>
      <c r="R558" s="136">
        <f>Q558*H558</f>
        <v>0</v>
      </c>
      <c r="S558" s="136">
        <v>0</v>
      </c>
      <c r="T558" s="136">
        <f>S558*H558</f>
        <v>0</v>
      </c>
      <c r="U558" s="137" t="s">
        <v>19</v>
      </c>
      <c r="AR558" s="138" t="s">
        <v>187</v>
      </c>
      <c r="AT558" s="138" t="s">
        <v>167</v>
      </c>
      <c r="AU558" s="138" t="s">
        <v>82</v>
      </c>
      <c r="AY558" s="18" t="s">
        <v>164</v>
      </c>
      <c r="BE558" s="139">
        <f>IF(N558="základní",J558,0)</f>
        <v>0</v>
      </c>
      <c r="BF558" s="139">
        <f>IF(N558="snížená",J558,0)</f>
        <v>0</v>
      </c>
      <c r="BG558" s="139">
        <f>IF(N558="zákl. přenesená",J558,0)</f>
        <v>0</v>
      </c>
      <c r="BH558" s="139">
        <f>IF(N558="sníž. přenesená",J558,0)</f>
        <v>0</v>
      </c>
      <c r="BI558" s="139">
        <f>IF(N558="nulová",J558,0)</f>
        <v>0</v>
      </c>
      <c r="BJ558" s="18" t="s">
        <v>80</v>
      </c>
      <c r="BK558" s="139">
        <f>ROUND(I558*H558,1)</f>
        <v>0</v>
      </c>
      <c r="BL558" s="18" t="s">
        <v>187</v>
      </c>
      <c r="BM558" s="138" t="s">
        <v>948</v>
      </c>
    </row>
    <row r="559" spans="2:65" s="1" customFormat="1" ht="11.25">
      <c r="B559" s="33"/>
      <c r="D559" s="140" t="s">
        <v>175</v>
      </c>
      <c r="F559" s="141" t="s">
        <v>949</v>
      </c>
      <c r="I559" s="142"/>
      <c r="L559" s="33"/>
      <c r="M559" s="143"/>
      <c r="U559" s="54"/>
      <c r="AT559" s="18" t="s">
        <v>175</v>
      </c>
      <c r="AU559" s="18" t="s">
        <v>82</v>
      </c>
    </row>
    <row r="560" spans="2:65" s="11" customFormat="1" ht="22.9" customHeight="1">
      <c r="B560" s="115"/>
      <c r="D560" s="116" t="s">
        <v>71</v>
      </c>
      <c r="E560" s="125" t="s">
        <v>950</v>
      </c>
      <c r="F560" s="125" t="s">
        <v>951</v>
      </c>
      <c r="I560" s="118"/>
      <c r="J560" s="126">
        <f>BK560</f>
        <v>0</v>
      </c>
      <c r="L560" s="115"/>
      <c r="M560" s="120"/>
      <c r="P560" s="121">
        <f>SUM(P561:P612)</f>
        <v>0</v>
      </c>
      <c r="R560" s="121">
        <f>SUM(R561:R612)</f>
        <v>0.36644058000000007</v>
      </c>
      <c r="T560" s="121">
        <f>SUM(T561:T612)</f>
        <v>0</v>
      </c>
      <c r="U560" s="122"/>
      <c r="AR560" s="116" t="s">
        <v>82</v>
      </c>
      <c r="AT560" s="123" t="s">
        <v>71</v>
      </c>
      <c r="AU560" s="123" t="s">
        <v>80</v>
      </c>
      <c r="AY560" s="116" t="s">
        <v>164</v>
      </c>
      <c r="BK560" s="124">
        <f>SUM(BK561:BK612)</f>
        <v>0</v>
      </c>
    </row>
    <row r="561" spans="2:65" s="1" customFormat="1" ht="24.2" customHeight="1">
      <c r="B561" s="33"/>
      <c r="C561" s="127" t="s">
        <v>931</v>
      </c>
      <c r="D561" s="127" t="s">
        <v>167</v>
      </c>
      <c r="E561" s="128" t="s">
        <v>975</v>
      </c>
      <c r="F561" s="129" t="s">
        <v>976</v>
      </c>
      <c r="G561" s="130" t="s">
        <v>335</v>
      </c>
      <c r="H561" s="131">
        <v>2</v>
      </c>
      <c r="I561" s="132"/>
      <c r="J561" s="133">
        <f>ROUND(I561*H561,1)</f>
        <v>0</v>
      </c>
      <c r="K561" s="129" t="s">
        <v>171</v>
      </c>
      <c r="L561" s="33"/>
      <c r="M561" s="134" t="s">
        <v>19</v>
      </c>
      <c r="N561" s="135" t="s">
        <v>43</v>
      </c>
      <c r="P561" s="136">
        <f>O561*H561</f>
        <v>0</v>
      </c>
      <c r="Q561" s="136">
        <v>0</v>
      </c>
      <c r="R561" s="136">
        <f>Q561*H561</f>
        <v>0</v>
      </c>
      <c r="S561" s="136">
        <v>0</v>
      </c>
      <c r="T561" s="136">
        <f>S561*H561</f>
        <v>0</v>
      </c>
      <c r="U561" s="137" t="s">
        <v>19</v>
      </c>
      <c r="AR561" s="138" t="s">
        <v>187</v>
      </c>
      <c r="AT561" s="138" t="s">
        <v>167</v>
      </c>
      <c r="AU561" s="138" t="s">
        <v>82</v>
      </c>
      <c r="AY561" s="18" t="s">
        <v>164</v>
      </c>
      <c r="BE561" s="139">
        <f>IF(N561="základní",J561,0)</f>
        <v>0</v>
      </c>
      <c r="BF561" s="139">
        <f>IF(N561="snížená",J561,0)</f>
        <v>0</v>
      </c>
      <c r="BG561" s="139">
        <f>IF(N561="zákl. přenesená",J561,0)</f>
        <v>0</v>
      </c>
      <c r="BH561" s="139">
        <f>IF(N561="sníž. přenesená",J561,0)</f>
        <v>0</v>
      </c>
      <c r="BI561" s="139">
        <f>IF(N561="nulová",J561,0)</f>
        <v>0</v>
      </c>
      <c r="BJ561" s="18" t="s">
        <v>80</v>
      </c>
      <c r="BK561" s="139">
        <f>ROUND(I561*H561,1)</f>
        <v>0</v>
      </c>
      <c r="BL561" s="18" t="s">
        <v>187</v>
      </c>
      <c r="BM561" s="138" t="s">
        <v>977</v>
      </c>
    </row>
    <row r="562" spans="2:65" s="1" customFormat="1" ht="11.25">
      <c r="B562" s="33"/>
      <c r="D562" s="140" t="s">
        <v>175</v>
      </c>
      <c r="F562" s="141" t="s">
        <v>978</v>
      </c>
      <c r="I562" s="142"/>
      <c r="L562" s="33"/>
      <c r="M562" s="143"/>
      <c r="U562" s="54"/>
      <c r="AT562" s="18" t="s">
        <v>175</v>
      </c>
      <c r="AU562" s="18" t="s">
        <v>82</v>
      </c>
    </row>
    <row r="563" spans="2:65" s="12" customFormat="1" ht="11.25">
      <c r="B563" s="144"/>
      <c r="D563" s="145" t="s">
        <v>177</v>
      </c>
      <c r="E563" s="146" t="s">
        <v>19</v>
      </c>
      <c r="F563" s="147" t="s">
        <v>1968</v>
      </c>
      <c r="H563" s="148">
        <v>1</v>
      </c>
      <c r="I563" s="149"/>
      <c r="L563" s="144"/>
      <c r="M563" s="150"/>
      <c r="U563" s="151"/>
      <c r="AT563" s="146" t="s">
        <v>177</v>
      </c>
      <c r="AU563" s="146" t="s">
        <v>82</v>
      </c>
      <c r="AV563" s="12" t="s">
        <v>82</v>
      </c>
      <c r="AW563" s="12" t="s">
        <v>33</v>
      </c>
      <c r="AX563" s="12" t="s">
        <v>72</v>
      </c>
      <c r="AY563" s="146" t="s">
        <v>164</v>
      </c>
    </row>
    <row r="564" spans="2:65" s="12" customFormat="1" ht="11.25">
      <c r="B564" s="144"/>
      <c r="D564" s="145" t="s">
        <v>177</v>
      </c>
      <c r="E564" s="146" t="s">
        <v>19</v>
      </c>
      <c r="F564" s="147" t="s">
        <v>1950</v>
      </c>
      <c r="H564" s="148">
        <v>1</v>
      </c>
      <c r="I564" s="149"/>
      <c r="L564" s="144"/>
      <c r="M564" s="150"/>
      <c r="U564" s="151"/>
      <c r="AT564" s="146" t="s">
        <v>177</v>
      </c>
      <c r="AU564" s="146" t="s">
        <v>82</v>
      </c>
      <c r="AV564" s="12" t="s">
        <v>82</v>
      </c>
      <c r="AW564" s="12" t="s">
        <v>33</v>
      </c>
      <c r="AX564" s="12" t="s">
        <v>72</v>
      </c>
      <c r="AY564" s="146" t="s">
        <v>164</v>
      </c>
    </row>
    <row r="565" spans="2:65" s="13" customFormat="1" ht="11.25">
      <c r="B565" s="162"/>
      <c r="D565" s="145" t="s">
        <v>177</v>
      </c>
      <c r="E565" s="163" t="s">
        <v>19</v>
      </c>
      <c r="F565" s="164" t="s">
        <v>241</v>
      </c>
      <c r="H565" s="165">
        <v>2</v>
      </c>
      <c r="I565" s="166"/>
      <c r="L565" s="162"/>
      <c r="M565" s="167"/>
      <c r="U565" s="168"/>
      <c r="AT565" s="163" t="s">
        <v>177</v>
      </c>
      <c r="AU565" s="163" t="s">
        <v>82</v>
      </c>
      <c r="AV565" s="13" t="s">
        <v>172</v>
      </c>
      <c r="AW565" s="13" t="s">
        <v>33</v>
      </c>
      <c r="AX565" s="13" t="s">
        <v>80</v>
      </c>
      <c r="AY565" s="163" t="s">
        <v>164</v>
      </c>
    </row>
    <row r="566" spans="2:65" s="1" customFormat="1" ht="16.5" customHeight="1">
      <c r="B566" s="33"/>
      <c r="C566" s="152" t="s">
        <v>936</v>
      </c>
      <c r="D566" s="152" t="s">
        <v>225</v>
      </c>
      <c r="E566" s="153" t="s">
        <v>980</v>
      </c>
      <c r="F566" s="154" t="s">
        <v>981</v>
      </c>
      <c r="G566" s="155" t="s">
        <v>335</v>
      </c>
      <c r="H566" s="156">
        <v>1</v>
      </c>
      <c r="I566" s="157"/>
      <c r="J566" s="158">
        <f>ROUND(I566*H566,1)</f>
        <v>0</v>
      </c>
      <c r="K566" s="154" t="s">
        <v>19</v>
      </c>
      <c r="L566" s="159"/>
      <c r="M566" s="160" t="s">
        <v>19</v>
      </c>
      <c r="N566" s="161" t="s">
        <v>43</v>
      </c>
      <c r="P566" s="136">
        <f>O566*H566</f>
        <v>0</v>
      </c>
      <c r="Q566" s="136">
        <v>1.95E-2</v>
      </c>
      <c r="R566" s="136">
        <f>Q566*H566</f>
        <v>1.95E-2</v>
      </c>
      <c r="S566" s="136">
        <v>0</v>
      </c>
      <c r="T566" s="136">
        <f>S566*H566</f>
        <v>0</v>
      </c>
      <c r="U566" s="137" t="s">
        <v>19</v>
      </c>
      <c r="AR566" s="138" t="s">
        <v>364</v>
      </c>
      <c r="AT566" s="138" t="s">
        <v>225</v>
      </c>
      <c r="AU566" s="138" t="s">
        <v>82</v>
      </c>
      <c r="AY566" s="18" t="s">
        <v>164</v>
      </c>
      <c r="BE566" s="139">
        <f>IF(N566="základní",J566,0)</f>
        <v>0</v>
      </c>
      <c r="BF566" s="139">
        <f>IF(N566="snížená",J566,0)</f>
        <v>0</v>
      </c>
      <c r="BG566" s="139">
        <f>IF(N566="zákl. přenesená",J566,0)</f>
        <v>0</v>
      </c>
      <c r="BH566" s="139">
        <f>IF(N566="sníž. přenesená",J566,0)</f>
        <v>0</v>
      </c>
      <c r="BI566" s="139">
        <f>IF(N566="nulová",J566,0)</f>
        <v>0</v>
      </c>
      <c r="BJ566" s="18" t="s">
        <v>80</v>
      </c>
      <c r="BK566" s="139">
        <f>ROUND(I566*H566,1)</f>
        <v>0</v>
      </c>
      <c r="BL566" s="18" t="s">
        <v>187</v>
      </c>
      <c r="BM566" s="138" t="s">
        <v>982</v>
      </c>
    </row>
    <row r="567" spans="2:65" s="12" customFormat="1" ht="11.25">
      <c r="B567" s="144"/>
      <c r="D567" s="145" t="s">
        <v>177</v>
      </c>
      <c r="E567" s="146" t="s">
        <v>19</v>
      </c>
      <c r="F567" s="147" t="s">
        <v>1968</v>
      </c>
      <c r="H567" s="148">
        <v>1</v>
      </c>
      <c r="I567" s="149"/>
      <c r="L567" s="144"/>
      <c r="M567" s="150"/>
      <c r="U567" s="151"/>
      <c r="AT567" s="146" t="s">
        <v>177</v>
      </c>
      <c r="AU567" s="146" t="s">
        <v>82</v>
      </c>
      <c r="AV567" s="12" t="s">
        <v>82</v>
      </c>
      <c r="AW567" s="12" t="s">
        <v>33</v>
      </c>
      <c r="AX567" s="12" t="s">
        <v>80</v>
      </c>
      <c r="AY567" s="146" t="s">
        <v>164</v>
      </c>
    </row>
    <row r="568" spans="2:65" s="1" customFormat="1" ht="16.5" customHeight="1">
      <c r="B568" s="33"/>
      <c r="C568" s="152" t="s">
        <v>941</v>
      </c>
      <c r="D568" s="152" t="s">
        <v>225</v>
      </c>
      <c r="E568" s="153" t="s">
        <v>1379</v>
      </c>
      <c r="F568" s="154" t="s">
        <v>1380</v>
      </c>
      <c r="G568" s="155" t="s">
        <v>335</v>
      </c>
      <c r="H568" s="156">
        <v>1</v>
      </c>
      <c r="I568" s="157"/>
      <c r="J568" s="158">
        <f>ROUND(I568*H568,1)</f>
        <v>0</v>
      </c>
      <c r="K568" s="154" t="s">
        <v>19</v>
      </c>
      <c r="L568" s="159"/>
      <c r="M568" s="160" t="s">
        <v>19</v>
      </c>
      <c r="N568" s="161" t="s">
        <v>43</v>
      </c>
      <c r="P568" s="136">
        <f>O568*H568</f>
        <v>0</v>
      </c>
      <c r="Q568" s="136">
        <v>1.7500000000000002E-2</v>
      </c>
      <c r="R568" s="136">
        <f>Q568*H568</f>
        <v>1.7500000000000002E-2</v>
      </c>
      <c r="S568" s="136">
        <v>0</v>
      </c>
      <c r="T568" s="136">
        <f>S568*H568</f>
        <v>0</v>
      </c>
      <c r="U568" s="137" t="s">
        <v>19</v>
      </c>
      <c r="AR568" s="138" t="s">
        <v>364</v>
      </c>
      <c r="AT568" s="138" t="s">
        <v>225</v>
      </c>
      <c r="AU568" s="138" t="s">
        <v>82</v>
      </c>
      <c r="AY568" s="18" t="s">
        <v>164</v>
      </c>
      <c r="BE568" s="139">
        <f>IF(N568="základní",J568,0)</f>
        <v>0</v>
      </c>
      <c r="BF568" s="139">
        <f>IF(N568="snížená",J568,0)</f>
        <v>0</v>
      </c>
      <c r="BG568" s="139">
        <f>IF(N568="zákl. přenesená",J568,0)</f>
        <v>0</v>
      </c>
      <c r="BH568" s="139">
        <f>IF(N568="sníž. přenesená",J568,0)</f>
        <v>0</v>
      </c>
      <c r="BI568" s="139">
        <f>IF(N568="nulová",J568,0)</f>
        <v>0</v>
      </c>
      <c r="BJ568" s="18" t="s">
        <v>80</v>
      </c>
      <c r="BK568" s="139">
        <f>ROUND(I568*H568,1)</f>
        <v>0</v>
      </c>
      <c r="BL568" s="18" t="s">
        <v>187</v>
      </c>
      <c r="BM568" s="138" t="s">
        <v>1969</v>
      </c>
    </row>
    <row r="569" spans="2:65" s="12" customFormat="1" ht="11.25">
      <c r="B569" s="144"/>
      <c r="D569" s="145" t="s">
        <v>177</v>
      </c>
      <c r="E569" s="146" t="s">
        <v>19</v>
      </c>
      <c r="F569" s="147" t="s">
        <v>1950</v>
      </c>
      <c r="H569" s="148">
        <v>1</v>
      </c>
      <c r="I569" s="149"/>
      <c r="L569" s="144"/>
      <c r="M569" s="150"/>
      <c r="U569" s="151"/>
      <c r="AT569" s="146" t="s">
        <v>177</v>
      </c>
      <c r="AU569" s="146" t="s">
        <v>82</v>
      </c>
      <c r="AV569" s="12" t="s">
        <v>82</v>
      </c>
      <c r="AW569" s="12" t="s">
        <v>33</v>
      </c>
      <c r="AX569" s="12" t="s">
        <v>80</v>
      </c>
      <c r="AY569" s="146" t="s">
        <v>164</v>
      </c>
    </row>
    <row r="570" spans="2:65" s="1" customFormat="1" ht="16.5" customHeight="1">
      <c r="B570" s="33"/>
      <c r="C570" s="127" t="s">
        <v>945</v>
      </c>
      <c r="D570" s="127" t="s">
        <v>167</v>
      </c>
      <c r="E570" s="128" t="s">
        <v>984</v>
      </c>
      <c r="F570" s="129" t="s">
        <v>985</v>
      </c>
      <c r="G570" s="130" t="s">
        <v>335</v>
      </c>
      <c r="H570" s="131">
        <v>2</v>
      </c>
      <c r="I570" s="132"/>
      <c r="J570" s="133">
        <f>ROUND(I570*H570,1)</f>
        <v>0</v>
      </c>
      <c r="K570" s="129" t="s">
        <v>171</v>
      </c>
      <c r="L570" s="33"/>
      <c r="M570" s="134" t="s">
        <v>19</v>
      </c>
      <c r="N570" s="135" t="s">
        <v>43</v>
      </c>
      <c r="P570" s="136">
        <f>O570*H570</f>
        <v>0</v>
      </c>
      <c r="Q570" s="136">
        <v>0</v>
      </c>
      <c r="R570" s="136">
        <f>Q570*H570</f>
        <v>0</v>
      </c>
      <c r="S570" s="136">
        <v>0</v>
      </c>
      <c r="T570" s="136">
        <f>S570*H570</f>
        <v>0</v>
      </c>
      <c r="U570" s="137" t="s">
        <v>19</v>
      </c>
      <c r="AR570" s="138" t="s">
        <v>187</v>
      </c>
      <c r="AT570" s="138" t="s">
        <v>167</v>
      </c>
      <c r="AU570" s="138" t="s">
        <v>82</v>
      </c>
      <c r="AY570" s="18" t="s">
        <v>164</v>
      </c>
      <c r="BE570" s="139">
        <f>IF(N570="základní",J570,0)</f>
        <v>0</v>
      </c>
      <c r="BF570" s="139">
        <f>IF(N570="snížená",J570,0)</f>
        <v>0</v>
      </c>
      <c r="BG570" s="139">
        <f>IF(N570="zákl. přenesená",J570,0)</f>
        <v>0</v>
      </c>
      <c r="BH570" s="139">
        <f>IF(N570="sníž. přenesená",J570,0)</f>
        <v>0</v>
      </c>
      <c r="BI570" s="139">
        <f>IF(N570="nulová",J570,0)</f>
        <v>0</v>
      </c>
      <c r="BJ570" s="18" t="s">
        <v>80</v>
      </c>
      <c r="BK570" s="139">
        <f>ROUND(I570*H570,1)</f>
        <v>0</v>
      </c>
      <c r="BL570" s="18" t="s">
        <v>187</v>
      </c>
      <c r="BM570" s="138" t="s">
        <v>986</v>
      </c>
    </row>
    <row r="571" spans="2:65" s="1" customFormat="1" ht="11.25">
      <c r="B571" s="33"/>
      <c r="D571" s="140" t="s">
        <v>175</v>
      </c>
      <c r="F571" s="141" t="s">
        <v>987</v>
      </c>
      <c r="I571" s="142"/>
      <c r="L571" s="33"/>
      <c r="M571" s="143"/>
      <c r="U571" s="54"/>
      <c r="AT571" s="18" t="s">
        <v>175</v>
      </c>
      <c r="AU571" s="18" t="s">
        <v>82</v>
      </c>
    </row>
    <row r="572" spans="2:65" s="1" customFormat="1" ht="16.5" customHeight="1">
      <c r="B572" s="33"/>
      <c r="C572" s="152" t="s">
        <v>952</v>
      </c>
      <c r="D572" s="152" t="s">
        <v>225</v>
      </c>
      <c r="E572" s="153" t="s">
        <v>989</v>
      </c>
      <c r="F572" s="154" t="s">
        <v>990</v>
      </c>
      <c r="G572" s="155" t="s">
        <v>335</v>
      </c>
      <c r="H572" s="156">
        <v>1</v>
      </c>
      <c r="I572" s="157"/>
      <c r="J572" s="158">
        <f>ROUND(I572*H572,1)</f>
        <v>0</v>
      </c>
      <c r="K572" s="154" t="s">
        <v>171</v>
      </c>
      <c r="L572" s="159"/>
      <c r="M572" s="160" t="s">
        <v>19</v>
      </c>
      <c r="N572" s="161" t="s">
        <v>43</v>
      </c>
      <c r="P572" s="136">
        <f>O572*H572</f>
        <v>0</v>
      </c>
      <c r="Q572" s="136">
        <v>1.4999999999999999E-4</v>
      </c>
      <c r="R572" s="136">
        <f>Q572*H572</f>
        <v>1.4999999999999999E-4</v>
      </c>
      <c r="S572" s="136">
        <v>0</v>
      </c>
      <c r="T572" s="136">
        <f>S572*H572</f>
        <v>0</v>
      </c>
      <c r="U572" s="137" t="s">
        <v>19</v>
      </c>
      <c r="AR572" s="138" t="s">
        <v>364</v>
      </c>
      <c r="AT572" s="138" t="s">
        <v>225</v>
      </c>
      <c r="AU572" s="138" t="s">
        <v>82</v>
      </c>
      <c r="AY572" s="18" t="s">
        <v>164</v>
      </c>
      <c r="BE572" s="139">
        <f>IF(N572="základní",J572,0)</f>
        <v>0</v>
      </c>
      <c r="BF572" s="139">
        <f>IF(N572="snížená",J572,0)</f>
        <v>0</v>
      </c>
      <c r="BG572" s="139">
        <f>IF(N572="zákl. přenesená",J572,0)</f>
        <v>0</v>
      </c>
      <c r="BH572" s="139">
        <f>IF(N572="sníž. přenesená",J572,0)</f>
        <v>0</v>
      </c>
      <c r="BI572" s="139">
        <f>IF(N572="nulová",J572,0)</f>
        <v>0</v>
      </c>
      <c r="BJ572" s="18" t="s">
        <v>80</v>
      </c>
      <c r="BK572" s="139">
        <f>ROUND(I572*H572,1)</f>
        <v>0</v>
      </c>
      <c r="BL572" s="18" t="s">
        <v>187</v>
      </c>
      <c r="BM572" s="138" t="s">
        <v>1970</v>
      </c>
    </row>
    <row r="573" spans="2:65" s="1" customFormat="1" ht="16.5" customHeight="1">
      <c r="B573" s="33"/>
      <c r="C573" s="152" t="s">
        <v>957</v>
      </c>
      <c r="D573" s="152" t="s">
        <v>225</v>
      </c>
      <c r="E573" s="153" t="s">
        <v>1382</v>
      </c>
      <c r="F573" s="154" t="s">
        <v>1383</v>
      </c>
      <c r="G573" s="155" t="s">
        <v>335</v>
      </c>
      <c r="H573" s="156">
        <v>1</v>
      </c>
      <c r="I573" s="157"/>
      <c r="J573" s="158">
        <f>ROUND(I573*H573,1)</f>
        <v>0</v>
      </c>
      <c r="K573" s="154" t="s">
        <v>171</v>
      </c>
      <c r="L573" s="159"/>
      <c r="M573" s="160" t="s">
        <v>19</v>
      </c>
      <c r="N573" s="161" t="s">
        <v>43</v>
      </c>
      <c r="P573" s="136">
        <f>O573*H573</f>
        <v>0</v>
      </c>
      <c r="Q573" s="136">
        <v>1.4999999999999999E-4</v>
      </c>
      <c r="R573" s="136">
        <f>Q573*H573</f>
        <v>1.4999999999999999E-4</v>
      </c>
      <c r="S573" s="136">
        <v>0</v>
      </c>
      <c r="T573" s="136">
        <f>S573*H573</f>
        <v>0</v>
      </c>
      <c r="U573" s="137" t="s">
        <v>19</v>
      </c>
      <c r="AR573" s="138" t="s">
        <v>364</v>
      </c>
      <c r="AT573" s="138" t="s">
        <v>225</v>
      </c>
      <c r="AU573" s="138" t="s">
        <v>82</v>
      </c>
      <c r="AY573" s="18" t="s">
        <v>164</v>
      </c>
      <c r="BE573" s="139">
        <f>IF(N573="základní",J573,0)</f>
        <v>0</v>
      </c>
      <c r="BF573" s="139">
        <f>IF(N573="snížená",J573,0)</f>
        <v>0</v>
      </c>
      <c r="BG573" s="139">
        <f>IF(N573="zákl. přenesená",J573,0)</f>
        <v>0</v>
      </c>
      <c r="BH573" s="139">
        <f>IF(N573="sníž. přenesená",J573,0)</f>
        <v>0</v>
      </c>
      <c r="BI573" s="139">
        <f>IF(N573="nulová",J573,0)</f>
        <v>0</v>
      </c>
      <c r="BJ573" s="18" t="s">
        <v>80</v>
      </c>
      <c r="BK573" s="139">
        <f>ROUND(I573*H573,1)</f>
        <v>0</v>
      </c>
      <c r="BL573" s="18" t="s">
        <v>187</v>
      </c>
      <c r="BM573" s="138" t="s">
        <v>1384</v>
      </c>
    </row>
    <row r="574" spans="2:65" s="1" customFormat="1" ht="16.5" customHeight="1">
      <c r="B574" s="33"/>
      <c r="C574" s="127" t="s">
        <v>961</v>
      </c>
      <c r="D574" s="127" t="s">
        <v>167</v>
      </c>
      <c r="E574" s="128" t="s">
        <v>993</v>
      </c>
      <c r="F574" s="129" t="s">
        <v>994</v>
      </c>
      <c r="G574" s="130" t="s">
        <v>335</v>
      </c>
      <c r="H574" s="131">
        <v>2</v>
      </c>
      <c r="I574" s="132"/>
      <c r="J574" s="133">
        <f>ROUND(I574*H574,1)</f>
        <v>0</v>
      </c>
      <c r="K574" s="129" t="s">
        <v>171</v>
      </c>
      <c r="L574" s="33"/>
      <c r="M574" s="134" t="s">
        <v>19</v>
      </c>
      <c r="N574" s="135" t="s">
        <v>43</v>
      </c>
      <c r="P574" s="136">
        <f>O574*H574</f>
        <v>0</v>
      </c>
      <c r="Q574" s="136">
        <v>0</v>
      </c>
      <c r="R574" s="136">
        <f>Q574*H574</f>
        <v>0</v>
      </c>
      <c r="S574" s="136">
        <v>0</v>
      </c>
      <c r="T574" s="136">
        <f>S574*H574</f>
        <v>0</v>
      </c>
      <c r="U574" s="137" t="s">
        <v>19</v>
      </c>
      <c r="AR574" s="138" t="s">
        <v>187</v>
      </c>
      <c r="AT574" s="138" t="s">
        <v>167</v>
      </c>
      <c r="AU574" s="138" t="s">
        <v>82</v>
      </c>
      <c r="AY574" s="18" t="s">
        <v>164</v>
      </c>
      <c r="BE574" s="139">
        <f>IF(N574="základní",J574,0)</f>
        <v>0</v>
      </c>
      <c r="BF574" s="139">
        <f>IF(N574="snížená",J574,0)</f>
        <v>0</v>
      </c>
      <c r="BG574" s="139">
        <f>IF(N574="zákl. přenesená",J574,0)</f>
        <v>0</v>
      </c>
      <c r="BH574" s="139">
        <f>IF(N574="sníž. přenesená",J574,0)</f>
        <v>0</v>
      </c>
      <c r="BI574" s="139">
        <f>IF(N574="nulová",J574,0)</f>
        <v>0</v>
      </c>
      <c r="BJ574" s="18" t="s">
        <v>80</v>
      </c>
      <c r="BK574" s="139">
        <f>ROUND(I574*H574,1)</f>
        <v>0</v>
      </c>
      <c r="BL574" s="18" t="s">
        <v>187</v>
      </c>
      <c r="BM574" s="138" t="s">
        <v>995</v>
      </c>
    </row>
    <row r="575" spans="2:65" s="1" customFormat="1" ht="11.25">
      <c r="B575" s="33"/>
      <c r="D575" s="140" t="s">
        <v>175</v>
      </c>
      <c r="F575" s="141" t="s">
        <v>996</v>
      </c>
      <c r="I575" s="142"/>
      <c r="L575" s="33"/>
      <c r="M575" s="143"/>
      <c r="U575" s="54"/>
      <c r="AT575" s="18" t="s">
        <v>175</v>
      </c>
      <c r="AU575" s="18" t="s">
        <v>82</v>
      </c>
    </row>
    <row r="576" spans="2:65" s="1" customFormat="1" ht="16.5" customHeight="1">
      <c r="B576" s="33"/>
      <c r="C576" s="152" t="s">
        <v>966</v>
      </c>
      <c r="D576" s="152" t="s">
        <v>225</v>
      </c>
      <c r="E576" s="153" t="s">
        <v>998</v>
      </c>
      <c r="F576" s="154" t="s">
        <v>999</v>
      </c>
      <c r="G576" s="155" t="s">
        <v>335</v>
      </c>
      <c r="H576" s="156">
        <v>2</v>
      </c>
      <c r="I576" s="157"/>
      <c r="J576" s="158">
        <f>ROUND(I576*H576,1)</f>
        <v>0</v>
      </c>
      <c r="K576" s="154" t="s">
        <v>171</v>
      </c>
      <c r="L576" s="159"/>
      <c r="M576" s="160" t="s">
        <v>19</v>
      </c>
      <c r="N576" s="161" t="s">
        <v>43</v>
      </c>
      <c r="P576" s="136">
        <f>O576*H576</f>
        <v>0</v>
      </c>
      <c r="Q576" s="136">
        <v>1.4999999999999999E-4</v>
      </c>
      <c r="R576" s="136">
        <f>Q576*H576</f>
        <v>2.9999999999999997E-4</v>
      </c>
      <c r="S576" s="136">
        <v>0</v>
      </c>
      <c r="T576" s="136">
        <f>S576*H576</f>
        <v>0</v>
      </c>
      <c r="U576" s="137" t="s">
        <v>19</v>
      </c>
      <c r="AR576" s="138" t="s">
        <v>364</v>
      </c>
      <c r="AT576" s="138" t="s">
        <v>225</v>
      </c>
      <c r="AU576" s="138" t="s">
        <v>82</v>
      </c>
      <c r="AY576" s="18" t="s">
        <v>164</v>
      </c>
      <c r="BE576" s="139">
        <f>IF(N576="základní",J576,0)</f>
        <v>0</v>
      </c>
      <c r="BF576" s="139">
        <f>IF(N576="snížená",J576,0)</f>
        <v>0</v>
      </c>
      <c r="BG576" s="139">
        <f>IF(N576="zákl. přenesená",J576,0)</f>
        <v>0</v>
      </c>
      <c r="BH576" s="139">
        <f>IF(N576="sníž. přenesená",J576,0)</f>
        <v>0</v>
      </c>
      <c r="BI576" s="139">
        <f>IF(N576="nulová",J576,0)</f>
        <v>0</v>
      </c>
      <c r="BJ576" s="18" t="s">
        <v>80</v>
      </c>
      <c r="BK576" s="139">
        <f>ROUND(I576*H576,1)</f>
        <v>0</v>
      </c>
      <c r="BL576" s="18" t="s">
        <v>187</v>
      </c>
      <c r="BM576" s="138" t="s">
        <v>1000</v>
      </c>
    </row>
    <row r="577" spans="2:65" s="1" customFormat="1" ht="16.5" customHeight="1">
      <c r="B577" s="33"/>
      <c r="C577" s="127" t="s">
        <v>970</v>
      </c>
      <c r="D577" s="127" t="s">
        <v>167</v>
      </c>
      <c r="E577" s="128" t="s">
        <v>1002</v>
      </c>
      <c r="F577" s="129" t="s">
        <v>1003</v>
      </c>
      <c r="G577" s="130" t="s">
        <v>335</v>
      </c>
      <c r="H577" s="131">
        <v>1</v>
      </c>
      <c r="I577" s="132"/>
      <c r="J577" s="133">
        <f>ROUND(I577*H577,1)</f>
        <v>0</v>
      </c>
      <c r="K577" s="129" t="s">
        <v>171</v>
      </c>
      <c r="L577" s="33"/>
      <c r="M577" s="134" t="s">
        <v>19</v>
      </c>
      <c r="N577" s="135" t="s">
        <v>43</v>
      </c>
      <c r="P577" s="136">
        <f>O577*H577</f>
        <v>0</v>
      </c>
      <c r="Q577" s="136">
        <v>0</v>
      </c>
      <c r="R577" s="136">
        <f>Q577*H577</f>
        <v>0</v>
      </c>
      <c r="S577" s="136">
        <v>0</v>
      </c>
      <c r="T577" s="136">
        <f>S577*H577</f>
        <v>0</v>
      </c>
      <c r="U577" s="137" t="s">
        <v>19</v>
      </c>
      <c r="AR577" s="138" t="s">
        <v>187</v>
      </c>
      <c r="AT577" s="138" t="s">
        <v>167</v>
      </c>
      <c r="AU577" s="138" t="s">
        <v>82</v>
      </c>
      <c r="AY577" s="18" t="s">
        <v>164</v>
      </c>
      <c r="BE577" s="139">
        <f>IF(N577="základní",J577,0)</f>
        <v>0</v>
      </c>
      <c r="BF577" s="139">
        <f>IF(N577="snížená",J577,0)</f>
        <v>0</v>
      </c>
      <c r="BG577" s="139">
        <f>IF(N577="zákl. přenesená",J577,0)</f>
        <v>0</v>
      </c>
      <c r="BH577" s="139">
        <f>IF(N577="sníž. přenesená",J577,0)</f>
        <v>0</v>
      </c>
      <c r="BI577" s="139">
        <f>IF(N577="nulová",J577,0)</f>
        <v>0</v>
      </c>
      <c r="BJ577" s="18" t="s">
        <v>80</v>
      </c>
      <c r="BK577" s="139">
        <f>ROUND(I577*H577,1)</f>
        <v>0</v>
      </c>
      <c r="BL577" s="18" t="s">
        <v>187</v>
      </c>
      <c r="BM577" s="138" t="s">
        <v>1004</v>
      </c>
    </row>
    <row r="578" spans="2:65" s="1" customFormat="1" ht="11.25">
      <c r="B578" s="33"/>
      <c r="D578" s="140" t="s">
        <v>175</v>
      </c>
      <c r="F578" s="141" t="s">
        <v>1005</v>
      </c>
      <c r="I578" s="142"/>
      <c r="L578" s="33"/>
      <c r="M578" s="143"/>
      <c r="U578" s="54"/>
      <c r="AT578" s="18" t="s">
        <v>175</v>
      </c>
      <c r="AU578" s="18" t="s">
        <v>82</v>
      </c>
    </row>
    <row r="579" spans="2:65" s="1" customFormat="1" ht="16.5" customHeight="1">
      <c r="B579" s="33"/>
      <c r="C579" s="152" t="s">
        <v>974</v>
      </c>
      <c r="D579" s="152" t="s">
        <v>225</v>
      </c>
      <c r="E579" s="153" t="s">
        <v>1007</v>
      </c>
      <c r="F579" s="154" t="s">
        <v>1008</v>
      </c>
      <c r="G579" s="155" t="s">
        <v>335</v>
      </c>
      <c r="H579" s="156">
        <v>1</v>
      </c>
      <c r="I579" s="157"/>
      <c r="J579" s="158">
        <f>ROUND(I579*H579,1)</f>
        <v>0</v>
      </c>
      <c r="K579" s="154" t="s">
        <v>171</v>
      </c>
      <c r="L579" s="159"/>
      <c r="M579" s="160" t="s">
        <v>19</v>
      </c>
      <c r="N579" s="161" t="s">
        <v>43</v>
      </c>
      <c r="P579" s="136">
        <f>O579*H579</f>
        <v>0</v>
      </c>
      <c r="Q579" s="136">
        <v>2.2000000000000001E-3</v>
      </c>
      <c r="R579" s="136">
        <f>Q579*H579</f>
        <v>2.2000000000000001E-3</v>
      </c>
      <c r="S579" s="136">
        <v>0</v>
      </c>
      <c r="T579" s="136">
        <f>S579*H579</f>
        <v>0</v>
      </c>
      <c r="U579" s="137" t="s">
        <v>19</v>
      </c>
      <c r="AR579" s="138" t="s">
        <v>364</v>
      </c>
      <c r="AT579" s="138" t="s">
        <v>225</v>
      </c>
      <c r="AU579" s="138" t="s">
        <v>82</v>
      </c>
      <c r="AY579" s="18" t="s">
        <v>164</v>
      </c>
      <c r="BE579" s="139">
        <f>IF(N579="základní",J579,0)</f>
        <v>0</v>
      </c>
      <c r="BF579" s="139">
        <f>IF(N579="snížená",J579,0)</f>
        <v>0</v>
      </c>
      <c r="BG579" s="139">
        <f>IF(N579="zákl. přenesená",J579,0)</f>
        <v>0</v>
      </c>
      <c r="BH579" s="139">
        <f>IF(N579="sníž. přenesená",J579,0)</f>
        <v>0</v>
      </c>
      <c r="BI579" s="139">
        <f>IF(N579="nulová",J579,0)</f>
        <v>0</v>
      </c>
      <c r="BJ579" s="18" t="s">
        <v>80</v>
      </c>
      <c r="BK579" s="139">
        <f>ROUND(I579*H579,1)</f>
        <v>0</v>
      </c>
      <c r="BL579" s="18" t="s">
        <v>187</v>
      </c>
      <c r="BM579" s="138" t="s">
        <v>1009</v>
      </c>
    </row>
    <row r="580" spans="2:65" s="1" customFormat="1" ht="16.5" customHeight="1">
      <c r="B580" s="33"/>
      <c r="C580" s="127" t="s">
        <v>979</v>
      </c>
      <c r="D580" s="127" t="s">
        <v>167</v>
      </c>
      <c r="E580" s="128" t="s">
        <v>1385</v>
      </c>
      <c r="F580" s="129" t="s">
        <v>1386</v>
      </c>
      <c r="G580" s="130" t="s">
        <v>335</v>
      </c>
      <c r="H580" s="131">
        <v>1</v>
      </c>
      <c r="I580" s="132"/>
      <c r="J580" s="133">
        <f>ROUND(I580*H580,1)</f>
        <v>0</v>
      </c>
      <c r="K580" s="129" t="s">
        <v>171</v>
      </c>
      <c r="L580" s="33"/>
      <c r="M580" s="134" t="s">
        <v>19</v>
      </c>
      <c r="N580" s="135" t="s">
        <v>43</v>
      </c>
      <c r="P580" s="136">
        <f>O580*H580</f>
        <v>0</v>
      </c>
      <c r="Q580" s="136">
        <v>0</v>
      </c>
      <c r="R580" s="136">
        <f>Q580*H580</f>
        <v>0</v>
      </c>
      <c r="S580" s="136">
        <v>0</v>
      </c>
      <c r="T580" s="136">
        <f>S580*H580</f>
        <v>0</v>
      </c>
      <c r="U580" s="137" t="s">
        <v>19</v>
      </c>
      <c r="AR580" s="138" t="s">
        <v>187</v>
      </c>
      <c r="AT580" s="138" t="s">
        <v>167</v>
      </c>
      <c r="AU580" s="138" t="s">
        <v>82</v>
      </c>
      <c r="AY580" s="18" t="s">
        <v>164</v>
      </c>
      <c r="BE580" s="139">
        <f>IF(N580="základní",J580,0)</f>
        <v>0</v>
      </c>
      <c r="BF580" s="139">
        <f>IF(N580="snížená",J580,0)</f>
        <v>0</v>
      </c>
      <c r="BG580" s="139">
        <f>IF(N580="zákl. přenesená",J580,0)</f>
        <v>0</v>
      </c>
      <c r="BH580" s="139">
        <f>IF(N580="sníž. přenesená",J580,0)</f>
        <v>0</v>
      </c>
      <c r="BI580" s="139">
        <f>IF(N580="nulová",J580,0)</f>
        <v>0</v>
      </c>
      <c r="BJ580" s="18" t="s">
        <v>80</v>
      </c>
      <c r="BK580" s="139">
        <f>ROUND(I580*H580,1)</f>
        <v>0</v>
      </c>
      <c r="BL580" s="18" t="s">
        <v>187</v>
      </c>
      <c r="BM580" s="138" t="s">
        <v>1971</v>
      </c>
    </row>
    <row r="581" spans="2:65" s="1" customFormat="1" ht="11.25">
      <c r="B581" s="33"/>
      <c r="D581" s="140" t="s">
        <v>175</v>
      </c>
      <c r="F581" s="141" t="s">
        <v>1388</v>
      </c>
      <c r="I581" s="142"/>
      <c r="L581" s="33"/>
      <c r="M581" s="143"/>
      <c r="U581" s="54"/>
      <c r="AT581" s="18" t="s">
        <v>175</v>
      </c>
      <c r="AU581" s="18" t="s">
        <v>82</v>
      </c>
    </row>
    <row r="582" spans="2:65" s="1" customFormat="1" ht="16.5" customHeight="1">
      <c r="B582" s="33"/>
      <c r="C582" s="152" t="s">
        <v>983</v>
      </c>
      <c r="D582" s="152" t="s">
        <v>225</v>
      </c>
      <c r="E582" s="153" t="s">
        <v>1389</v>
      </c>
      <c r="F582" s="154" t="s">
        <v>1390</v>
      </c>
      <c r="G582" s="155" t="s">
        <v>335</v>
      </c>
      <c r="H582" s="156">
        <v>1</v>
      </c>
      <c r="I582" s="157"/>
      <c r="J582" s="158">
        <f>ROUND(I582*H582,1)</f>
        <v>0</v>
      </c>
      <c r="K582" s="154" t="s">
        <v>171</v>
      </c>
      <c r="L582" s="159"/>
      <c r="M582" s="160" t="s">
        <v>19</v>
      </c>
      <c r="N582" s="161" t="s">
        <v>43</v>
      </c>
      <c r="P582" s="136">
        <f>O582*H582</f>
        <v>0</v>
      </c>
      <c r="Q582" s="136">
        <v>2.2000000000000001E-3</v>
      </c>
      <c r="R582" s="136">
        <f>Q582*H582</f>
        <v>2.2000000000000001E-3</v>
      </c>
      <c r="S582" s="136">
        <v>0</v>
      </c>
      <c r="T582" s="136">
        <f>S582*H582</f>
        <v>0</v>
      </c>
      <c r="U582" s="137" t="s">
        <v>19</v>
      </c>
      <c r="AR582" s="138" t="s">
        <v>364</v>
      </c>
      <c r="AT582" s="138" t="s">
        <v>225</v>
      </c>
      <c r="AU582" s="138" t="s">
        <v>82</v>
      </c>
      <c r="AY582" s="18" t="s">
        <v>164</v>
      </c>
      <c r="BE582" s="139">
        <f>IF(N582="základní",J582,0)</f>
        <v>0</v>
      </c>
      <c r="BF582" s="139">
        <f>IF(N582="snížená",J582,0)</f>
        <v>0</v>
      </c>
      <c r="BG582" s="139">
        <f>IF(N582="zákl. přenesená",J582,0)</f>
        <v>0</v>
      </c>
      <c r="BH582" s="139">
        <f>IF(N582="sníž. přenesená",J582,0)</f>
        <v>0</v>
      </c>
      <c r="BI582" s="139">
        <f>IF(N582="nulová",J582,0)</f>
        <v>0</v>
      </c>
      <c r="BJ582" s="18" t="s">
        <v>80</v>
      </c>
      <c r="BK582" s="139">
        <f>ROUND(I582*H582,1)</f>
        <v>0</v>
      </c>
      <c r="BL582" s="18" t="s">
        <v>187</v>
      </c>
      <c r="BM582" s="138" t="s">
        <v>1972</v>
      </c>
    </row>
    <row r="583" spans="2:65" s="1" customFormat="1" ht="21.75" customHeight="1">
      <c r="B583" s="33"/>
      <c r="C583" s="127" t="s">
        <v>988</v>
      </c>
      <c r="D583" s="127" t="s">
        <v>167</v>
      </c>
      <c r="E583" s="128" t="s">
        <v>953</v>
      </c>
      <c r="F583" s="129" t="s">
        <v>954</v>
      </c>
      <c r="G583" s="130" t="s">
        <v>170</v>
      </c>
      <c r="H583" s="131">
        <v>1.2330000000000001</v>
      </c>
      <c r="I583" s="132"/>
      <c r="J583" s="133">
        <f>ROUND(I583*H583,1)</f>
        <v>0</v>
      </c>
      <c r="K583" s="129" t="s">
        <v>171</v>
      </c>
      <c r="L583" s="33"/>
      <c r="M583" s="134" t="s">
        <v>19</v>
      </c>
      <c r="N583" s="135" t="s">
        <v>43</v>
      </c>
      <c r="P583" s="136">
        <f>O583*H583</f>
        <v>0</v>
      </c>
      <c r="Q583" s="136">
        <v>2.5999999999999998E-4</v>
      </c>
      <c r="R583" s="136">
        <f>Q583*H583</f>
        <v>3.2058E-4</v>
      </c>
      <c r="S583" s="136">
        <v>0</v>
      </c>
      <c r="T583" s="136">
        <f>S583*H583</f>
        <v>0</v>
      </c>
      <c r="U583" s="137" t="s">
        <v>19</v>
      </c>
      <c r="AR583" s="138" t="s">
        <v>187</v>
      </c>
      <c r="AT583" s="138" t="s">
        <v>167</v>
      </c>
      <c r="AU583" s="138" t="s">
        <v>82</v>
      </c>
      <c r="AY583" s="18" t="s">
        <v>164</v>
      </c>
      <c r="BE583" s="139">
        <f>IF(N583="základní",J583,0)</f>
        <v>0</v>
      </c>
      <c r="BF583" s="139">
        <f>IF(N583="snížená",J583,0)</f>
        <v>0</v>
      </c>
      <c r="BG583" s="139">
        <f>IF(N583="zákl. přenesená",J583,0)</f>
        <v>0</v>
      </c>
      <c r="BH583" s="139">
        <f>IF(N583="sníž. přenesená",J583,0)</f>
        <v>0</v>
      </c>
      <c r="BI583" s="139">
        <f>IF(N583="nulová",J583,0)</f>
        <v>0</v>
      </c>
      <c r="BJ583" s="18" t="s">
        <v>80</v>
      </c>
      <c r="BK583" s="139">
        <f>ROUND(I583*H583,1)</f>
        <v>0</v>
      </c>
      <c r="BL583" s="18" t="s">
        <v>187</v>
      </c>
      <c r="BM583" s="138" t="s">
        <v>1973</v>
      </c>
    </row>
    <row r="584" spans="2:65" s="1" customFormat="1" ht="11.25">
      <c r="B584" s="33"/>
      <c r="D584" s="140" t="s">
        <v>175</v>
      </c>
      <c r="F584" s="141" t="s">
        <v>956</v>
      </c>
      <c r="I584" s="142"/>
      <c r="L584" s="33"/>
      <c r="M584" s="143"/>
      <c r="U584" s="54"/>
      <c r="AT584" s="18" t="s">
        <v>175</v>
      </c>
      <c r="AU584" s="18" t="s">
        <v>82</v>
      </c>
    </row>
    <row r="585" spans="2:65" s="12" customFormat="1" ht="11.25">
      <c r="B585" s="144"/>
      <c r="D585" s="145" t="s">
        <v>177</v>
      </c>
      <c r="E585" s="146" t="s">
        <v>19</v>
      </c>
      <c r="F585" s="147" t="s">
        <v>1974</v>
      </c>
      <c r="H585" s="148">
        <v>1.2330000000000001</v>
      </c>
      <c r="I585" s="149"/>
      <c r="L585" s="144"/>
      <c r="M585" s="150"/>
      <c r="U585" s="151"/>
      <c r="AT585" s="146" t="s">
        <v>177</v>
      </c>
      <c r="AU585" s="146" t="s">
        <v>82</v>
      </c>
      <c r="AV585" s="12" t="s">
        <v>82</v>
      </c>
      <c r="AW585" s="12" t="s">
        <v>33</v>
      </c>
      <c r="AX585" s="12" t="s">
        <v>80</v>
      </c>
      <c r="AY585" s="146" t="s">
        <v>164</v>
      </c>
    </row>
    <row r="586" spans="2:65" s="1" customFormat="1" ht="21.75" customHeight="1">
      <c r="B586" s="33"/>
      <c r="C586" s="152" t="s">
        <v>992</v>
      </c>
      <c r="D586" s="152" t="s">
        <v>225</v>
      </c>
      <c r="E586" s="153" t="s">
        <v>1975</v>
      </c>
      <c r="F586" s="154" t="s">
        <v>1976</v>
      </c>
      <c r="G586" s="155" t="s">
        <v>335</v>
      </c>
      <c r="H586" s="156">
        <v>1</v>
      </c>
      <c r="I586" s="157"/>
      <c r="J586" s="158">
        <f>ROUND(I586*H586,1)</f>
        <v>0</v>
      </c>
      <c r="K586" s="154" t="s">
        <v>19</v>
      </c>
      <c r="L586" s="159"/>
      <c r="M586" s="160" t="s">
        <v>19</v>
      </c>
      <c r="N586" s="161" t="s">
        <v>43</v>
      </c>
      <c r="P586" s="136">
        <f>O586*H586</f>
        <v>0</v>
      </c>
      <c r="Q586" s="136">
        <v>3.7699999999999997E-2</v>
      </c>
      <c r="R586" s="136">
        <f>Q586*H586</f>
        <v>3.7699999999999997E-2</v>
      </c>
      <c r="S586" s="136">
        <v>0</v>
      </c>
      <c r="T586" s="136">
        <f>S586*H586</f>
        <v>0</v>
      </c>
      <c r="U586" s="137" t="s">
        <v>19</v>
      </c>
      <c r="AR586" s="138" t="s">
        <v>364</v>
      </c>
      <c r="AT586" s="138" t="s">
        <v>225</v>
      </c>
      <c r="AU586" s="138" t="s">
        <v>82</v>
      </c>
      <c r="AY586" s="18" t="s">
        <v>164</v>
      </c>
      <c r="BE586" s="139">
        <f>IF(N586="základní",J586,0)</f>
        <v>0</v>
      </c>
      <c r="BF586" s="139">
        <f>IF(N586="snížená",J586,0)</f>
        <v>0</v>
      </c>
      <c r="BG586" s="139">
        <f>IF(N586="zákl. přenesená",J586,0)</f>
        <v>0</v>
      </c>
      <c r="BH586" s="139">
        <f>IF(N586="sníž. přenesená",J586,0)</f>
        <v>0</v>
      </c>
      <c r="BI586" s="139">
        <f>IF(N586="nulová",J586,0)</f>
        <v>0</v>
      </c>
      <c r="BJ586" s="18" t="s">
        <v>80</v>
      </c>
      <c r="BK586" s="139">
        <f>ROUND(I586*H586,1)</f>
        <v>0</v>
      </c>
      <c r="BL586" s="18" t="s">
        <v>187</v>
      </c>
      <c r="BM586" s="138" t="s">
        <v>1977</v>
      </c>
    </row>
    <row r="587" spans="2:65" s="1" customFormat="1" ht="21.75" customHeight="1">
      <c r="B587" s="33"/>
      <c r="C587" s="127" t="s">
        <v>997</v>
      </c>
      <c r="D587" s="127" t="s">
        <v>167</v>
      </c>
      <c r="E587" s="128" t="s">
        <v>962</v>
      </c>
      <c r="F587" s="129" t="s">
        <v>963</v>
      </c>
      <c r="G587" s="130" t="s">
        <v>314</v>
      </c>
      <c r="H587" s="131">
        <v>0.85</v>
      </c>
      <c r="I587" s="132"/>
      <c r="J587" s="133">
        <f>ROUND(I587*H587,1)</f>
        <v>0</v>
      </c>
      <c r="K587" s="129" t="s">
        <v>171</v>
      </c>
      <c r="L587" s="33"/>
      <c r="M587" s="134" t="s">
        <v>19</v>
      </c>
      <c r="N587" s="135" t="s">
        <v>43</v>
      </c>
      <c r="P587" s="136">
        <f>O587*H587</f>
        <v>0</v>
      </c>
      <c r="Q587" s="136">
        <v>0</v>
      </c>
      <c r="R587" s="136">
        <f>Q587*H587</f>
        <v>0</v>
      </c>
      <c r="S587" s="136">
        <v>0</v>
      </c>
      <c r="T587" s="136">
        <f>S587*H587</f>
        <v>0</v>
      </c>
      <c r="U587" s="137" t="s">
        <v>19</v>
      </c>
      <c r="AR587" s="138" t="s">
        <v>187</v>
      </c>
      <c r="AT587" s="138" t="s">
        <v>167</v>
      </c>
      <c r="AU587" s="138" t="s">
        <v>82</v>
      </c>
      <c r="AY587" s="18" t="s">
        <v>164</v>
      </c>
      <c r="BE587" s="139">
        <f>IF(N587="základní",J587,0)</f>
        <v>0</v>
      </c>
      <c r="BF587" s="139">
        <f>IF(N587="snížená",J587,0)</f>
        <v>0</v>
      </c>
      <c r="BG587" s="139">
        <f>IF(N587="zákl. přenesená",J587,0)</f>
        <v>0</v>
      </c>
      <c r="BH587" s="139">
        <f>IF(N587="sníž. přenesená",J587,0)</f>
        <v>0</v>
      </c>
      <c r="BI587" s="139">
        <f>IF(N587="nulová",J587,0)</f>
        <v>0</v>
      </c>
      <c r="BJ587" s="18" t="s">
        <v>80</v>
      </c>
      <c r="BK587" s="139">
        <f>ROUND(I587*H587,1)</f>
        <v>0</v>
      </c>
      <c r="BL587" s="18" t="s">
        <v>187</v>
      </c>
      <c r="BM587" s="138" t="s">
        <v>1978</v>
      </c>
    </row>
    <row r="588" spans="2:65" s="1" customFormat="1" ht="11.25">
      <c r="B588" s="33"/>
      <c r="D588" s="140" t="s">
        <v>175</v>
      </c>
      <c r="F588" s="141" t="s">
        <v>965</v>
      </c>
      <c r="I588" s="142"/>
      <c r="L588" s="33"/>
      <c r="M588" s="143"/>
      <c r="U588" s="54"/>
      <c r="AT588" s="18" t="s">
        <v>175</v>
      </c>
      <c r="AU588" s="18" t="s">
        <v>82</v>
      </c>
    </row>
    <row r="589" spans="2:65" s="12" customFormat="1" ht="11.25">
      <c r="B589" s="144"/>
      <c r="D589" s="145" t="s">
        <v>177</v>
      </c>
      <c r="E589" s="146" t="s">
        <v>19</v>
      </c>
      <c r="F589" s="147" t="s">
        <v>1671</v>
      </c>
      <c r="H589" s="148">
        <v>0.85</v>
      </c>
      <c r="I589" s="149"/>
      <c r="L589" s="144"/>
      <c r="M589" s="150"/>
      <c r="U589" s="151"/>
      <c r="AT589" s="146" t="s">
        <v>177</v>
      </c>
      <c r="AU589" s="146" t="s">
        <v>82</v>
      </c>
      <c r="AV589" s="12" t="s">
        <v>82</v>
      </c>
      <c r="AW589" s="12" t="s">
        <v>33</v>
      </c>
      <c r="AX589" s="12" t="s">
        <v>80</v>
      </c>
      <c r="AY589" s="146" t="s">
        <v>164</v>
      </c>
    </row>
    <row r="590" spans="2:65" s="1" customFormat="1" ht="16.5" customHeight="1">
      <c r="B590" s="33"/>
      <c r="C590" s="152" t="s">
        <v>1001</v>
      </c>
      <c r="D590" s="152" t="s">
        <v>225</v>
      </c>
      <c r="E590" s="153" t="s">
        <v>967</v>
      </c>
      <c r="F590" s="154" t="s">
        <v>968</v>
      </c>
      <c r="G590" s="155" t="s">
        <v>314</v>
      </c>
      <c r="H590" s="156">
        <v>0.85</v>
      </c>
      <c r="I590" s="157"/>
      <c r="J590" s="158">
        <f>ROUND(I590*H590,1)</f>
        <v>0</v>
      </c>
      <c r="K590" s="154" t="s">
        <v>171</v>
      </c>
      <c r="L590" s="159"/>
      <c r="M590" s="160" t="s">
        <v>19</v>
      </c>
      <c r="N590" s="161" t="s">
        <v>43</v>
      </c>
      <c r="P590" s="136">
        <f>O590*H590</f>
        <v>0</v>
      </c>
      <c r="Q590" s="136">
        <v>8.0000000000000004E-4</v>
      </c>
      <c r="R590" s="136">
        <f>Q590*H590</f>
        <v>6.8000000000000005E-4</v>
      </c>
      <c r="S590" s="136">
        <v>0</v>
      </c>
      <c r="T590" s="136">
        <f>S590*H590</f>
        <v>0</v>
      </c>
      <c r="U590" s="137" t="s">
        <v>19</v>
      </c>
      <c r="AR590" s="138" t="s">
        <v>364</v>
      </c>
      <c r="AT590" s="138" t="s">
        <v>225</v>
      </c>
      <c r="AU590" s="138" t="s">
        <v>82</v>
      </c>
      <c r="AY590" s="18" t="s">
        <v>164</v>
      </c>
      <c r="BE590" s="139">
        <f>IF(N590="základní",J590,0)</f>
        <v>0</v>
      </c>
      <c r="BF590" s="139">
        <f>IF(N590="snížená",J590,0)</f>
        <v>0</v>
      </c>
      <c r="BG590" s="139">
        <f>IF(N590="zákl. přenesená",J590,0)</f>
        <v>0</v>
      </c>
      <c r="BH590" s="139">
        <f>IF(N590="sníž. přenesená",J590,0)</f>
        <v>0</v>
      </c>
      <c r="BI590" s="139">
        <f>IF(N590="nulová",J590,0)</f>
        <v>0</v>
      </c>
      <c r="BJ590" s="18" t="s">
        <v>80</v>
      </c>
      <c r="BK590" s="139">
        <f>ROUND(I590*H590,1)</f>
        <v>0</v>
      </c>
      <c r="BL590" s="18" t="s">
        <v>187</v>
      </c>
      <c r="BM590" s="138" t="s">
        <v>1979</v>
      </c>
    </row>
    <row r="591" spans="2:65" s="1" customFormat="1" ht="16.5" customHeight="1">
      <c r="B591" s="33"/>
      <c r="C591" s="152" t="s">
        <v>1006</v>
      </c>
      <c r="D591" s="152" t="s">
        <v>225</v>
      </c>
      <c r="E591" s="153" t="s">
        <v>971</v>
      </c>
      <c r="F591" s="154" t="s">
        <v>972</v>
      </c>
      <c r="G591" s="155" t="s">
        <v>487</v>
      </c>
      <c r="H591" s="156">
        <v>1</v>
      </c>
      <c r="I591" s="157"/>
      <c r="J591" s="158">
        <f>ROUND(I591*H591,1)</f>
        <v>0</v>
      </c>
      <c r="K591" s="154" t="s">
        <v>171</v>
      </c>
      <c r="L591" s="159"/>
      <c r="M591" s="160" t="s">
        <v>19</v>
      </c>
      <c r="N591" s="161" t="s">
        <v>43</v>
      </c>
      <c r="P591" s="136">
        <f>O591*H591</f>
        <v>0</v>
      </c>
      <c r="Q591" s="136">
        <v>2.0000000000000001E-4</v>
      </c>
      <c r="R591" s="136">
        <f>Q591*H591</f>
        <v>2.0000000000000001E-4</v>
      </c>
      <c r="S591" s="136">
        <v>0</v>
      </c>
      <c r="T591" s="136">
        <f>S591*H591</f>
        <v>0</v>
      </c>
      <c r="U591" s="137" t="s">
        <v>19</v>
      </c>
      <c r="AR591" s="138" t="s">
        <v>364</v>
      </c>
      <c r="AT591" s="138" t="s">
        <v>225</v>
      </c>
      <c r="AU591" s="138" t="s">
        <v>82</v>
      </c>
      <c r="AY591" s="18" t="s">
        <v>164</v>
      </c>
      <c r="BE591" s="139">
        <f>IF(N591="základní",J591,0)</f>
        <v>0</v>
      </c>
      <c r="BF591" s="139">
        <f>IF(N591="snížená",J591,0)</f>
        <v>0</v>
      </c>
      <c r="BG591" s="139">
        <f>IF(N591="zákl. přenesená",J591,0)</f>
        <v>0</v>
      </c>
      <c r="BH591" s="139">
        <f>IF(N591="sníž. přenesená",J591,0)</f>
        <v>0</v>
      </c>
      <c r="BI591" s="139">
        <f>IF(N591="nulová",J591,0)</f>
        <v>0</v>
      </c>
      <c r="BJ591" s="18" t="s">
        <v>80</v>
      </c>
      <c r="BK591" s="139">
        <f>ROUND(I591*H591,1)</f>
        <v>0</v>
      </c>
      <c r="BL591" s="18" t="s">
        <v>187</v>
      </c>
      <c r="BM591" s="138" t="s">
        <v>1980</v>
      </c>
    </row>
    <row r="592" spans="2:65" s="1" customFormat="1" ht="24.2" customHeight="1">
      <c r="B592" s="33"/>
      <c r="C592" s="127" t="s">
        <v>1010</v>
      </c>
      <c r="D592" s="127" t="s">
        <v>167</v>
      </c>
      <c r="E592" s="128" t="s">
        <v>1981</v>
      </c>
      <c r="F592" s="129" t="s">
        <v>1982</v>
      </c>
      <c r="G592" s="130" t="s">
        <v>335</v>
      </c>
      <c r="H592" s="131">
        <v>1</v>
      </c>
      <c r="I592" s="132"/>
      <c r="J592" s="133">
        <f>ROUND(I592*H592,1)</f>
        <v>0</v>
      </c>
      <c r="K592" s="129" t="s">
        <v>171</v>
      </c>
      <c r="L592" s="33"/>
      <c r="M592" s="134" t="s">
        <v>19</v>
      </c>
      <c r="N592" s="135" t="s">
        <v>43</v>
      </c>
      <c r="P592" s="136">
        <f>O592*H592</f>
        <v>0</v>
      </c>
      <c r="Q592" s="136">
        <v>2.4000000000000001E-4</v>
      </c>
      <c r="R592" s="136">
        <f>Q592*H592</f>
        <v>2.4000000000000001E-4</v>
      </c>
      <c r="S592" s="136">
        <v>0</v>
      </c>
      <c r="T592" s="136">
        <f>S592*H592</f>
        <v>0</v>
      </c>
      <c r="U592" s="137" t="s">
        <v>19</v>
      </c>
      <c r="AR592" s="138" t="s">
        <v>187</v>
      </c>
      <c r="AT592" s="138" t="s">
        <v>167</v>
      </c>
      <c r="AU592" s="138" t="s">
        <v>82</v>
      </c>
      <c r="AY592" s="18" t="s">
        <v>164</v>
      </c>
      <c r="BE592" s="139">
        <f>IF(N592="základní",J592,0)</f>
        <v>0</v>
      </c>
      <c r="BF592" s="139">
        <f>IF(N592="snížená",J592,0)</f>
        <v>0</v>
      </c>
      <c r="BG592" s="139">
        <f>IF(N592="zákl. přenesená",J592,0)</f>
        <v>0</v>
      </c>
      <c r="BH592" s="139">
        <f>IF(N592="sníž. přenesená",J592,0)</f>
        <v>0</v>
      </c>
      <c r="BI592" s="139">
        <f>IF(N592="nulová",J592,0)</f>
        <v>0</v>
      </c>
      <c r="BJ592" s="18" t="s">
        <v>80</v>
      </c>
      <c r="BK592" s="139">
        <f>ROUND(I592*H592,1)</f>
        <v>0</v>
      </c>
      <c r="BL592" s="18" t="s">
        <v>187</v>
      </c>
      <c r="BM592" s="138" t="s">
        <v>1983</v>
      </c>
    </row>
    <row r="593" spans="2:65" s="1" customFormat="1" ht="11.25">
      <c r="B593" s="33"/>
      <c r="D593" s="140" t="s">
        <v>175</v>
      </c>
      <c r="F593" s="141" t="s">
        <v>1984</v>
      </c>
      <c r="I593" s="142"/>
      <c r="L593" s="33"/>
      <c r="M593" s="143"/>
      <c r="U593" s="54"/>
      <c r="AT593" s="18" t="s">
        <v>175</v>
      </c>
      <c r="AU593" s="18" t="s">
        <v>82</v>
      </c>
    </row>
    <row r="594" spans="2:65" s="12" customFormat="1" ht="11.25">
      <c r="B594" s="144"/>
      <c r="D594" s="145" t="s">
        <v>177</v>
      </c>
      <c r="E594" s="146" t="s">
        <v>19</v>
      </c>
      <c r="F594" s="147" t="s">
        <v>1985</v>
      </c>
      <c r="H594" s="148">
        <v>1</v>
      </c>
      <c r="I594" s="149"/>
      <c r="L594" s="144"/>
      <c r="M594" s="150"/>
      <c r="U594" s="151"/>
      <c r="AT594" s="146" t="s">
        <v>177</v>
      </c>
      <c r="AU594" s="146" t="s">
        <v>82</v>
      </c>
      <c r="AV594" s="12" t="s">
        <v>82</v>
      </c>
      <c r="AW594" s="12" t="s">
        <v>33</v>
      </c>
      <c r="AX594" s="12" t="s">
        <v>80</v>
      </c>
      <c r="AY594" s="146" t="s">
        <v>164</v>
      </c>
    </row>
    <row r="595" spans="2:65" s="1" customFormat="1" ht="21.75" customHeight="1">
      <c r="B595" s="33"/>
      <c r="C595" s="152" t="s">
        <v>1017</v>
      </c>
      <c r="D595" s="152" t="s">
        <v>225</v>
      </c>
      <c r="E595" s="153" t="s">
        <v>1986</v>
      </c>
      <c r="F595" s="154" t="s">
        <v>1987</v>
      </c>
      <c r="G595" s="155" t="s">
        <v>335</v>
      </c>
      <c r="H595" s="156">
        <v>1</v>
      </c>
      <c r="I595" s="157"/>
      <c r="J595" s="158">
        <f>ROUND(I595*H595,1)</f>
        <v>0</v>
      </c>
      <c r="K595" s="154" t="s">
        <v>19</v>
      </c>
      <c r="L595" s="159"/>
      <c r="M595" s="160" t="s">
        <v>19</v>
      </c>
      <c r="N595" s="161" t="s">
        <v>43</v>
      </c>
      <c r="P595" s="136">
        <f>O595*H595</f>
        <v>0</v>
      </c>
      <c r="Q595" s="136">
        <v>6.2E-2</v>
      </c>
      <c r="R595" s="136">
        <f>Q595*H595</f>
        <v>6.2E-2</v>
      </c>
      <c r="S595" s="136">
        <v>0</v>
      </c>
      <c r="T595" s="136">
        <f>S595*H595</f>
        <v>0</v>
      </c>
      <c r="U595" s="137" t="s">
        <v>19</v>
      </c>
      <c r="AR595" s="138" t="s">
        <v>364</v>
      </c>
      <c r="AT595" s="138" t="s">
        <v>225</v>
      </c>
      <c r="AU595" s="138" t="s">
        <v>82</v>
      </c>
      <c r="AY595" s="18" t="s">
        <v>164</v>
      </c>
      <c r="BE595" s="139">
        <f>IF(N595="základní",J595,0)</f>
        <v>0</v>
      </c>
      <c r="BF595" s="139">
        <f>IF(N595="snížená",J595,0)</f>
        <v>0</v>
      </c>
      <c r="BG595" s="139">
        <f>IF(N595="zákl. přenesená",J595,0)</f>
        <v>0</v>
      </c>
      <c r="BH595" s="139">
        <f>IF(N595="sníž. přenesená",J595,0)</f>
        <v>0</v>
      </c>
      <c r="BI595" s="139">
        <f>IF(N595="nulová",J595,0)</f>
        <v>0</v>
      </c>
      <c r="BJ595" s="18" t="s">
        <v>80</v>
      </c>
      <c r="BK595" s="139">
        <f>ROUND(I595*H595,1)</f>
        <v>0</v>
      </c>
      <c r="BL595" s="18" t="s">
        <v>187</v>
      </c>
      <c r="BM595" s="138" t="s">
        <v>1988</v>
      </c>
    </row>
    <row r="596" spans="2:65" s="1" customFormat="1" ht="16.5" customHeight="1">
      <c r="B596" s="33"/>
      <c r="C596" s="127" t="s">
        <v>1022</v>
      </c>
      <c r="D596" s="127" t="s">
        <v>167</v>
      </c>
      <c r="E596" s="128" t="s">
        <v>1392</v>
      </c>
      <c r="F596" s="129" t="s">
        <v>1393</v>
      </c>
      <c r="G596" s="130" t="s">
        <v>335</v>
      </c>
      <c r="H596" s="131">
        <v>1</v>
      </c>
      <c r="I596" s="132"/>
      <c r="J596" s="133">
        <f>ROUND(I596*H596,1)</f>
        <v>0</v>
      </c>
      <c r="K596" s="129" t="s">
        <v>171</v>
      </c>
      <c r="L596" s="33"/>
      <c r="M596" s="134" t="s">
        <v>19</v>
      </c>
      <c r="N596" s="135" t="s">
        <v>43</v>
      </c>
      <c r="P596" s="136">
        <f>O596*H596</f>
        <v>0</v>
      </c>
      <c r="Q596" s="136">
        <v>0</v>
      </c>
      <c r="R596" s="136">
        <f>Q596*H596</f>
        <v>0</v>
      </c>
      <c r="S596" s="136">
        <v>0</v>
      </c>
      <c r="T596" s="136">
        <f>S596*H596</f>
        <v>0</v>
      </c>
      <c r="U596" s="137" t="s">
        <v>19</v>
      </c>
      <c r="AR596" s="138" t="s">
        <v>187</v>
      </c>
      <c r="AT596" s="138" t="s">
        <v>167</v>
      </c>
      <c r="AU596" s="138" t="s">
        <v>82</v>
      </c>
      <c r="AY596" s="18" t="s">
        <v>164</v>
      </c>
      <c r="BE596" s="139">
        <f>IF(N596="základní",J596,0)</f>
        <v>0</v>
      </c>
      <c r="BF596" s="139">
        <f>IF(N596="snížená",J596,0)</f>
        <v>0</v>
      </c>
      <c r="BG596" s="139">
        <f>IF(N596="zákl. přenesená",J596,0)</f>
        <v>0</v>
      </c>
      <c r="BH596" s="139">
        <f>IF(N596="sníž. přenesená",J596,0)</f>
        <v>0</v>
      </c>
      <c r="BI596" s="139">
        <f>IF(N596="nulová",J596,0)</f>
        <v>0</v>
      </c>
      <c r="BJ596" s="18" t="s">
        <v>80</v>
      </c>
      <c r="BK596" s="139">
        <f>ROUND(I596*H596,1)</f>
        <v>0</v>
      </c>
      <c r="BL596" s="18" t="s">
        <v>187</v>
      </c>
      <c r="BM596" s="138" t="s">
        <v>1989</v>
      </c>
    </row>
    <row r="597" spans="2:65" s="1" customFormat="1" ht="11.25">
      <c r="B597" s="33"/>
      <c r="D597" s="140" t="s">
        <v>175</v>
      </c>
      <c r="F597" s="141" t="s">
        <v>1395</v>
      </c>
      <c r="I597" s="142"/>
      <c r="L597" s="33"/>
      <c r="M597" s="143"/>
      <c r="U597" s="54"/>
      <c r="AT597" s="18" t="s">
        <v>175</v>
      </c>
      <c r="AU597" s="18" t="s">
        <v>82</v>
      </c>
    </row>
    <row r="598" spans="2:65" s="12" customFormat="1" ht="11.25">
      <c r="B598" s="144"/>
      <c r="D598" s="145" t="s">
        <v>177</v>
      </c>
      <c r="E598" s="146" t="s">
        <v>19</v>
      </c>
      <c r="F598" s="147" t="s">
        <v>1985</v>
      </c>
      <c r="H598" s="148">
        <v>1</v>
      </c>
      <c r="I598" s="149"/>
      <c r="L598" s="144"/>
      <c r="M598" s="150"/>
      <c r="U598" s="151"/>
      <c r="AT598" s="146" t="s">
        <v>177</v>
      </c>
      <c r="AU598" s="146" t="s">
        <v>82</v>
      </c>
      <c r="AV598" s="12" t="s">
        <v>82</v>
      </c>
      <c r="AW598" s="12" t="s">
        <v>33</v>
      </c>
      <c r="AX598" s="12" t="s">
        <v>80</v>
      </c>
      <c r="AY598" s="146" t="s">
        <v>164</v>
      </c>
    </row>
    <row r="599" spans="2:65" s="1" customFormat="1" ht="16.5" customHeight="1">
      <c r="B599" s="33"/>
      <c r="C599" s="152" t="s">
        <v>1026</v>
      </c>
      <c r="D599" s="152" t="s">
        <v>225</v>
      </c>
      <c r="E599" s="153" t="s">
        <v>1990</v>
      </c>
      <c r="F599" s="154" t="s">
        <v>1991</v>
      </c>
      <c r="G599" s="155" t="s">
        <v>335</v>
      </c>
      <c r="H599" s="156">
        <v>1</v>
      </c>
      <c r="I599" s="157"/>
      <c r="J599" s="158">
        <f>ROUND(I599*H599,1)</f>
        <v>0</v>
      </c>
      <c r="K599" s="154" t="s">
        <v>171</v>
      </c>
      <c r="L599" s="159"/>
      <c r="M599" s="160" t="s">
        <v>19</v>
      </c>
      <c r="N599" s="161" t="s">
        <v>43</v>
      </c>
      <c r="P599" s="136">
        <f>O599*H599</f>
        <v>0</v>
      </c>
      <c r="Q599" s="136">
        <v>1.4999999999999999E-4</v>
      </c>
      <c r="R599" s="136">
        <f>Q599*H599</f>
        <v>1.4999999999999999E-4</v>
      </c>
      <c r="S599" s="136">
        <v>0</v>
      </c>
      <c r="T599" s="136">
        <f>S599*H599</f>
        <v>0</v>
      </c>
      <c r="U599" s="137" t="s">
        <v>19</v>
      </c>
      <c r="AR599" s="138" t="s">
        <v>364</v>
      </c>
      <c r="AT599" s="138" t="s">
        <v>225</v>
      </c>
      <c r="AU599" s="138" t="s">
        <v>82</v>
      </c>
      <c r="AY599" s="18" t="s">
        <v>164</v>
      </c>
      <c r="BE599" s="139">
        <f>IF(N599="základní",J599,0)</f>
        <v>0</v>
      </c>
      <c r="BF599" s="139">
        <f>IF(N599="snížená",J599,0)</f>
        <v>0</v>
      </c>
      <c r="BG599" s="139">
        <f>IF(N599="zákl. přenesená",J599,0)</f>
        <v>0</v>
      </c>
      <c r="BH599" s="139">
        <f>IF(N599="sníž. přenesená",J599,0)</f>
        <v>0</v>
      </c>
      <c r="BI599" s="139">
        <f>IF(N599="nulová",J599,0)</f>
        <v>0</v>
      </c>
      <c r="BJ599" s="18" t="s">
        <v>80</v>
      </c>
      <c r="BK599" s="139">
        <f>ROUND(I599*H599,1)</f>
        <v>0</v>
      </c>
      <c r="BL599" s="18" t="s">
        <v>187</v>
      </c>
      <c r="BM599" s="138" t="s">
        <v>1992</v>
      </c>
    </row>
    <row r="600" spans="2:65" s="1" customFormat="1" ht="16.5" customHeight="1">
      <c r="B600" s="33"/>
      <c r="C600" s="127" t="s">
        <v>1033</v>
      </c>
      <c r="D600" s="127" t="s">
        <v>167</v>
      </c>
      <c r="E600" s="128" t="s">
        <v>1400</v>
      </c>
      <c r="F600" s="129" t="s">
        <v>1401</v>
      </c>
      <c r="G600" s="130" t="s">
        <v>335</v>
      </c>
      <c r="H600" s="131">
        <v>1</v>
      </c>
      <c r="I600" s="132"/>
      <c r="J600" s="133">
        <f>ROUND(I600*H600,1)</f>
        <v>0</v>
      </c>
      <c r="K600" s="129" t="s">
        <v>171</v>
      </c>
      <c r="L600" s="33"/>
      <c r="M600" s="134" t="s">
        <v>19</v>
      </c>
      <c r="N600" s="135" t="s">
        <v>43</v>
      </c>
      <c r="P600" s="136">
        <f>O600*H600</f>
        <v>0</v>
      </c>
      <c r="Q600" s="136">
        <v>0</v>
      </c>
      <c r="R600" s="136">
        <f>Q600*H600</f>
        <v>0</v>
      </c>
      <c r="S600" s="136">
        <v>0</v>
      </c>
      <c r="T600" s="136">
        <f>S600*H600</f>
        <v>0</v>
      </c>
      <c r="U600" s="137" t="s">
        <v>19</v>
      </c>
      <c r="AR600" s="138" t="s">
        <v>187</v>
      </c>
      <c r="AT600" s="138" t="s">
        <v>167</v>
      </c>
      <c r="AU600" s="138" t="s">
        <v>82</v>
      </c>
      <c r="AY600" s="18" t="s">
        <v>164</v>
      </c>
      <c r="BE600" s="139">
        <f>IF(N600="základní",J600,0)</f>
        <v>0</v>
      </c>
      <c r="BF600" s="139">
        <f>IF(N600="snížená",J600,0)</f>
        <v>0</v>
      </c>
      <c r="BG600" s="139">
        <f>IF(N600="zákl. přenesená",J600,0)</f>
        <v>0</v>
      </c>
      <c r="BH600" s="139">
        <f>IF(N600="sníž. přenesená",J600,0)</f>
        <v>0</v>
      </c>
      <c r="BI600" s="139">
        <f>IF(N600="nulová",J600,0)</f>
        <v>0</v>
      </c>
      <c r="BJ600" s="18" t="s">
        <v>80</v>
      </c>
      <c r="BK600" s="139">
        <f>ROUND(I600*H600,1)</f>
        <v>0</v>
      </c>
      <c r="BL600" s="18" t="s">
        <v>187</v>
      </c>
      <c r="BM600" s="138" t="s">
        <v>1993</v>
      </c>
    </row>
    <row r="601" spans="2:65" s="1" customFormat="1" ht="11.25">
      <c r="B601" s="33"/>
      <c r="D601" s="140" t="s">
        <v>175</v>
      </c>
      <c r="F601" s="141" t="s">
        <v>1403</v>
      </c>
      <c r="I601" s="142"/>
      <c r="L601" s="33"/>
      <c r="M601" s="143"/>
      <c r="U601" s="54"/>
      <c r="AT601" s="18" t="s">
        <v>175</v>
      </c>
      <c r="AU601" s="18" t="s">
        <v>82</v>
      </c>
    </row>
    <row r="602" spans="2:65" s="12" customFormat="1" ht="11.25">
      <c r="B602" s="144"/>
      <c r="D602" s="145" t="s">
        <v>177</v>
      </c>
      <c r="E602" s="146" t="s">
        <v>19</v>
      </c>
      <c r="F602" s="147" t="s">
        <v>1985</v>
      </c>
      <c r="H602" s="148">
        <v>1</v>
      </c>
      <c r="I602" s="149"/>
      <c r="L602" s="144"/>
      <c r="M602" s="150"/>
      <c r="U602" s="151"/>
      <c r="AT602" s="146" t="s">
        <v>177</v>
      </c>
      <c r="AU602" s="146" t="s">
        <v>82</v>
      </c>
      <c r="AV602" s="12" t="s">
        <v>82</v>
      </c>
      <c r="AW602" s="12" t="s">
        <v>33</v>
      </c>
      <c r="AX602" s="12" t="s">
        <v>80</v>
      </c>
      <c r="AY602" s="146" t="s">
        <v>164</v>
      </c>
    </row>
    <row r="603" spans="2:65" s="1" customFormat="1" ht="16.5" customHeight="1">
      <c r="B603" s="33"/>
      <c r="C603" s="152" t="s">
        <v>1038</v>
      </c>
      <c r="D603" s="152" t="s">
        <v>225</v>
      </c>
      <c r="E603" s="153" t="s">
        <v>1404</v>
      </c>
      <c r="F603" s="154" t="s">
        <v>1405</v>
      </c>
      <c r="G603" s="155" t="s">
        <v>335</v>
      </c>
      <c r="H603" s="156">
        <v>1</v>
      </c>
      <c r="I603" s="157"/>
      <c r="J603" s="158">
        <f>ROUND(I603*H603,1)</f>
        <v>0</v>
      </c>
      <c r="K603" s="154" t="s">
        <v>171</v>
      </c>
      <c r="L603" s="159"/>
      <c r="M603" s="160" t="s">
        <v>19</v>
      </c>
      <c r="N603" s="161" t="s">
        <v>43</v>
      </c>
      <c r="P603" s="136">
        <f>O603*H603</f>
        <v>0</v>
      </c>
      <c r="Q603" s="136">
        <v>1.4999999999999999E-4</v>
      </c>
      <c r="R603" s="136">
        <f>Q603*H603</f>
        <v>1.4999999999999999E-4</v>
      </c>
      <c r="S603" s="136">
        <v>0</v>
      </c>
      <c r="T603" s="136">
        <f>S603*H603</f>
        <v>0</v>
      </c>
      <c r="U603" s="137" t="s">
        <v>19</v>
      </c>
      <c r="AR603" s="138" t="s">
        <v>364</v>
      </c>
      <c r="AT603" s="138" t="s">
        <v>225</v>
      </c>
      <c r="AU603" s="138" t="s">
        <v>82</v>
      </c>
      <c r="AY603" s="18" t="s">
        <v>164</v>
      </c>
      <c r="BE603" s="139">
        <f>IF(N603="základní",J603,0)</f>
        <v>0</v>
      </c>
      <c r="BF603" s="139">
        <f>IF(N603="snížená",J603,0)</f>
        <v>0</v>
      </c>
      <c r="BG603" s="139">
        <f>IF(N603="zákl. přenesená",J603,0)</f>
        <v>0</v>
      </c>
      <c r="BH603" s="139">
        <f>IF(N603="sníž. přenesená",J603,0)</f>
        <v>0</v>
      </c>
      <c r="BI603" s="139">
        <f>IF(N603="nulová",J603,0)</f>
        <v>0</v>
      </c>
      <c r="BJ603" s="18" t="s">
        <v>80</v>
      </c>
      <c r="BK603" s="139">
        <f>ROUND(I603*H603,1)</f>
        <v>0</v>
      </c>
      <c r="BL603" s="18" t="s">
        <v>187</v>
      </c>
      <c r="BM603" s="138" t="s">
        <v>1994</v>
      </c>
    </row>
    <row r="604" spans="2:65" s="1" customFormat="1" ht="16.5" customHeight="1">
      <c r="B604" s="33"/>
      <c r="C604" s="127" t="s">
        <v>1043</v>
      </c>
      <c r="D604" s="127" t="s">
        <v>167</v>
      </c>
      <c r="E604" s="128" t="s">
        <v>1995</v>
      </c>
      <c r="F604" s="129" t="s">
        <v>1996</v>
      </c>
      <c r="G604" s="130" t="s">
        <v>335</v>
      </c>
      <c r="H604" s="131">
        <v>1</v>
      </c>
      <c r="I604" s="132"/>
      <c r="J604" s="133">
        <f>ROUND(I604*H604,1)</f>
        <v>0</v>
      </c>
      <c r="K604" s="129" t="s">
        <v>171</v>
      </c>
      <c r="L604" s="33"/>
      <c r="M604" s="134" t="s">
        <v>19</v>
      </c>
      <c r="N604" s="135" t="s">
        <v>43</v>
      </c>
      <c r="P604" s="136">
        <f>O604*H604</f>
        <v>0</v>
      </c>
      <c r="Q604" s="136">
        <v>0</v>
      </c>
      <c r="R604" s="136">
        <f>Q604*H604</f>
        <v>0</v>
      </c>
      <c r="S604" s="136">
        <v>0</v>
      </c>
      <c r="T604" s="136">
        <f>S604*H604</f>
        <v>0</v>
      </c>
      <c r="U604" s="137" t="s">
        <v>19</v>
      </c>
      <c r="AR604" s="138" t="s">
        <v>187</v>
      </c>
      <c r="AT604" s="138" t="s">
        <v>167</v>
      </c>
      <c r="AU604" s="138" t="s">
        <v>82</v>
      </c>
      <c r="AY604" s="18" t="s">
        <v>164</v>
      </c>
      <c r="BE604" s="139">
        <f>IF(N604="základní",J604,0)</f>
        <v>0</v>
      </c>
      <c r="BF604" s="139">
        <f>IF(N604="snížená",J604,0)</f>
        <v>0</v>
      </c>
      <c r="BG604" s="139">
        <f>IF(N604="zákl. přenesená",J604,0)</f>
        <v>0</v>
      </c>
      <c r="BH604" s="139">
        <f>IF(N604="sníž. přenesená",J604,0)</f>
        <v>0</v>
      </c>
      <c r="BI604" s="139">
        <f>IF(N604="nulová",J604,0)</f>
        <v>0</v>
      </c>
      <c r="BJ604" s="18" t="s">
        <v>80</v>
      </c>
      <c r="BK604" s="139">
        <f>ROUND(I604*H604,1)</f>
        <v>0</v>
      </c>
      <c r="BL604" s="18" t="s">
        <v>187</v>
      </c>
      <c r="BM604" s="138" t="s">
        <v>1997</v>
      </c>
    </row>
    <row r="605" spans="2:65" s="1" customFormat="1" ht="11.25">
      <c r="B605" s="33"/>
      <c r="D605" s="140" t="s">
        <v>175</v>
      </c>
      <c r="F605" s="141" t="s">
        <v>1998</v>
      </c>
      <c r="I605" s="142"/>
      <c r="L605" s="33"/>
      <c r="M605" s="143"/>
      <c r="U605" s="54"/>
      <c r="AT605" s="18" t="s">
        <v>175</v>
      </c>
      <c r="AU605" s="18" t="s">
        <v>82</v>
      </c>
    </row>
    <row r="606" spans="2:65" s="12" customFormat="1" ht="11.25">
      <c r="B606" s="144"/>
      <c r="D606" s="145" t="s">
        <v>177</v>
      </c>
      <c r="E606" s="146" t="s">
        <v>19</v>
      </c>
      <c r="F606" s="147" t="s">
        <v>1985</v>
      </c>
      <c r="H606" s="148">
        <v>1</v>
      </c>
      <c r="I606" s="149"/>
      <c r="L606" s="144"/>
      <c r="M606" s="150"/>
      <c r="U606" s="151"/>
      <c r="AT606" s="146" t="s">
        <v>177</v>
      </c>
      <c r="AU606" s="146" t="s">
        <v>82</v>
      </c>
      <c r="AV606" s="12" t="s">
        <v>82</v>
      </c>
      <c r="AW606" s="12" t="s">
        <v>33</v>
      </c>
      <c r="AX606" s="12" t="s">
        <v>80</v>
      </c>
      <c r="AY606" s="146" t="s">
        <v>164</v>
      </c>
    </row>
    <row r="607" spans="2:65" s="1" customFormat="1" ht="16.5" customHeight="1">
      <c r="B607" s="33"/>
      <c r="C607" s="152" t="s">
        <v>1048</v>
      </c>
      <c r="D607" s="152" t="s">
        <v>225</v>
      </c>
      <c r="E607" s="153" t="s">
        <v>1999</v>
      </c>
      <c r="F607" s="154" t="s">
        <v>2000</v>
      </c>
      <c r="G607" s="155" t="s">
        <v>335</v>
      </c>
      <c r="H607" s="156">
        <v>1</v>
      </c>
      <c r="I607" s="157"/>
      <c r="J607" s="158">
        <f>ROUND(I607*H607,1)</f>
        <v>0</v>
      </c>
      <c r="K607" s="154" t="s">
        <v>171</v>
      </c>
      <c r="L607" s="159"/>
      <c r="M607" s="160" t="s">
        <v>19</v>
      </c>
      <c r="N607" s="161" t="s">
        <v>43</v>
      </c>
      <c r="P607" s="136">
        <f>O607*H607</f>
        <v>0</v>
      </c>
      <c r="Q607" s="136">
        <v>2.2000000000000001E-3</v>
      </c>
      <c r="R607" s="136">
        <f>Q607*H607</f>
        <v>2.2000000000000001E-3</v>
      </c>
      <c r="S607" s="136">
        <v>0</v>
      </c>
      <c r="T607" s="136">
        <f>S607*H607</f>
        <v>0</v>
      </c>
      <c r="U607" s="137" t="s">
        <v>19</v>
      </c>
      <c r="AR607" s="138" t="s">
        <v>364</v>
      </c>
      <c r="AT607" s="138" t="s">
        <v>225</v>
      </c>
      <c r="AU607" s="138" t="s">
        <v>82</v>
      </c>
      <c r="AY607" s="18" t="s">
        <v>164</v>
      </c>
      <c r="BE607" s="139">
        <f>IF(N607="základní",J607,0)</f>
        <v>0</v>
      </c>
      <c r="BF607" s="139">
        <f>IF(N607="snížená",J607,0)</f>
        <v>0</v>
      </c>
      <c r="BG607" s="139">
        <f>IF(N607="zákl. přenesená",J607,0)</f>
        <v>0</v>
      </c>
      <c r="BH607" s="139">
        <f>IF(N607="sníž. přenesená",J607,0)</f>
        <v>0</v>
      </c>
      <c r="BI607" s="139">
        <f>IF(N607="nulová",J607,0)</f>
        <v>0</v>
      </c>
      <c r="BJ607" s="18" t="s">
        <v>80</v>
      </c>
      <c r="BK607" s="139">
        <f>ROUND(I607*H607,1)</f>
        <v>0</v>
      </c>
      <c r="BL607" s="18" t="s">
        <v>187</v>
      </c>
      <c r="BM607" s="138" t="s">
        <v>2001</v>
      </c>
    </row>
    <row r="608" spans="2:65" s="1" customFormat="1" ht="16.5" customHeight="1">
      <c r="B608" s="33"/>
      <c r="C608" s="127" t="s">
        <v>1053</v>
      </c>
      <c r="D608" s="127" t="s">
        <v>167</v>
      </c>
      <c r="E608" s="128" t="s">
        <v>2002</v>
      </c>
      <c r="F608" s="129" t="s">
        <v>2003</v>
      </c>
      <c r="G608" s="130" t="s">
        <v>335</v>
      </c>
      <c r="H608" s="131">
        <v>1</v>
      </c>
      <c r="I608" s="132"/>
      <c r="J608" s="133">
        <f>ROUND(I608*H608,1)</f>
        <v>0</v>
      </c>
      <c r="K608" s="129" t="s">
        <v>171</v>
      </c>
      <c r="L608" s="33"/>
      <c r="M608" s="134" t="s">
        <v>19</v>
      </c>
      <c r="N608" s="135" t="s">
        <v>43</v>
      </c>
      <c r="P608" s="136">
        <f>O608*H608</f>
        <v>0</v>
      </c>
      <c r="Q608" s="136">
        <v>0.1104</v>
      </c>
      <c r="R608" s="136">
        <f>Q608*H608</f>
        <v>0.1104</v>
      </c>
      <c r="S608" s="136">
        <v>0</v>
      </c>
      <c r="T608" s="136">
        <f>S608*H608</f>
        <v>0</v>
      </c>
      <c r="U608" s="137" t="s">
        <v>19</v>
      </c>
      <c r="AR608" s="138" t="s">
        <v>187</v>
      </c>
      <c r="AT608" s="138" t="s">
        <v>167</v>
      </c>
      <c r="AU608" s="138" t="s">
        <v>82</v>
      </c>
      <c r="AY608" s="18" t="s">
        <v>164</v>
      </c>
      <c r="BE608" s="139">
        <f>IF(N608="základní",J608,0)</f>
        <v>0</v>
      </c>
      <c r="BF608" s="139">
        <f>IF(N608="snížená",J608,0)</f>
        <v>0</v>
      </c>
      <c r="BG608" s="139">
        <f>IF(N608="zákl. přenesená",J608,0)</f>
        <v>0</v>
      </c>
      <c r="BH608" s="139">
        <f>IF(N608="sníž. přenesená",J608,0)</f>
        <v>0</v>
      </c>
      <c r="BI608" s="139">
        <f>IF(N608="nulová",J608,0)</f>
        <v>0</v>
      </c>
      <c r="BJ608" s="18" t="s">
        <v>80</v>
      </c>
      <c r="BK608" s="139">
        <f>ROUND(I608*H608,1)</f>
        <v>0</v>
      </c>
      <c r="BL608" s="18" t="s">
        <v>187</v>
      </c>
      <c r="BM608" s="138" t="s">
        <v>2004</v>
      </c>
    </row>
    <row r="609" spans="2:65" s="1" customFormat="1" ht="11.25">
      <c r="B609" s="33"/>
      <c r="D609" s="140" t="s">
        <v>175</v>
      </c>
      <c r="F609" s="141" t="s">
        <v>2005</v>
      </c>
      <c r="I609" s="142"/>
      <c r="L609" s="33"/>
      <c r="M609" s="143"/>
      <c r="U609" s="54"/>
      <c r="AT609" s="18" t="s">
        <v>175</v>
      </c>
      <c r="AU609" s="18" t="s">
        <v>82</v>
      </c>
    </row>
    <row r="610" spans="2:65" s="1" customFormat="1" ht="16.5" customHeight="1">
      <c r="B610" s="33"/>
      <c r="C610" s="127" t="s">
        <v>1058</v>
      </c>
      <c r="D610" s="127" t="s">
        <v>167</v>
      </c>
      <c r="E610" s="128" t="s">
        <v>2006</v>
      </c>
      <c r="F610" s="129" t="s">
        <v>2007</v>
      </c>
      <c r="G610" s="130" t="s">
        <v>335</v>
      </c>
      <c r="H610" s="131">
        <v>1</v>
      </c>
      <c r="I610" s="132"/>
      <c r="J610" s="133">
        <f>ROUND(I610*H610,1)</f>
        <v>0</v>
      </c>
      <c r="K610" s="129" t="s">
        <v>19</v>
      </c>
      <c r="L610" s="33"/>
      <c r="M610" s="134" t="s">
        <v>19</v>
      </c>
      <c r="N610" s="135" t="s">
        <v>43</v>
      </c>
      <c r="P610" s="136">
        <f>O610*H610</f>
        <v>0</v>
      </c>
      <c r="Q610" s="136">
        <v>0.1104</v>
      </c>
      <c r="R610" s="136">
        <f>Q610*H610</f>
        <v>0.1104</v>
      </c>
      <c r="S610" s="136">
        <v>0</v>
      </c>
      <c r="T610" s="136">
        <f>S610*H610</f>
        <v>0</v>
      </c>
      <c r="U610" s="137" t="s">
        <v>19</v>
      </c>
      <c r="AR610" s="138" t="s">
        <v>187</v>
      </c>
      <c r="AT610" s="138" t="s">
        <v>167</v>
      </c>
      <c r="AU610" s="138" t="s">
        <v>82</v>
      </c>
      <c r="AY610" s="18" t="s">
        <v>164</v>
      </c>
      <c r="BE610" s="139">
        <f>IF(N610="základní",J610,0)</f>
        <v>0</v>
      </c>
      <c r="BF610" s="139">
        <f>IF(N610="snížená",J610,0)</f>
        <v>0</v>
      </c>
      <c r="BG610" s="139">
        <f>IF(N610="zákl. přenesená",J610,0)</f>
        <v>0</v>
      </c>
      <c r="BH610" s="139">
        <f>IF(N610="sníž. přenesená",J610,0)</f>
        <v>0</v>
      </c>
      <c r="BI610" s="139">
        <f>IF(N610="nulová",J610,0)</f>
        <v>0</v>
      </c>
      <c r="BJ610" s="18" t="s">
        <v>80</v>
      </c>
      <c r="BK610" s="139">
        <f>ROUND(I610*H610,1)</f>
        <v>0</v>
      </c>
      <c r="BL610" s="18" t="s">
        <v>187</v>
      </c>
      <c r="BM610" s="138" t="s">
        <v>2008</v>
      </c>
    </row>
    <row r="611" spans="2:65" s="1" customFormat="1" ht="24.2" customHeight="1">
      <c r="B611" s="33"/>
      <c r="C611" s="127" t="s">
        <v>1063</v>
      </c>
      <c r="D611" s="127" t="s">
        <v>167</v>
      </c>
      <c r="E611" s="128" t="s">
        <v>1011</v>
      </c>
      <c r="F611" s="129" t="s">
        <v>1012</v>
      </c>
      <c r="G611" s="130" t="s">
        <v>200</v>
      </c>
      <c r="H611" s="131">
        <v>0.36599999999999999</v>
      </c>
      <c r="I611" s="132"/>
      <c r="J611" s="133">
        <f>ROUND(I611*H611,1)</f>
        <v>0</v>
      </c>
      <c r="K611" s="129" t="s">
        <v>171</v>
      </c>
      <c r="L611" s="33"/>
      <c r="M611" s="134" t="s">
        <v>19</v>
      </c>
      <c r="N611" s="135" t="s">
        <v>43</v>
      </c>
      <c r="P611" s="136">
        <f>O611*H611</f>
        <v>0</v>
      </c>
      <c r="Q611" s="136">
        <v>0</v>
      </c>
      <c r="R611" s="136">
        <f>Q611*H611</f>
        <v>0</v>
      </c>
      <c r="S611" s="136">
        <v>0</v>
      </c>
      <c r="T611" s="136">
        <f>S611*H611</f>
        <v>0</v>
      </c>
      <c r="U611" s="137" t="s">
        <v>19</v>
      </c>
      <c r="AR611" s="138" t="s">
        <v>187</v>
      </c>
      <c r="AT611" s="138" t="s">
        <v>167</v>
      </c>
      <c r="AU611" s="138" t="s">
        <v>82</v>
      </c>
      <c r="AY611" s="18" t="s">
        <v>164</v>
      </c>
      <c r="BE611" s="139">
        <f>IF(N611="základní",J611,0)</f>
        <v>0</v>
      </c>
      <c r="BF611" s="139">
        <f>IF(N611="snížená",J611,0)</f>
        <v>0</v>
      </c>
      <c r="BG611" s="139">
        <f>IF(N611="zákl. přenesená",J611,0)</f>
        <v>0</v>
      </c>
      <c r="BH611" s="139">
        <f>IF(N611="sníž. přenesená",J611,0)</f>
        <v>0</v>
      </c>
      <c r="BI611" s="139">
        <f>IF(N611="nulová",J611,0)</f>
        <v>0</v>
      </c>
      <c r="BJ611" s="18" t="s">
        <v>80</v>
      </c>
      <c r="BK611" s="139">
        <f>ROUND(I611*H611,1)</f>
        <v>0</v>
      </c>
      <c r="BL611" s="18" t="s">
        <v>187</v>
      </c>
      <c r="BM611" s="138" t="s">
        <v>1013</v>
      </c>
    </row>
    <row r="612" spans="2:65" s="1" customFormat="1" ht="11.25">
      <c r="B612" s="33"/>
      <c r="D612" s="140" t="s">
        <v>175</v>
      </c>
      <c r="F612" s="141" t="s">
        <v>1014</v>
      </c>
      <c r="I612" s="142"/>
      <c r="L612" s="33"/>
      <c r="M612" s="143"/>
      <c r="U612" s="54"/>
      <c r="AT612" s="18" t="s">
        <v>175</v>
      </c>
      <c r="AU612" s="18" t="s">
        <v>82</v>
      </c>
    </row>
    <row r="613" spans="2:65" s="11" customFormat="1" ht="22.9" customHeight="1">
      <c r="B613" s="115"/>
      <c r="D613" s="116" t="s">
        <v>71</v>
      </c>
      <c r="E613" s="125" t="s">
        <v>1015</v>
      </c>
      <c r="F613" s="125" t="s">
        <v>1016</v>
      </c>
      <c r="I613" s="118"/>
      <c r="J613" s="126">
        <f>BK613</f>
        <v>0</v>
      </c>
      <c r="L613" s="115"/>
      <c r="M613" s="120"/>
      <c r="P613" s="121">
        <f>SUM(P614:P623)</f>
        <v>0</v>
      </c>
      <c r="R613" s="121">
        <f>SUM(R614:R623)</f>
        <v>3.176445E-2</v>
      </c>
      <c r="T613" s="121">
        <f>SUM(T614:T623)</f>
        <v>0</v>
      </c>
      <c r="U613" s="122"/>
      <c r="AR613" s="116" t="s">
        <v>82</v>
      </c>
      <c r="AT613" s="123" t="s">
        <v>71</v>
      </c>
      <c r="AU613" s="123" t="s">
        <v>80</v>
      </c>
      <c r="AY613" s="116" t="s">
        <v>164</v>
      </c>
      <c r="BK613" s="124">
        <f>SUM(BK614:BK623)</f>
        <v>0</v>
      </c>
    </row>
    <row r="614" spans="2:65" s="1" customFormat="1" ht="16.5" customHeight="1">
      <c r="B614" s="33"/>
      <c r="C614" s="127" t="s">
        <v>1070</v>
      </c>
      <c r="D614" s="127" t="s">
        <v>167</v>
      </c>
      <c r="E614" s="128" t="s">
        <v>1018</v>
      </c>
      <c r="F614" s="129" t="s">
        <v>1019</v>
      </c>
      <c r="G614" s="130" t="s">
        <v>170</v>
      </c>
      <c r="H614" s="131">
        <v>1.2330000000000001</v>
      </c>
      <c r="I614" s="132"/>
      <c r="J614" s="133">
        <f>ROUND(I614*H614,1)</f>
        <v>0</v>
      </c>
      <c r="K614" s="129" t="s">
        <v>171</v>
      </c>
      <c r="L614" s="33"/>
      <c r="M614" s="134" t="s">
        <v>19</v>
      </c>
      <c r="N614" s="135" t="s">
        <v>43</v>
      </c>
      <c r="P614" s="136">
        <f>O614*H614</f>
        <v>0</v>
      </c>
      <c r="Q614" s="136">
        <v>5.0000000000000002E-5</v>
      </c>
      <c r="R614" s="136">
        <f>Q614*H614</f>
        <v>6.1650000000000008E-5</v>
      </c>
      <c r="S614" s="136">
        <v>0</v>
      </c>
      <c r="T614" s="136">
        <f>S614*H614</f>
        <v>0</v>
      </c>
      <c r="U614" s="137" t="s">
        <v>19</v>
      </c>
      <c r="AR614" s="138" t="s">
        <v>187</v>
      </c>
      <c r="AT614" s="138" t="s">
        <v>167</v>
      </c>
      <c r="AU614" s="138" t="s">
        <v>82</v>
      </c>
      <c r="AY614" s="18" t="s">
        <v>164</v>
      </c>
      <c r="BE614" s="139">
        <f>IF(N614="základní",J614,0)</f>
        <v>0</v>
      </c>
      <c r="BF614" s="139">
        <f>IF(N614="snížená",J614,0)</f>
        <v>0</v>
      </c>
      <c r="BG614" s="139">
        <f>IF(N614="zákl. přenesená",J614,0)</f>
        <v>0</v>
      </c>
      <c r="BH614" s="139">
        <f>IF(N614="sníž. přenesená",J614,0)</f>
        <v>0</v>
      </c>
      <c r="BI614" s="139">
        <f>IF(N614="nulová",J614,0)</f>
        <v>0</v>
      </c>
      <c r="BJ614" s="18" t="s">
        <v>80</v>
      </c>
      <c r="BK614" s="139">
        <f>ROUND(I614*H614,1)</f>
        <v>0</v>
      </c>
      <c r="BL614" s="18" t="s">
        <v>187</v>
      </c>
      <c r="BM614" s="138" t="s">
        <v>2009</v>
      </c>
    </row>
    <row r="615" spans="2:65" s="1" customFormat="1" ht="11.25">
      <c r="B615" s="33"/>
      <c r="D615" s="140" t="s">
        <v>175</v>
      </c>
      <c r="F615" s="141" t="s">
        <v>1021</v>
      </c>
      <c r="I615" s="142"/>
      <c r="L615" s="33"/>
      <c r="M615" s="143"/>
      <c r="U615" s="54"/>
      <c r="AT615" s="18" t="s">
        <v>175</v>
      </c>
      <c r="AU615" s="18" t="s">
        <v>82</v>
      </c>
    </row>
    <row r="616" spans="2:65" s="12" customFormat="1" ht="11.25">
      <c r="B616" s="144"/>
      <c r="D616" s="145" t="s">
        <v>177</v>
      </c>
      <c r="E616" s="146" t="s">
        <v>19</v>
      </c>
      <c r="F616" s="147" t="s">
        <v>1974</v>
      </c>
      <c r="H616" s="148">
        <v>1.2330000000000001</v>
      </c>
      <c r="I616" s="149"/>
      <c r="L616" s="144"/>
      <c r="M616" s="150"/>
      <c r="U616" s="151"/>
      <c r="AT616" s="146" t="s">
        <v>177</v>
      </c>
      <c r="AU616" s="146" t="s">
        <v>82</v>
      </c>
      <c r="AV616" s="12" t="s">
        <v>82</v>
      </c>
      <c r="AW616" s="12" t="s">
        <v>33</v>
      </c>
      <c r="AX616" s="12" t="s">
        <v>80</v>
      </c>
      <c r="AY616" s="146" t="s">
        <v>164</v>
      </c>
    </row>
    <row r="617" spans="2:65" s="1" customFormat="1" ht="16.5" customHeight="1">
      <c r="B617" s="33"/>
      <c r="C617" s="152" t="s">
        <v>1073</v>
      </c>
      <c r="D617" s="152" t="s">
        <v>225</v>
      </c>
      <c r="E617" s="153" t="s">
        <v>1023</v>
      </c>
      <c r="F617" s="154" t="s">
        <v>1024</v>
      </c>
      <c r="G617" s="155" t="s">
        <v>170</v>
      </c>
      <c r="H617" s="156">
        <v>1.2330000000000001</v>
      </c>
      <c r="I617" s="157"/>
      <c r="J617" s="158">
        <f>ROUND(I617*H617,1)</f>
        <v>0</v>
      </c>
      <c r="K617" s="154" t="s">
        <v>171</v>
      </c>
      <c r="L617" s="159"/>
      <c r="M617" s="160" t="s">
        <v>19</v>
      </c>
      <c r="N617" s="161" t="s">
        <v>43</v>
      </c>
      <c r="P617" s="136">
        <f>O617*H617</f>
        <v>0</v>
      </c>
      <c r="Q617" s="136">
        <v>0.01</v>
      </c>
      <c r="R617" s="136">
        <f>Q617*H617</f>
        <v>1.2330000000000001E-2</v>
      </c>
      <c r="S617" s="136">
        <v>0</v>
      </c>
      <c r="T617" s="136">
        <f>S617*H617</f>
        <v>0</v>
      </c>
      <c r="U617" s="137" t="s">
        <v>19</v>
      </c>
      <c r="AR617" s="138" t="s">
        <v>364</v>
      </c>
      <c r="AT617" s="138" t="s">
        <v>225</v>
      </c>
      <c r="AU617" s="138" t="s">
        <v>82</v>
      </c>
      <c r="AY617" s="18" t="s">
        <v>164</v>
      </c>
      <c r="BE617" s="139">
        <f>IF(N617="základní",J617,0)</f>
        <v>0</v>
      </c>
      <c r="BF617" s="139">
        <f>IF(N617="snížená",J617,0)</f>
        <v>0</v>
      </c>
      <c r="BG617" s="139">
        <f>IF(N617="zákl. přenesená",J617,0)</f>
        <v>0</v>
      </c>
      <c r="BH617" s="139">
        <f>IF(N617="sníž. přenesená",J617,0)</f>
        <v>0</v>
      </c>
      <c r="BI617" s="139">
        <f>IF(N617="nulová",J617,0)</f>
        <v>0</v>
      </c>
      <c r="BJ617" s="18" t="s">
        <v>80</v>
      </c>
      <c r="BK617" s="139">
        <f>ROUND(I617*H617,1)</f>
        <v>0</v>
      </c>
      <c r="BL617" s="18" t="s">
        <v>187</v>
      </c>
      <c r="BM617" s="138" t="s">
        <v>2010</v>
      </c>
    </row>
    <row r="618" spans="2:65" s="1" customFormat="1" ht="16.5" customHeight="1">
      <c r="B618" s="33"/>
      <c r="C618" s="127" t="s">
        <v>1079</v>
      </c>
      <c r="D618" s="127" t="s">
        <v>167</v>
      </c>
      <c r="E618" s="128" t="s">
        <v>2011</v>
      </c>
      <c r="F618" s="129" t="s">
        <v>2012</v>
      </c>
      <c r="G618" s="130" t="s">
        <v>170</v>
      </c>
      <c r="H618" s="131">
        <v>1.92</v>
      </c>
      <c r="I618" s="132"/>
      <c r="J618" s="133">
        <f>ROUND(I618*H618,1)</f>
        <v>0</v>
      </c>
      <c r="K618" s="129" t="s">
        <v>171</v>
      </c>
      <c r="L618" s="33"/>
      <c r="M618" s="134" t="s">
        <v>19</v>
      </c>
      <c r="N618" s="135" t="s">
        <v>43</v>
      </c>
      <c r="P618" s="136">
        <f>O618*H618</f>
        <v>0</v>
      </c>
      <c r="Q618" s="136">
        <v>9.0000000000000006E-5</v>
      </c>
      <c r="R618" s="136">
        <f>Q618*H618</f>
        <v>1.728E-4</v>
      </c>
      <c r="S618" s="136">
        <v>0</v>
      </c>
      <c r="T618" s="136">
        <f>S618*H618</f>
        <v>0</v>
      </c>
      <c r="U618" s="137" t="s">
        <v>19</v>
      </c>
      <c r="AR618" s="138" t="s">
        <v>187</v>
      </c>
      <c r="AT618" s="138" t="s">
        <v>167</v>
      </c>
      <c r="AU618" s="138" t="s">
        <v>82</v>
      </c>
      <c r="AY618" s="18" t="s">
        <v>164</v>
      </c>
      <c r="BE618" s="139">
        <f>IF(N618="základní",J618,0)</f>
        <v>0</v>
      </c>
      <c r="BF618" s="139">
        <f>IF(N618="snížená",J618,0)</f>
        <v>0</v>
      </c>
      <c r="BG618" s="139">
        <f>IF(N618="zákl. přenesená",J618,0)</f>
        <v>0</v>
      </c>
      <c r="BH618" s="139">
        <f>IF(N618="sníž. přenesená",J618,0)</f>
        <v>0</v>
      </c>
      <c r="BI618" s="139">
        <f>IF(N618="nulová",J618,0)</f>
        <v>0</v>
      </c>
      <c r="BJ618" s="18" t="s">
        <v>80</v>
      </c>
      <c r="BK618" s="139">
        <f>ROUND(I618*H618,1)</f>
        <v>0</v>
      </c>
      <c r="BL618" s="18" t="s">
        <v>187</v>
      </c>
      <c r="BM618" s="138" t="s">
        <v>2013</v>
      </c>
    </row>
    <row r="619" spans="2:65" s="1" customFormat="1" ht="11.25">
      <c r="B619" s="33"/>
      <c r="D619" s="140" t="s">
        <v>175</v>
      </c>
      <c r="F619" s="141" t="s">
        <v>2014</v>
      </c>
      <c r="I619" s="142"/>
      <c r="L619" s="33"/>
      <c r="M619" s="143"/>
      <c r="U619" s="54"/>
      <c r="AT619" s="18" t="s">
        <v>175</v>
      </c>
      <c r="AU619" s="18" t="s">
        <v>82</v>
      </c>
    </row>
    <row r="620" spans="2:65" s="12" customFormat="1" ht="11.25">
      <c r="B620" s="144"/>
      <c r="D620" s="145" t="s">
        <v>177</v>
      </c>
      <c r="E620" s="146" t="s">
        <v>19</v>
      </c>
      <c r="F620" s="147" t="s">
        <v>2015</v>
      </c>
      <c r="H620" s="148">
        <v>1.92</v>
      </c>
      <c r="I620" s="149"/>
      <c r="L620" s="144"/>
      <c r="M620" s="150"/>
      <c r="U620" s="151"/>
      <c r="AT620" s="146" t="s">
        <v>177</v>
      </c>
      <c r="AU620" s="146" t="s">
        <v>82</v>
      </c>
      <c r="AV620" s="12" t="s">
        <v>82</v>
      </c>
      <c r="AW620" s="12" t="s">
        <v>33</v>
      </c>
      <c r="AX620" s="12" t="s">
        <v>80</v>
      </c>
      <c r="AY620" s="146" t="s">
        <v>164</v>
      </c>
    </row>
    <row r="621" spans="2:65" s="1" customFormat="1" ht="16.5" customHeight="1">
      <c r="B621" s="33"/>
      <c r="C621" s="152" t="s">
        <v>1084</v>
      </c>
      <c r="D621" s="152" t="s">
        <v>225</v>
      </c>
      <c r="E621" s="153" t="s">
        <v>2016</v>
      </c>
      <c r="F621" s="154" t="s">
        <v>2017</v>
      </c>
      <c r="G621" s="155" t="s">
        <v>170</v>
      </c>
      <c r="H621" s="156">
        <v>1.92</v>
      </c>
      <c r="I621" s="157"/>
      <c r="J621" s="158">
        <f>ROUND(I621*H621,1)</f>
        <v>0</v>
      </c>
      <c r="K621" s="154" t="s">
        <v>171</v>
      </c>
      <c r="L621" s="159"/>
      <c r="M621" s="160" t="s">
        <v>19</v>
      </c>
      <c r="N621" s="161" t="s">
        <v>43</v>
      </c>
      <c r="P621" s="136">
        <f>O621*H621</f>
        <v>0</v>
      </c>
      <c r="Q621" s="136">
        <v>0.01</v>
      </c>
      <c r="R621" s="136">
        <f>Q621*H621</f>
        <v>1.9199999999999998E-2</v>
      </c>
      <c r="S621" s="136">
        <v>0</v>
      </c>
      <c r="T621" s="136">
        <f>S621*H621</f>
        <v>0</v>
      </c>
      <c r="U621" s="137" t="s">
        <v>19</v>
      </c>
      <c r="AR621" s="138" t="s">
        <v>364</v>
      </c>
      <c r="AT621" s="138" t="s">
        <v>225</v>
      </c>
      <c r="AU621" s="138" t="s">
        <v>82</v>
      </c>
      <c r="AY621" s="18" t="s">
        <v>164</v>
      </c>
      <c r="BE621" s="139">
        <f>IF(N621="základní",J621,0)</f>
        <v>0</v>
      </c>
      <c r="BF621" s="139">
        <f>IF(N621="snížená",J621,0)</f>
        <v>0</v>
      </c>
      <c r="BG621" s="139">
        <f>IF(N621="zákl. přenesená",J621,0)</f>
        <v>0</v>
      </c>
      <c r="BH621" s="139">
        <f>IF(N621="sníž. přenesená",J621,0)</f>
        <v>0</v>
      </c>
      <c r="BI621" s="139">
        <f>IF(N621="nulová",J621,0)</f>
        <v>0</v>
      </c>
      <c r="BJ621" s="18" t="s">
        <v>80</v>
      </c>
      <c r="BK621" s="139">
        <f>ROUND(I621*H621,1)</f>
        <v>0</v>
      </c>
      <c r="BL621" s="18" t="s">
        <v>187</v>
      </c>
      <c r="BM621" s="138" t="s">
        <v>2018</v>
      </c>
    </row>
    <row r="622" spans="2:65" s="1" customFormat="1" ht="24.2" customHeight="1">
      <c r="B622" s="33"/>
      <c r="C622" s="127" t="s">
        <v>1089</v>
      </c>
      <c r="D622" s="127" t="s">
        <v>167</v>
      </c>
      <c r="E622" s="128" t="s">
        <v>1027</v>
      </c>
      <c r="F622" s="129" t="s">
        <v>1028</v>
      </c>
      <c r="G622" s="130" t="s">
        <v>200</v>
      </c>
      <c r="H622" s="131">
        <v>3.2000000000000001E-2</v>
      </c>
      <c r="I622" s="132"/>
      <c r="J622" s="133">
        <f>ROUND(I622*H622,1)</f>
        <v>0</v>
      </c>
      <c r="K622" s="129" t="s">
        <v>171</v>
      </c>
      <c r="L622" s="33"/>
      <c r="M622" s="134" t="s">
        <v>19</v>
      </c>
      <c r="N622" s="135" t="s">
        <v>43</v>
      </c>
      <c r="P622" s="136">
        <f>O622*H622</f>
        <v>0</v>
      </c>
      <c r="Q622" s="136">
        <v>0</v>
      </c>
      <c r="R622" s="136">
        <f>Q622*H622</f>
        <v>0</v>
      </c>
      <c r="S622" s="136">
        <v>0</v>
      </c>
      <c r="T622" s="136">
        <f>S622*H622</f>
        <v>0</v>
      </c>
      <c r="U622" s="137" t="s">
        <v>19</v>
      </c>
      <c r="AR622" s="138" t="s">
        <v>187</v>
      </c>
      <c r="AT622" s="138" t="s">
        <v>167</v>
      </c>
      <c r="AU622" s="138" t="s">
        <v>82</v>
      </c>
      <c r="AY622" s="18" t="s">
        <v>164</v>
      </c>
      <c r="BE622" s="139">
        <f>IF(N622="základní",J622,0)</f>
        <v>0</v>
      </c>
      <c r="BF622" s="139">
        <f>IF(N622="snížená",J622,0)</f>
        <v>0</v>
      </c>
      <c r="BG622" s="139">
        <f>IF(N622="zákl. přenesená",J622,0)</f>
        <v>0</v>
      </c>
      <c r="BH622" s="139">
        <f>IF(N622="sníž. přenesená",J622,0)</f>
        <v>0</v>
      </c>
      <c r="BI622" s="139">
        <f>IF(N622="nulová",J622,0)</f>
        <v>0</v>
      </c>
      <c r="BJ622" s="18" t="s">
        <v>80</v>
      </c>
      <c r="BK622" s="139">
        <f>ROUND(I622*H622,1)</f>
        <v>0</v>
      </c>
      <c r="BL622" s="18" t="s">
        <v>187</v>
      </c>
      <c r="BM622" s="138" t="s">
        <v>2019</v>
      </c>
    </row>
    <row r="623" spans="2:65" s="1" customFormat="1" ht="11.25">
      <c r="B623" s="33"/>
      <c r="D623" s="140" t="s">
        <v>175</v>
      </c>
      <c r="F623" s="141" t="s">
        <v>1030</v>
      </c>
      <c r="I623" s="142"/>
      <c r="L623" s="33"/>
      <c r="M623" s="143"/>
      <c r="U623" s="54"/>
      <c r="AT623" s="18" t="s">
        <v>175</v>
      </c>
      <c r="AU623" s="18" t="s">
        <v>82</v>
      </c>
    </row>
    <row r="624" spans="2:65" s="11" customFormat="1" ht="22.9" customHeight="1">
      <c r="B624" s="115"/>
      <c r="D624" s="116" t="s">
        <v>71</v>
      </c>
      <c r="E624" s="125" t="s">
        <v>1031</v>
      </c>
      <c r="F624" s="125" t="s">
        <v>1032</v>
      </c>
      <c r="I624" s="118"/>
      <c r="J624" s="126">
        <f>BK624</f>
        <v>0</v>
      </c>
      <c r="L624" s="115"/>
      <c r="M624" s="120"/>
      <c r="P624" s="121">
        <f>SUM(P625:P694)</f>
        <v>0</v>
      </c>
      <c r="R624" s="121">
        <f>SUM(R625:R694)</f>
        <v>0.37853819999999999</v>
      </c>
      <c r="T624" s="121">
        <f>SUM(T625:T694)</f>
        <v>0</v>
      </c>
      <c r="U624" s="122"/>
      <c r="AR624" s="116" t="s">
        <v>82</v>
      </c>
      <c r="AT624" s="123" t="s">
        <v>71</v>
      </c>
      <c r="AU624" s="123" t="s">
        <v>80</v>
      </c>
      <c r="AY624" s="116" t="s">
        <v>164</v>
      </c>
      <c r="BK624" s="124">
        <f>SUM(BK625:BK694)</f>
        <v>0</v>
      </c>
    </row>
    <row r="625" spans="2:65" s="1" customFormat="1" ht="16.5" customHeight="1">
      <c r="B625" s="33"/>
      <c r="C625" s="127" t="s">
        <v>1096</v>
      </c>
      <c r="D625" s="127" t="s">
        <v>167</v>
      </c>
      <c r="E625" s="128" t="s">
        <v>2020</v>
      </c>
      <c r="F625" s="129" t="s">
        <v>2021</v>
      </c>
      <c r="G625" s="130" t="s">
        <v>170</v>
      </c>
      <c r="H625" s="131">
        <v>8.0779999999999994</v>
      </c>
      <c r="I625" s="132"/>
      <c r="J625" s="133">
        <f>ROUND(I625*H625,1)</f>
        <v>0</v>
      </c>
      <c r="K625" s="129" t="s">
        <v>171</v>
      </c>
      <c r="L625" s="33"/>
      <c r="M625" s="134" t="s">
        <v>19</v>
      </c>
      <c r="N625" s="135" t="s">
        <v>43</v>
      </c>
      <c r="P625" s="136">
        <f>O625*H625</f>
        <v>0</v>
      </c>
      <c r="Q625" s="136">
        <v>0</v>
      </c>
      <c r="R625" s="136">
        <f>Q625*H625</f>
        <v>0</v>
      </c>
      <c r="S625" s="136">
        <v>0</v>
      </c>
      <c r="T625" s="136">
        <f>S625*H625</f>
        <v>0</v>
      </c>
      <c r="U625" s="137" t="s">
        <v>19</v>
      </c>
      <c r="AR625" s="138" t="s">
        <v>187</v>
      </c>
      <c r="AT625" s="138" t="s">
        <v>167</v>
      </c>
      <c r="AU625" s="138" t="s">
        <v>82</v>
      </c>
      <c r="AY625" s="18" t="s">
        <v>164</v>
      </c>
      <c r="BE625" s="139">
        <f>IF(N625="základní",J625,0)</f>
        <v>0</v>
      </c>
      <c r="BF625" s="139">
        <f>IF(N625="snížená",J625,0)</f>
        <v>0</v>
      </c>
      <c r="BG625" s="139">
        <f>IF(N625="zákl. přenesená",J625,0)</f>
        <v>0</v>
      </c>
      <c r="BH625" s="139">
        <f>IF(N625="sníž. přenesená",J625,0)</f>
        <v>0</v>
      </c>
      <c r="BI625" s="139">
        <f>IF(N625="nulová",J625,0)</f>
        <v>0</v>
      </c>
      <c r="BJ625" s="18" t="s">
        <v>80</v>
      </c>
      <c r="BK625" s="139">
        <f>ROUND(I625*H625,1)</f>
        <v>0</v>
      </c>
      <c r="BL625" s="18" t="s">
        <v>187</v>
      </c>
      <c r="BM625" s="138" t="s">
        <v>1041</v>
      </c>
    </row>
    <row r="626" spans="2:65" s="1" customFormat="1" ht="11.25">
      <c r="B626" s="33"/>
      <c r="D626" s="140" t="s">
        <v>175</v>
      </c>
      <c r="F626" s="141" t="s">
        <v>2022</v>
      </c>
      <c r="I626" s="142"/>
      <c r="L626" s="33"/>
      <c r="M626" s="143"/>
      <c r="U626" s="54"/>
      <c r="AT626" s="18" t="s">
        <v>175</v>
      </c>
      <c r="AU626" s="18" t="s">
        <v>82</v>
      </c>
    </row>
    <row r="627" spans="2:65" s="12" customFormat="1" ht="11.25">
      <c r="B627" s="144"/>
      <c r="D627" s="145" t="s">
        <v>177</v>
      </c>
      <c r="E627" s="146" t="s">
        <v>19</v>
      </c>
      <c r="F627" s="147" t="s">
        <v>1819</v>
      </c>
      <c r="H627" s="148">
        <v>8.0779999999999994</v>
      </c>
      <c r="I627" s="149"/>
      <c r="L627" s="144"/>
      <c r="M627" s="150"/>
      <c r="U627" s="151"/>
      <c r="AT627" s="146" t="s">
        <v>177</v>
      </c>
      <c r="AU627" s="146" t="s">
        <v>82</v>
      </c>
      <c r="AV627" s="12" t="s">
        <v>82</v>
      </c>
      <c r="AW627" s="12" t="s">
        <v>33</v>
      </c>
      <c r="AX627" s="12" t="s">
        <v>80</v>
      </c>
      <c r="AY627" s="146" t="s">
        <v>164</v>
      </c>
    </row>
    <row r="628" spans="2:65" s="1" customFormat="1" ht="16.5" customHeight="1">
      <c r="B628" s="33"/>
      <c r="C628" s="127" t="s">
        <v>1103</v>
      </c>
      <c r="D628" s="127" t="s">
        <v>167</v>
      </c>
      <c r="E628" s="128" t="s">
        <v>1034</v>
      </c>
      <c r="F628" s="129" t="s">
        <v>1035</v>
      </c>
      <c r="G628" s="130" t="s">
        <v>170</v>
      </c>
      <c r="H628" s="131">
        <v>9.66</v>
      </c>
      <c r="I628" s="132"/>
      <c r="J628" s="133">
        <f>ROUND(I628*H628,1)</f>
        <v>0</v>
      </c>
      <c r="K628" s="129" t="s">
        <v>171</v>
      </c>
      <c r="L628" s="33"/>
      <c r="M628" s="134" t="s">
        <v>19</v>
      </c>
      <c r="N628" s="135" t="s">
        <v>43</v>
      </c>
      <c r="P628" s="136">
        <f>O628*H628</f>
        <v>0</v>
      </c>
      <c r="Q628" s="136">
        <v>0</v>
      </c>
      <c r="R628" s="136">
        <f>Q628*H628</f>
        <v>0</v>
      </c>
      <c r="S628" s="136">
        <v>0</v>
      </c>
      <c r="T628" s="136">
        <f>S628*H628</f>
        <v>0</v>
      </c>
      <c r="U628" s="137" t="s">
        <v>19</v>
      </c>
      <c r="AR628" s="138" t="s">
        <v>187</v>
      </c>
      <c r="AT628" s="138" t="s">
        <v>167</v>
      </c>
      <c r="AU628" s="138" t="s">
        <v>82</v>
      </c>
      <c r="AY628" s="18" t="s">
        <v>164</v>
      </c>
      <c r="BE628" s="139">
        <f>IF(N628="základní",J628,0)</f>
        <v>0</v>
      </c>
      <c r="BF628" s="139">
        <f>IF(N628="snížená",J628,0)</f>
        <v>0</v>
      </c>
      <c r="BG628" s="139">
        <f>IF(N628="zákl. přenesená",J628,0)</f>
        <v>0</v>
      </c>
      <c r="BH628" s="139">
        <f>IF(N628="sníž. přenesená",J628,0)</f>
        <v>0</v>
      </c>
      <c r="BI628" s="139">
        <f>IF(N628="nulová",J628,0)</f>
        <v>0</v>
      </c>
      <c r="BJ628" s="18" t="s">
        <v>80</v>
      </c>
      <c r="BK628" s="139">
        <f>ROUND(I628*H628,1)</f>
        <v>0</v>
      </c>
      <c r="BL628" s="18" t="s">
        <v>187</v>
      </c>
      <c r="BM628" s="138" t="s">
        <v>1036</v>
      </c>
    </row>
    <row r="629" spans="2:65" s="1" customFormat="1" ht="11.25">
      <c r="B629" s="33"/>
      <c r="D629" s="140" t="s">
        <v>175</v>
      </c>
      <c r="F629" s="141" t="s">
        <v>1037</v>
      </c>
      <c r="I629" s="142"/>
      <c r="L629" s="33"/>
      <c r="M629" s="143"/>
      <c r="U629" s="54"/>
      <c r="AT629" s="18" t="s">
        <v>175</v>
      </c>
      <c r="AU629" s="18" t="s">
        <v>82</v>
      </c>
    </row>
    <row r="630" spans="2:65" s="12" customFormat="1" ht="11.25">
      <c r="B630" s="144"/>
      <c r="D630" s="145" t="s">
        <v>177</v>
      </c>
      <c r="E630" s="146" t="s">
        <v>19</v>
      </c>
      <c r="F630" s="147" t="s">
        <v>1819</v>
      </c>
      <c r="H630" s="148">
        <v>8.0779999999999994</v>
      </c>
      <c r="I630" s="149"/>
      <c r="L630" s="144"/>
      <c r="M630" s="150"/>
      <c r="U630" s="151"/>
      <c r="AT630" s="146" t="s">
        <v>177</v>
      </c>
      <c r="AU630" s="146" t="s">
        <v>82</v>
      </c>
      <c r="AV630" s="12" t="s">
        <v>82</v>
      </c>
      <c r="AW630" s="12" t="s">
        <v>33</v>
      </c>
      <c r="AX630" s="12" t="s">
        <v>72</v>
      </c>
      <c r="AY630" s="146" t="s">
        <v>164</v>
      </c>
    </row>
    <row r="631" spans="2:65" s="12" customFormat="1" ht="11.25">
      <c r="B631" s="144"/>
      <c r="D631" s="145" t="s">
        <v>177</v>
      </c>
      <c r="E631" s="146" t="s">
        <v>19</v>
      </c>
      <c r="F631" s="147" t="s">
        <v>2023</v>
      </c>
      <c r="H631" s="148">
        <v>0.52700000000000002</v>
      </c>
      <c r="I631" s="149"/>
      <c r="L631" s="144"/>
      <c r="M631" s="150"/>
      <c r="U631" s="151"/>
      <c r="AT631" s="146" t="s">
        <v>177</v>
      </c>
      <c r="AU631" s="146" t="s">
        <v>82</v>
      </c>
      <c r="AV631" s="12" t="s">
        <v>82</v>
      </c>
      <c r="AW631" s="12" t="s">
        <v>33</v>
      </c>
      <c r="AX631" s="12" t="s">
        <v>72</v>
      </c>
      <c r="AY631" s="146" t="s">
        <v>164</v>
      </c>
    </row>
    <row r="632" spans="2:65" s="12" customFormat="1" ht="11.25">
      <c r="B632" s="144"/>
      <c r="D632" s="145" t="s">
        <v>177</v>
      </c>
      <c r="E632" s="146" t="s">
        <v>19</v>
      </c>
      <c r="F632" s="147" t="s">
        <v>2024</v>
      </c>
      <c r="H632" s="148">
        <v>0.28000000000000003</v>
      </c>
      <c r="I632" s="149"/>
      <c r="L632" s="144"/>
      <c r="M632" s="150"/>
      <c r="U632" s="151"/>
      <c r="AT632" s="146" t="s">
        <v>177</v>
      </c>
      <c r="AU632" s="146" t="s">
        <v>82</v>
      </c>
      <c r="AV632" s="12" t="s">
        <v>82</v>
      </c>
      <c r="AW632" s="12" t="s">
        <v>33</v>
      </c>
      <c r="AX632" s="12" t="s">
        <v>72</v>
      </c>
      <c r="AY632" s="146" t="s">
        <v>164</v>
      </c>
    </row>
    <row r="633" spans="2:65" s="12" customFormat="1" ht="11.25">
      <c r="B633" s="144"/>
      <c r="D633" s="145" t="s">
        <v>177</v>
      </c>
      <c r="E633" s="146" t="s">
        <v>19</v>
      </c>
      <c r="F633" s="147" t="s">
        <v>2025</v>
      </c>
      <c r="H633" s="148">
        <v>0.155</v>
      </c>
      <c r="I633" s="149"/>
      <c r="L633" s="144"/>
      <c r="M633" s="150"/>
      <c r="U633" s="151"/>
      <c r="AT633" s="146" t="s">
        <v>177</v>
      </c>
      <c r="AU633" s="146" t="s">
        <v>82</v>
      </c>
      <c r="AV633" s="12" t="s">
        <v>82</v>
      </c>
      <c r="AW633" s="12" t="s">
        <v>33</v>
      </c>
      <c r="AX633" s="12" t="s">
        <v>72</v>
      </c>
      <c r="AY633" s="146" t="s">
        <v>164</v>
      </c>
    </row>
    <row r="634" spans="2:65" s="12" customFormat="1" ht="11.25">
      <c r="B634" s="144"/>
      <c r="D634" s="145" t="s">
        <v>177</v>
      </c>
      <c r="E634" s="146" t="s">
        <v>19</v>
      </c>
      <c r="F634" s="147" t="s">
        <v>2026</v>
      </c>
      <c r="H634" s="148">
        <v>0.12</v>
      </c>
      <c r="I634" s="149"/>
      <c r="L634" s="144"/>
      <c r="M634" s="150"/>
      <c r="U634" s="151"/>
      <c r="AT634" s="146" t="s">
        <v>177</v>
      </c>
      <c r="AU634" s="146" t="s">
        <v>82</v>
      </c>
      <c r="AV634" s="12" t="s">
        <v>82</v>
      </c>
      <c r="AW634" s="12" t="s">
        <v>33</v>
      </c>
      <c r="AX634" s="12" t="s">
        <v>72</v>
      </c>
      <c r="AY634" s="146" t="s">
        <v>164</v>
      </c>
    </row>
    <row r="635" spans="2:65" s="12" customFormat="1" ht="11.25">
      <c r="B635" s="144"/>
      <c r="D635" s="145" t="s">
        <v>177</v>
      </c>
      <c r="E635" s="146" t="s">
        <v>19</v>
      </c>
      <c r="F635" s="147" t="s">
        <v>2027</v>
      </c>
      <c r="H635" s="148">
        <v>0.5</v>
      </c>
      <c r="I635" s="149"/>
      <c r="L635" s="144"/>
      <c r="M635" s="150"/>
      <c r="U635" s="151"/>
      <c r="AT635" s="146" t="s">
        <v>177</v>
      </c>
      <c r="AU635" s="146" t="s">
        <v>82</v>
      </c>
      <c r="AV635" s="12" t="s">
        <v>82</v>
      </c>
      <c r="AW635" s="12" t="s">
        <v>33</v>
      </c>
      <c r="AX635" s="12" t="s">
        <v>72</v>
      </c>
      <c r="AY635" s="146" t="s">
        <v>164</v>
      </c>
    </row>
    <row r="636" spans="2:65" s="13" customFormat="1" ht="11.25">
      <c r="B636" s="162"/>
      <c r="D636" s="145" t="s">
        <v>177</v>
      </c>
      <c r="E636" s="163" t="s">
        <v>19</v>
      </c>
      <c r="F636" s="164" t="s">
        <v>241</v>
      </c>
      <c r="H636" s="165">
        <v>9.66</v>
      </c>
      <c r="I636" s="166"/>
      <c r="L636" s="162"/>
      <c r="M636" s="167"/>
      <c r="U636" s="168"/>
      <c r="AT636" s="163" t="s">
        <v>177</v>
      </c>
      <c r="AU636" s="163" t="s">
        <v>82</v>
      </c>
      <c r="AV636" s="13" t="s">
        <v>172</v>
      </c>
      <c r="AW636" s="13" t="s">
        <v>33</v>
      </c>
      <c r="AX636" s="13" t="s">
        <v>80</v>
      </c>
      <c r="AY636" s="163" t="s">
        <v>164</v>
      </c>
    </row>
    <row r="637" spans="2:65" s="1" customFormat="1" ht="16.5" customHeight="1">
      <c r="B637" s="33"/>
      <c r="C637" s="127" t="s">
        <v>1108</v>
      </c>
      <c r="D637" s="127" t="s">
        <v>167</v>
      </c>
      <c r="E637" s="128" t="s">
        <v>1044</v>
      </c>
      <c r="F637" s="129" t="s">
        <v>1045</v>
      </c>
      <c r="G637" s="130" t="s">
        <v>170</v>
      </c>
      <c r="H637" s="131">
        <v>9.66</v>
      </c>
      <c r="I637" s="132"/>
      <c r="J637" s="133">
        <f>ROUND(I637*H637,1)</f>
        <v>0</v>
      </c>
      <c r="K637" s="129" t="s">
        <v>171</v>
      </c>
      <c r="L637" s="33"/>
      <c r="M637" s="134" t="s">
        <v>19</v>
      </c>
      <c r="N637" s="135" t="s">
        <v>43</v>
      </c>
      <c r="P637" s="136">
        <f>O637*H637</f>
        <v>0</v>
      </c>
      <c r="Q637" s="136">
        <v>2.9999999999999997E-4</v>
      </c>
      <c r="R637" s="136">
        <f>Q637*H637</f>
        <v>2.898E-3</v>
      </c>
      <c r="S637" s="136">
        <v>0</v>
      </c>
      <c r="T637" s="136">
        <f>S637*H637</f>
        <v>0</v>
      </c>
      <c r="U637" s="137" t="s">
        <v>19</v>
      </c>
      <c r="AR637" s="138" t="s">
        <v>187</v>
      </c>
      <c r="AT637" s="138" t="s">
        <v>167</v>
      </c>
      <c r="AU637" s="138" t="s">
        <v>82</v>
      </c>
      <c r="AY637" s="18" t="s">
        <v>164</v>
      </c>
      <c r="BE637" s="139">
        <f>IF(N637="základní",J637,0)</f>
        <v>0</v>
      </c>
      <c r="BF637" s="139">
        <f>IF(N637="snížená",J637,0)</f>
        <v>0</v>
      </c>
      <c r="BG637" s="139">
        <f>IF(N637="zákl. přenesená",J637,0)</f>
        <v>0</v>
      </c>
      <c r="BH637" s="139">
        <f>IF(N637="sníž. přenesená",J637,0)</f>
        <v>0</v>
      </c>
      <c r="BI637" s="139">
        <f>IF(N637="nulová",J637,0)</f>
        <v>0</v>
      </c>
      <c r="BJ637" s="18" t="s">
        <v>80</v>
      </c>
      <c r="BK637" s="139">
        <f>ROUND(I637*H637,1)</f>
        <v>0</v>
      </c>
      <c r="BL637" s="18" t="s">
        <v>187</v>
      </c>
      <c r="BM637" s="138" t="s">
        <v>2028</v>
      </c>
    </row>
    <row r="638" spans="2:65" s="1" customFormat="1" ht="11.25">
      <c r="B638" s="33"/>
      <c r="D638" s="140" t="s">
        <v>175</v>
      </c>
      <c r="F638" s="141" t="s">
        <v>1047</v>
      </c>
      <c r="I638" s="142"/>
      <c r="L638" s="33"/>
      <c r="M638" s="143"/>
      <c r="U638" s="54"/>
      <c r="AT638" s="18" t="s">
        <v>175</v>
      </c>
      <c r="AU638" s="18" t="s">
        <v>82</v>
      </c>
    </row>
    <row r="639" spans="2:65" s="1" customFormat="1" ht="16.5" customHeight="1">
      <c r="B639" s="33"/>
      <c r="C639" s="127" t="s">
        <v>1113</v>
      </c>
      <c r="D639" s="127" t="s">
        <v>167</v>
      </c>
      <c r="E639" s="128" t="s">
        <v>2029</v>
      </c>
      <c r="F639" s="129" t="s">
        <v>2030</v>
      </c>
      <c r="G639" s="130" t="s">
        <v>170</v>
      </c>
      <c r="H639" s="131">
        <v>1.7</v>
      </c>
      <c r="I639" s="132"/>
      <c r="J639" s="133">
        <f>ROUND(I639*H639,1)</f>
        <v>0</v>
      </c>
      <c r="K639" s="129" t="s">
        <v>171</v>
      </c>
      <c r="L639" s="33"/>
      <c r="M639" s="134" t="s">
        <v>19</v>
      </c>
      <c r="N639" s="135" t="s">
        <v>43</v>
      </c>
      <c r="P639" s="136">
        <f>O639*H639</f>
        <v>0</v>
      </c>
      <c r="Q639" s="136">
        <v>1.5E-3</v>
      </c>
      <c r="R639" s="136">
        <f>Q639*H639</f>
        <v>2.5500000000000002E-3</v>
      </c>
      <c r="S639" s="136">
        <v>0</v>
      </c>
      <c r="T639" s="136">
        <f>S639*H639</f>
        <v>0</v>
      </c>
      <c r="U639" s="137" t="s">
        <v>19</v>
      </c>
      <c r="AR639" s="138" t="s">
        <v>187</v>
      </c>
      <c r="AT639" s="138" t="s">
        <v>167</v>
      </c>
      <c r="AU639" s="138" t="s">
        <v>82</v>
      </c>
      <c r="AY639" s="18" t="s">
        <v>164</v>
      </c>
      <c r="BE639" s="139">
        <f>IF(N639="základní",J639,0)</f>
        <v>0</v>
      </c>
      <c r="BF639" s="139">
        <f>IF(N639="snížená",J639,0)</f>
        <v>0</v>
      </c>
      <c r="BG639" s="139">
        <f>IF(N639="zákl. přenesená",J639,0)</f>
        <v>0</v>
      </c>
      <c r="BH639" s="139">
        <f>IF(N639="sníž. přenesená",J639,0)</f>
        <v>0</v>
      </c>
      <c r="BI639" s="139">
        <f>IF(N639="nulová",J639,0)</f>
        <v>0</v>
      </c>
      <c r="BJ639" s="18" t="s">
        <v>80</v>
      </c>
      <c r="BK639" s="139">
        <f>ROUND(I639*H639,1)</f>
        <v>0</v>
      </c>
      <c r="BL639" s="18" t="s">
        <v>187</v>
      </c>
      <c r="BM639" s="138" t="s">
        <v>2031</v>
      </c>
    </row>
    <row r="640" spans="2:65" s="1" customFormat="1" ht="11.25">
      <c r="B640" s="33"/>
      <c r="D640" s="140" t="s">
        <v>175</v>
      </c>
      <c r="F640" s="141" t="s">
        <v>2032</v>
      </c>
      <c r="I640" s="142"/>
      <c r="L640" s="33"/>
      <c r="M640" s="143"/>
      <c r="U640" s="54"/>
      <c r="AT640" s="18" t="s">
        <v>175</v>
      </c>
      <c r="AU640" s="18" t="s">
        <v>82</v>
      </c>
    </row>
    <row r="641" spans="2:65" s="12" customFormat="1" ht="11.25">
      <c r="B641" s="144"/>
      <c r="D641" s="145" t="s">
        <v>177</v>
      </c>
      <c r="E641" s="146" t="s">
        <v>19</v>
      </c>
      <c r="F641" s="147" t="s">
        <v>2033</v>
      </c>
      <c r="H641" s="148">
        <v>1.7</v>
      </c>
      <c r="I641" s="149"/>
      <c r="L641" s="144"/>
      <c r="M641" s="150"/>
      <c r="U641" s="151"/>
      <c r="AT641" s="146" t="s">
        <v>177</v>
      </c>
      <c r="AU641" s="146" t="s">
        <v>82</v>
      </c>
      <c r="AV641" s="12" t="s">
        <v>82</v>
      </c>
      <c r="AW641" s="12" t="s">
        <v>33</v>
      </c>
      <c r="AX641" s="12" t="s">
        <v>80</v>
      </c>
      <c r="AY641" s="146" t="s">
        <v>164</v>
      </c>
    </row>
    <row r="642" spans="2:65" s="1" customFormat="1" ht="16.5" customHeight="1">
      <c r="B642" s="33"/>
      <c r="C642" s="127" t="s">
        <v>1118</v>
      </c>
      <c r="D642" s="127" t="s">
        <v>167</v>
      </c>
      <c r="E642" s="128" t="s">
        <v>2034</v>
      </c>
      <c r="F642" s="129" t="s">
        <v>2035</v>
      </c>
      <c r="G642" s="130" t="s">
        <v>314</v>
      </c>
      <c r="H642" s="131">
        <v>3.34</v>
      </c>
      <c r="I642" s="132"/>
      <c r="J642" s="133">
        <f>ROUND(I642*H642,1)</f>
        <v>0</v>
      </c>
      <c r="K642" s="129" t="s">
        <v>171</v>
      </c>
      <c r="L642" s="33"/>
      <c r="M642" s="134" t="s">
        <v>19</v>
      </c>
      <c r="N642" s="135" t="s">
        <v>43</v>
      </c>
      <c r="P642" s="136">
        <f>O642*H642</f>
        <v>0</v>
      </c>
      <c r="Q642" s="136">
        <v>2.7999999999999998E-4</v>
      </c>
      <c r="R642" s="136">
        <f>Q642*H642</f>
        <v>9.3519999999999986E-4</v>
      </c>
      <c r="S642" s="136">
        <v>0</v>
      </c>
      <c r="T642" s="136">
        <f>S642*H642</f>
        <v>0</v>
      </c>
      <c r="U642" s="137" t="s">
        <v>19</v>
      </c>
      <c r="AR642" s="138" t="s">
        <v>187</v>
      </c>
      <c r="AT642" s="138" t="s">
        <v>167</v>
      </c>
      <c r="AU642" s="138" t="s">
        <v>82</v>
      </c>
      <c r="AY642" s="18" t="s">
        <v>164</v>
      </c>
      <c r="BE642" s="139">
        <f>IF(N642="základní",J642,0)</f>
        <v>0</v>
      </c>
      <c r="BF642" s="139">
        <f>IF(N642="snížená",J642,0)</f>
        <v>0</v>
      </c>
      <c r="BG642" s="139">
        <f>IF(N642="zákl. přenesená",J642,0)</f>
        <v>0</v>
      </c>
      <c r="BH642" s="139">
        <f>IF(N642="sníž. přenesená",J642,0)</f>
        <v>0</v>
      </c>
      <c r="BI642" s="139">
        <f>IF(N642="nulová",J642,0)</f>
        <v>0</v>
      </c>
      <c r="BJ642" s="18" t="s">
        <v>80</v>
      </c>
      <c r="BK642" s="139">
        <f>ROUND(I642*H642,1)</f>
        <v>0</v>
      </c>
      <c r="BL642" s="18" t="s">
        <v>187</v>
      </c>
      <c r="BM642" s="138" t="s">
        <v>2036</v>
      </c>
    </row>
    <row r="643" spans="2:65" s="1" customFormat="1" ht="11.25">
      <c r="B643" s="33"/>
      <c r="D643" s="140" t="s">
        <v>175</v>
      </c>
      <c r="F643" s="141" t="s">
        <v>2037</v>
      </c>
      <c r="I643" s="142"/>
      <c r="L643" s="33"/>
      <c r="M643" s="143"/>
      <c r="U643" s="54"/>
      <c r="AT643" s="18" t="s">
        <v>175</v>
      </c>
      <c r="AU643" s="18" t="s">
        <v>82</v>
      </c>
    </row>
    <row r="644" spans="2:65" s="12" customFormat="1" ht="11.25">
      <c r="B644" s="144"/>
      <c r="D644" s="145" t="s">
        <v>177</v>
      </c>
      <c r="E644" s="146" t="s">
        <v>19</v>
      </c>
      <c r="F644" s="147" t="s">
        <v>2038</v>
      </c>
      <c r="H644" s="148">
        <v>3.34</v>
      </c>
      <c r="I644" s="149"/>
      <c r="L644" s="144"/>
      <c r="M644" s="150"/>
      <c r="U644" s="151"/>
      <c r="AT644" s="146" t="s">
        <v>177</v>
      </c>
      <c r="AU644" s="146" t="s">
        <v>82</v>
      </c>
      <c r="AV644" s="12" t="s">
        <v>82</v>
      </c>
      <c r="AW644" s="12" t="s">
        <v>33</v>
      </c>
      <c r="AX644" s="12" t="s">
        <v>80</v>
      </c>
      <c r="AY644" s="146" t="s">
        <v>164</v>
      </c>
    </row>
    <row r="645" spans="2:65" s="1" customFormat="1" ht="16.5" customHeight="1">
      <c r="B645" s="33"/>
      <c r="C645" s="127" t="s">
        <v>1129</v>
      </c>
      <c r="D645" s="127" t="s">
        <v>167</v>
      </c>
      <c r="E645" s="128" t="s">
        <v>2039</v>
      </c>
      <c r="F645" s="129" t="s">
        <v>2040</v>
      </c>
      <c r="G645" s="130" t="s">
        <v>335</v>
      </c>
      <c r="H645" s="131">
        <v>2</v>
      </c>
      <c r="I645" s="132"/>
      <c r="J645" s="133">
        <f>ROUND(I645*H645,1)</f>
        <v>0</v>
      </c>
      <c r="K645" s="129" t="s">
        <v>171</v>
      </c>
      <c r="L645" s="33"/>
      <c r="M645" s="134" t="s">
        <v>19</v>
      </c>
      <c r="N645" s="135" t="s">
        <v>43</v>
      </c>
      <c r="P645" s="136">
        <f>O645*H645</f>
        <v>0</v>
      </c>
      <c r="Q645" s="136">
        <v>2.1000000000000001E-4</v>
      </c>
      <c r="R645" s="136">
        <f>Q645*H645</f>
        <v>4.2000000000000002E-4</v>
      </c>
      <c r="S645" s="136">
        <v>0</v>
      </c>
      <c r="T645" s="136">
        <f>S645*H645</f>
        <v>0</v>
      </c>
      <c r="U645" s="137" t="s">
        <v>19</v>
      </c>
      <c r="AR645" s="138" t="s">
        <v>187</v>
      </c>
      <c r="AT645" s="138" t="s">
        <v>167</v>
      </c>
      <c r="AU645" s="138" t="s">
        <v>82</v>
      </c>
      <c r="AY645" s="18" t="s">
        <v>164</v>
      </c>
      <c r="BE645" s="139">
        <f>IF(N645="základní",J645,0)</f>
        <v>0</v>
      </c>
      <c r="BF645" s="139">
        <f>IF(N645="snížená",J645,0)</f>
        <v>0</v>
      </c>
      <c r="BG645" s="139">
        <f>IF(N645="zákl. přenesená",J645,0)</f>
        <v>0</v>
      </c>
      <c r="BH645" s="139">
        <f>IF(N645="sníž. přenesená",J645,0)</f>
        <v>0</v>
      </c>
      <c r="BI645" s="139">
        <f>IF(N645="nulová",J645,0)</f>
        <v>0</v>
      </c>
      <c r="BJ645" s="18" t="s">
        <v>80</v>
      </c>
      <c r="BK645" s="139">
        <f>ROUND(I645*H645,1)</f>
        <v>0</v>
      </c>
      <c r="BL645" s="18" t="s">
        <v>187</v>
      </c>
      <c r="BM645" s="138" t="s">
        <v>2041</v>
      </c>
    </row>
    <row r="646" spans="2:65" s="1" customFormat="1" ht="11.25">
      <c r="B646" s="33"/>
      <c r="D646" s="140" t="s">
        <v>175</v>
      </c>
      <c r="F646" s="141" t="s">
        <v>2042</v>
      </c>
      <c r="I646" s="142"/>
      <c r="L646" s="33"/>
      <c r="M646" s="143"/>
      <c r="U646" s="54"/>
      <c r="AT646" s="18" t="s">
        <v>175</v>
      </c>
      <c r="AU646" s="18" t="s">
        <v>82</v>
      </c>
    </row>
    <row r="647" spans="2:65" s="12" customFormat="1" ht="11.25">
      <c r="B647" s="144"/>
      <c r="D647" s="145" t="s">
        <v>177</v>
      </c>
      <c r="E647" s="146" t="s">
        <v>19</v>
      </c>
      <c r="F647" s="147" t="s">
        <v>2043</v>
      </c>
      <c r="H647" s="148">
        <v>2</v>
      </c>
      <c r="I647" s="149"/>
      <c r="L647" s="144"/>
      <c r="M647" s="150"/>
      <c r="U647" s="151"/>
      <c r="AT647" s="146" t="s">
        <v>177</v>
      </c>
      <c r="AU647" s="146" t="s">
        <v>82</v>
      </c>
      <c r="AV647" s="12" t="s">
        <v>82</v>
      </c>
      <c r="AW647" s="12" t="s">
        <v>33</v>
      </c>
      <c r="AX647" s="12" t="s">
        <v>80</v>
      </c>
      <c r="AY647" s="146" t="s">
        <v>164</v>
      </c>
    </row>
    <row r="648" spans="2:65" s="1" customFormat="1" ht="16.5" customHeight="1">
      <c r="B648" s="33"/>
      <c r="C648" s="127" t="s">
        <v>1137</v>
      </c>
      <c r="D648" s="127" t="s">
        <v>167</v>
      </c>
      <c r="E648" s="128" t="s">
        <v>2044</v>
      </c>
      <c r="F648" s="129" t="s">
        <v>2045</v>
      </c>
      <c r="G648" s="130" t="s">
        <v>335</v>
      </c>
      <c r="H648" s="131">
        <v>1</v>
      </c>
      <c r="I648" s="132"/>
      <c r="J648" s="133">
        <f>ROUND(I648*H648,1)</f>
        <v>0</v>
      </c>
      <c r="K648" s="129" t="s">
        <v>171</v>
      </c>
      <c r="L648" s="33"/>
      <c r="M648" s="134" t="s">
        <v>19</v>
      </c>
      <c r="N648" s="135" t="s">
        <v>43</v>
      </c>
      <c r="P648" s="136">
        <f>O648*H648</f>
        <v>0</v>
      </c>
      <c r="Q648" s="136">
        <v>2.0000000000000001E-4</v>
      </c>
      <c r="R648" s="136">
        <f>Q648*H648</f>
        <v>2.0000000000000001E-4</v>
      </c>
      <c r="S648" s="136">
        <v>0</v>
      </c>
      <c r="T648" s="136">
        <f>S648*H648</f>
        <v>0</v>
      </c>
      <c r="U648" s="137" t="s">
        <v>19</v>
      </c>
      <c r="AR648" s="138" t="s">
        <v>187</v>
      </c>
      <c r="AT648" s="138" t="s">
        <v>167</v>
      </c>
      <c r="AU648" s="138" t="s">
        <v>82</v>
      </c>
      <c r="AY648" s="18" t="s">
        <v>164</v>
      </c>
      <c r="BE648" s="139">
        <f>IF(N648="základní",J648,0)</f>
        <v>0</v>
      </c>
      <c r="BF648" s="139">
        <f>IF(N648="snížená",J648,0)</f>
        <v>0</v>
      </c>
      <c r="BG648" s="139">
        <f>IF(N648="zákl. přenesená",J648,0)</f>
        <v>0</v>
      </c>
      <c r="BH648" s="139">
        <f>IF(N648="sníž. přenesená",J648,0)</f>
        <v>0</v>
      </c>
      <c r="BI648" s="139">
        <f>IF(N648="nulová",J648,0)</f>
        <v>0</v>
      </c>
      <c r="BJ648" s="18" t="s">
        <v>80</v>
      </c>
      <c r="BK648" s="139">
        <f>ROUND(I648*H648,1)</f>
        <v>0</v>
      </c>
      <c r="BL648" s="18" t="s">
        <v>187</v>
      </c>
      <c r="BM648" s="138" t="s">
        <v>2046</v>
      </c>
    </row>
    <row r="649" spans="2:65" s="1" customFormat="1" ht="11.25">
      <c r="B649" s="33"/>
      <c r="D649" s="140" t="s">
        <v>175</v>
      </c>
      <c r="F649" s="141" t="s">
        <v>2047</v>
      </c>
      <c r="I649" s="142"/>
      <c r="L649" s="33"/>
      <c r="M649" s="143"/>
      <c r="U649" s="54"/>
      <c r="AT649" s="18" t="s">
        <v>175</v>
      </c>
      <c r="AU649" s="18" t="s">
        <v>82</v>
      </c>
    </row>
    <row r="650" spans="2:65" s="12" customFormat="1" ht="11.25">
      <c r="B650" s="144"/>
      <c r="D650" s="145" t="s">
        <v>177</v>
      </c>
      <c r="E650" s="146" t="s">
        <v>19</v>
      </c>
      <c r="F650" s="147" t="s">
        <v>2048</v>
      </c>
      <c r="H650" s="148">
        <v>1</v>
      </c>
      <c r="I650" s="149"/>
      <c r="L650" s="144"/>
      <c r="M650" s="150"/>
      <c r="U650" s="151"/>
      <c r="AT650" s="146" t="s">
        <v>177</v>
      </c>
      <c r="AU650" s="146" t="s">
        <v>82</v>
      </c>
      <c r="AV650" s="12" t="s">
        <v>82</v>
      </c>
      <c r="AW650" s="12" t="s">
        <v>33</v>
      </c>
      <c r="AX650" s="12" t="s">
        <v>80</v>
      </c>
      <c r="AY650" s="146" t="s">
        <v>164</v>
      </c>
    </row>
    <row r="651" spans="2:65" s="1" customFormat="1" ht="24.2" customHeight="1">
      <c r="B651" s="33"/>
      <c r="C651" s="127" t="s">
        <v>1142</v>
      </c>
      <c r="D651" s="127" t="s">
        <v>167</v>
      </c>
      <c r="E651" s="128" t="s">
        <v>2049</v>
      </c>
      <c r="F651" s="129" t="s">
        <v>2050</v>
      </c>
      <c r="G651" s="130" t="s">
        <v>170</v>
      </c>
      <c r="H651" s="131">
        <v>6.3780000000000001</v>
      </c>
      <c r="I651" s="132"/>
      <c r="J651" s="133">
        <f>ROUND(I651*H651,1)</f>
        <v>0</v>
      </c>
      <c r="K651" s="129" t="s">
        <v>171</v>
      </c>
      <c r="L651" s="33"/>
      <c r="M651" s="134" t="s">
        <v>19</v>
      </c>
      <c r="N651" s="135" t="s">
        <v>43</v>
      </c>
      <c r="P651" s="136">
        <f>O651*H651</f>
        <v>0</v>
      </c>
      <c r="Q651" s="136">
        <v>7.4999999999999997E-3</v>
      </c>
      <c r="R651" s="136">
        <f>Q651*H651</f>
        <v>4.7835000000000003E-2</v>
      </c>
      <c r="S651" s="136">
        <v>0</v>
      </c>
      <c r="T651" s="136">
        <f>S651*H651</f>
        <v>0</v>
      </c>
      <c r="U651" s="137" t="s">
        <v>19</v>
      </c>
      <c r="AR651" s="138" t="s">
        <v>187</v>
      </c>
      <c r="AT651" s="138" t="s">
        <v>167</v>
      </c>
      <c r="AU651" s="138" t="s">
        <v>82</v>
      </c>
      <c r="AY651" s="18" t="s">
        <v>164</v>
      </c>
      <c r="BE651" s="139">
        <f>IF(N651="základní",J651,0)</f>
        <v>0</v>
      </c>
      <c r="BF651" s="139">
        <f>IF(N651="snížená",J651,0)</f>
        <v>0</v>
      </c>
      <c r="BG651" s="139">
        <f>IF(N651="zákl. přenesená",J651,0)</f>
        <v>0</v>
      </c>
      <c r="BH651" s="139">
        <f>IF(N651="sníž. přenesená",J651,0)</f>
        <v>0</v>
      </c>
      <c r="BI651" s="139">
        <f>IF(N651="nulová",J651,0)</f>
        <v>0</v>
      </c>
      <c r="BJ651" s="18" t="s">
        <v>80</v>
      </c>
      <c r="BK651" s="139">
        <f>ROUND(I651*H651,1)</f>
        <v>0</v>
      </c>
      <c r="BL651" s="18" t="s">
        <v>187</v>
      </c>
      <c r="BM651" s="138" t="s">
        <v>1051</v>
      </c>
    </row>
    <row r="652" spans="2:65" s="1" customFormat="1" ht="11.25">
      <c r="B652" s="33"/>
      <c r="D652" s="140" t="s">
        <v>175</v>
      </c>
      <c r="F652" s="141" t="s">
        <v>2051</v>
      </c>
      <c r="I652" s="142"/>
      <c r="L652" s="33"/>
      <c r="M652" s="143"/>
      <c r="U652" s="54"/>
      <c r="AT652" s="18" t="s">
        <v>175</v>
      </c>
      <c r="AU652" s="18" t="s">
        <v>82</v>
      </c>
    </row>
    <row r="653" spans="2:65" s="12" customFormat="1" ht="11.25">
      <c r="B653" s="144"/>
      <c r="D653" s="145" t="s">
        <v>177</v>
      </c>
      <c r="E653" s="146" t="s">
        <v>19</v>
      </c>
      <c r="F653" s="147" t="s">
        <v>2052</v>
      </c>
      <c r="H653" s="148">
        <v>8.0779999999999994</v>
      </c>
      <c r="I653" s="149"/>
      <c r="L653" s="144"/>
      <c r="M653" s="150"/>
      <c r="U653" s="151"/>
      <c r="AT653" s="146" t="s">
        <v>177</v>
      </c>
      <c r="AU653" s="146" t="s">
        <v>82</v>
      </c>
      <c r="AV653" s="12" t="s">
        <v>82</v>
      </c>
      <c r="AW653" s="12" t="s">
        <v>33</v>
      </c>
      <c r="AX653" s="12" t="s">
        <v>72</v>
      </c>
      <c r="AY653" s="146" t="s">
        <v>164</v>
      </c>
    </row>
    <row r="654" spans="2:65" s="12" customFormat="1" ht="11.25">
      <c r="B654" s="144"/>
      <c r="D654" s="145" t="s">
        <v>177</v>
      </c>
      <c r="E654" s="146" t="s">
        <v>19</v>
      </c>
      <c r="F654" s="147" t="s">
        <v>2053</v>
      </c>
      <c r="H654" s="148">
        <v>-1.7</v>
      </c>
      <c r="I654" s="149"/>
      <c r="L654" s="144"/>
      <c r="M654" s="150"/>
      <c r="U654" s="151"/>
      <c r="AT654" s="146" t="s">
        <v>177</v>
      </c>
      <c r="AU654" s="146" t="s">
        <v>82</v>
      </c>
      <c r="AV654" s="12" t="s">
        <v>82</v>
      </c>
      <c r="AW654" s="12" t="s">
        <v>33</v>
      </c>
      <c r="AX654" s="12" t="s">
        <v>72</v>
      </c>
      <c r="AY654" s="146" t="s">
        <v>164</v>
      </c>
    </row>
    <row r="655" spans="2:65" s="13" customFormat="1" ht="11.25">
      <c r="B655" s="162"/>
      <c r="D655" s="145" t="s">
        <v>177</v>
      </c>
      <c r="E655" s="163" t="s">
        <v>19</v>
      </c>
      <c r="F655" s="164" t="s">
        <v>1558</v>
      </c>
      <c r="H655" s="165">
        <v>6.3780000000000001</v>
      </c>
      <c r="I655" s="166"/>
      <c r="L655" s="162"/>
      <c r="M655" s="167"/>
      <c r="U655" s="168"/>
      <c r="AT655" s="163" t="s">
        <v>177</v>
      </c>
      <c r="AU655" s="163" t="s">
        <v>82</v>
      </c>
      <c r="AV655" s="13" t="s">
        <v>172</v>
      </c>
      <c r="AW655" s="13" t="s">
        <v>33</v>
      </c>
      <c r="AX655" s="13" t="s">
        <v>80</v>
      </c>
      <c r="AY655" s="163" t="s">
        <v>164</v>
      </c>
    </row>
    <row r="656" spans="2:65" s="1" customFormat="1" ht="24.2" customHeight="1">
      <c r="B656" s="33"/>
      <c r="C656" s="127" t="s">
        <v>1149</v>
      </c>
      <c r="D656" s="127" t="s">
        <v>167</v>
      </c>
      <c r="E656" s="128" t="s">
        <v>1054</v>
      </c>
      <c r="F656" s="129" t="s">
        <v>1055</v>
      </c>
      <c r="G656" s="130" t="s">
        <v>170</v>
      </c>
      <c r="H656" s="131">
        <v>9.66</v>
      </c>
      <c r="I656" s="132"/>
      <c r="J656" s="133">
        <f>ROUND(I656*H656,1)</f>
        <v>0</v>
      </c>
      <c r="K656" s="129" t="s">
        <v>171</v>
      </c>
      <c r="L656" s="33"/>
      <c r="M656" s="134" t="s">
        <v>19</v>
      </c>
      <c r="N656" s="135" t="s">
        <v>43</v>
      </c>
      <c r="P656" s="136">
        <f>O656*H656</f>
        <v>0</v>
      </c>
      <c r="Q656" s="136">
        <v>6.0000000000000001E-3</v>
      </c>
      <c r="R656" s="136">
        <f>Q656*H656</f>
        <v>5.7960000000000005E-2</v>
      </c>
      <c r="S656" s="136">
        <v>0</v>
      </c>
      <c r="T656" s="136">
        <f>S656*H656</f>
        <v>0</v>
      </c>
      <c r="U656" s="137" t="s">
        <v>19</v>
      </c>
      <c r="AR656" s="138" t="s">
        <v>187</v>
      </c>
      <c r="AT656" s="138" t="s">
        <v>167</v>
      </c>
      <c r="AU656" s="138" t="s">
        <v>82</v>
      </c>
      <c r="AY656" s="18" t="s">
        <v>164</v>
      </c>
      <c r="BE656" s="139">
        <f>IF(N656="základní",J656,0)</f>
        <v>0</v>
      </c>
      <c r="BF656" s="139">
        <f>IF(N656="snížená",J656,0)</f>
        <v>0</v>
      </c>
      <c r="BG656" s="139">
        <f>IF(N656="zákl. přenesená",J656,0)</f>
        <v>0</v>
      </c>
      <c r="BH656" s="139">
        <f>IF(N656="sníž. přenesená",J656,0)</f>
        <v>0</v>
      </c>
      <c r="BI656" s="139">
        <f>IF(N656="nulová",J656,0)</f>
        <v>0</v>
      </c>
      <c r="BJ656" s="18" t="s">
        <v>80</v>
      </c>
      <c r="BK656" s="139">
        <f>ROUND(I656*H656,1)</f>
        <v>0</v>
      </c>
      <c r="BL656" s="18" t="s">
        <v>187</v>
      </c>
      <c r="BM656" s="138" t="s">
        <v>1056</v>
      </c>
    </row>
    <row r="657" spans="2:65" s="1" customFormat="1" ht="11.25">
      <c r="B657" s="33"/>
      <c r="D657" s="140" t="s">
        <v>175</v>
      </c>
      <c r="F657" s="141" t="s">
        <v>1057</v>
      </c>
      <c r="I657" s="142"/>
      <c r="L657" s="33"/>
      <c r="M657" s="143"/>
      <c r="U657" s="54"/>
      <c r="AT657" s="18" t="s">
        <v>175</v>
      </c>
      <c r="AU657" s="18" t="s">
        <v>82</v>
      </c>
    </row>
    <row r="658" spans="2:65" s="12" customFormat="1" ht="11.25">
      <c r="B658" s="144"/>
      <c r="D658" s="145" t="s">
        <v>177</v>
      </c>
      <c r="E658" s="146" t="s">
        <v>19</v>
      </c>
      <c r="F658" s="147" t="s">
        <v>1819</v>
      </c>
      <c r="H658" s="148">
        <v>8.0779999999999994</v>
      </c>
      <c r="I658" s="149"/>
      <c r="L658" s="144"/>
      <c r="M658" s="150"/>
      <c r="U658" s="151"/>
      <c r="AT658" s="146" t="s">
        <v>177</v>
      </c>
      <c r="AU658" s="146" t="s">
        <v>82</v>
      </c>
      <c r="AV658" s="12" t="s">
        <v>82</v>
      </c>
      <c r="AW658" s="12" t="s">
        <v>33</v>
      </c>
      <c r="AX658" s="12" t="s">
        <v>72</v>
      </c>
      <c r="AY658" s="146" t="s">
        <v>164</v>
      </c>
    </row>
    <row r="659" spans="2:65" s="12" customFormat="1" ht="11.25">
      <c r="B659" s="144"/>
      <c r="D659" s="145" t="s">
        <v>177</v>
      </c>
      <c r="E659" s="146" t="s">
        <v>19</v>
      </c>
      <c r="F659" s="147" t="s">
        <v>2023</v>
      </c>
      <c r="H659" s="148">
        <v>0.52700000000000002</v>
      </c>
      <c r="I659" s="149"/>
      <c r="L659" s="144"/>
      <c r="M659" s="150"/>
      <c r="U659" s="151"/>
      <c r="AT659" s="146" t="s">
        <v>177</v>
      </c>
      <c r="AU659" s="146" t="s">
        <v>82</v>
      </c>
      <c r="AV659" s="12" t="s">
        <v>82</v>
      </c>
      <c r="AW659" s="12" t="s">
        <v>33</v>
      </c>
      <c r="AX659" s="12" t="s">
        <v>72</v>
      </c>
      <c r="AY659" s="146" t="s">
        <v>164</v>
      </c>
    </row>
    <row r="660" spans="2:65" s="12" customFormat="1" ht="11.25">
      <c r="B660" s="144"/>
      <c r="D660" s="145" t="s">
        <v>177</v>
      </c>
      <c r="E660" s="146" t="s">
        <v>19</v>
      </c>
      <c r="F660" s="147" t="s">
        <v>2024</v>
      </c>
      <c r="H660" s="148">
        <v>0.28000000000000003</v>
      </c>
      <c r="I660" s="149"/>
      <c r="L660" s="144"/>
      <c r="M660" s="150"/>
      <c r="U660" s="151"/>
      <c r="AT660" s="146" t="s">
        <v>177</v>
      </c>
      <c r="AU660" s="146" t="s">
        <v>82</v>
      </c>
      <c r="AV660" s="12" t="s">
        <v>82</v>
      </c>
      <c r="AW660" s="12" t="s">
        <v>33</v>
      </c>
      <c r="AX660" s="12" t="s">
        <v>72</v>
      </c>
      <c r="AY660" s="146" t="s">
        <v>164</v>
      </c>
    </row>
    <row r="661" spans="2:65" s="12" customFormat="1" ht="11.25">
      <c r="B661" s="144"/>
      <c r="D661" s="145" t="s">
        <v>177</v>
      </c>
      <c r="E661" s="146" t="s">
        <v>19</v>
      </c>
      <c r="F661" s="147" t="s">
        <v>2025</v>
      </c>
      <c r="H661" s="148">
        <v>0.155</v>
      </c>
      <c r="I661" s="149"/>
      <c r="L661" s="144"/>
      <c r="M661" s="150"/>
      <c r="U661" s="151"/>
      <c r="AT661" s="146" t="s">
        <v>177</v>
      </c>
      <c r="AU661" s="146" t="s">
        <v>82</v>
      </c>
      <c r="AV661" s="12" t="s">
        <v>82</v>
      </c>
      <c r="AW661" s="12" t="s">
        <v>33</v>
      </c>
      <c r="AX661" s="12" t="s">
        <v>72</v>
      </c>
      <c r="AY661" s="146" t="s">
        <v>164</v>
      </c>
    </row>
    <row r="662" spans="2:65" s="12" customFormat="1" ht="11.25">
      <c r="B662" s="144"/>
      <c r="D662" s="145" t="s">
        <v>177</v>
      </c>
      <c r="E662" s="146" t="s">
        <v>19</v>
      </c>
      <c r="F662" s="147" t="s">
        <v>2026</v>
      </c>
      <c r="H662" s="148">
        <v>0.12</v>
      </c>
      <c r="I662" s="149"/>
      <c r="L662" s="144"/>
      <c r="M662" s="150"/>
      <c r="U662" s="151"/>
      <c r="AT662" s="146" t="s">
        <v>177</v>
      </c>
      <c r="AU662" s="146" t="s">
        <v>82</v>
      </c>
      <c r="AV662" s="12" t="s">
        <v>82</v>
      </c>
      <c r="AW662" s="12" t="s">
        <v>33</v>
      </c>
      <c r="AX662" s="12" t="s">
        <v>72</v>
      </c>
      <c r="AY662" s="146" t="s">
        <v>164</v>
      </c>
    </row>
    <row r="663" spans="2:65" s="12" customFormat="1" ht="11.25">
      <c r="B663" s="144"/>
      <c r="D663" s="145" t="s">
        <v>177</v>
      </c>
      <c r="E663" s="146" t="s">
        <v>19</v>
      </c>
      <c r="F663" s="147" t="s">
        <v>2027</v>
      </c>
      <c r="H663" s="148">
        <v>0.5</v>
      </c>
      <c r="I663" s="149"/>
      <c r="L663" s="144"/>
      <c r="M663" s="150"/>
      <c r="U663" s="151"/>
      <c r="AT663" s="146" t="s">
        <v>177</v>
      </c>
      <c r="AU663" s="146" t="s">
        <v>82</v>
      </c>
      <c r="AV663" s="12" t="s">
        <v>82</v>
      </c>
      <c r="AW663" s="12" t="s">
        <v>33</v>
      </c>
      <c r="AX663" s="12" t="s">
        <v>72</v>
      </c>
      <c r="AY663" s="146" t="s">
        <v>164</v>
      </c>
    </row>
    <row r="664" spans="2:65" s="13" customFormat="1" ht="11.25">
      <c r="B664" s="162"/>
      <c r="D664" s="145" t="s">
        <v>177</v>
      </c>
      <c r="E664" s="163" t="s">
        <v>19</v>
      </c>
      <c r="F664" s="164" t="s">
        <v>241</v>
      </c>
      <c r="H664" s="165">
        <v>9.66</v>
      </c>
      <c r="I664" s="166"/>
      <c r="L664" s="162"/>
      <c r="M664" s="167"/>
      <c r="U664" s="168"/>
      <c r="AT664" s="163" t="s">
        <v>177</v>
      </c>
      <c r="AU664" s="163" t="s">
        <v>82</v>
      </c>
      <c r="AV664" s="13" t="s">
        <v>172</v>
      </c>
      <c r="AW664" s="13" t="s">
        <v>33</v>
      </c>
      <c r="AX664" s="13" t="s">
        <v>80</v>
      </c>
      <c r="AY664" s="163" t="s">
        <v>164</v>
      </c>
    </row>
    <row r="665" spans="2:65" s="1" customFormat="1" ht="21.75" customHeight="1">
      <c r="B665" s="33"/>
      <c r="C665" s="152" t="s">
        <v>1156</v>
      </c>
      <c r="D665" s="152" t="s">
        <v>225</v>
      </c>
      <c r="E665" s="153" t="s">
        <v>1059</v>
      </c>
      <c r="F665" s="154" t="s">
        <v>1060</v>
      </c>
      <c r="G665" s="155" t="s">
        <v>170</v>
      </c>
      <c r="H665" s="156">
        <v>10.625999999999999</v>
      </c>
      <c r="I665" s="157"/>
      <c r="J665" s="158">
        <f>ROUND(I665*H665,1)</f>
        <v>0</v>
      </c>
      <c r="K665" s="154" t="s">
        <v>171</v>
      </c>
      <c r="L665" s="159"/>
      <c r="M665" s="160" t="s">
        <v>19</v>
      </c>
      <c r="N665" s="161" t="s">
        <v>43</v>
      </c>
      <c r="P665" s="136">
        <f>O665*H665</f>
        <v>0</v>
      </c>
      <c r="Q665" s="136">
        <v>2.1999999999999999E-2</v>
      </c>
      <c r="R665" s="136">
        <f>Q665*H665</f>
        <v>0.23377199999999998</v>
      </c>
      <c r="S665" s="136">
        <v>0</v>
      </c>
      <c r="T665" s="136">
        <f>S665*H665</f>
        <v>0</v>
      </c>
      <c r="U665" s="137" t="s">
        <v>19</v>
      </c>
      <c r="AR665" s="138" t="s">
        <v>364</v>
      </c>
      <c r="AT665" s="138" t="s">
        <v>225</v>
      </c>
      <c r="AU665" s="138" t="s">
        <v>82</v>
      </c>
      <c r="AY665" s="18" t="s">
        <v>164</v>
      </c>
      <c r="BE665" s="139">
        <f>IF(N665="základní",J665,0)</f>
        <v>0</v>
      </c>
      <c r="BF665" s="139">
        <f>IF(N665="snížená",J665,0)</f>
        <v>0</v>
      </c>
      <c r="BG665" s="139">
        <f>IF(N665="zákl. přenesená",J665,0)</f>
        <v>0</v>
      </c>
      <c r="BH665" s="139">
        <f>IF(N665="sníž. přenesená",J665,0)</f>
        <v>0</v>
      </c>
      <c r="BI665" s="139">
        <f>IF(N665="nulová",J665,0)</f>
        <v>0</v>
      </c>
      <c r="BJ665" s="18" t="s">
        <v>80</v>
      </c>
      <c r="BK665" s="139">
        <f>ROUND(I665*H665,1)</f>
        <v>0</v>
      </c>
      <c r="BL665" s="18" t="s">
        <v>187</v>
      </c>
      <c r="BM665" s="138" t="s">
        <v>1061</v>
      </c>
    </row>
    <row r="666" spans="2:65" s="12" customFormat="1" ht="11.25">
      <c r="B666" s="144"/>
      <c r="D666" s="145" t="s">
        <v>177</v>
      </c>
      <c r="E666" s="146" t="s">
        <v>19</v>
      </c>
      <c r="F666" s="147" t="s">
        <v>2054</v>
      </c>
      <c r="H666" s="148">
        <v>10.625999999999999</v>
      </c>
      <c r="I666" s="149"/>
      <c r="L666" s="144"/>
      <c r="M666" s="150"/>
      <c r="U666" s="151"/>
      <c r="AT666" s="146" t="s">
        <v>177</v>
      </c>
      <c r="AU666" s="146" t="s">
        <v>82</v>
      </c>
      <c r="AV666" s="12" t="s">
        <v>82</v>
      </c>
      <c r="AW666" s="12" t="s">
        <v>33</v>
      </c>
      <c r="AX666" s="12" t="s">
        <v>80</v>
      </c>
      <c r="AY666" s="146" t="s">
        <v>164</v>
      </c>
    </row>
    <row r="667" spans="2:65" s="1" customFormat="1" ht="24.2" customHeight="1">
      <c r="B667" s="33"/>
      <c r="C667" s="127" t="s">
        <v>1161</v>
      </c>
      <c r="D667" s="127" t="s">
        <v>167</v>
      </c>
      <c r="E667" s="128" t="s">
        <v>1419</v>
      </c>
      <c r="F667" s="129" t="s">
        <v>1420</v>
      </c>
      <c r="G667" s="130" t="s">
        <v>170</v>
      </c>
      <c r="H667" s="131">
        <v>1.5820000000000001</v>
      </c>
      <c r="I667" s="132"/>
      <c r="J667" s="133">
        <f>ROUND(I667*H667,1)</f>
        <v>0</v>
      </c>
      <c r="K667" s="129" t="s">
        <v>171</v>
      </c>
      <c r="L667" s="33"/>
      <c r="M667" s="134" t="s">
        <v>19</v>
      </c>
      <c r="N667" s="135" t="s">
        <v>43</v>
      </c>
      <c r="P667" s="136">
        <f>O667*H667</f>
        <v>0</v>
      </c>
      <c r="Q667" s="136">
        <v>0</v>
      </c>
      <c r="R667" s="136">
        <f>Q667*H667</f>
        <v>0</v>
      </c>
      <c r="S667" s="136">
        <v>0</v>
      </c>
      <c r="T667" s="136">
        <f>S667*H667</f>
        <v>0</v>
      </c>
      <c r="U667" s="137" t="s">
        <v>19</v>
      </c>
      <c r="AR667" s="138" t="s">
        <v>187</v>
      </c>
      <c r="AT667" s="138" t="s">
        <v>167</v>
      </c>
      <c r="AU667" s="138" t="s">
        <v>82</v>
      </c>
      <c r="AY667" s="18" t="s">
        <v>164</v>
      </c>
      <c r="BE667" s="139">
        <f>IF(N667="základní",J667,0)</f>
        <v>0</v>
      </c>
      <c r="BF667" s="139">
        <f>IF(N667="snížená",J667,0)</f>
        <v>0</v>
      </c>
      <c r="BG667" s="139">
        <f>IF(N667="zákl. přenesená",J667,0)</f>
        <v>0</v>
      </c>
      <c r="BH667" s="139">
        <f>IF(N667="sníž. přenesená",J667,0)</f>
        <v>0</v>
      </c>
      <c r="BI667" s="139">
        <f>IF(N667="nulová",J667,0)</f>
        <v>0</v>
      </c>
      <c r="BJ667" s="18" t="s">
        <v>80</v>
      </c>
      <c r="BK667" s="139">
        <f>ROUND(I667*H667,1)</f>
        <v>0</v>
      </c>
      <c r="BL667" s="18" t="s">
        <v>187</v>
      </c>
      <c r="BM667" s="138" t="s">
        <v>1421</v>
      </c>
    </row>
    <row r="668" spans="2:65" s="1" customFormat="1" ht="11.25">
      <c r="B668" s="33"/>
      <c r="D668" s="140" t="s">
        <v>175</v>
      </c>
      <c r="F668" s="141" t="s">
        <v>1422</v>
      </c>
      <c r="I668" s="142"/>
      <c r="L668" s="33"/>
      <c r="M668" s="143"/>
      <c r="U668" s="54"/>
      <c r="AT668" s="18" t="s">
        <v>175</v>
      </c>
      <c r="AU668" s="18" t="s">
        <v>82</v>
      </c>
    </row>
    <row r="669" spans="2:65" s="12" customFormat="1" ht="11.25">
      <c r="B669" s="144"/>
      <c r="D669" s="145" t="s">
        <v>177</v>
      </c>
      <c r="E669" s="146" t="s">
        <v>19</v>
      </c>
      <c r="F669" s="147" t="s">
        <v>2055</v>
      </c>
      <c r="H669" s="148">
        <v>0.52700000000000002</v>
      </c>
      <c r="I669" s="149"/>
      <c r="L669" s="144"/>
      <c r="M669" s="150"/>
      <c r="U669" s="151"/>
      <c r="AT669" s="146" t="s">
        <v>177</v>
      </c>
      <c r="AU669" s="146" t="s">
        <v>82</v>
      </c>
      <c r="AV669" s="12" t="s">
        <v>82</v>
      </c>
      <c r="AW669" s="12" t="s">
        <v>33</v>
      </c>
      <c r="AX669" s="12" t="s">
        <v>72</v>
      </c>
      <c r="AY669" s="146" t="s">
        <v>164</v>
      </c>
    </row>
    <row r="670" spans="2:65" s="12" customFormat="1" ht="11.25">
      <c r="B670" s="144"/>
      <c r="D670" s="145" t="s">
        <v>177</v>
      </c>
      <c r="E670" s="146" t="s">
        <v>19</v>
      </c>
      <c r="F670" s="147" t="s">
        <v>2056</v>
      </c>
      <c r="H670" s="148">
        <v>0.28000000000000003</v>
      </c>
      <c r="I670" s="149"/>
      <c r="L670" s="144"/>
      <c r="M670" s="150"/>
      <c r="U670" s="151"/>
      <c r="AT670" s="146" t="s">
        <v>177</v>
      </c>
      <c r="AU670" s="146" t="s">
        <v>82</v>
      </c>
      <c r="AV670" s="12" t="s">
        <v>82</v>
      </c>
      <c r="AW670" s="12" t="s">
        <v>33</v>
      </c>
      <c r="AX670" s="12" t="s">
        <v>72</v>
      </c>
      <c r="AY670" s="146" t="s">
        <v>164</v>
      </c>
    </row>
    <row r="671" spans="2:65" s="12" customFormat="1" ht="11.25">
      <c r="B671" s="144"/>
      <c r="D671" s="145" t="s">
        <v>177</v>
      </c>
      <c r="E671" s="146" t="s">
        <v>19</v>
      </c>
      <c r="F671" s="147" t="s">
        <v>2057</v>
      </c>
      <c r="H671" s="148">
        <v>0.155</v>
      </c>
      <c r="I671" s="149"/>
      <c r="L671" s="144"/>
      <c r="M671" s="150"/>
      <c r="U671" s="151"/>
      <c r="AT671" s="146" t="s">
        <v>177</v>
      </c>
      <c r="AU671" s="146" t="s">
        <v>82</v>
      </c>
      <c r="AV671" s="12" t="s">
        <v>82</v>
      </c>
      <c r="AW671" s="12" t="s">
        <v>33</v>
      </c>
      <c r="AX671" s="12" t="s">
        <v>72</v>
      </c>
      <c r="AY671" s="146" t="s">
        <v>164</v>
      </c>
    </row>
    <row r="672" spans="2:65" s="12" customFormat="1" ht="11.25">
      <c r="B672" s="144"/>
      <c r="D672" s="145" t="s">
        <v>177</v>
      </c>
      <c r="E672" s="146" t="s">
        <v>19</v>
      </c>
      <c r="F672" s="147" t="s">
        <v>2058</v>
      </c>
      <c r="H672" s="148">
        <v>0.12</v>
      </c>
      <c r="I672" s="149"/>
      <c r="L672" s="144"/>
      <c r="M672" s="150"/>
      <c r="U672" s="151"/>
      <c r="AT672" s="146" t="s">
        <v>177</v>
      </c>
      <c r="AU672" s="146" t="s">
        <v>82</v>
      </c>
      <c r="AV672" s="12" t="s">
        <v>82</v>
      </c>
      <c r="AW672" s="12" t="s">
        <v>33</v>
      </c>
      <c r="AX672" s="12" t="s">
        <v>72</v>
      </c>
      <c r="AY672" s="146" t="s">
        <v>164</v>
      </c>
    </row>
    <row r="673" spans="2:65" s="12" customFormat="1" ht="11.25">
      <c r="B673" s="144"/>
      <c r="D673" s="145" t="s">
        <v>177</v>
      </c>
      <c r="E673" s="146" t="s">
        <v>19</v>
      </c>
      <c r="F673" s="147" t="s">
        <v>2059</v>
      </c>
      <c r="H673" s="148">
        <v>0.5</v>
      </c>
      <c r="I673" s="149"/>
      <c r="L673" s="144"/>
      <c r="M673" s="150"/>
      <c r="U673" s="151"/>
      <c r="AT673" s="146" t="s">
        <v>177</v>
      </c>
      <c r="AU673" s="146" t="s">
        <v>82</v>
      </c>
      <c r="AV673" s="12" t="s">
        <v>82</v>
      </c>
      <c r="AW673" s="12" t="s">
        <v>33</v>
      </c>
      <c r="AX673" s="12" t="s">
        <v>72</v>
      </c>
      <c r="AY673" s="146" t="s">
        <v>164</v>
      </c>
    </row>
    <row r="674" spans="2:65" s="13" customFormat="1" ht="11.25">
      <c r="B674" s="162"/>
      <c r="D674" s="145" t="s">
        <v>177</v>
      </c>
      <c r="E674" s="163" t="s">
        <v>19</v>
      </c>
      <c r="F674" s="164" t="s">
        <v>241</v>
      </c>
      <c r="H674" s="165">
        <v>1.5820000000000001</v>
      </c>
      <c r="I674" s="166"/>
      <c r="L674" s="162"/>
      <c r="M674" s="167"/>
      <c r="U674" s="168"/>
      <c r="AT674" s="163" t="s">
        <v>177</v>
      </c>
      <c r="AU674" s="163" t="s">
        <v>82</v>
      </c>
      <c r="AV674" s="13" t="s">
        <v>172</v>
      </c>
      <c r="AW674" s="13" t="s">
        <v>33</v>
      </c>
      <c r="AX674" s="13" t="s">
        <v>80</v>
      </c>
      <c r="AY674" s="163" t="s">
        <v>164</v>
      </c>
    </row>
    <row r="675" spans="2:65" s="1" customFormat="1" ht="24.2" customHeight="1">
      <c r="B675" s="33"/>
      <c r="C675" s="127" t="s">
        <v>1167</v>
      </c>
      <c r="D675" s="127" t="s">
        <v>167</v>
      </c>
      <c r="E675" s="128" t="s">
        <v>1064</v>
      </c>
      <c r="F675" s="129" t="s">
        <v>1065</v>
      </c>
      <c r="G675" s="130" t="s">
        <v>314</v>
      </c>
      <c r="H675" s="131">
        <v>8.86</v>
      </c>
      <c r="I675" s="132"/>
      <c r="J675" s="133">
        <f>ROUND(I675*H675,1)</f>
        <v>0</v>
      </c>
      <c r="K675" s="129" t="s">
        <v>171</v>
      </c>
      <c r="L675" s="33"/>
      <c r="M675" s="134" t="s">
        <v>19</v>
      </c>
      <c r="N675" s="135" t="s">
        <v>43</v>
      </c>
      <c r="P675" s="136">
        <f>O675*H675</f>
        <v>0</v>
      </c>
      <c r="Q675" s="136">
        <v>5.8E-4</v>
      </c>
      <c r="R675" s="136">
        <f>Q675*H675</f>
        <v>5.1387999999999998E-3</v>
      </c>
      <c r="S675" s="136">
        <v>0</v>
      </c>
      <c r="T675" s="136">
        <f>S675*H675</f>
        <v>0</v>
      </c>
      <c r="U675" s="137" t="s">
        <v>19</v>
      </c>
      <c r="AR675" s="138" t="s">
        <v>187</v>
      </c>
      <c r="AT675" s="138" t="s">
        <v>167</v>
      </c>
      <c r="AU675" s="138" t="s">
        <v>82</v>
      </c>
      <c r="AY675" s="18" t="s">
        <v>164</v>
      </c>
      <c r="BE675" s="139">
        <f>IF(N675="základní",J675,0)</f>
        <v>0</v>
      </c>
      <c r="BF675" s="139">
        <f>IF(N675="snížená",J675,0)</f>
        <v>0</v>
      </c>
      <c r="BG675" s="139">
        <f>IF(N675="zákl. přenesená",J675,0)</f>
        <v>0</v>
      </c>
      <c r="BH675" s="139">
        <f>IF(N675="sníž. přenesená",J675,0)</f>
        <v>0</v>
      </c>
      <c r="BI675" s="139">
        <f>IF(N675="nulová",J675,0)</f>
        <v>0</v>
      </c>
      <c r="BJ675" s="18" t="s">
        <v>80</v>
      </c>
      <c r="BK675" s="139">
        <f>ROUND(I675*H675,1)</f>
        <v>0</v>
      </c>
      <c r="BL675" s="18" t="s">
        <v>187</v>
      </c>
      <c r="BM675" s="138" t="s">
        <v>1423</v>
      </c>
    </row>
    <row r="676" spans="2:65" s="1" customFormat="1" ht="11.25">
      <c r="B676" s="33"/>
      <c r="D676" s="140" t="s">
        <v>175</v>
      </c>
      <c r="F676" s="141" t="s">
        <v>1067</v>
      </c>
      <c r="I676" s="142"/>
      <c r="L676" s="33"/>
      <c r="M676" s="143"/>
      <c r="U676" s="54"/>
      <c r="AT676" s="18" t="s">
        <v>175</v>
      </c>
      <c r="AU676" s="18" t="s">
        <v>82</v>
      </c>
    </row>
    <row r="677" spans="2:65" s="12" customFormat="1" ht="11.25">
      <c r="B677" s="144"/>
      <c r="D677" s="145" t="s">
        <v>177</v>
      </c>
      <c r="E677" s="146" t="s">
        <v>19</v>
      </c>
      <c r="F677" s="147" t="s">
        <v>2060</v>
      </c>
      <c r="H677" s="148">
        <v>6.98</v>
      </c>
      <c r="I677" s="149"/>
      <c r="L677" s="144"/>
      <c r="M677" s="150"/>
      <c r="U677" s="151"/>
      <c r="AT677" s="146" t="s">
        <v>177</v>
      </c>
      <c r="AU677" s="146" t="s">
        <v>82</v>
      </c>
      <c r="AV677" s="12" t="s">
        <v>82</v>
      </c>
      <c r="AW677" s="12" t="s">
        <v>33</v>
      </c>
      <c r="AX677" s="12" t="s">
        <v>72</v>
      </c>
      <c r="AY677" s="146" t="s">
        <v>164</v>
      </c>
    </row>
    <row r="678" spans="2:65" s="12" customFormat="1" ht="11.25">
      <c r="B678" s="144"/>
      <c r="D678" s="145" t="s">
        <v>177</v>
      </c>
      <c r="E678" s="146" t="s">
        <v>19</v>
      </c>
      <c r="F678" s="147" t="s">
        <v>2061</v>
      </c>
      <c r="H678" s="148">
        <v>0.68</v>
      </c>
      <c r="I678" s="149"/>
      <c r="L678" s="144"/>
      <c r="M678" s="150"/>
      <c r="U678" s="151"/>
      <c r="AT678" s="146" t="s">
        <v>177</v>
      </c>
      <c r="AU678" s="146" t="s">
        <v>82</v>
      </c>
      <c r="AV678" s="12" t="s">
        <v>82</v>
      </c>
      <c r="AW678" s="12" t="s">
        <v>33</v>
      </c>
      <c r="AX678" s="12" t="s">
        <v>72</v>
      </c>
      <c r="AY678" s="146" t="s">
        <v>164</v>
      </c>
    </row>
    <row r="679" spans="2:65" s="12" customFormat="1" ht="11.25">
      <c r="B679" s="144"/>
      <c r="D679" s="145" t="s">
        <v>177</v>
      </c>
      <c r="E679" s="146" t="s">
        <v>19</v>
      </c>
      <c r="F679" s="147" t="s">
        <v>2062</v>
      </c>
      <c r="H679" s="148">
        <v>0.7</v>
      </c>
      <c r="I679" s="149"/>
      <c r="L679" s="144"/>
      <c r="M679" s="150"/>
      <c r="U679" s="151"/>
      <c r="AT679" s="146" t="s">
        <v>177</v>
      </c>
      <c r="AU679" s="146" t="s">
        <v>82</v>
      </c>
      <c r="AV679" s="12" t="s">
        <v>82</v>
      </c>
      <c r="AW679" s="12" t="s">
        <v>33</v>
      </c>
      <c r="AX679" s="12" t="s">
        <v>72</v>
      </c>
      <c r="AY679" s="146" t="s">
        <v>164</v>
      </c>
    </row>
    <row r="680" spans="2:65" s="12" customFormat="1" ht="11.25">
      <c r="B680" s="144"/>
      <c r="D680" s="145" t="s">
        <v>177</v>
      </c>
      <c r="E680" s="146" t="s">
        <v>19</v>
      </c>
      <c r="F680" s="147" t="s">
        <v>2063</v>
      </c>
      <c r="H680" s="148">
        <v>0.2</v>
      </c>
      <c r="I680" s="149"/>
      <c r="L680" s="144"/>
      <c r="M680" s="150"/>
      <c r="U680" s="151"/>
      <c r="AT680" s="146" t="s">
        <v>177</v>
      </c>
      <c r="AU680" s="146" t="s">
        <v>82</v>
      </c>
      <c r="AV680" s="12" t="s">
        <v>82</v>
      </c>
      <c r="AW680" s="12" t="s">
        <v>33</v>
      </c>
      <c r="AX680" s="12" t="s">
        <v>72</v>
      </c>
      <c r="AY680" s="146" t="s">
        <v>164</v>
      </c>
    </row>
    <row r="681" spans="2:65" s="12" customFormat="1" ht="11.25">
      <c r="B681" s="144"/>
      <c r="D681" s="145" t="s">
        <v>177</v>
      </c>
      <c r="E681" s="146" t="s">
        <v>19</v>
      </c>
      <c r="F681" s="147" t="s">
        <v>2064</v>
      </c>
      <c r="H681" s="148">
        <v>0.3</v>
      </c>
      <c r="I681" s="149"/>
      <c r="L681" s="144"/>
      <c r="M681" s="150"/>
      <c r="U681" s="151"/>
      <c r="AT681" s="146" t="s">
        <v>177</v>
      </c>
      <c r="AU681" s="146" t="s">
        <v>82</v>
      </c>
      <c r="AV681" s="12" t="s">
        <v>82</v>
      </c>
      <c r="AW681" s="12" t="s">
        <v>33</v>
      </c>
      <c r="AX681" s="12" t="s">
        <v>72</v>
      </c>
      <c r="AY681" s="146" t="s">
        <v>164</v>
      </c>
    </row>
    <row r="682" spans="2:65" s="13" customFormat="1" ht="11.25">
      <c r="B682" s="162"/>
      <c r="D682" s="145" t="s">
        <v>177</v>
      </c>
      <c r="E682" s="163" t="s">
        <v>19</v>
      </c>
      <c r="F682" s="164" t="s">
        <v>241</v>
      </c>
      <c r="H682" s="165">
        <v>8.86</v>
      </c>
      <c r="I682" s="166"/>
      <c r="L682" s="162"/>
      <c r="M682" s="167"/>
      <c r="U682" s="168"/>
      <c r="AT682" s="163" t="s">
        <v>177</v>
      </c>
      <c r="AU682" s="163" t="s">
        <v>82</v>
      </c>
      <c r="AV682" s="13" t="s">
        <v>172</v>
      </c>
      <c r="AW682" s="13" t="s">
        <v>33</v>
      </c>
      <c r="AX682" s="13" t="s">
        <v>80</v>
      </c>
      <c r="AY682" s="163" t="s">
        <v>164</v>
      </c>
    </row>
    <row r="683" spans="2:65" s="1" customFormat="1" ht="21.75" customHeight="1">
      <c r="B683" s="33"/>
      <c r="C683" s="152" t="s">
        <v>1172</v>
      </c>
      <c r="D683" s="152" t="s">
        <v>225</v>
      </c>
      <c r="E683" s="153" t="s">
        <v>1059</v>
      </c>
      <c r="F683" s="154" t="s">
        <v>1060</v>
      </c>
      <c r="G683" s="155" t="s">
        <v>170</v>
      </c>
      <c r="H683" s="156">
        <v>1.1519999999999999</v>
      </c>
      <c r="I683" s="157"/>
      <c r="J683" s="158">
        <f>ROUND(I683*H683,1)</f>
        <v>0</v>
      </c>
      <c r="K683" s="154" t="s">
        <v>171</v>
      </c>
      <c r="L683" s="159"/>
      <c r="M683" s="160" t="s">
        <v>19</v>
      </c>
      <c r="N683" s="161" t="s">
        <v>43</v>
      </c>
      <c r="P683" s="136">
        <f>O683*H683</f>
        <v>0</v>
      </c>
      <c r="Q683" s="136">
        <v>2.1999999999999999E-2</v>
      </c>
      <c r="R683" s="136">
        <f>Q683*H683</f>
        <v>2.5343999999999995E-2</v>
      </c>
      <c r="S683" s="136">
        <v>0</v>
      </c>
      <c r="T683" s="136">
        <f>S683*H683</f>
        <v>0</v>
      </c>
      <c r="U683" s="137" t="s">
        <v>19</v>
      </c>
      <c r="AR683" s="138" t="s">
        <v>364</v>
      </c>
      <c r="AT683" s="138" t="s">
        <v>225</v>
      </c>
      <c r="AU683" s="138" t="s">
        <v>82</v>
      </c>
      <c r="AY683" s="18" t="s">
        <v>164</v>
      </c>
      <c r="BE683" s="139">
        <f>IF(N683="základní",J683,0)</f>
        <v>0</v>
      </c>
      <c r="BF683" s="139">
        <f>IF(N683="snížená",J683,0)</f>
        <v>0</v>
      </c>
      <c r="BG683" s="139">
        <f>IF(N683="zákl. přenesená",J683,0)</f>
        <v>0</v>
      </c>
      <c r="BH683" s="139">
        <f>IF(N683="sníž. přenesená",J683,0)</f>
        <v>0</v>
      </c>
      <c r="BI683" s="139">
        <f>IF(N683="nulová",J683,0)</f>
        <v>0</v>
      </c>
      <c r="BJ683" s="18" t="s">
        <v>80</v>
      </c>
      <c r="BK683" s="139">
        <f>ROUND(I683*H683,1)</f>
        <v>0</v>
      </c>
      <c r="BL683" s="18" t="s">
        <v>187</v>
      </c>
      <c r="BM683" s="138" t="s">
        <v>1426</v>
      </c>
    </row>
    <row r="684" spans="2:65" s="12" customFormat="1" ht="11.25">
      <c r="B684" s="144"/>
      <c r="D684" s="145" t="s">
        <v>177</v>
      </c>
      <c r="E684" s="146" t="s">
        <v>19</v>
      </c>
      <c r="F684" s="147" t="s">
        <v>2065</v>
      </c>
      <c r="H684" s="148">
        <v>1.1519999999999999</v>
      </c>
      <c r="I684" s="149"/>
      <c r="L684" s="144"/>
      <c r="M684" s="150"/>
      <c r="U684" s="151"/>
      <c r="AT684" s="146" t="s">
        <v>177</v>
      </c>
      <c r="AU684" s="146" t="s">
        <v>82</v>
      </c>
      <c r="AV684" s="12" t="s">
        <v>82</v>
      </c>
      <c r="AW684" s="12" t="s">
        <v>33</v>
      </c>
      <c r="AX684" s="12" t="s">
        <v>80</v>
      </c>
      <c r="AY684" s="146" t="s">
        <v>164</v>
      </c>
    </row>
    <row r="685" spans="2:65" s="1" customFormat="1" ht="24.2" customHeight="1">
      <c r="B685" s="33"/>
      <c r="C685" s="127" t="s">
        <v>1177</v>
      </c>
      <c r="D685" s="127" t="s">
        <v>167</v>
      </c>
      <c r="E685" s="128" t="s">
        <v>1080</v>
      </c>
      <c r="F685" s="129" t="s">
        <v>1081</v>
      </c>
      <c r="G685" s="130" t="s">
        <v>314</v>
      </c>
      <c r="H685" s="131">
        <v>3.95</v>
      </c>
      <c r="I685" s="132"/>
      <c r="J685" s="133">
        <f>ROUND(I685*H685,1)</f>
        <v>0</v>
      </c>
      <c r="K685" s="129" t="s">
        <v>171</v>
      </c>
      <c r="L685" s="33"/>
      <c r="M685" s="134" t="s">
        <v>19</v>
      </c>
      <c r="N685" s="135" t="s">
        <v>43</v>
      </c>
      <c r="P685" s="136">
        <f>O685*H685</f>
        <v>0</v>
      </c>
      <c r="Q685" s="136">
        <v>2.0000000000000001E-4</v>
      </c>
      <c r="R685" s="136">
        <f>Q685*H685</f>
        <v>7.9000000000000012E-4</v>
      </c>
      <c r="S685" s="136">
        <v>0</v>
      </c>
      <c r="T685" s="136">
        <f>S685*H685</f>
        <v>0</v>
      </c>
      <c r="U685" s="137" t="s">
        <v>19</v>
      </c>
      <c r="AR685" s="138" t="s">
        <v>187</v>
      </c>
      <c r="AT685" s="138" t="s">
        <v>167</v>
      </c>
      <c r="AU685" s="138" t="s">
        <v>82</v>
      </c>
      <c r="AY685" s="18" t="s">
        <v>164</v>
      </c>
      <c r="BE685" s="139">
        <f>IF(N685="základní",J685,0)</f>
        <v>0</v>
      </c>
      <c r="BF685" s="139">
        <f>IF(N685="snížená",J685,0)</f>
        <v>0</v>
      </c>
      <c r="BG685" s="139">
        <f>IF(N685="zákl. přenesená",J685,0)</f>
        <v>0</v>
      </c>
      <c r="BH685" s="139">
        <f>IF(N685="sníž. přenesená",J685,0)</f>
        <v>0</v>
      </c>
      <c r="BI685" s="139">
        <f>IF(N685="nulová",J685,0)</f>
        <v>0</v>
      </c>
      <c r="BJ685" s="18" t="s">
        <v>80</v>
      </c>
      <c r="BK685" s="139">
        <f>ROUND(I685*H685,1)</f>
        <v>0</v>
      </c>
      <c r="BL685" s="18" t="s">
        <v>187</v>
      </c>
      <c r="BM685" s="138" t="s">
        <v>1428</v>
      </c>
    </row>
    <row r="686" spans="2:65" s="1" customFormat="1" ht="11.25">
      <c r="B686" s="33"/>
      <c r="D686" s="140" t="s">
        <v>175</v>
      </c>
      <c r="F686" s="141" t="s">
        <v>1083</v>
      </c>
      <c r="I686" s="142"/>
      <c r="L686" s="33"/>
      <c r="M686" s="143"/>
      <c r="U686" s="54"/>
      <c r="AT686" s="18" t="s">
        <v>175</v>
      </c>
      <c r="AU686" s="18" t="s">
        <v>82</v>
      </c>
    </row>
    <row r="687" spans="2:65" s="12" customFormat="1" ht="11.25">
      <c r="B687" s="144"/>
      <c r="D687" s="145" t="s">
        <v>177</v>
      </c>
      <c r="E687" s="146" t="s">
        <v>19</v>
      </c>
      <c r="F687" s="147" t="s">
        <v>2066</v>
      </c>
      <c r="H687" s="148">
        <v>3.95</v>
      </c>
      <c r="I687" s="149"/>
      <c r="L687" s="144"/>
      <c r="M687" s="150"/>
      <c r="U687" s="151"/>
      <c r="AT687" s="146" t="s">
        <v>177</v>
      </c>
      <c r="AU687" s="146" t="s">
        <v>82</v>
      </c>
      <c r="AV687" s="12" t="s">
        <v>82</v>
      </c>
      <c r="AW687" s="12" t="s">
        <v>33</v>
      </c>
      <c r="AX687" s="12" t="s">
        <v>80</v>
      </c>
      <c r="AY687" s="146" t="s">
        <v>164</v>
      </c>
    </row>
    <row r="688" spans="2:65" s="1" customFormat="1" ht="16.5" customHeight="1">
      <c r="B688" s="33"/>
      <c r="C688" s="152" t="s">
        <v>1182</v>
      </c>
      <c r="D688" s="152" t="s">
        <v>225</v>
      </c>
      <c r="E688" s="153" t="s">
        <v>1085</v>
      </c>
      <c r="F688" s="154" t="s">
        <v>1086</v>
      </c>
      <c r="G688" s="155" t="s">
        <v>314</v>
      </c>
      <c r="H688" s="156">
        <v>4.3449999999999998</v>
      </c>
      <c r="I688" s="157"/>
      <c r="J688" s="158">
        <f>ROUND(I688*H688,1)</f>
        <v>0</v>
      </c>
      <c r="K688" s="154" t="s">
        <v>171</v>
      </c>
      <c r="L688" s="159"/>
      <c r="M688" s="160" t="s">
        <v>19</v>
      </c>
      <c r="N688" s="161" t="s">
        <v>43</v>
      </c>
      <c r="P688" s="136">
        <f>O688*H688</f>
        <v>0</v>
      </c>
      <c r="Q688" s="136">
        <v>1.6000000000000001E-4</v>
      </c>
      <c r="R688" s="136">
        <f>Q688*H688</f>
        <v>6.9519999999999998E-4</v>
      </c>
      <c r="S688" s="136">
        <v>0</v>
      </c>
      <c r="T688" s="136">
        <f>S688*H688</f>
        <v>0</v>
      </c>
      <c r="U688" s="137" t="s">
        <v>19</v>
      </c>
      <c r="AR688" s="138" t="s">
        <v>364</v>
      </c>
      <c r="AT688" s="138" t="s">
        <v>225</v>
      </c>
      <c r="AU688" s="138" t="s">
        <v>82</v>
      </c>
      <c r="AY688" s="18" t="s">
        <v>164</v>
      </c>
      <c r="BE688" s="139">
        <f>IF(N688="základní",J688,0)</f>
        <v>0</v>
      </c>
      <c r="BF688" s="139">
        <f>IF(N688="snížená",J688,0)</f>
        <v>0</v>
      </c>
      <c r="BG688" s="139">
        <f>IF(N688="zákl. přenesená",J688,0)</f>
        <v>0</v>
      </c>
      <c r="BH688" s="139">
        <f>IF(N688="sníž. přenesená",J688,0)</f>
        <v>0</v>
      </c>
      <c r="BI688" s="139">
        <f>IF(N688="nulová",J688,0)</f>
        <v>0</v>
      </c>
      <c r="BJ688" s="18" t="s">
        <v>80</v>
      </c>
      <c r="BK688" s="139">
        <f>ROUND(I688*H688,1)</f>
        <v>0</v>
      </c>
      <c r="BL688" s="18" t="s">
        <v>187</v>
      </c>
      <c r="BM688" s="138" t="s">
        <v>1430</v>
      </c>
    </row>
    <row r="689" spans="2:65" s="12" customFormat="1" ht="11.25">
      <c r="B689" s="144"/>
      <c r="D689" s="145" t="s">
        <v>177</v>
      </c>
      <c r="E689" s="146" t="s">
        <v>19</v>
      </c>
      <c r="F689" s="147" t="s">
        <v>2067</v>
      </c>
      <c r="H689" s="148">
        <v>4.3449999999999998</v>
      </c>
      <c r="I689" s="149"/>
      <c r="L689" s="144"/>
      <c r="M689" s="150"/>
      <c r="U689" s="151"/>
      <c r="AT689" s="146" t="s">
        <v>177</v>
      </c>
      <c r="AU689" s="146" t="s">
        <v>82</v>
      </c>
      <c r="AV689" s="12" t="s">
        <v>82</v>
      </c>
      <c r="AW689" s="12" t="s">
        <v>33</v>
      </c>
      <c r="AX689" s="12" t="s">
        <v>80</v>
      </c>
      <c r="AY689" s="146" t="s">
        <v>164</v>
      </c>
    </row>
    <row r="690" spans="2:65" s="1" customFormat="1" ht="16.5" customHeight="1">
      <c r="B690" s="33"/>
      <c r="C690" s="127" t="s">
        <v>1189</v>
      </c>
      <c r="D690" s="127" t="s">
        <v>167</v>
      </c>
      <c r="E690" s="128" t="s">
        <v>1074</v>
      </c>
      <c r="F690" s="129" t="s">
        <v>1075</v>
      </c>
      <c r="G690" s="130" t="s">
        <v>314</v>
      </c>
      <c r="H690" s="131">
        <v>25</v>
      </c>
      <c r="I690" s="132"/>
      <c r="J690" s="133">
        <f>ROUND(I690*H690,1)</f>
        <v>0</v>
      </c>
      <c r="K690" s="129" t="s">
        <v>171</v>
      </c>
      <c r="L690" s="33"/>
      <c r="M690" s="134" t="s">
        <v>19</v>
      </c>
      <c r="N690" s="135" t="s">
        <v>43</v>
      </c>
      <c r="P690" s="136">
        <f>O690*H690</f>
        <v>0</v>
      </c>
      <c r="Q690" s="136">
        <v>0</v>
      </c>
      <c r="R690" s="136">
        <f>Q690*H690</f>
        <v>0</v>
      </c>
      <c r="S690" s="136">
        <v>0</v>
      </c>
      <c r="T690" s="136">
        <f>S690*H690</f>
        <v>0</v>
      </c>
      <c r="U690" s="137" t="s">
        <v>19</v>
      </c>
      <c r="AR690" s="138" t="s">
        <v>187</v>
      </c>
      <c r="AT690" s="138" t="s">
        <v>167</v>
      </c>
      <c r="AU690" s="138" t="s">
        <v>82</v>
      </c>
      <c r="AY690" s="18" t="s">
        <v>164</v>
      </c>
      <c r="BE690" s="139">
        <f>IF(N690="základní",J690,0)</f>
        <v>0</v>
      </c>
      <c r="BF690" s="139">
        <f>IF(N690="snížená",J690,0)</f>
        <v>0</v>
      </c>
      <c r="BG690" s="139">
        <f>IF(N690="zákl. přenesená",J690,0)</f>
        <v>0</v>
      </c>
      <c r="BH690" s="139">
        <f>IF(N690="sníž. přenesená",J690,0)</f>
        <v>0</v>
      </c>
      <c r="BI690" s="139">
        <f>IF(N690="nulová",J690,0)</f>
        <v>0</v>
      </c>
      <c r="BJ690" s="18" t="s">
        <v>80</v>
      </c>
      <c r="BK690" s="139">
        <f>ROUND(I690*H690,1)</f>
        <v>0</v>
      </c>
      <c r="BL690" s="18" t="s">
        <v>187</v>
      </c>
      <c r="BM690" s="138" t="s">
        <v>1076</v>
      </c>
    </row>
    <row r="691" spans="2:65" s="1" customFormat="1" ht="11.25">
      <c r="B691" s="33"/>
      <c r="D691" s="140" t="s">
        <v>175</v>
      </c>
      <c r="F691" s="141" t="s">
        <v>1077</v>
      </c>
      <c r="I691" s="142"/>
      <c r="L691" s="33"/>
      <c r="M691" s="143"/>
      <c r="U691" s="54"/>
      <c r="AT691" s="18" t="s">
        <v>175</v>
      </c>
      <c r="AU691" s="18" t="s">
        <v>82</v>
      </c>
    </row>
    <row r="692" spans="2:65" s="12" customFormat="1" ht="11.25">
      <c r="B692" s="144"/>
      <c r="D692" s="145" t="s">
        <v>177</v>
      </c>
      <c r="E692" s="146" t="s">
        <v>19</v>
      </c>
      <c r="F692" s="147" t="s">
        <v>2068</v>
      </c>
      <c r="H692" s="148">
        <v>25</v>
      </c>
      <c r="I692" s="149"/>
      <c r="L692" s="144"/>
      <c r="M692" s="150"/>
      <c r="U692" s="151"/>
      <c r="AT692" s="146" t="s">
        <v>177</v>
      </c>
      <c r="AU692" s="146" t="s">
        <v>82</v>
      </c>
      <c r="AV692" s="12" t="s">
        <v>82</v>
      </c>
      <c r="AW692" s="12" t="s">
        <v>33</v>
      </c>
      <c r="AX692" s="12" t="s">
        <v>80</v>
      </c>
      <c r="AY692" s="146" t="s">
        <v>164</v>
      </c>
    </row>
    <row r="693" spans="2:65" s="1" customFormat="1" ht="24.2" customHeight="1">
      <c r="B693" s="33"/>
      <c r="C693" s="127" t="s">
        <v>1193</v>
      </c>
      <c r="D693" s="127" t="s">
        <v>167</v>
      </c>
      <c r="E693" s="128" t="s">
        <v>1090</v>
      </c>
      <c r="F693" s="129" t="s">
        <v>1091</v>
      </c>
      <c r="G693" s="130" t="s">
        <v>200</v>
      </c>
      <c r="H693" s="131">
        <v>0.379</v>
      </c>
      <c r="I693" s="132"/>
      <c r="J693" s="133">
        <f>ROUND(I693*H693,1)</f>
        <v>0</v>
      </c>
      <c r="K693" s="129" t="s">
        <v>171</v>
      </c>
      <c r="L693" s="33"/>
      <c r="M693" s="134" t="s">
        <v>19</v>
      </c>
      <c r="N693" s="135" t="s">
        <v>43</v>
      </c>
      <c r="P693" s="136">
        <f>O693*H693</f>
        <v>0</v>
      </c>
      <c r="Q693" s="136">
        <v>0</v>
      </c>
      <c r="R693" s="136">
        <f>Q693*H693</f>
        <v>0</v>
      </c>
      <c r="S693" s="136">
        <v>0</v>
      </c>
      <c r="T693" s="136">
        <f>S693*H693</f>
        <v>0</v>
      </c>
      <c r="U693" s="137" t="s">
        <v>19</v>
      </c>
      <c r="AR693" s="138" t="s">
        <v>187</v>
      </c>
      <c r="AT693" s="138" t="s">
        <v>167</v>
      </c>
      <c r="AU693" s="138" t="s">
        <v>82</v>
      </c>
      <c r="AY693" s="18" t="s">
        <v>164</v>
      </c>
      <c r="BE693" s="139">
        <f>IF(N693="základní",J693,0)</f>
        <v>0</v>
      </c>
      <c r="BF693" s="139">
        <f>IF(N693="snížená",J693,0)</f>
        <v>0</v>
      </c>
      <c r="BG693" s="139">
        <f>IF(N693="zákl. přenesená",J693,0)</f>
        <v>0</v>
      </c>
      <c r="BH693" s="139">
        <f>IF(N693="sníž. přenesená",J693,0)</f>
        <v>0</v>
      </c>
      <c r="BI693" s="139">
        <f>IF(N693="nulová",J693,0)</f>
        <v>0</v>
      </c>
      <c r="BJ693" s="18" t="s">
        <v>80</v>
      </c>
      <c r="BK693" s="139">
        <f>ROUND(I693*H693,1)</f>
        <v>0</v>
      </c>
      <c r="BL693" s="18" t="s">
        <v>187</v>
      </c>
      <c r="BM693" s="138" t="s">
        <v>1092</v>
      </c>
    </row>
    <row r="694" spans="2:65" s="1" customFormat="1" ht="11.25">
      <c r="B694" s="33"/>
      <c r="D694" s="140" t="s">
        <v>175</v>
      </c>
      <c r="F694" s="141" t="s">
        <v>1093</v>
      </c>
      <c r="I694" s="142"/>
      <c r="L694" s="33"/>
      <c r="M694" s="143"/>
      <c r="U694" s="54"/>
      <c r="AT694" s="18" t="s">
        <v>175</v>
      </c>
      <c r="AU694" s="18" t="s">
        <v>82</v>
      </c>
    </row>
    <row r="695" spans="2:65" s="11" customFormat="1" ht="22.9" customHeight="1">
      <c r="B695" s="115"/>
      <c r="D695" s="116" t="s">
        <v>71</v>
      </c>
      <c r="E695" s="125" t="s">
        <v>1433</v>
      </c>
      <c r="F695" s="125" t="s">
        <v>1434</v>
      </c>
      <c r="I695" s="118"/>
      <c r="J695" s="126">
        <f>BK695</f>
        <v>0</v>
      </c>
      <c r="L695" s="115"/>
      <c r="M695" s="120"/>
      <c r="P695" s="121">
        <f>SUM(P696:P730)</f>
        <v>0</v>
      </c>
      <c r="R695" s="121">
        <f>SUM(R696:R730)</f>
        <v>0.25055552000000003</v>
      </c>
      <c r="T695" s="121">
        <f>SUM(T696:T730)</f>
        <v>6.2E-4</v>
      </c>
      <c r="U695" s="122"/>
      <c r="AR695" s="116" t="s">
        <v>82</v>
      </c>
      <c r="AT695" s="123" t="s">
        <v>71</v>
      </c>
      <c r="AU695" s="123" t="s">
        <v>80</v>
      </c>
      <c r="AY695" s="116" t="s">
        <v>164</v>
      </c>
      <c r="BK695" s="124">
        <f>SUM(BK696:BK730)</f>
        <v>0</v>
      </c>
    </row>
    <row r="696" spans="2:65" s="1" customFormat="1" ht="16.5" customHeight="1">
      <c r="B696" s="33"/>
      <c r="C696" s="127" t="s">
        <v>1197</v>
      </c>
      <c r="D696" s="127" t="s">
        <v>167</v>
      </c>
      <c r="E696" s="128" t="s">
        <v>1444</v>
      </c>
      <c r="F696" s="129" t="s">
        <v>1445</v>
      </c>
      <c r="G696" s="130" t="s">
        <v>170</v>
      </c>
      <c r="H696" s="131">
        <v>9.92</v>
      </c>
      <c r="I696" s="132"/>
      <c r="J696" s="133">
        <f>ROUND(I696*H696,1)</f>
        <v>0</v>
      </c>
      <c r="K696" s="129" t="s">
        <v>171</v>
      </c>
      <c r="L696" s="33"/>
      <c r="M696" s="134" t="s">
        <v>19</v>
      </c>
      <c r="N696" s="135" t="s">
        <v>43</v>
      </c>
      <c r="P696" s="136">
        <f>O696*H696</f>
        <v>0</v>
      </c>
      <c r="Q696" s="136">
        <v>0</v>
      </c>
      <c r="R696" s="136">
        <f>Q696*H696</f>
        <v>0</v>
      </c>
      <c r="S696" s="136">
        <v>0</v>
      </c>
      <c r="T696" s="136">
        <f>S696*H696</f>
        <v>0</v>
      </c>
      <c r="U696" s="137" t="s">
        <v>19</v>
      </c>
      <c r="AR696" s="138" t="s">
        <v>187</v>
      </c>
      <c r="AT696" s="138" t="s">
        <v>167</v>
      </c>
      <c r="AU696" s="138" t="s">
        <v>82</v>
      </c>
      <c r="AY696" s="18" t="s">
        <v>164</v>
      </c>
      <c r="BE696" s="139">
        <f>IF(N696="základní",J696,0)</f>
        <v>0</v>
      </c>
      <c r="BF696" s="139">
        <f>IF(N696="snížená",J696,0)</f>
        <v>0</v>
      </c>
      <c r="BG696" s="139">
        <f>IF(N696="zákl. přenesená",J696,0)</f>
        <v>0</v>
      </c>
      <c r="BH696" s="139">
        <f>IF(N696="sníž. přenesená",J696,0)</f>
        <v>0</v>
      </c>
      <c r="BI696" s="139">
        <f>IF(N696="nulová",J696,0)</f>
        <v>0</v>
      </c>
      <c r="BJ696" s="18" t="s">
        <v>80</v>
      </c>
      <c r="BK696" s="139">
        <f>ROUND(I696*H696,1)</f>
        <v>0</v>
      </c>
      <c r="BL696" s="18" t="s">
        <v>187</v>
      </c>
      <c r="BM696" s="138" t="s">
        <v>1446</v>
      </c>
    </row>
    <row r="697" spans="2:65" s="1" customFormat="1" ht="11.25">
      <c r="B697" s="33"/>
      <c r="D697" s="140" t="s">
        <v>175</v>
      </c>
      <c r="F697" s="141" t="s">
        <v>1447</v>
      </c>
      <c r="I697" s="142"/>
      <c r="L697" s="33"/>
      <c r="M697" s="143"/>
      <c r="U697" s="54"/>
      <c r="AT697" s="18" t="s">
        <v>175</v>
      </c>
      <c r="AU697" s="18" t="s">
        <v>82</v>
      </c>
    </row>
    <row r="698" spans="2:65" s="12" customFormat="1" ht="11.25">
      <c r="B698" s="144"/>
      <c r="D698" s="145" t="s">
        <v>177</v>
      </c>
      <c r="E698" s="146" t="s">
        <v>19</v>
      </c>
      <c r="F698" s="147" t="s">
        <v>2069</v>
      </c>
      <c r="H698" s="148">
        <v>6.68</v>
      </c>
      <c r="I698" s="149"/>
      <c r="L698" s="144"/>
      <c r="M698" s="150"/>
      <c r="U698" s="151"/>
      <c r="AT698" s="146" t="s">
        <v>177</v>
      </c>
      <c r="AU698" s="146" t="s">
        <v>82</v>
      </c>
      <c r="AV698" s="12" t="s">
        <v>82</v>
      </c>
      <c r="AW698" s="12" t="s">
        <v>33</v>
      </c>
      <c r="AX698" s="12" t="s">
        <v>72</v>
      </c>
      <c r="AY698" s="146" t="s">
        <v>164</v>
      </c>
    </row>
    <row r="699" spans="2:65" s="12" customFormat="1" ht="11.25">
      <c r="B699" s="144"/>
      <c r="D699" s="145" t="s">
        <v>177</v>
      </c>
      <c r="E699" s="146" t="s">
        <v>19</v>
      </c>
      <c r="F699" s="147" t="s">
        <v>2070</v>
      </c>
      <c r="H699" s="148">
        <v>3.24</v>
      </c>
      <c r="I699" s="149"/>
      <c r="L699" s="144"/>
      <c r="M699" s="150"/>
      <c r="U699" s="151"/>
      <c r="AT699" s="146" t="s">
        <v>177</v>
      </c>
      <c r="AU699" s="146" t="s">
        <v>82</v>
      </c>
      <c r="AV699" s="12" t="s">
        <v>82</v>
      </c>
      <c r="AW699" s="12" t="s">
        <v>33</v>
      </c>
      <c r="AX699" s="12" t="s">
        <v>72</v>
      </c>
      <c r="AY699" s="146" t="s">
        <v>164</v>
      </c>
    </row>
    <row r="700" spans="2:65" s="13" customFormat="1" ht="11.25">
      <c r="B700" s="162"/>
      <c r="D700" s="145" t="s">
        <v>177</v>
      </c>
      <c r="E700" s="163" t="s">
        <v>19</v>
      </c>
      <c r="F700" s="164" t="s">
        <v>241</v>
      </c>
      <c r="H700" s="165">
        <v>9.92</v>
      </c>
      <c r="I700" s="166"/>
      <c r="L700" s="162"/>
      <c r="M700" s="167"/>
      <c r="U700" s="168"/>
      <c r="AT700" s="163" t="s">
        <v>177</v>
      </c>
      <c r="AU700" s="163" t="s">
        <v>82</v>
      </c>
      <c r="AV700" s="13" t="s">
        <v>172</v>
      </c>
      <c r="AW700" s="13" t="s">
        <v>33</v>
      </c>
      <c r="AX700" s="13" t="s">
        <v>80</v>
      </c>
      <c r="AY700" s="163" t="s">
        <v>164</v>
      </c>
    </row>
    <row r="701" spans="2:65" s="1" customFormat="1" ht="16.5" customHeight="1">
      <c r="B701" s="33"/>
      <c r="C701" s="127" t="s">
        <v>1201</v>
      </c>
      <c r="D701" s="127" t="s">
        <v>167</v>
      </c>
      <c r="E701" s="128" t="s">
        <v>2071</v>
      </c>
      <c r="F701" s="129" t="s">
        <v>2072</v>
      </c>
      <c r="G701" s="130" t="s">
        <v>170</v>
      </c>
      <c r="H701" s="131">
        <v>2</v>
      </c>
      <c r="I701" s="132"/>
      <c r="J701" s="133">
        <f>ROUND(I701*H701,1)</f>
        <v>0</v>
      </c>
      <c r="K701" s="129" t="s">
        <v>171</v>
      </c>
      <c r="L701" s="33"/>
      <c r="M701" s="134" t="s">
        <v>19</v>
      </c>
      <c r="N701" s="135" t="s">
        <v>43</v>
      </c>
      <c r="P701" s="136">
        <f>O701*H701</f>
        <v>0</v>
      </c>
      <c r="Q701" s="136">
        <v>1E-3</v>
      </c>
      <c r="R701" s="136">
        <f>Q701*H701</f>
        <v>2E-3</v>
      </c>
      <c r="S701" s="136">
        <v>3.1E-4</v>
      </c>
      <c r="T701" s="136">
        <f>S701*H701</f>
        <v>6.2E-4</v>
      </c>
      <c r="U701" s="137" t="s">
        <v>19</v>
      </c>
      <c r="AR701" s="138" t="s">
        <v>187</v>
      </c>
      <c r="AT701" s="138" t="s">
        <v>167</v>
      </c>
      <c r="AU701" s="138" t="s">
        <v>82</v>
      </c>
      <c r="AY701" s="18" t="s">
        <v>164</v>
      </c>
      <c r="BE701" s="139">
        <f>IF(N701="základní",J701,0)</f>
        <v>0</v>
      </c>
      <c r="BF701" s="139">
        <f>IF(N701="snížená",J701,0)</f>
        <v>0</v>
      </c>
      <c r="BG701" s="139">
        <f>IF(N701="zákl. přenesená",J701,0)</f>
        <v>0</v>
      </c>
      <c r="BH701" s="139">
        <f>IF(N701="sníž. přenesená",J701,0)</f>
        <v>0</v>
      </c>
      <c r="BI701" s="139">
        <f>IF(N701="nulová",J701,0)</f>
        <v>0</v>
      </c>
      <c r="BJ701" s="18" t="s">
        <v>80</v>
      </c>
      <c r="BK701" s="139">
        <f>ROUND(I701*H701,1)</f>
        <v>0</v>
      </c>
      <c r="BL701" s="18" t="s">
        <v>187</v>
      </c>
      <c r="BM701" s="138" t="s">
        <v>2073</v>
      </c>
    </row>
    <row r="702" spans="2:65" s="1" customFormat="1" ht="11.25">
      <c r="B702" s="33"/>
      <c r="D702" s="140" t="s">
        <v>175</v>
      </c>
      <c r="F702" s="141" t="s">
        <v>2074</v>
      </c>
      <c r="I702" s="142"/>
      <c r="L702" s="33"/>
      <c r="M702" s="143"/>
      <c r="U702" s="54"/>
      <c r="AT702" s="18" t="s">
        <v>175</v>
      </c>
      <c r="AU702" s="18" t="s">
        <v>82</v>
      </c>
    </row>
    <row r="703" spans="2:65" s="12" customFormat="1" ht="11.25">
      <c r="B703" s="144"/>
      <c r="D703" s="145" t="s">
        <v>177</v>
      </c>
      <c r="E703" s="146" t="s">
        <v>19</v>
      </c>
      <c r="F703" s="147" t="s">
        <v>2075</v>
      </c>
      <c r="H703" s="148">
        <v>2</v>
      </c>
      <c r="I703" s="149"/>
      <c r="L703" s="144"/>
      <c r="M703" s="150"/>
      <c r="U703" s="151"/>
      <c r="AT703" s="146" t="s">
        <v>177</v>
      </c>
      <c r="AU703" s="146" t="s">
        <v>82</v>
      </c>
      <c r="AV703" s="12" t="s">
        <v>82</v>
      </c>
      <c r="AW703" s="12" t="s">
        <v>33</v>
      </c>
      <c r="AX703" s="12" t="s">
        <v>80</v>
      </c>
      <c r="AY703" s="146" t="s">
        <v>164</v>
      </c>
    </row>
    <row r="704" spans="2:65" s="1" customFormat="1" ht="16.5" customHeight="1">
      <c r="B704" s="33"/>
      <c r="C704" s="127" t="s">
        <v>1205</v>
      </c>
      <c r="D704" s="127" t="s">
        <v>167</v>
      </c>
      <c r="E704" s="128" t="s">
        <v>1451</v>
      </c>
      <c r="F704" s="129" t="s">
        <v>1452</v>
      </c>
      <c r="G704" s="130" t="s">
        <v>170</v>
      </c>
      <c r="H704" s="131">
        <v>6.68</v>
      </c>
      <c r="I704" s="132"/>
      <c r="J704" s="133">
        <f>ROUND(I704*H704,1)</f>
        <v>0</v>
      </c>
      <c r="K704" s="129" t="s">
        <v>171</v>
      </c>
      <c r="L704" s="33"/>
      <c r="M704" s="134" t="s">
        <v>19</v>
      </c>
      <c r="N704" s="135" t="s">
        <v>43</v>
      </c>
      <c r="P704" s="136">
        <f>O704*H704</f>
        <v>0</v>
      </c>
      <c r="Q704" s="136">
        <v>2.9999999999999997E-4</v>
      </c>
      <c r="R704" s="136">
        <f>Q704*H704</f>
        <v>2.0039999999999997E-3</v>
      </c>
      <c r="S704" s="136">
        <v>0</v>
      </c>
      <c r="T704" s="136">
        <f>S704*H704</f>
        <v>0</v>
      </c>
      <c r="U704" s="137" t="s">
        <v>19</v>
      </c>
      <c r="AR704" s="138" t="s">
        <v>187</v>
      </c>
      <c r="AT704" s="138" t="s">
        <v>167</v>
      </c>
      <c r="AU704" s="138" t="s">
        <v>82</v>
      </c>
      <c r="AY704" s="18" t="s">
        <v>164</v>
      </c>
      <c r="BE704" s="139">
        <f>IF(N704="základní",J704,0)</f>
        <v>0</v>
      </c>
      <c r="BF704" s="139">
        <f>IF(N704="snížená",J704,0)</f>
        <v>0</v>
      </c>
      <c r="BG704" s="139">
        <f>IF(N704="zákl. přenesená",J704,0)</f>
        <v>0</v>
      </c>
      <c r="BH704" s="139">
        <f>IF(N704="sníž. přenesená",J704,0)</f>
        <v>0</v>
      </c>
      <c r="BI704" s="139">
        <f>IF(N704="nulová",J704,0)</f>
        <v>0</v>
      </c>
      <c r="BJ704" s="18" t="s">
        <v>80</v>
      </c>
      <c r="BK704" s="139">
        <f>ROUND(I704*H704,1)</f>
        <v>0</v>
      </c>
      <c r="BL704" s="18" t="s">
        <v>187</v>
      </c>
      <c r="BM704" s="138" t="s">
        <v>1453</v>
      </c>
    </row>
    <row r="705" spans="2:65" s="1" customFormat="1" ht="11.25">
      <c r="B705" s="33"/>
      <c r="D705" s="140" t="s">
        <v>175</v>
      </c>
      <c r="F705" s="141" t="s">
        <v>1454</v>
      </c>
      <c r="I705" s="142"/>
      <c r="L705" s="33"/>
      <c r="M705" s="143"/>
      <c r="U705" s="54"/>
      <c r="AT705" s="18" t="s">
        <v>175</v>
      </c>
      <c r="AU705" s="18" t="s">
        <v>82</v>
      </c>
    </row>
    <row r="706" spans="2:65" s="12" customFormat="1" ht="11.25">
      <c r="B706" s="144"/>
      <c r="D706" s="145" t="s">
        <v>177</v>
      </c>
      <c r="E706" s="146" t="s">
        <v>19</v>
      </c>
      <c r="F706" s="147" t="s">
        <v>2069</v>
      </c>
      <c r="H706" s="148">
        <v>6.68</v>
      </c>
      <c r="I706" s="149"/>
      <c r="L706" s="144"/>
      <c r="M706" s="150"/>
      <c r="U706" s="151"/>
      <c r="AT706" s="146" t="s">
        <v>177</v>
      </c>
      <c r="AU706" s="146" t="s">
        <v>82</v>
      </c>
      <c r="AV706" s="12" t="s">
        <v>82</v>
      </c>
      <c r="AW706" s="12" t="s">
        <v>33</v>
      </c>
      <c r="AX706" s="12" t="s">
        <v>80</v>
      </c>
      <c r="AY706" s="146" t="s">
        <v>164</v>
      </c>
    </row>
    <row r="707" spans="2:65" s="1" customFormat="1" ht="16.5" customHeight="1">
      <c r="B707" s="33"/>
      <c r="C707" s="127" t="s">
        <v>1209</v>
      </c>
      <c r="D707" s="127" t="s">
        <v>167</v>
      </c>
      <c r="E707" s="128" t="s">
        <v>2076</v>
      </c>
      <c r="F707" s="129" t="s">
        <v>2077</v>
      </c>
      <c r="G707" s="130" t="s">
        <v>170</v>
      </c>
      <c r="H707" s="131">
        <v>6.68</v>
      </c>
      <c r="I707" s="132"/>
      <c r="J707" s="133">
        <f>ROUND(I707*H707,1)</f>
        <v>0</v>
      </c>
      <c r="K707" s="129" t="s">
        <v>171</v>
      </c>
      <c r="L707" s="33"/>
      <c r="M707" s="134" t="s">
        <v>19</v>
      </c>
      <c r="N707" s="135" t="s">
        <v>43</v>
      </c>
      <c r="P707" s="136">
        <f>O707*H707</f>
        <v>0</v>
      </c>
      <c r="Q707" s="136">
        <v>1.5E-3</v>
      </c>
      <c r="R707" s="136">
        <f>Q707*H707</f>
        <v>1.0019999999999999E-2</v>
      </c>
      <c r="S707" s="136">
        <v>0</v>
      </c>
      <c r="T707" s="136">
        <f>S707*H707</f>
        <v>0</v>
      </c>
      <c r="U707" s="137" t="s">
        <v>19</v>
      </c>
      <c r="AR707" s="138" t="s">
        <v>187</v>
      </c>
      <c r="AT707" s="138" t="s">
        <v>167</v>
      </c>
      <c r="AU707" s="138" t="s">
        <v>82</v>
      </c>
      <c r="AY707" s="18" t="s">
        <v>164</v>
      </c>
      <c r="BE707" s="139">
        <f>IF(N707="základní",J707,0)</f>
        <v>0</v>
      </c>
      <c r="BF707" s="139">
        <f>IF(N707="snížená",J707,0)</f>
        <v>0</v>
      </c>
      <c r="BG707" s="139">
        <f>IF(N707="zákl. přenesená",J707,0)</f>
        <v>0</v>
      </c>
      <c r="BH707" s="139">
        <f>IF(N707="sníž. přenesená",J707,0)</f>
        <v>0</v>
      </c>
      <c r="BI707" s="139">
        <f>IF(N707="nulová",J707,0)</f>
        <v>0</v>
      </c>
      <c r="BJ707" s="18" t="s">
        <v>80</v>
      </c>
      <c r="BK707" s="139">
        <f>ROUND(I707*H707,1)</f>
        <v>0</v>
      </c>
      <c r="BL707" s="18" t="s">
        <v>187</v>
      </c>
      <c r="BM707" s="138" t="s">
        <v>2078</v>
      </c>
    </row>
    <row r="708" spans="2:65" s="1" customFormat="1" ht="11.25">
      <c r="B708" s="33"/>
      <c r="D708" s="140" t="s">
        <v>175</v>
      </c>
      <c r="F708" s="141" t="s">
        <v>2079</v>
      </c>
      <c r="I708" s="142"/>
      <c r="L708" s="33"/>
      <c r="M708" s="143"/>
      <c r="U708" s="54"/>
      <c r="AT708" s="18" t="s">
        <v>175</v>
      </c>
      <c r="AU708" s="18" t="s">
        <v>82</v>
      </c>
    </row>
    <row r="709" spans="2:65" s="12" customFormat="1" ht="11.25">
      <c r="B709" s="144"/>
      <c r="D709" s="145" t="s">
        <v>177</v>
      </c>
      <c r="E709" s="146" t="s">
        <v>19</v>
      </c>
      <c r="F709" s="147" t="s">
        <v>2069</v>
      </c>
      <c r="H709" s="148">
        <v>6.68</v>
      </c>
      <c r="I709" s="149"/>
      <c r="L709" s="144"/>
      <c r="M709" s="150"/>
      <c r="U709" s="151"/>
      <c r="AT709" s="146" t="s">
        <v>177</v>
      </c>
      <c r="AU709" s="146" t="s">
        <v>82</v>
      </c>
      <c r="AV709" s="12" t="s">
        <v>82</v>
      </c>
      <c r="AW709" s="12" t="s">
        <v>33</v>
      </c>
      <c r="AX709" s="12" t="s">
        <v>80</v>
      </c>
      <c r="AY709" s="146" t="s">
        <v>164</v>
      </c>
    </row>
    <row r="710" spans="2:65" s="1" customFormat="1" ht="16.5" customHeight="1">
      <c r="B710" s="33"/>
      <c r="C710" s="127" t="s">
        <v>1214</v>
      </c>
      <c r="D710" s="127" t="s">
        <v>167</v>
      </c>
      <c r="E710" s="128" t="s">
        <v>2080</v>
      </c>
      <c r="F710" s="129" t="s">
        <v>2081</v>
      </c>
      <c r="G710" s="130" t="s">
        <v>314</v>
      </c>
      <c r="H710" s="131">
        <v>4</v>
      </c>
      <c r="I710" s="132"/>
      <c r="J710" s="133">
        <f>ROUND(I710*H710,1)</f>
        <v>0</v>
      </c>
      <c r="K710" s="129" t="s">
        <v>171</v>
      </c>
      <c r="L710" s="33"/>
      <c r="M710" s="134" t="s">
        <v>19</v>
      </c>
      <c r="N710" s="135" t="s">
        <v>43</v>
      </c>
      <c r="P710" s="136">
        <f>O710*H710</f>
        <v>0</v>
      </c>
      <c r="Q710" s="136">
        <v>2.7999999999999998E-4</v>
      </c>
      <c r="R710" s="136">
        <f>Q710*H710</f>
        <v>1.1199999999999999E-3</v>
      </c>
      <c r="S710" s="136">
        <v>0</v>
      </c>
      <c r="T710" s="136">
        <f>S710*H710</f>
        <v>0</v>
      </c>
      <c r="U710" s="137" t="s">
        <v>19</v>
      </c>
      <c r="AR710" s="138" t="s">
        <v>187</v>
      </c>
      <c r="AT710" s="138" t="s">
        <v>167</v>
      </c>
      <c r="AU710" s="138" t="s">
        <v>82</v>
      </c>
      <c r="AY710" s="18" t="s">
        <v>164</v>
      </c>
      <c r="BE710" s="139">
        <f>IF(N710="základní",J710,0)</f>
        <v>0</v>
      </c>
      <c r="BF710" s="139">
        <f>IF(N710="snížená",J710,0)</f>
        <v>0</v>
      </c>
      <c r="BG710" s="139">
        <f>IF(N710="zákl. přenesená",J710,0)</f>
        <v>0</v>
      </c>
      <c r="BH710" s="139">
        <f>IF(N710="sníž. přenesená",J710,0)</f>
        <v>0</v>
      </c>
      <c r="BI710" s="139">
        <f>IF(N710="nulová",J710,0)</f>
        <v>0</v>
      </c>
      <c r="BJ710" s="18" t="s">
        <v>80</v>
      </c>
      <c r="BK710" s="139">
        <f>ROUND(I710*H710,1)</f>
        <v>0</v>
      </c>
      <c r="BL710" s="18" t="s">
        <v>187</v>
      </c>
      <c r="BM710" s="138" t="s">
        <v>2082</v>
      </c>
    </row>
    <row r="711" spans="2:65" s="1" customFormat="1" ht="11.25">
      <c r="B711" s="33"/>
      <c r="D711" s="140" t="s">
        <v>175</v>
      </c>
      <c r="F711" s="141" t="s">
        <v>2083</v>
      </c>
      <c r="I711" s="142"/>
      <c r="L711" s="33"/>
      <c r="M711" s="143"/>
      <c r="U711" s="54"/>
      <c r="AT711" s="18" t="s">
        <v>175</v>
      </c>
      <c r="AU711" s="18" t="s">
        <v>82</v>
      </c>
    </row>
    <row r="712" spans="2:65" s="12" customFormat="1" ht="11.25">
      <c r="B712" s="144"/>
      <c r="D712" s="145" t="s">
        <v>177</v>
      </c>
      <c r="E712" s="146" t="s">
        <v>19</v>
      </c>
      <c r="F712" s="147" t="s">
        <v>2084</v>
      </c>
      <c r="H712" s="148">
        <v>4</v>
      </c>
      <c r="I712" s="149"/>
      <c r="L712" s="144"/>
      <c r="M712" s="150"/>
      <c r="U712" s="151"/>
      <c r="AT712" s="146" t="s">
        <v>177</v>
      </c>
      <c r="AU712" s="146" t="s">
        <v>82</v>
      </c>
      <c r="AV712" s="12" t="s">
        <v>82</v>
      </c>
      <c r="AW712" s="12" t="s">
        <v>33</v>
      </c>
      <c r="AX712" s="12" t="s">
        <v>80</v>
      </c>
      <c r="AY712" s="146" t="s">
        <v>164</v>
      </c>
    </row>
    <row r="713" spans="2:65" s="1" customFormat="1" ht="24.2" customHeight="1">
      <c r="B713" s="33"/>
      <c r="C713" s="127" t="s">
        <v>1220</v>
      </c>
      <c r="D713" s="127" t="s">
        <v>167</v>
      </c>
      <c r="E713" s="128" t="s">
        <v>1455</v>
      </c>
      <c r="F713" s="129" t="s">
        <v>1456</v>
      </c>
      <c r="G713" s="130" t="s">
        <v>170</v>
      </c>
      <c r="H713" s="131">
        <v>9.92</v>
      </c>
      <c r="I713" s="132"/>
      <c r="J713" s="133">
        <f>ROUND(I713*H713,1)</f>
        <v>0</v>
      </c>
      <c r="K713" s="129" t="s">
        <v>171</v>
      </c>
      <c r="L713" s="33"/>
      <c r="M713" s="134" t="s">
        <v>19</v>
      </c>
      <c r="N713" s="135" t="s">
        <v>43</v>
      </c>
      <c r="P713" s="136">
        <f>O713*H713</f>
        <v>0</v>
      </c>
      <c r="Q713" s="136">
        <v>5.3499999999999997E-3</v>
      </c>
      <c r="R713" s="136">
        <f>Q713*H713</f>
        <v>5.3071999999999994E-2</v>
      </c>
      <c r="S713" s="136">
        <v>0</v>
      </c>
      <c r="T713" s="136">
        <f>S713*H713</f>
        <v>0</v>
      </c>
      <c r="U713" s="137" t="s">
        <v>19</v>
      </c>
      <c r="AR713" s="138" t="s">
        <v>187</v>
      </c>
      <c r="AT713" s="138" t="s">
        <v>167</v>
      </c>
      <c r="AU713" s="138" t="s">
        <v>82</v>
      </c>
      <c r="AY713" s="18" t="s">
        <v>164</v>
      </c>
      <c r="BE713" s="139">
        <f>IF(N713="základní",J713,0)</f>
        <v>0</v>
      </c>
      <c r="BF713" s="139">
        <f>IF(N713="snížená",J713,0)</f>
        <v>0</v>
      </c>
      <c r="BG713" s="139">
        <f>IF(N713="zákl. přenesená",J713,0)</f>
        <v>0</v>
      </c>
      <c r="BH713" s="139">
        <f>IF(N713="sníž. přenesená",J713,0)</f>
        <v>0</v>
      </c>
      <c r="BI713" s="139">
        <f>IF(N713="nulová",J713,0)</f>
        <v>0</v>
      </c>
      <c r="BJ713" s="18" t="s">
        <v>80</v>
      </c>
      <c r="BK713" s="139">
        <f>ROUND(I713*H713,1)</f>
        <v>0</v>
      </c>
      <c r="BL713" s="18" t="s">
        <v>187</v>
      </c>
      <c r="BM713" s="138" t="s">
        <v>1457</v>
      </c>
    </row>
    <row r="714" spans="2:65" s="1" customFormat="1" ht="11.25">
      <c r="B714" s="33"/>
      <c r="D714" s="140" t="s">
        <v>175</v>
      </c>
      <c r="F714" s="141" t="s">
        <v>1458</v>
      </c>
      <c r="I714" s="142"/>
      <c r="L714" s="33"/>
      <c r="M714" s="143"/>
      <c r="U714" s="54"/>
      <c r="AT714" s="18" t="s">
        <v>175</v>
      </c>
      <c r="AU714" s="18" t="s">
        <v>82</v>
      </c>
    </row>
    <row r="715" spans="2:65" s="12" customFormat="1" ht="11.25">
      <c r="B715" s="144"/>
      <c r="D715" s="145" t="s">
        <v>177</v>
      </c>
      <c r="E715" s="146" t="s">
        <v>19</v>
      </c>
      <c r="F715" s="147" t="s">
        <v>2069</v>
      </c>
      <c r="H715" s="148">
        <v>6.68</v>
      </c>
      <c r="I715" s="149"/>
      <c r="L715" s="144"/>
      <c r="M715" s="150"/>
      <c r="U715" s="151"/>
      <c r="AT715" s="146" t="s">
        <v>177</v>
      </c>
      <c r="AU715" s="146" t="s">
        <v>82</v>
      </c>
      <c r="AV715" s="12" t="s">
        <v>82</v>
      </c>
      <c r="AW715" s="12" t="s">
        <v>33</v>
      </c>
      <c r="AX715" s="12" t="s">
        <v>72</v>
      </c>
      <c r="AY715" s="146" t="s">
        <v>164</v>
      </c>
    </row>
    <row r="716" spans="2:65" s="12" customFormat="1" ht="11.25">
      <c r="B716" s="144"/>
      <c r="D716" s="145" t="s">
        <v>177</v>
      </c>
      <c r="E716" s="146" t="s">
        <v>19</v>
      </c>
      <c r="F716" s="147" t="s">
        <v>2070</v>
      </c>
      <c r="H716" s="148">
        <v>3.24</v>
      </c>
      <c r="I716" s="149"/>
      <c r="L716" s="144"/>
      <c r="M716" s="150"/>
      <c r="U716" s="151"/>
      <c r="AT716" s="146" t="s">
        <v>177</v>
      </c>
      <c r="AU716" s="146" t="s">
        <v>82</v>
      </c>
      <c r="AV716" s="12" t="s">
        <v>82</v>
      </c>
      <c r="AW716" s="12" t="s">
        <v>33</v>
      </c>
      <c r="AX716" s="12" t="s">
        <v>72</v>
      </c>
      <c r="AY716" s="146" t="s">
        <v>164</v>
      </c>
    </row>
    <row r="717" spans="2:65" s="13" customFormat="1" ht="11.25">
      <c r="B717" s="162"/>
      <c r="D717" s="145" t="s">
        <v>177</v>
      </c>
      <c r="E717" s="163" t="s">
        <v>19</v>
      </c>
      <c r="F717" s="164" t="s">
        <v>241</v>
      </c>
      <c r="H717" s="165">
        <v>9.92</v>
      </c>
      <c r="I717" s="166"/>
      <c r="L717" s="162"/>
      <c r="M717" s="167"/>
      <c r="U717" s="168"/>
      <c r="AT717" s="163" t="s">
        <v>177</v>
      </c>
      <c r="AU717" s="163" t="s">
        <v>82</v>
      </c>
      <c r="AV717" s="13" t="s">
        <v>172</v>
      </c>
      <c r="AW717" s="13" t="s">
        <v>33</v>
      </c>
      <c r="AX717" s="13" t="s">
        <v>80</v>
      </c>
      <c r="AY717" s="163" t="s">
        <v>164</v>
      </c>
    </row>
    <row r="718" spans="2:65" s="1" customFormat="1" ht="16.5" customHeight="1">
      <c r="B718" s="33"/>
      <c r="C718" s="152" t="s">
        <v>1226</v>
      </c>
      <c r="D718" s="152" t="s">
        <v>225</v>
      </c>
      <c r="E718" s="153" t="s">
        <v>1459</v>
      </c>
      <c r="F718" s="154" t="s">
        <v>1460</v>
      </c>
      <c r="G718" s="155" t="s">
        <v>170</v>
      </c>
      <c r="H718" s="156">
        <v>10.912000000000001</v>
      </c>
      <c r="I718" s="157"/>
      <c r="J718" s="158">
        <f>ROUND(I718*H718,1)</f>
        <v>0</v>
      </c>
      <c r="K718" s="154" t="s">
        <v>171</v>
      </c>
      <c r="L718" s="159"/>
      <c r="M718" s="160" t="s">
        <v>19</v>
      </c>
      <c r="N718" s="161" t="s">
        <v>43</v>
      </c>
      <c r="P718" s="136">
        <f>O718*H718</f>
        <v>0</v>
      </c>
      <c r="Q718" s="136">
        <v>1.6709999999999999E-2</v>
      </c>
      <c r="R718" s="136">
        <f>Q718*H718</f>
        <v>0.18233952</v>
      </c>
      <c r="S718" s="136">
        <v>0</v>
      </c>
      <c r="T718" s="136">
        <f>S718*H718</f>
        <v>0</v>
      </c>
      <c r="U718" s="137" t="s">
        <v>19</v>
      </c>
      <c r="AR718" s="138" t="s">
        <v>364</v>
      </c>
      <c r="AT718" s="138" t="s">
        <v>225</v>
      </c>
      <c r="AU718" s="138" t="s">
        <v>82</v>
      </c>
      <c r="AY718" s="18" t="s">
        <v>164</v>
      </c>
      <c r="BE718" s="139">
        <f>IF(N718="základní",J718,0)</f>
        <v>0</v>
      </c>
      <c r="BF718" s="139">
        <f>IF(N718="snížená",J718,0)</f>
        <v>0</v>
      </c>
      <c r="BG718" s="139">
        <f>IF(N718="zákl. přenesená",J718,0)</f>
        <v>0</v>
      </c>
      <c r="BH718" s="139">
        <f>IF(N718="sníž. přenesená",J718,0)</f>
        <v>0</v>
      </c>
      <c r="BI718" s="139">
        <f>IF(N718="nulová",J718,0)</f>
        <v>0</v>
      </c>
      <c r="BJ718" s="18" t="s">
        <v>80</v>
      </c>
      <c r="BK718" s="139">
        <f>ROUND(I718*H718,1)</f>
        <v>0</v>
      </c>
      <c r="BL718" s="18" t="s">
        <v>187</v>
      </c>
      <c r="BM718" s="138" t="s">
        <v>1461</v>
      </c>
    </row>
    <row r="719" spans="2:65" s="12" customFormat="1" ht="11.25">
      <c r="B719" s="144"/>
      <c r="D719" s="145" t="s">
        <v>177</v>
      </c>
      <c r="E719" s="146" t="s">
        <v>19</v>
      </c>
      <c r="F719" s="147" t="s">
        <v>2085</v>
      </c>
      <c r="H719" s="148">
        <v>10.912000000000001</v>
      </c>
      <c r="I719" s="149"/>
      <c r="L719" s="144"/>
      <c r="M719" s="150"/>
      <c r="U719" s="151"/>
      <c r="AT719" s="146" t="s">
        <v>177</v>
      </c>
      <c r="AU719" s="146" t="s">
        <v>82</v>
      </c>
      <c r="AV719" s="12" t="s">
        <v>82</v>
      </c>
      <c r="AW719" s="12" t="s">
        <v>33</v>
      </c>
      <c r="AX719" s="12" t="s">
        <v>80</v>
      </c>
      <c r="AY719" s="146" t="s">
        <v>164</v>
      </c>
    </row>
    <row r="720" spans="2:65" s="1" customFormat="1" ht="24.2" customHeight="1">
      <c r="B720" s="33"/>
      <c r="C720" s="127" t="s">
        <v>1232</v>
      </c>
      <c r="D720" s="127" t="s">
        <v>167</v>
      </c>
      <c r="E720" s="128" t="s">
        <v>1463</v>
      </c>
      <c r="F720" s="129" t="s">
        <v>1464</v>
      </c>
      <c r="G720" s="130" t="s">
        <v>170</v>
      </c>
      <c r="H720" s="131">
        <v>9.92</v>
      </c>
      <c r="I720" s="132"/>
      <c r="J720" s="133">
        <f>ROUND(I720*H720,1)</f>
        <v>0</v>
      </c>
      <c r="K720" s="129" t="s">
        <v>171</v>
      </c>
      <c r="L720" s="33"/>
      <c r="M720" s="134" t="s">
        <v>19</v>
      </c>
      <c r="N720" s="135" t="s">
        <v>43</v>
      </c>
      <c r="P720" s="136">
        <f>O720*H720</f>
        <v>0</v>
      </c>
      <c r="Q720" s="136">
        <v>0</v>
      </c>
      <c r="R720" s="136">
        <f>Q720*H720</f>
        <v>0</v>
      </c>
      <c r="S720" s="136">
        <v>0</v>
      </c>
      <c r="T720" s="136">
        <f>S720*H720</f>
        <v>0</v>
      </c>
      <c r="U720" s="137" t="s">
        <v>19</v>
      </c>
      <c r="AR720" s="138" t="s">
        <v>187</v>
      </c>
      <c r="AT720" s="138" t="s">
        <v>167</v>
      </c>
      <c r="AU720" s="138" t="s">
        <v>82</v>
      </c>
      <c r="AY720" s="18" t="s">
        <v>164</v>
      </c>
      <c r="BE720" s="139">
        <f>IF(N720="základní",J720,0)</f>
        <v>0</v>
      </c>
      <c r="BF720" s="139">
        <f>IF(N720="snížená",J720,0)</f>
        <v>0</v>
      </c>
      <c r="BG720" s="139">
        <f>IF(N720="zákl. přenesená",J720,0)</f>
        <v>0</v>
      </c>
      <c r="BH720" s="139">
        <f>IF(N720="sníž. přenesená",J720,0)</f>
        <v>0</v>
      </c>
      <c r="BI720" s="139">
        <f>IF(N720="nulová",J720,0)</f>
        <v>0</v>
      </c>
      <c r="BJ720" s="18" t="s">
        <v>80</v>
      </c>
      <c r="BK720" s="139">
        <f>ROUND(I720*H720,1)</f>
        <v>0</v>
      </c>
      <c r="BL720" s="18" t="s">
        <v>187</v>
      </c>
      <c r="BM720" s="138" t="s">
        <v>1465</v>
      </c>
    </row>
    <row r="721" spans="2:65" s="1" customFormat="1" ht="11.25">
      <c r="B721" s="33"/>
      <c r="D721" s="140" t="s">
        <v>175</v>
      </c>
      <c r="F721" s="141" t="s">
        <v>1466</v>
      </c>
      <c r="I721" s="142"/>
      <c r="L721" s="33"/>
      <c r="M721" s="143"/>
      <c r="U721" s="54"/>
      <c r="AT721" s="18" t="s">
        <v>175</v>
      </c>
      <c r="AU721" s="18" t="s">
        <v>82</v>
      </c>
    </row>
    <row r="722" spans="2:65" s="1" customFormat="1" ht="16.5" customHeight="1">
      <c r="B722" s="33"/>
      <c r="C722" s="127" t="s">
        <v>1490</v>
      </c>
      <c r="D722" s="127" t="s">
        <v>167</v>
      </c>
      <c r="E722" s="128" t="s">
        <v>1467</v>
      </c>
      <c r="F722" s="129" t="s">
        <v>1468</v>
      </c>
      <c r="G722" s="130" t="s">
        <v>335</v>
      </c>
      <c r="H722" s="131">
        <v>4</v>
      </c>
      <c r="I722" s="132"/>
      <c r="J722" s="133">
        <f>ROUND(I722*H722,1)</f>
        <v>0</v>
      </c>
      <c r="K722" s="129" t="s">
        <v>171</v>
      </c>
      <c r="L722" s="33"/>
      <c r="M722" s="134" t="s">
        <v>19</v>
      </c>
      <c r="N722" s="135" t="s">
        <v>43</v>
      </c>
      <c r="P722" s="136">
        <f>O722*H722</f>
        <v>0</v>
      </c>
      <c r="Q722" s="136">
        <v>0</v>
      </c>
      <c r="R722" s="136">
        <f>Q722*H722</f>
        <v>0</v>
      </c>
      <c r="S722" s="136">
        <v>0</v>
      </c>
      <c r="T722" s="136">
        <f>S722*H722</f>
        <v>0</v>
      </c>
      <c r="U722" s="137" t="s">
        <v>19</v>
      </c>
      <c r="AR722" s="138" t="s">
        <v>187</v>
      </c>
      <c r="AT722" s="138" t="s">
        <v>167</v>
      </c>
      <c r="AU722" s="138" t="s">
        <v>82</v>
      </c>
      <c r="AY722" s="18" t="s">
        <v>164</v>
      </c>
      <c r="BE722" s="139">
        <f>IF(N722="základní",J722,0)</f>
        <v>0</v>
      </c>
      <c r="BF722" s="139">
        <f>IF(N722="snížená",J722,0)</f>
        <v>0</v>
      </c>
      <c r="BG722" s="139">
        <f>IF(N722="zákl. přenesená",J722,0)</f>
        <v>0</v>
      </c>
      <c r="BH722" s="139">
        <f>IF(N722="sníž. přenesená",J722,0)</f>
        <v>0</v>
      </c>
      <c r="BI722" s="139">
        <f>IF(N722="nulová",J722,0)</f>
        <v>0</v>
      </c>
      <c r="BJ722" s="18" t="s">
        <v>80</v>
      </c>
      <c r="BK722" s="139">
        <f>ROUND(I722*H722,1)</f>
        <v>0</v>
      </c>
      <c r="BL722" s="18" t="s">
        <v>187</v>
      </c>
      <c r="BM722" s="138" t="s">
        <v>1469</v>
      </c>
    </row>
    <row r="723" spans="2:65" s="1" customFormat="1" ht="11.25">
      <c r="B723" s="33"/>
      <c r="D723" s="140" t="s">
        <v>175</v>
      </c>
      <c r="F723" s="141" t="s">
        <v>1470</v>
      </c>
      <c r="I723" s="142"/>
      <c r="L723" s="33"/>
      <c r="M723" s="143"/>
      <c r="U723" s="54"/>
      <c r="AT723" s="18" t="s">
        <v>175</v>
      </c>
      <c r="AU723" s="18" t="s">
        <v>82</v>
      </c>
    </row>
    <row r="724" spans="2:65" s="1" customFormat="1" ht="16.5" customHeight="1">
      <c r="B724" s="33"/>
      <c r="C724" s="127" t="s">
        <v>1491</v>
      </c>
      <c r="D724" s="127" t="s">
        <v>167</v>
      </c>
      <c r="E724" s="128" t="s">
        <v>1471</v>
      </c>
      <c r="F724" s="129" t="s">
        <v>1472</v>
      </c>
      <c r="G724" s="130" t="s">
        <v>335</v>
      </c>
      <c r="H724" s="131">
        <v>1</v>
      </c>
      <c r="I724" s="132"/>
      <c r="J724" s="133">
        <f>ROUND(I724*H724,1)</f>
        <v>0</v>
      </c>
      <c r="K724" s="129" t="s">
        <v>171</v>
      </c>
      <c r="L724" s="33"/>
      <c r="M724" s="134" t="s">
        <v>19</v>
      </c>
      <c r="N724" s="135" t="s">
        <v>43</v>
      </c>
      <c r="P724" s="136">
        <f>O724*H724</f>
        <v>0</v>
      </c>
      <c r="Q724" s="136">
        <v>0</v>
      </c>
      <c r="R724" s="136">
        <f>Q724*H724</f>
        <v>0</v>
      </c>
      <c r="S724" s="136">
        <v>0</v>
      </c>
      <c r="T724" s="136">
        <f>S724*H724</f>
        <v>0</v>
      </c>
      <c r="U724" s="137" t="s">
        <v>19</v>
      </c>
      <c r="AR724" s="138" t="s">
        <v>187</v>
      </c>
      <c r="AT724" s="138" t="s">
        <v>167</v>
      </c>
      <c r="AU724" s="138" t="s">
        <v>82</v>
      </c>
      <c r="AY724" s="18" t="s">
        <v>164</v>
      </c>
      <c r="BE724" s="139">
        <f>IF(N724="základní",J724,0)</f>
        <v>0</v>
      </c>
      <c r="BF724" s="139">
        <f>IF(N724="snížená",J724,0)</f>
        <v>0</v>
      </c>
      <c r="BG724" s="139">
        <f>IF(N724="zákl. přenesená",J724,0)</f>
        <v>0</v>
      </c>
      <c r="BH724" s="139">
        <f>IF(N724="sníž. přenesená",J724,0)</f>
        <v>0</v>
      </c>
      <c r="BI724" s="139">
        <f>IF(N724="nulová",J724,0)</f>
        <v>0</v>
      </c>
      <c r="BJ724" s="18" t="s">
        <v>80</v>
      </c>
      <c r="BK724" s="139">
        <f>ROUND(I724*H724,1)</f>
        <v>0</v>
      </c>
      <c r="BL724" s="18" t="s">
        <v>187</v>
      </c>
      <c r="BM724" s="138" t="s">
        <v>1473</v>
      </c>
    </row>
    <row r="725" spans="2:65" s="1" customFormat="1" ht="11.25">
      <c r="B725" s="33"/>
      <c r="D725" s="140" t="s">
        <v>175</v>
      </c>
      <c r="F725" s="141" t="s">
        <v>1474</v>
      </c>
      <c r="I725" s="142"/>
      <c r="L725" s="33"/>
      <c r="M725" s="143"/>
      <c r="U725" s="54"/>
      <c r="AT725" s="18" t="s">
        <v>175</v>
      </c>
      <c r="AU725" s="18" t="s">
        <v>82</v>
      </c>
    </row>
    <row r="726" spans="2:65" s="1" customFormat="1" ht="16.5" customHeight="1">
      <c r="B726" s="33"/>
      <c r="C726" s="127" t="s">
        <v>1497</v>
      </c>
      <c r="D726" s="127" t="s">
        <v>167</v>
      </c>
      <c r="E726" s="128" t="s">
        <v>1475</v>
      </c>
      <c r="F726" s="129" t="s">
        <v>1476</v>
      </c>
      <c r="G726" s="130" t="s">
        <v>314</v>
      </c>
      <c r="H726" s="131">
        <v>9</v>
      </c>
      <c r="I726" s="132"/>
      <c r="J726" s="133">
        <f>ROUND(I726*H726,1)</f>
        <v>0</v>
      </c>
      <c r="K726" s="129" t="s">
        <v>171</v>
      </c>
      <c r="L726" s="33"/>
      <c r="M726" s="134" t="s">
        <v>19</v>
      </c>
      <c r="N726" s="135" t="s">
        <v>43</v>
      </c>
      <c r="P726" s="136">
        <f>O726*H726</f>
        <v>0</v>
      </c>
      <c r="Q726" s="136">
        <v>0</v>
      </c>
      <c r="R726" s="136">
        <f>Q726*H726</f>
        <v>0</v>
      </c>
      <c r="S726" s="136">
        <v>0</v>
      </c>
      <c r="T726" s="136">
        <f>S726*H726</f>
        <v>0</v>
      </c>
      <c r="U726" s="137" t="s">
        <v>19</v>
      </c>
      <c r="AR726" s="138" t="s">
        <v>187</v>
      </c>
      <c r="AT726" s="138" t="s">
        <v>167</v>
      </c>
      <c r="AU726" s="138" t="s">
        <v>82</v>
      </c>
      <c r="AY726" s="18" t="s">
        <v>164</v>
      </c>
      <c r="BE726" s="139">
        <f>IF(N726="základní",J726,0)</f>
        <v>0</v>
      </c>
      <c r="BF726" s="139">
        <f>IF(N726="snížená",J726,0)</f>
        <v>0</v>
      </c>
      <c r="BG726" s="139">
        <f>IF(N726="zákl. přenesená",J726,0)</f>
        <v>0</v>
      </c>
      <c r="BH726" s="139">
        <f>IF(N726="sníž. přenesená",J726,0)</f>
        <v>0</v>
      </c>
      <c r="BI726" s="139">
        <f>IF(N726="nulová",J726,0)</f>
        <v>0</v>
      </c>
      <c r="BJ726" s="18" t="s">
        <v>80</v>
      </c>
      <c r="BK726" s="139">
        <f>ROUND(I726*H726,1)</f>
        <v>0</v>
      </c>
      <c r="BL726" s="18" t="s">
        <v>187</v>
      </c>
      <c r="BM726" s="138" t="s">
        <v>1477</v>
      </c>
    </row>
    <row r="727" spans="2:65" s="1" customFormat="1" ht="11.25">
      <c r="B727" s="33"/>
      <c r="D727" s="140" t="s">
        <v>175</v>
      </c>
      <c r="F727" s="141" t="s">
        <v>1478</v>
      </c>
      <c r="I727" s="142"/>
      <c r="L727" s="33"/>
      <c r="M727" s="143"/>
      <c r="U727" s="54"/>
      <c r="AT727" s="18" t="s">
        <v>175</v>
      </c>
      <c r="AU727" s="18" t="s">
        <v>82</v>
      </c>
    </row>
    <row r="728" spans="2:65" s="12" customFormat="1" ht="11.25">
      <c r="B728" s="144"/>
      <c r="D728" s="145" t="s">
        <v>177</v>
      </c>
      <c r="E728" s="146" t="s">
        <v>19</v>
      </c>
      <c r="F728" s="147" t="s">
        <v>2086</v>
      </c>
      <c r="H728" s="148">
        <v>9</v>
      </c>
      <c r="I728" s="149"/>
      <c r="L728" s="144"/>
      <c r="M728" s="150"/>
      <c r="U728" s="151"/>
      <c r="AT728" s="146" t="s">
        <v>177</v>
      </c>
      <c r="AU728" s="146" t="s">
        <v>82</v>
      </c>
      <c r="AV728" s="12" t="s">
        <v>82</v>
      </c>
      <c r="AW728" s="12" t="s">
        <v>33</v>
      </c>
      <c r="AX728" s="12" t="s">
        <v>80</v>
      </c>
      <c r="AY728" s="146" t="s">
        <v>164</v>
      </c>
    </row>
    <row r="729" spans="2:65" s="1" customFormat="1" ht="24.2" customHeight="1">
      <c r="B729" s="33"/>
      <c r="C729" s="127" t="s">
        <v>1499</v>
      </c>
      <c r="D729" s="127" t="s">
        <v>167</v>
      </c>
      <c r="E729" s="128" t="s">
        <v>1480</v>
      </c>
      <c r="F729" s="129" t="s">
        <v>1481</v>
      </c>
      <c r="G729" s="130" t="s">
        <v>200</v>
      </c>
      <c r="H729" s="131">
        <v>0.251</v>
      </c>
      <c r="I729" s="132"/>
      <c r="J729" s="133">
        <f>ROUND(I729*H729,1)</f>
        <v>0</v>
      </c>
      <c r="K729" s="129" t="s">
        <v>171</v>
      </c>
      <c r="L729" s="33"/>
      <c r="M729" s="134" t="s">
        <v>19</v>
      </c>
      <c r="N729" s="135" t="s">
        <v>43</v>
      </c>
      <c r="P729" s="136">
        <f>O729*H729</f>
        <v>0</v>
      </c>
      <c r="Q729" s="136">
        <v>0</v>
      </c>
      <c r="R729" s="136">
        <f>Q729*H729</f>
        <v>0</v>
      </c>
      <c r="S729" s="136">
        <v>0</v>
      </c>
      <c r="T729" s="136">
        <f>S729*H729</f>
        <v>0</v>
      </c>
      <c r="U729" s="137" t="s">
        <v>19</v>
      </c>
      <c r="AR729" s="138" t="s">
        <v>187</v>
      </c>
      <c r="AT729" s="138" t="s">
        <v>167</v>
      </c>
      <c r="AU729" s="138" t="s">
        <v>82</v>
      </c>
      <c r="AY729" s="18" t="s">
        <v>164</v>
      </c>
      <c r="BE729" s="139">
        <f>IF(N729="základní",J729,0)</f>
        <v>0</v>
      </c>
      <c r="BF729" s="139">
        <f>IF(N729="snížená",J729,0)</f>
        <v>0</v>
      </c>
      <c r="BG729" s="139">
        <f>IF(N729="zákl. přenesená",J729,0)</f>
        <v>0</v>
      </c>
      <c r="BH729" s="139">
        <f>IF(N729="sníž. přenesená",J729,0)</f>
        <v>0</v>
      </c>
      <c r="BI729" s="139">
        <f>IF(N729="nulová",J729,0)</f>
        <v>0</v>
      </c>
      <c r="BJ729" s="18" t="s">
        <v>80</v>
      </c>
      <c r="BK729" s="139">
        <f>ROUND(I729*H729,1)</f>
        <v>0</v>
      </c>
      <c r="BL729" s="18" t="s">
        <v>187</v>
      </c>
      <c r="BM729" s="138" t="s">
        <v>1482</v>
      </c>
    </row>
    <row r="730" spans="2:65" s="1" customFormat="1" ht="11.25">
      <c r="B730" s="33"/>
      <c r="D730" s="140" t="s">
        <v>175</v>
      </c>
      <c r="F730" s="141" t="s">
        <v>1483</v>
      </c>
      <c r="I730" s="142"/>
      <c r="L730" s="33"/>
      <c r="M730" s="143"/>
      <c r="U730" s="54"/>
      <c r="AT730" s="18" t="s">
        <v>175</v>
      </c>
      <c r="AU730" s="18" t="s">
        <v>82</v>
      </c>
    </row>
    <row r="731" spans="2:65" s="11" customFormat="1" ht="22.9" customHeight="1">
      <c r="B731" s="115"/>
      <c r="D731" s="116" t="s">
        <v>71</v>
      </c>
      <c r="E731" s="125" t="s">
        <v>1094</v>
      </c>
      <c r="F731" s="125" t="s">
        <v>1095</v>
      </c>
      <c r="I731" s="118"/>
      <c r="J731" s="126">
        <f>BK731</f>
        <v>0</v>
      </c>
      <c r="L731" s="115"/>
      <c r="M731" s="120"/>
      <c r="P731" s="121">
        <f>SUM(P732:P758)</f>
        <v>0</v>
      </c>
      <c r="R731" s="121">
        <f>SUM(R732:R758)</f>
        <v>5.1371219999999995E-2</v>
      </c>
      <c r="T731" s="121">
        <f>SUM(T732:T758)</f>
        <v>0</v>
      </c>
      <c r="U731" s="122"/>
      <c r="AR731" s="116" t="s">
        <v>82</v>
      </c>
      <c r="AT731" s="123" t="s">
        <v>71</v>
      </c>
      <c r="AU731" s="123" t="s">
        <v>80</v>
      </c>
      <c r="AY731" s="116" t="s">
        <v>164</v>
      </c>
      <c r="BK731" s="124">
        <f>SUM(BK732:BK758)</f>
        <v>0</v>
      </c>
    </row>
    <row r="732" spans="2:65" s="1" customFormat="1" ht="24.2" customHeight="1">
      <c r="B732" s="33"/>
      <c r="C732" s="127" t="s">
        <v>1500</v>
      </c>
      <c r="D732" s="127" t="s">
        <v>167</v>
      </c>
      <c r="E732" s="128" t="s">
        <v>1097</v>
      </c>
      <c r="F732" s="129" t="s">
        <v>1098</v>
      </c>
      <c r="G732" s="130" t="s">
        <v>170</v>
      </c>
      <c r="H732" s="131">
        <v>10.709</v>
      </c>
      <c r="I732" s="132"/>
      <c r="J732" s="133">
        <f>ROUND(I732*H732,1)</f>
        <v>0</v>
      </c>
      <c r="K732" s="129" t="s">
        <v>171</v>
      </c>
      <c r="L732" s="33"/>
      <c r="M732" s="134" t="s">
        <v>19</v>
      </c>
      <c r="N732" s="135" t="s">
        <v>43</v>
      </c>
      <c r="P732" s="136">
        <f>O732*H732</f>
        <v>0</v>
      </c>
      <c r="Q732" s="136">
        <v>8.0000000000000007E-5</v>
      </c>
      <c r="R732" s="136">
        <f>Q732*H732</f>
        <v>8.5672000000000005E-4</v>
      </c>
      <c r="S732" s="136">
        <v>0</v>
      </c>
      <c r="T732" s="136">
        <f>S732*H732</f>
        <v>0</v>
      </c>
      <c r="U732" s="137" t="s">
        <v>19</v>
      </c>
      <c r="AR732" s="138" t="s">
        <v>187</v>
      </c>
      <c r="AT732" s="138" t="s">
        <v>167</v>
      </c>
      <c r="AU732" s="138" t="s">
        <v>82</v>
      </c>
      <c r="AY732" s="18" t="s">
        <v>164</v>
      </c>
      <c r="BE732" s="139">
        <f>IF(N732="základní",J732,0)</f>
        <v>0</v>
      </c>
      <c r="BF732" s="139">
        <f>IF(N732="snížená",J732,0)</f>
        <v>0</v>
      </c>
      <c r="BG732" s="139">
        <f>IF(N732="zákl. přenesená",J732,0)</f>
        <v>0</v>
      </c>
      <c r="BH732" s="139">
        <f>IF(N732="sníž. přenesená",J732,0)</f>
        <v>0</v>
      </c>
      <c r="BI732" s="139">
        <f>IF(N732="nulová",J732,0)</f>
        <v>0</v>
      </c>
      <c r="BJ732" s="18" t="s">
        <v>80</v>
      </c>
      <c r="BK732" s="139">
        <f>ROUND(I732*H732,1)</f>
        <v>0</v>
      </c>
      <c r="BL732" s="18" t="s">
        <v>187</v>
      </c>
      <c r="BM732" s="138" t="s">
        <v>1099</v>
      </c>
    </row>
    <row r="733" spans="2:65" s="1" customFormat="1" ht="11.25">
      <c r="B733" s="33"/>
      <c r="D733" s="140" t="s">
        <v>175</v>
      </c>
      <c r="F733" s="141" t="s">
        <v>1100</v>
      </c>
      <c r="I733" s="142"/>
      <c r="L733" s="33"/>
      <c r="M733" s="143"/>
      <c r="U733" s="54"/>
      <c r="AT733" s="18" t="s">
        <v>175</v>
      </c>
      <c r="AU733" s="18" t="s">
        <v>82</v>
      </c>
    </row>
    <row r="734" spans="2:65" s="12" customFormat="1" ht="11.25">
      <c r="B734" s="144"/>
      <c r="D734" s="145" t="s">
        <v>177</v>
      </c>
      <c r="E734" s="146" t="s">
        <v>19</v>
      </c>
      <c r="F734" s="147" t="s">
        <v>2087</v>
      </c>
      <c r="H734" s="148">
        <v>1.659</v>
      </c>
      <c r="I734" s="149"/>
      <c r="L734" s="144"/>
      <c r="M734" s="150"/>
      <c r="U734" s="151"/>
      <c r="AT734" s="146" t="s">
        <v>177</v>
      </c>
      <c r="AU734" s="146" t="s">
        <v>82</v>
      </c>
      <c r="AV734" s="12" t="s">
        <v>82</v>
      </c>
      <c r="AW734" s="12" t="s">
        <v>33</v>
      </c>
      <c r="AX734" s="12" t="s">
        <v>72</v>
      </c>
      <c r="AY734" s="146" t="s">
        <v>164</v>
      </c>
    </row>
    <row r="735" spans="2:65" s="12" customFormat="1" ht="11.25">
      <c r="B735" s="144"/>
      <c r="D735" s="145" t="s">
        <v>177</v>
      </c>
      <c r="E735" s="146" t="s">
        <v>19</v>
      </c>
      <c r="F735" s="147" t="s">
        <v>2088</v>
      </c>
      <c r="H735" s="148">
        <v>1.8169999999999999</v>
      </c>
      <c r="I735" s="149"/>
      <c r="L735" s="144"/>
      <c r="M735" s="150"/>
      <c r="U735" s="151"/>
      <c r="AT735" s="146" t="s">
        <v>177</v>
      </c>
      <c r="AU735" s="146" t="s">
        <v>82</v>
      </c>
      <c r="AV735" s="12" t="s">
        <v>82</v>
      </c>
      <c r="AW735" s="12" t="s">
        <v>33</v>
      </c>
      <c r="AX735" s="12" t="s">
        <v>72</v>
      </c>
      <c r="AY735" s="146" t="s">
        <v>164</v>
      </c>
    </row>
    <row r="736" spans="2:65" s="12" customFormat="1" ht="11.25">
      <c r="B736" s="144"/>
      <c r="D736" s="145" t="s">
        <v>177</v>
      </c>
      <c r="E736" s="146" t="s">
        <v>19</v>
      </c>
      <c r="F736" s="147" t="s">
        <v>2089</v>
      </c>
      <c r="H736" s="148">
        <v>6.3049999999999997</v>
      </c>
      <c r="I736" s="149"/>
      <c r="L736" s="144"/>
      <c r="M736" s="150"/>
      <c r="U736" s="151"/>
      <c r="AT736" s="146" t="s">
        <v>177</v>
      </c>
      <c r="AU736" s="146" t="s">
        <v>82</v>
      </c>
      <c r="AV736" s="12" t="s">
        <v>82</v>
      </c>
      <c r="AW736" s="12" t="s">
        <v>33</v>
      </c>
      <c r="AX736" s="12" t="s">
        <v>72</v>
      </c>
      <c r="AY736" s="146" t="s">
        <v>164</v>
      </c>
    </row>
    <row r="737" spans="2:65" s="12" customFormat="1" ht="11.25">
      <c r="B737" s="144"/>
      <c r="D737" s="145" t="s">
        <v>177</v>
      </c>
      <c r="E737" s="146" t="s">
        <v>19</v>
      </c>
      <c r="F737" s="147" t="s">
        <v>2090</v>
      </c>
      <c r="H737" s="148">
        <v>0.92800000000000005</v>
      </c>
      <c r="I737" s="149"/>
      <c r="L737" s="144"/>
      <c r="M737" s="150"/>
      <c r="U737" s="151"/>
      <c r="AT737" s="146" t="s">
        <v>177</v>
      </c>
      <c r="AU737" s="146" t="s">
        <v>82</v>
      </c>
      <c r="AV737" s="12" t="s">
        <v>82</v>
      </c>
      <c r="AW737" s="12" t="s">
        <v>33</v>
      </c>
      <c r="AX737" s="12" t="s">
        <v>72</v>
      </c>
      <c r="AY737" s="146" t="s">
        <v>164</v>
      </c>
    </row>
    <row r="738" spans="2:65" s="13" customFormat="1" ht="11.25">
      <c r="B738" s="162"/>
      <c r="D738" s="145" t="s">
        <v>177</v>
      </c>
      <c r="E738" s="163" t="s">
        <v>19</v>
      </c>
      <c r="F738" s="164" t="s">
        <v>241</v>
      </c>
      <c r="H738" s="165">
        <v>10.709</v>
      </c>
      <c r="I738" s="166"/>
      <c r="L738" s="162"/>
      <c r="M738" s="167"/>
      <c r="U738" s="168"/>
      <c r="AT738" s="163" t="s">
        <v>177</v>
      </c>
      <c r="AU738" s="163" t="s">
        <v>82</v>
      </c>
      <c r="AV738" s="13" t="s">
        <v>172</v>
      </c>
      <c r="AW738" s="13" t="s">
        <v>33</v>
      </c>
      <c r="AX738" s="13" t="s">
        <v>80</v>
      </c>
      <c r="AY738" s="163" t="s">
        <v>164</v>
      </c>
    </row>
    <row r="739" spans="2:65" s="1" customFormat="1" ht="16.5" customHeight="1">
      <c r="B739" s="33"/>
      <c r="C739" s="127" t="s">
        <v>1501</v>
      </c>
      <c r="D739" s="127" t="s">
        <v>167</v>
      </c>
      <c r="E739" s="128" t="s">
        <v>1104</v>
      </c>
      <c r="F739" s="129" t="s">
        <v>1105</v>
      </c>
      <c r="G739" s="130" t="s">
        <v>170</v>
      </c>
      <c r="H739" s="131">
        <v>10.709</v>
      </c>
      <c r="I739" s="132"/>
      <c r="J739" s="133">
        <f>ROUND(I739*H739,1)</f>
        <v>0</v>
      </c>
      <c r="K739" s="129" t="s">
        <v>171</v>
      </c>
      <c r="L739" s="33"/>
      <c r="M739" s="134" t="s">
        <v>19</v>
      </c>
      <c r="N739" s="135" t="s">
        <v>43</v>
      </c>
      <c r="P739" s="136">
        <f>O739*H739</f>
        <v>0</v>
      </c>
      <c r="Q739" s="136">
        <v>1.3999999999999999E-4</v>
      </c>
      <c r="R739" s="136">
        <f>Q739*H739</f>
        <v>1.4992599999999999E-3</v>
      </c>
      <c r="S739" s="136">
        <v>0</v>
      </c>
      <c r="T739" s="136">
        <f>S739*H739</f>
        <v>0</v>
      </c>
      <c r="U739" s="137" t="s">
        <v>19</v>
      </c>
      <c r="AR739" s="138" t="s">
        <v>187</v>
      </c>
      <c r="AT739" s="138" t="s">
        <v>167</v>
      </c>
      <c r="AU739" s="138" t="s">
        <v>82</v>
      </c>
      <c r="AY739" s="18" t="s">
        <v>164</v>
      </c>
      <c r="BE739" s="139">
        <f>IF(N739="základní",J739,0)</f>
        <v>0</v>
      </c>
      <c r="BF739" s="139">
        <f>IF(N739="snížená",J739,0)</f>
        <v>0</v>
      </c>
      <c r="BG739" s="139">
        <f>IF(N739="zákl. přenesená",J739,0)</f>
        <v>0</v>
      </c>
      <c r="BH739" s="139">
        <f>IF(N739="sníž. přenesená",J739,0)</f>
        <v>0</v>
      </c>
      <c r="BI739" s="139">
        <f>IF(N739="nulová",J739,0)</f>
        <v>0</v>
      </c>
      <c r="BJ739" s="18" t="s">
        <v>80</v>
      </c>
      <c r="BK739" s="139">
        <f>ROUND(I739*H739,1)</f>
        <v>0</v>
      </c>
      <c r="BL739" s="18" t="s">
        <v>187</v>
      </c>
      <c r="BM739" s="138" t="s">
        <v>1106</v>
      </c>
    </row>
    <row r="740" spans="2:65" s="1" customFormat="1" ht="11.25">
      <c r="B740" s="33"/>
      <c r="D740" s="140" t="s">
        <v>175</v>
      </c>
      <c r="F740" s="141" t="s">
        <v>1107</v>
      </c>
      <c r="I740" s="142"/>
      <c r="L740" s="33"/>
      <c r="M740" s="143"/>
      <c r="U740" s="54"/>
      <c r="AT740" s="18" t="s">
        <v>175</v>
      </c>
      <c r="AU740" s="18" t="s">
        <v>82</v>
      </c>
    </row>
    <row r="741" spans="2:65" s="1" customFormat="1" ht="16.5" customHeight="1">
      <c r="B741" s="33"/>
      <c r="C741" s="127" t="s">
        <v>1508</v>
      </c>
      <c r="D741" s="127" t="s">
        <v>167</v>
      </c>
      <c r="E741" s="128" t="s">
        <v>1109</v>
      </c>
      <c r="F741" s="129" t="s">
        <v>1110</v>
      </c>
      <c r="G741" s="130" t="s">
        <v>170</v>
      </c>
      <c r="H741" s="131">
        <v>10.709</v>
      </c>
      <c r="I741" s="132"/>
      <c r="J741" s="133">
        <f>ROUND(I741*H741,1)</f>
        <v>0</v>
      </c>
      <c r="K741" s="129" t="s">
        <v>171</v>
      </c>
      <c r="L741" s="33"/>
      <c r="M741" s="134" t="s">
        <v>19</v>
      </c>
      <c r="N741" s="135" t="s">
        <v>43</v>
      </c>
      <c r="P741" s="136">
        <f>O741*H741</f>
        <v>0</v>
      </c>
      <c r="Q741" s="136">
        <v>1.2E-4</v>
      </c>
      <c r="R741" s="136">
        <f>Q741*H741</f>
        <v>1.2850800000000001E-3</v>
      </c>
      <c r="S741" s="136">
        <v>0</v>
      </c>
      <c r="T741" s="136">
        <f>S741*H741</f>
        <v>0</v>
      </c>
      <c r="U741" s="137" t="s">
        <v>19</v>
      </c>
      <c r="AR741" s="138" t="s">
        <v>187</v>
      </c>
      <c r="AT741" s="138" t="s">
        <v>167</v>
      </c>
      <c r="AU741" s="138" t="s">
        <v>82</v>
      </c>
      <c r="AY741" s="18" t="s">
        <v>164</v>
      </c>
      <c r="BE741" s="139">
        <f>IF(N741="základní",J741,0)</f>
        <v>0</v>
      </c>
      <c r="BF741" s="139">
        <f>IF(N741="snížená",J741,0)</f>
        <v>0</v>
      </c>
      <c r="BG741" s="139">
        <f>IF(N741="zákl. přenesená",J741,0)</f>
        <v>0</v>
      </c>
      <c r="BH741" s="139">
        <f>IF(N741="sníž. přenesená",J741,0)</f>
        <v>0</v>
      </c>
      <c r="BI741" s="139">
        <f>IF(N741="nulová",J741,0)</f>
        <v>0</v>
      </c>
      <c r="BJ741" s="18" t="s">
        <v>80</v>
      </c>
      <c r="BK741" s="139">
        <f>ROUND(I741*H741,1)</f>
        <v>0</v>
      </c>
      <c r="BL741" s="18" t="s">
        <v>187</v>
      </c>
      <c r="BM741" s="138" t="s">
        <v>1111</v>
      </c>
    </row>
    <row r="742" spans="2:65" s="1" customFormat="1" ht="11.25">
      <c r="B742" s="33"/>
      <c r="D742" s="140" t="s">
        <v>175</v>
      </c>
      <c r="F742" s="141" t="s">
        <v>1112</v>
      </c>
      <c r="I742" s="142"/>
      <c r="L742" s="33"/>
      <c r="M742" s="143"/>
      <c r="U742" s="54"/>
      <c r="AT742" s="18" t="s">
        <v>175</v>
      </c>
      <c r="AU742" s="18" t="s">
        <v>82</v>
      </c>
    </row>
    <row r="743" spans="2:65" s="1" customFormat="1" ht="16.5" customHeight="1">
      <c r="B743" s="33"/>
      <c r="C743" s="127" t="s">
        <v>1510</v>
      </c>
      <c r="D743" s="127" t="s">
        <v>167</v>
      </c>
      <c r="E743" s="128" t="s">
        <v>1114</v>
      </c>
      <c r="F743" s="129" t="s">
        <v>1115</v>
      </c>
      <c r="G743" s="130" t="s">
        <v>170</v>
      </c>
      <c r="H743" s="131">
        <v>10.709</v>
      </c>
      <c r="I743" s="132"/>
      <c r="J743" s="133">
        <f>ROUND(I743*H743,1)</f>
        <v>0</v>
      </c>
      <c r="K743" s="129" t="s">
        <v>171</v>
      </c>
      <c r="L743" s="33"/>
      <c r="M743" s="134" t="s">
        <v>19</v>
      </c>
      <c r="N743" s="135" t="s">
        <v>43</v>
      </c>
      <c r="P743" s="136">
        <f>O743*H743</f>
        <v>0</v>
      </c>
      <c r="Q743" s="136">
        <v>1.2E-4</v>
      </c>
      <c r="R743" s="136">
        <f>Q743*H743</f>
        <v>1.2850800000000001E-3</v>
      </c>
      <c r="S743" s="136">
        <v>0</v>
      </c>
      <c r="T743" s="136">
        <f>S743*H743</f>
        <v>0</v>
      </c>
      <c r="U743" s="137" t="s">
        <v>19</v>
      </c>
      <c r="AR743" s="138" t="s">
        <v>187</v>
      </c>
      <c r="AT743" s="138" t="s">
        <v>167</v>
      </c>
      <c r="AU743" s="138" t="s">
        <v>82</v>
      </c>
      <c r="AY743" s="18" t="s">
        <v>164</v>
      </c>
      <c r="BE743" s="139">
        <f>IF(N743="základní",J743,0)</f>
        <v>0</v>
      </c>
      <c r="BF743" s="139">
        <f>IF(N743="snížená",J743,0)</f>
        <v>0</v>
      </c>
      <c r="BG743" s="139">
        <f>IF(N743="zákl. přenesená",J743,0)</f>
        <v>0</v>
      </c>
      <c r="BH743" s="139">
        <f>IF(N743="sníž. přenesená",J743,0)</f>
        <v>0</v>
      </c>
      <c r="BI743" s="139">
        <f>IF(N743="nulová",J743,0)</f>
        <v>0</v>
      </c>
      <c r="BJ743" s="18" t="s">
        <v>80</v>
      </c>
      <c r="BK743" s="139">
        <f>ROUND(I743*H743,1)</f>
        <v>0</v>
      </c>
      <c r="BL743" s="18" t="s">
        <v>187</v>
      </c>
      <c r="BM743" s="138" t="s">
        <v>1116</v>
      </c>
    </row>
    <row r="744" spans="2:65" s="1" customFormat="1" ht="11.25">
      <c r="B744" s="33"/>
      <c r="D744" s="140" t="s">
        <v>175</v>
      </c>
      <c r="F744" s="141" t="s">
        <v>1117</v>
      </c>
      <c r="I744" s="142"/>
      <c r="L744" s="33"/>
      <c r="M744" s="143"/>
      <c r="U744" s="54"/>
      <c r="AT744" s="18" t="s">
        <v>175</v>
      </c>
      <c r="AU744" s="18" t="s">
        <v>82</v>
      </c>
    </row>
    <row r="745" spans="2:65" s="1" customFormat="1" ht="16.5" customHeight="1">
      <c r="B745" s="33"/>
      <c r="C745" s="127" t="s">
        <v>1511</v>
      </c>
      <c r="D745" s="127" t="s">
        <v>167</v>
      </c>
      <c r="E745" s="128" t="s">
        <v>1130</v>
      </c>
      <c r="F745" s="129" t="s">
        <v>1131</v>
      </c>
      <c r="G745" s="130" t="s">
        <v>170</v>
      </c>
      <c r="H745" s="131">
        <v>105.557</v>
      </c>
      <c r="I745" s="132"/>
      <c r="J745" s="133">
        <f>ROUND(I745*H745,1)</f>
        <v>0</v>
      </c>
      <c r="K745" s="129" t="s">
        <v>171</v>
      </c>
      <c r="L745" s="33"/>
      <c r="M745" s="134" t="s">
        <v>19</v>
      </c>
      <c r="N745" s="135" t="s">
        <v>43</v>
      </c>
      <c r="P745" s="136">
        <f>O745*H745</f>
        <v>0</v>
      </c>
      <c r="Q745" s="136">
        <v>2.0000000000000002E-5</v>
      </c>
      <c r="R745" s="136">
        <f>Q745*H745</f>
        <v>2.1111400000000001E-3</v>
      </c>
      <c r="S745" s="136">
        <v>0</v>
      </c>
      <c r="T745" s="136">
        <f>S745*H745</f>
        <v>0</v>
      </c>
      <c r="U745" s="137" t="s">
        <v>19</v>
      </c>
      <c r="AR745" s="138" t="s">
        <v>187</v>
      </c>
      <c r="AT745" s="138" t="s">
        <v>167</v>
      </c>
      <c r="AU745" s="138" t="s">
        <v>82</v>
      </c>
      <c r="AY745" s="18" t="s">
        <v>164</v>
      </c>
      <c r="BE745" s="139">
        <f>IF(N745="základní",J745,0)</f>
        <v>0</v>
      </c>
      <c r="BF745" s="139">
        <f>IF(N745="snížená",J745,0)</f>
        <v>0</v>
      </c>
      <c r="BG745" s="139">
        <f>IF(N745="zákl. přenesená",J745,0)</f>
        <v>0</v>
      </c>
      <c r="BH745" s="139">
        <f>IF(N745="sníž. přenesená",J745,0)</f>
        <v>0</v>
      </c>
      <c r="BI745" s="139">
        <f>IF(N745="nulová",J745,0)</f>
        <v>0</v>
      </c>
      <c r="BJ745" s="18" t="s">
        <v>80</v>
      </c>
      <c r="BK745" s="139">
        <f>ROUND(I745*H745,1)</f>
        <v>0</v>
      </c>
      <c r="BL745" s="18" t="s">
        <v>187</v>
      </c>
      <c r="BM745" s="138" t="s">
        <v>1132</v>
      </c>
    </row>
    <row r="746" spans="2:65" s="1" customFormat="1" ht="11.25">
      <c r="B746" s="33"/>
      <c r="D746" s="140" t="s">
        <v>175</v>
      </c>
      <c r="F746" s="141" t="s">
        <v>1133</v>
      </c>
      <c r="I746" s="142"/>
      <c r="L746" s="33"/>
      <c r="M746" s="143"/>
      <c r="U746" s="54"/>
      <c r="AT746" s="18" t="s">
        <v>175</v>
      </c>
      <c r="AU746" s="18" t="s">
        <v>82</v>
      </c>
    </row>
    <row r="747" spans="2:65" s="15" customFormat="1" ht="11.25">
      <c r="B747" s="180"/>
      <c r="D747" s="145" t="s">
        <v>177</v>
      </c>
      <c r="E747" s="181" t="s">
        <v>19</v>
      </c>
      <c r="F747" s="182" t="s">
        <v>1884</v>
      </c>
      <c r="H747" s="181" t="s">
        <v>19</v>
      </c>
      <c r="I747" s="183"/>
      <c r="L747" s="180"/>
      <c r="M747" s="184"/>
      <c r="U747" s="185"/>
      <c r="AT747" s="181" t="s">
        <v>177</v>
      </c>
      <c r="AU747" s="181" t="s">
        <v>82</v>
      </c>
      <c r="AV747" s="15" t="s">
        <v>80</v>
      </c>
      <c r="AW747" s="15" t="s">
        <v>33</v>
      </c>
      <c r="AX747" s="15" t="s">
        <v>72</v>
      </c>
      <c r="AY747" s="181" t="s">
        <v>164</v>
      </c>
    </row>
    <row r="748" spans="2:65" s="12" customFormat="1" ht="11.25">
      <c r="B748" s="144"/>
      <c r="D748" s="145" t="s">
        <v>177</v>
      </c>
      <c r="E748" s="146" t="s">
        <v>19</v>
      </c>
      <c r="F748" s="147" t="s">
        <v>2091</v>
      </c>
      <c r="H748" s="148">
        <v>9.7919999999999998</v>
      </c>
      <c r="I748" s="149"/>
      <c r="L748" s="144"/>
      <c r="M748" s="150"/>
      <c r="U748" s="151"/>
      <c r="AT748" s="146" t="s">
        <v>177</v>
      </c>
      <c r="AU748" s="146" t="s">
        <v>82</v>
      </c>
      <c r="AV748" s="12" t="s">
        <v>82</v>
      </c>
      <c r="AW748" s="12" t="s">
        <v>33</v>
      </c>
      <c r="AX748" s="12" t="s">
        <v>72</v>
      </c>
      <c r="AY748" s="146" t="s">
        <v>164</v>
      </c>
    </row>
    <row r="749" spans="2:65" s="12" customFormat="1" ht="11.25">
      <c r="B749" s="144"/>
      <c r="D749" s="145" t="s">
        <v>177</v>
      </c>
      <c r="E749" s="146" t="s">
        <v>19</v>
      </c>
      <c r="F749" s="147" t="s">
        <v>2092</v>
      </c>
      <c r="H749" s="148">
        <v>4.1340000000000003</v>
      </c>
      <c r="I749" s="149"/>
      <c r="L749" s="144"/>
      <c r="M749" s="150"/>
      <c r="U749" s="151"/>
      <c r="AT749" s="146" t="s">
        <v>177</v>
      </c>
      <c r="AU749" s="146" t="s">
        <v>82</v>
      </c>
      <c r="AV749" s="12" t="s">
        <v>82</v>
      </c>
      <c r="AW749" s="12" t="s">
        <v>33</v>
      </c>
      <c r="AX749" s="12" t="s">
        <v>72</v>
      </c>
      <c r="AY749" s="146" t="s">
        <v>164</v>
      </c>
    </row>
    <row r="750" spans="2:65" s="12" customFormat="1" ht="11.25">
      <c r="B750" s="144"/>
      <c r="D750" s="145" t="s">
        <v>177</v>
      </c>
      <c r="E750" s="146" t="s">
        <v>19</v>
      </c>
      <c r="F750" s="147" t="s">
        <v>2093</v>
      </c>
      <c r="H750" s="148">
        <v>11.05</v>
      </c>
      <c r="I750" s="149"/>
      <c r="L750" s="144"/>
      <c r="M750" s="150"/>
      <c r="U750" s="151"/>
      <c r="AT750" s="146" t="s">
        <v>177</v>
      </c>
      <c r="AU750" s="146" t="s">
        <v>82</v>
      </c>
      <c r="AV750" s="12" t="s">
        <v>82</v>
      </c>
      <c r="AW750" s="12" t="s">
        <v>33</v>
      </c>
      <c r="AX750" s="12" t="s">
        <v>72</v>
      </c>
      <c r="AY750" s="146" t="s">
        <v>164</v>
      </c>
    </row>
    <row r="751" spans="2:65" s="12" customFormat="1" ht="11.25">
      <c r="B751" s="144"/>
      <c r="D751" s="145" t="s">
        <v>177</v>
      </c>
      <c r="E751" s="146" t="s">
        <v>19</v>
      </c>
      <c r="F751" s="147" t="s">
        <v>2094</v>
      </c>
      <c r="H751" s="148">
        <v>4.8</v>
      </c>
      <c r="I751" s="149"/>
      <c r="L751" s="144"/>
      <c r="M751" s="150"/>
      <c r="U751" s="151"/>
      <c r="AT751" s="146" t="s">
        <v>177</v>
      </c>
      <c r="AU751" s="146" t="s">
        <v>82</v>
      </c>
      <c r="AV751" s="12" t="s">
        <v>82</v>
      </c>
      <c r="AW751" s="12" t="s">
        <v>33</v>
      </c>
      <c r="AX751" s="12" t="s">
        <v>72</v>
      </c>
      <c r="AY751" s="146" t="s">
        <v>164</v>
      </c>
    </row>
    <row r="752" spans="2:65" s="12" customFormat="1" ht="11.25">
      <c r="B752" s="144"/>
      <c r="D752" s="145" t="s">
        <v>177</v>
      </c>
      <c r="E752" s="146" t="s">
        <v>19</v>
      </c>
      <c r="F752" s="147" t="s">
        <v>2095</v>
      </c>
      <c r="H752" s="148">
        <v>26.64</v>
      </c>
      <c r="I752" s="149"/>
      <c r="L752" s="144"/>
      <c r="M752" s="150"/>
      <c r="U752" s="151"/>
      <c r="AT752" s="146" t="s">
        <v>177</v>
      </c>
      <c r="AU752" s="146" t="s">
        <v>82</v>
      </c>
      <c r="AV752" s="12" t="s">
        <v>82</v>
      </c>
      <c r="AW752" s="12" t="s">
        <v>33</v>
      </c>
      <c r="AX752" s="12" t="s">
        <v>72</v>
      </c>
      <c r="AY752" s="146" t="s">
        <v>164</v>
      </c>
    </row>
    <row r="753" spans="2:65" s="12" customFormat="1" ht="11.25">
      <c r="B753" s="144"/>
      <c r="D753" s="145" t="s">
        <v>177</v>
      </c>
      <c r="E753" s="146" t="s">
        <v>19</v>
      </c>
      <c r="F753" s="147" t="s">
        <v>2096</v>
      </c>
      <c r="H753" s="148">
        <v>49.140999999999998</v>
      </c>
      <c r="I753" s="149"/>
      <c r="L753" s="144"/>
      <c r="M753" s="150"/>
      <c r="U753" s="151"/>
      <c r="AT753" s="146" t="s">
        <v>177</v>
      </c>
      <c r="AU753" s="146" t="s">
        <v>82</v>
      </c>
      <c r="AV753" s="12" t="s">
        <v>82</v>
      </c>
      <c r="AW753" s="12" t="s">
        <v>33</v>
      </c>
      <c r="AX753" s="12" t="s">
        <v>72</v>
      </c>
      <c r="AY753" s="146" t="s">
        <v>164</v>
      </c>
    </row>
    <row r="754" spans="2:65" s="13" customFormat="1" ht="11.25">
      <c r="B754" s="162"/>
      <c r="D754" s="145" t="s">
        <v>177</v>
      </c>
      <c r="E754" s="163" t="s">
        <v>19</v>
      </c>
      <c r="F754" s="164" t="s">
        <v>2097</v>
      </c>
      <c r="H754" s="165">
        <v>105.557</v>
      </c>
      <c r="I754" s="166"/>
      <c r="L754" s="162"/>
      <c r="M754" s="167"/>
      <c r="U754" s="168"/>
      <c r="AT754" s="163" t="s">
        <v>177</v>
      </c>
      <c r="AU754" s="163" t="s">
        <v>82</v>
      </c>
      <c r="AV754" s="13" t="s">
        <v>172</v>
      </c>
      <c r="AW754" s="13" t="s">
        <v>33</v>
      </c>
      <c r="AX754" s="13" t="s">
        <v>80</v>
      </c>
      <c r="AY754" s="163" t="s">
        <v>164</v>
      </c>
    </row>
    <row r="755" spans="2:65" s="1" customFormat="1" ht="16.5" customHeight="1">
      <c r="B755" s="33"/>
      <c r="C755" s="127" t="s">
        <v>1512</v>
      </c>
      <c r="D755" s="127" t="s">
        <v>167</v>
      </c>
      <c r="E755" s="128" t="s">
        <v>1138</v>
      </c>
      <c r="F755" s="129" t="s">
        <v>1139</v>
      </c>
      <c r="G755" s="130" t="s">
        <v>170</v>
      </c>
      <c r="H755" s="131">
        <v>105.557</v>
      </c>
      <c r="I755" s="132"/>
      <c r="J755" s="133">
        <f>ROUND(I755*H755,1)</f>
        <v>0</v>
      </c>
      <c r="K755" s="129" t="s">
        <v>171</v>
      </c>
      <c r="L755" s="33"/>
      <c r="M755" s="134" t="s">
        <v>19</v>
      </c>
      <c r="N755" s="135" t="s">
        <v>43</v>
      </c>
      <c r="P755" s="136">
        <f>O755*H755</f>
        <v>0</v>
      </c>
      <c r="Q755" s="136">
        <v>1.2999999999999999E-4</v>
      </c>
      <c r="R755" s="136">
        <f>Q755*H755</f>
        <v>1.3722409999999999E-2</v>
      </c>
      <c r="S755" s="136">
        <v>0</v>
      </c>
      <c r="T755" s="136">
        <f>S755*H755</f>
        <v>0</v>
      </c>
      <c r="U755" s="137" t="s">
        <v>19</v>
      </c>
      <c r="AR755" s="138" t="s">
        <v>187</v>
      </c>
      <c r="AT755" s="138" t="s">
        <v>167</v>
      </c>
      <c r="AU755" s="138" t="s">
        <v>82</v>
      </c>
      <c r="AY755" s="18" t="s">
        <v>164</v>
      </c>
      <c r="BE755" s="139">
        <f>IF(N755="základní",J755,0)</f>
        <v>0</v>
      </c>
      <c r="BF755" s="139">
        <f>IF(N755="snížená",J755,0)</f>
        <v>0</v>
      </c>
      <c r="BG755" s="139">
        <f>IF(N755="zákl. přenesená",J755,0)</f>
        <v>0</v>
      </c>
      <c r="BH755" s="139">
        <f>IF(N755="sníž. přenesená",J755,0)</f>
        <v>0</v>
      </c>
      <c r="BI755" s="139">
        <f>IF(N755="nulová",J755,0)</f>
        <v>0</v>
      </c>
      <c r="BJ755" s="18" t="s">
        <v>80</v>
      </c>
      <c r="BK755" s="139">
        <f>ROUND(I755*H755,1)</f>
        <v>0</v>
      </c>
      <c r="BL755" s="18" t="s">
        <v>187</v>
      </c>
      <c r="BM755" s="138" t="s">
        <v>1140</v>
      </c>
    </row>
    <row r="756" spans="2:65" s="1" customFormat="1" ht="11.25">
      <c r="B756" s="33"/>
      <c r="D756" s="140" t="s">
        <v>175</v>
      </c>
      <c r="F756" s="141" t="s">
        <v>1141</v>
      </c>
      <c r="I756" s="142"/>
      <c r="L756" s="33"/>
      <c r="M756" s="143"/>
      <c r="U756" s="54"/>
      <c r="AT756" s="18" t="s">
        <v>175</v>
      </c>
      <c r="AU756" s="18" t="s">
        <v>82</v>
      </c>
    </row>
    <row r="757" spans="2:65" s="1" customFormat="1" ht="16.5" customHeight="1">
      <c r="B757" s="33"/>
      <c r="C757" s="127" t="s">
        <v>1513</v>
      </c>
      <c r="D757" s="127" t="s">
        <v>167</v>
      </c>
      <c r="E757" s="128" t="s">
        <v>1143</v>
      </c>
      <c r="F757" s="129" t="s">
        <v>1144</v>
      </c>
      <c r="G757" s="130" t="s">
        <v>170</v>
      </c>
      <c r="H757" s="131">
        <v>105.557</v>
      </c>
      <c r="I757" s="132"/>
      <c r="J757" s="133">
        <f>ROUND(I757*H757,1)</f>
        <v>0</v>
      </c>
      <c r="K757" s="129" t="s">
        <v>171</v>
      </c>
      <c r="L757" s="33"/>
      <c r="M757" s="134" t="s">
        <v>19</v>
      </c>
      <c r="N757" s="135" t="s">
        <v>43</v>
      </c>
      <c r="P757" s="136">
        <f>O757*H757</f>
        <v>0</v>
      </c>
      <c r="Q757" s="136">
        <v>2.9E-4</v>
      </c>
      <c r="R757" s="136">
        <f>Q757*H757</f>
        <v>3.0611530000000001E-2</v>
      </c>
      <c r="S757" s="136">
        <v>0</v>
      </c>
      <c r="T757" s="136">
        <f>S757*H757</f>
        <v>0</v>
      </c>
      <c r="U757" s="137" t="s">
        <v>19</v>
      </c>
      <c r="AR757" s="138" t="s">
        <v>187</v>
      </c>
      <c r="AT757" s="138" t="s">
        <v>167</v>
      </c>
      <c r="AU757" s="138" t="s">
        <v>82</v>
      </c>
      <c r="AY757" s="18" t="s">
        <v>164</v>
      </c>
      <c r="BE757" s="139">
        <f>IF(N757="základní",J757,0)</f>
        <v>0</v>
      </c>
      <c r="BF757" s="139">
        <f>IF(N757="snížená",J757,0)</f>
        <v>0</v>
      </c>
      <c r="BG757" s="139">
        <f>IF(N757="zákl. přenesená",J757,0)</f>
        <v>0</v>
      </c>
      <c r="BH757" s="139">
        <f>IF(N757="sníž. přenesená",J757,0)</f>
        <v>0</v>
      </c>
      <c r="BI757" s="139">
        <f>IF(N757="nulová",J757,0)</f>
        <v>0</v>
      </c>
      <c r="BJ757" s="18" t="s">
        <v>80</v>
      </c>
      <c r="BK757" s="139">
        <f>ROUND(I757*H757,1)</f>
        <v>0</v>
      </c>
      <c r="BL757" s="18" t="s">
        <v>187</v>
      </c>
      <c r="BM757" s="138" t="s">
        <v>1145</v>
      </c>
    </row>
    <row r="758" spans="2:65" s="1" customFormat="1" ht="11.25">
      <c r="B758" s="33"/>
      <c r="D758" s="140" t="s">
        <v>175</v>
      </c>
      <c r="F758" s="141" t="s">
        <v>1146</v>
      </c>
      <c r="I758" s="142"/>
      <c r="L758" s="33"/>
      <c r="M758" s="143"/>
      <c r="U758" s="54"/>
      <c r="AT758" s="18" t="s">
        <v>175</v>
      </c>
      <c r="AU758" s="18" t="s">
        <v>82</v>
      </c>
    </row>
    <row r="759" spans="2:65" s="11" customFormat="1" ht="22.9" customHeight="1">
      <c r="B759" s="115"/>
      <c r="D759" s="116" t="s">
        <v>71</v>
      </c>
      <c r="E759" s="125" t="s">
        <v>1147</v>
      </c>
      <c r="F759" s="125" t="s">
        <v>1148</v>
      </c>
      <c r="I759" s="118"/>
      <c r="J759" s="126">
        <f>BK759</f>
        <v>0</v>
      </c>
      <c r="L759" s="115"/>
      <c r="M759" s="120"/>
      <c r="P759" s="121">
        <f>SUM(P760:P825)</f>
        <v>0</v>
      </c>
      <c r="R759" s="121">
        <f>SUM(R760:R825)</f>
        <v>5.65569E-2</v>
      </c>
      <c r="T759" s="121">
        <f>SUM(T760:T825)</f>
        <v>1.3265400000000002E-3</v>
      </c>
      <c r="U759" s="122"/>
      <c r="AR759" s="116" t="s">
        <v>82</v>
      </c>
      <c r="AT759" s="123" t="s">
        <v>71</v>
      </c>
      <c r="AU759" s="123" t="s">
        <v>80</v>
      </c>
      <c r="AY759" s="116" t="s">
        <v>164</v>
      </c>
      <c r="BK759" s="124">
        <f>SUM(BK760:BK825)</f>
        <v>0</v>
      </c>
    </row>
    <row r="760" spans="2:65" s="1" customFormat="1" ht="16.5" customHeight="1">
      <c r="B760" s="33"/>
      <c r="C760" s="127" t="s">
        <v>1514</v>
      </c>
      <c r="D760" s="127" t="s">
        <v>167</v>
      </c>
      <c r="E760" s="128" t="s">
        <v>1150</v>
      </c>
      <c r="F760" s="129" t="s">
        <v>1151</v>
      </c>
      <c r="G760" s="130" t="s">
        <v>170</v>
      </c>
      <c r="H760" s="131">
        <v>124.979</v>
      </c>
      <c r="I760" s="132"/>
      <c r="J760" s="133">
        <f>ROUND(I760*H760,1)</f>
        <v>0</v>
      </c>
      <c r="K760" s="129" t="s">
        <v>171</v>
      </c>
      <c r="L760" s="33"/>
      <c r="M760" s="134" t="s">
        <v>19</v>
      </c>
      <c r="N760" s="135" t="s">
        <v>43</v>
      </c>
      <c r="P760" s="136">
        <f>O760*H760</f>
        <v>0</v>
      </c>
      <c r="Q760" s="136">
        <v>0</v>
      </c>
      <c r="R760" s="136">
        <f>Q760*H760</f>
        <v>0</v>
      </c>
      <c r="S760" s="136">
        <v>0</v>
      </c>
      <c r="T760" s="136">
        <f>S760*H760</f>
        <v>0</v>
      </c>
      <c r="U760" s="137" t="s">
        <v>19</v>
      </c>
      <c r="AR760" s="138" t="s">
        <v>187</v>
      </c>
      <c r="AT760" s="138" t="s">
        <v>167</v>
      </c>
      <c r="AU760" s="138" t="s">
        <v>82</v>
      </c>
      <c r="AY760" s="18" t="s">
        <v>164</v>
      </c>
      <c r="BE760" s="139">
        <f>IF(N760="základní",J760,0)</f>
        <v>0</v>
      </c>
      <c r="BF760" s="139">
        <f>IF(N760="snížená",J760,0)</f>
        <v>0</v>
      </c>
      <c r="BG760" s="139">
        <f>IF(N760="zákl. přenesená",J760,0)</f>
        <v>0</v>
      </c>
      <c r="BH760" s="139">
        <f>IF(N760="sníž. přenesená",J760,0)</f>
        <v>0</v>
      </c>
      <c r="BI760" s="139">
        <f>IF(N760="nulová",J760,0)</f>
        <v>0</v>
      </c>
      <c r="BJ760" s="18" t="s">
        <v>80</v>
      </c>
      <c r="BK760" s="139">
        <f>ROUND(I760*H760,1)</f>
        <v>0</v>
      </c>
      <c r="BL760" s="18" t="s">
        <v>187</v>
      </c>
      <c r="BM760" s="138" t="s">
        <v>1152</v>
      </c>
    </row>
    <row r="761" spans="2:65" s="1" customFormat="1" ht="11.25">
      <c r="B761" s="33"/>
      <c r="D761" s="140" t="s">
        <v>175</v>
      </c>
      <c r="F761" s="141" t="s">
        <v>1153</v>
      </c>
      <c r="I761" s="142"/>
      <c r="L761" s="33"/>
      <c r="M761" s="143"/>
      <c r="U761" s="54"/>
      <c r="AT761" s="18" t="s">
        <v>175</v>
      </c>
      <c r="AU761" s="18" t="s">
        <v>82</v>
      </c>
    </row>
    <row r="762" spans="2:65" s="12" customFormat="1" ht="11.25">
      <c r="B762" s="144"/>
      <c r="D762" s="145" t="s">
        <v>177</v>
      </c>
      <c r="E762" s="146" t="s">
        <v>19</v>
      </c>
      <c r="F762" s="147" t="s">
        <v>2098</v>
      </c>
      <c r="H762" s="148">
        <v>6.1</v>
      </c>
      <c r="I762" s="149"/>
      <c r="L762" s="144"/>
      <c r="M762" s="150"/>
      <c r="U762" s="151"/>
      <c r="AT762" s="146" t="s">
        <v>177</v>
      </c>
      <c r="AU762" s="146" t="s">
        <v>82</v>
      </c>
      <c r="AV762" s="12" t="s">
        <v>82</v>
      </c>
      <c r="AW762" s="12" t="s">
        <v>33</v>
      </c>
      <c r="AX762" s="12" t="s">
        <v>72</v>
      </c>
      <c r="AY762" s="146" t="s">
        <v>164</v>
      </c>
    </row>
    <row r="763" spans="2:65" s="12" customFormat="1" ht="11.25">
      <c r="B763" s="144"/>
      <c r="D763" s="145" t="s">
        <v>177</v>
      </c>
      <c r="E763" s="146" t="s">
        <v>19</v>
      </c>
      <c r="F763" s="147" t="s">
        <v>1930</v>
      </c>
      <c r="H763" s="148">
        <v>3.1779999999999999</v>
      </c>
      <c r="I763" s="149"/>
      <c r="L763" s="144"/>
      <c r="M763" s="150"/>
      <c r="U763" s="151"/>
      <c r="AT763" s="146" t="s">
        <v>177</v>
      </c>
      <c r="AU763" s="146" t="s">
        <v>82</v>
      </c>
      <c r="AV763" s="12" t="s">
        <v>82</v>
      </c>
      <c r="AW763" s="12" t="s">
        <v>33</v>
      </c>
      <c r="AX763" s="12" t="s">
        <v>72</v>
      </c>
      <c r="AY763" s="146" t="s">
        <v>164</v>
      </c>
    </row>
    <row r="764" spans="2:65" s="12" customFormat="1" ht="11.25">
      <c r="B764" s="144"/>
      <c r="D764" s="145" t="s">
        <v>177</v>
      </c>
      <c r="E764" s="146" t="s">
        <v>19</v>
      </c>
      <c r="F764" s="147" t="s">
        <v>1931</v>
      </c>
      <c r="H764" s="148">
        <v>6.8259999999999996</v>
      </c>
      <c r="I764" s="149"/>
      <c r="L764" s="144"/>
      <c r="M764" s="150"/>
      <c r="U764" s="151"/>
      <c r="AT764" s="146" t="s">
        <v>177</v>
      </c>
      <c r="AU764" s="146" t="s">
        <v>82</v>
      </c>
      <c r="AV764" s="12" t="s">
        <v>82</v>
      </c>
      <c r="AW764" s="12" t="s">
        <v>33</v>
      </c>
      <c r="AX764" s="12" t="s">
        <v>72</v>
      </c>
      <c r="AY764" s="146" t="s">
        <v>164</v>
      </c>
    </row>
    <row r="765" spans="2:65" s="14" customFormat="1" ht="11.25">
      <c r="B765" s="169"/>
      <c r="D765" s="145" t="s">
        <v>177</v>
      </c>
      <c r="E765" s="170" t="s">
        <v>19</v>
      </c>
      <c r="F765" s="171" t="s">
        <v>1503</v>
      </c>
      <c r="H765" s="172">
        <v>16.103999999999999</v>
      </c>
      <c r="I765" s="173"/>
      <c r="L765" s="169"/>
      <c r="M765" s="174"/>
      <c r="U765" s="175"/>
      <c r="AT765" s="170" t="s">
        <v>177</v>
      </c>
      <c r="AU765" s="170" t="s">
        <v>82</v>
      </c>
      <c r="AV765" s="14" t="s">
        <v>173</v>
      </c>
      <c r="AW765" s="14" t="s">
        <v>33</v>
      </c>
      <c r="AX765" s="14" t="s">
        <v>72</v>
      </c>
      <c r="AY765" s="170" t="s">
        <v>164</v>
      </c>
    </row>
    <row r="766" spans="2:65" s="12" customFormat="1" ht="11.25">
      <c r="B766" s="144"/>
      <c r="D766" s="145" t="s">
        <v>177</v>
      </c>
      <c r="E766" s="146" t="s">
        <v>19</v>
      </c>
      <c r="F766" s="147" t="s">
        <v>2099</v>
      </c>
      <c r="H766" s="148">
        <v>65.441000000000003</v>
      </c>
      <c r="I766" s="149"/>
      <c r="L766" s="144"/>
      <c r="M766" s="150"/>
      <c r="U766" s="151"/>
      <c r="AT766" s="146" t="s">
        <v>177</v>
      </c>
      <c r="AU766" s="146" t="s">
        <v>82</v>
      </c>
      <c r="AV766" s="12" t="s">
        <v>82</v>
      </c>
      <c r="AW766" s="12" t="s">
        <v>33</v>
      </c>
      <c r="AX766" s="12" t="s">
        <v>72</v>
      </c>
      <c r="AY766" s="146" t="s">
        <v>164</v>
      </c>
    </row>
    <row r="767" spans="2:65" s="12" customFormat="1" ht="11.25">
      <c r="B767" s="144"/>
      <c r="D767" s="145" t="s">
        <v>177</v>
      </c>
      <c r="E767" s="146" t="s">
        <v>19</v>
      </c>
      <c r="F767" s="147" t="s">
        <v>2100</v>
      </c>
      <c r="H767" s="148">
        <v>18.327000000000002</v>
      </c>
      <c r="I767" s="149"/>
      <c r="L767" s="144"/>
      <c r="M767" s="150"/>
      <c r="U767" s="151"/>
      <c r="AT767" s="146" t="s">
        <v>177</v>
      </c>
      <c r="AU767" s="146" t="s">
        <v>82</v>
      </c>
      <c r="AV767" s="12" t="s">
        <v>82</v>
      </c>
      <c r="AW767" s="12" t="s">
        <v>33</v>
      </c>
      <c r="AX767" s="12" t="s">
        <v>72</v>
      </c>
      <c r="AY767" s="146" t="s">
        <v>164</v>
      </c>
    </row>
    <row r="768" spans="2:65" s="14" customFormat="1" ht="11.25">
      <c r="B768" s="169"/>
      <c r="D768" s="145" t="s">
        <v>177</v>
      </c>
      <c r="E768" s="170" t="s">
        <v>19</v>
      </c>
      <c r="F768" s="171" t="s">
        <v>2101</v>
      </c>
      <c r="H768" s="172">
        <v>83.768000000000001</v>
      </c>
      <c r="I768" s="173"/>
      <c r="L768" s="169"/>
      <c r="M768" s="174"/>
      <c r="U768" s="175"/>
      <c r="AT768" s="170" t="s">
        <v>177</v>
      </c>
      <c r="AU768" s="170" t="s">
        <v>82</v>
      </c>
      <c r="AV768" s="14" t="s">
        <v>173</v>
      </c>
      <c r="AW768" s="14" t="s">
        <v>33</v>
      </c>
      <c r="AX768" s="14" t="s">
        <v>72</v>
      </c>
      <c r="AY768" s="170" t="s">
        <v>164</v>
      </c>
    </row>
    <row r="769" spans="2:65" s="12" customFormat="1" ht="11.25">
      <c r="B769" s="144"/>
      <c r="D769" s="145" t="s">
        <v>177</v>
      </c>
      <c r="E769" s="146" t="s">
        <v>19</v>
      </c>
      <c r="F769" s="147" t="s">
        <v>2102</v>
      </c>
      <c r="H769" s="148">
        <v>4.4000000000000004</v>
      </c>
      <c r="I769" s="149"/>
      <c r="L769" s="144"/>
      <c r="M769" s="150"/>
      <c r="U769" s="151"/>
      <c r="AT769" s="146" t="s">
        <v>177</v>
      </c>
      <c r="AU769" s="146" t="s">
        <v>82</v>
      </c>
      <c r="AV769" s="12" t="s">
        <v>82</v>
      </c>
      <c r="AW769" s="12" t="s">
        <v>33</v>
      </c>
      <c r="AX769" s="12" t="s">
        <v>72</v>
      </c>
      <c r="AY769" s="146" t="s">
        <v>164</v>
      </c>
    </row>
    <row r="770" spans="2:65" s="14" customFormat="1" ht="11.25">
      <c r="B770" s="169"/>
      <c r="D770" s="145" t="s">
        <v>177</v>
      </c>
      <c r="E770" s="170" t="s">
        <v>19</v>
      </c>
      <c r="F770" s="171" t="s">
        <v>2103</v>
      </c>
      <c r="H770" s="172">
        <v>4.4000000000000004</v>
      </c>
      <c r="I770" s="173"/>
      <c r="L770" s="169"/>
      <c r="M770" s="174"/>
      <c r="U770" s="175"/>
      <c r="AT770" s="170" t="s">
        <v>177</v>
      </c>
      <c r="AU770" s="170" t="s">
        <v>82</v>
      </c>
      <c r="AV770" s="14" t="s">
        <v>173</v>
      </c>
      <c r="AW770" s="14" t="s">
        <v>33</v>
      </c>
      <c r="AX770" s="14" t="s">
        <v>72</v>
      </c>
      <c r="AY770" s="170" t="s">
        <v>164</v>
      </c>
    </row>
    <row r="771" spans="2:65" s="12" customFormat="1" ht="11.25">
      <c r="B771" s="144"/>
      <c r="D771" s="145" t="s">
        <v>177</v>
      </c>
      <c r="E771" s="146" t="s">
        <v>19</v>
      </c>
      <c r="F771" s="147" t="s">
        <v>2104</v>
      </c>
      <c r="H771" s="148">
        <v>1.605</v>
      </c>
      <c r="I771" s="149"/>
      <c r="L771" s="144"/>
      <c r="M771" s="150"/>
      <c r="U771" s="151"/>
      <c r="AT771" s="146" t="s">
        <v>177</v>
      </c>
      <c r="AU771" s="146" t="s">
        <v>82</v>
      </c>
      <c r="AV771" s="12" t="s">
        <v>82</v>
      </c>
      <c r="AW771" s="12" t="s">
        <v>33</v>
      </c>
      <c r="AX771" s="12" t="s">
        <v>72</v>
      </c>
      <c r="AY771" s="146" t="s">
        <v>164</v>
      </c>
    </row>
    <row r="772" spans="2:65" s="14" customFormat="1" ht="11.25">
      <c r="B772" s="169"/>
      <c r="D772" s="145" t="s">
        <v>177</v>
      </c>
      <c r="E772" s="170" t="s">
        <v>19</v>
      </c>
      <c r="F772" s="171" t="s">
        <v>2105</v>
      </c>
      <c r="H772" s="172">
        <v>1.605</v>
      </c>
      <c r="I772" s="173"/>
      <c r="L772" s="169"/>
      <c r="M772" s="174"/>
      <c r="U772" s="175"/>
      <c r="AT772" s="170" t="s">
        <v>177</v>
      </c>
      <c r="AU772" s="170" t="s">
        <v>82</v>
      </c>
      <c r="AV772" s="14" t="s">
        <v>173</v>
      </c>
      <c r="AW772" s="14" t="s">
        <v>33</v>
      </c>
      <c r="AX772" s="14" t="s">
        <v>72</v>
      </c>
      <c r="AY772" s="170" t="s">
        <v>164</v>
      </c>
    </row>
    <row r="773" spans="2:65" s="12" customFormat="1" ht="11.25">
      <c r="B773" s="144"/>
      <c r="D773" s="145" t="s">
        <v>177</v>
      </c>
      <c r="E773" s="146" t="s">
        <v>19</v>
      </c>
      <c r="F773" s="147" t="s">
        <v>2106</v>
      </c>
      <c r="H773" s="148">
        <v>4.8</v>
      </c>
      <c r="I773" s="149"/>
      <c r="L773" s="144"/>
      <c r="M773" s="150"/>
      <c r="U773" s="151"/>
      <c r="AT773" s="146" t="s">
        <v>177</v>
      </c>
      <c r="AU773" s="146" t="s">
        <v>82</v>
      </c>
      <c r="AV773" s="12" t="s">
        <v>82</v>
      </c>
      <c r="AW773" s="12" t="s">
        <v>33</v>
      </c>
      <c r="AX773" s="12" t="s">
        <v>72</v>
      </c>
      <c r="AY773" s="146" t="s">
        <v>164</v>
      </c>
    </row>
    <row r="774" spans="2:65" s="14" customFormat="1" ht="11.25">
      <c r="B774" s="169"/>
      <c r="D774" s="145" t="s">
        <v>177</v>
      </c>
      <c r="E774" s="170" t="s">
        <v>19</v>
      </c>
      <c r="F774" s="171" t="s">
        <v>2107</v>
      </c>
      <c r="H774" s="172">
        <v>4.8</v>
      </c>
      <c r="I774" s="173"/>
      <c r="L774" s="169"/>
      <c r="M774" s="174"/>
      <c r="U774" s="175"/>
      <c r="AT774" s="170" t="s">
        <v>177</v>
      </c>
      <c r="AU774" s="170" t="s">
        <v>82</v>
      </c>
      <c r="AV774" s="14" t="s">
        <v>173</v>
      </c>
      <c r="AW774" s="14" t="s">
        <v>33</v>
      </c>
      <c r="AX774" s="14" t="s">
        <v>72</v>
      </c>
      <c r="AY774" s="170" t="s">
        <v>164</v>
      </c>
    </row>
    <row r="775" spans="2:65" s="12" customFormat="1" ht="11.25">
      <c r="B775" s="144"/>
      <c r="D775" s="145" t="s">
        <v>177</v>
      </c>
      <c r="E775" s="146" t="s">
        <v>19</v>
      </c>
      <c r="F775" s="147" t="s">
        <v>2108</v>
      </c>
      <c r="H775" s="148">
        <v>11.67</v>
      </c>
      <c r="I775" s="149"/>
      <c r="L775" s="144"/>
      <c r="M775" s="150"/>
      <c r="U775" s="151"/>
      <c r="AT775" s="146" t="s">
        <v>177</v>
      </c>
      <c r="AU775" s="146" t="s">
        <v>82</v>
      </c>
      <c r="AV775" s="12" t="s">
        <v>82</v>
      </c>
      <c r="AW775" s="12" t="s">
        <v>33</v>
      </c>
      <c r="AX775" s="12" t="s">
        <v>72</v>
      </c>
      <c r="AY775" s="146" t="s">
        <v>164</v>
      </c>
    </row>
    <row r="776" spans="2:65" s="12" customFormat="1" ht="11.25">
      <c r="B776" s="144"/>
      <c r="D776" s="145" t="s">
        <v>177</v>
      </c>
      <c r="E776" s="146" t="s">
        <v>19</v>
      </c>
      <c r="F776" s="147" t="s">
        <v>2109</v>
      </c>
      <c r="H776" s="148">
        <v>2.6320000000000001</v>
      </c>
      <c r="I776" s="149"/>
      <c r="L776" s="144"/>
      <c r="M776" s="150"/>
      <c r="U776" s="151"/>
      <c r="AT776" s="146" t="s">
        <v>177</v>
      </c>
      <c r="AU776" s="146" t="s">
        <v>82</v>
      </c>
      <c r="AV776" s="12" t="s">
        <v>82</v>
      </c>
      <c r="AW776" s="12" t="s">
        <v>33</v>
      </c>
      <c r="AX776" s="12" t="s">
        <v>72</v>
      </c>
      <c r="AY776" s="146" t="s">
        <v>164</v>
      </c>
    </row>
    <row r="777" spans="2:65" s="14" customFormat="1" ht="11.25">
      <c r="B777" s="169"/>
      <c r="D777" s="145" t="s">
        <v>177</v>
      </c>
      <c r="E777" s="170" t="s">
        <v>19</v>
      </c>
      <c r="F777" s="171" t="s">
        <v>2110</v>
      </c>
      <c r="H777" s="172">
        <v>14.302</v>
      </c>
      <c r="I777" s="173"/>
      <c r="L777" s="169"/>
      <c r="M777" s="174"/>
      <c r="U777" s="175"/>
      <c r="AT777" s="170" t="s">
        <v>177</v>
      </c>
      <c r="AU777" s="170" t="s">
        <v>82</v>
      </c>
      <c r="AV777" s="14" t="s">
        <v>173</v>
      </c>
      <c r="AW777" s="14" t="s">
        <v>33</v>
      </c>
      <c r="AX777" s="14" t="s">
        <v>72</v>
      </c>
      <c r="AY777" s="170" t="s">
        <v>164</v>
      </c>
    </row>
    <row r="778" spans="2:65" s="13" customFormat="1" ht="11.25">
      <c r="B778" s="162"/>
      <c r="D778" s="145" t="s">
        <v>177</v>
      </c>
      <c r="E778" s="163" t="s">
        <v>19</v>
      </c>
      <c r="F778" s="164" t="s">
        <v>241</v>
      </c>
      <c r="H778" s="165">
        <v>124.97900000000001</v>
      </c>
      <c r="I778" s="166"/>
      <c r="L778" s="162"/>
      <c r="M778" s="167"/>
      <c r="U778" s="168"/>
      <c r="AT778" s="163" t="s">
        <v>177</v>
      </c>
      <c r="AU778" s="163" t="s">
        <v>82</v>
      </c>
      <c r="AV778" s="13" t="s">
        <v>172</v>
      </c>
      <c r="AW778" s="13" t="s">
        <v>33</v>
      </c>
      <c r="AX778" s="13" t="s">
        <v>80</v>
      </c>
      <c r="AY778" s="163" t="s">
        <v>164</v>
      </c>
    </row>
    <row r="779" spans="2:65" s="1" customFormat="1" ht="16.5" customHeight="1">
      <c r="B779" s="33"/>
      <c r="C779" s="127" t="s">
        <v>2111</v>
      </c>
      <c r="D779" s="127" t="s">
        <v>167</v>
      </c>
      <c r="E779" s="128" t="s">
        <v>1157</v>
      </c>
      <c r="F779" s="129" t="s">
        <v>1158</v>
      </c>
      <c r="G779" s="130" t="s">
        <v>170</v>
      </c>
      <c r="H779" s="131">
        <v>94.572999999999993</v>
      </c>
      <c r="I779" s="132"/>
      <c r="J779" s="133">
        <f>ROUND(I779*H779,1)</f>
        <v>0</v>
      </c>
      <c r="K779" s="129" t="s">
        <v>171</v>
      </c>
      <c r="L779" s="33"/>
      <c r="M779" s="134" t="s">
        <v>19</v>
      </c>
      <c r="N779" s="135" t="s">
        <v>43</v>
      </c>
      <c r="P779" s="136">
        <f>O779*H779</f>
        <v>0</v>
      </c>
      <c r="Q779" s="136">
        <v>2.0000000000000001E-4</v>
      </c>
      <c r="R779" s="136">
        <f>Q779*H779</f>
        <v>1.89146E-2</v>
      </c>
      <c r="S779" s="136">
        <v>0</v>
      </c>
      <c r="T779" s="136">
        <f>S779*H779</f>
        <v>0</v>
      </c>
      <c r="U779" s="137" t="s">
        <v>19</v>
      </c>
      <c r="AR779" s="138" t="s">
        <v>187</v>
      </c>
      <c r="AT779" s="138" t="s">
        <v>167</v>
      </c>
      <c r="AU779" s="138" t="s">
        <v>82</v>
      </c>
      <c r="AY779" s="18" t="s">
        <v>164</v>
      </c>
      <c r="BE779" s="139">
        <f>IF(N779="základní",J779,0)</f>
        <v>0</v>
      </c>
      <c r="BF779" s="139">
        <f>IF(N779="snížená",J779,0)</f>
        <v>0</v>
      </c>
      <c r="BG779" s="139">
        <f>IF(N779="zákl. přenesená",J779,0)</f>
        <v>0</v>
      </c>
      <c r="BH779" s="139">
        <f>IF(N779="sníž. přenesená",J779,0)</f>
        <v>0</v>
      </c>
      <c r="BI779" s="139">
        <f>IF(N779="nulová",J779,0)</f>
        <v>0</v>
      </c>
      <c r="BJ779" s="18" t="s">
        <v>80</v>
      </c>
      <c r="BK779" s="139">
        <f>ROUND(I779*H779,1)</f>
        <v>0</v>
      </c>
      <c r="BL779" s="18" t="s">
        <v>187</v>
      </c>
      <c r="BM779" s="138" t="s">
        <v>1159</v>
      </c>
    </row>
    <row r="780" spans="2:65" s="1" customFormat="1" ht="11.25">
      <c r="B780" s="33"/>
      <c r="D780" s="140" t="s">
        <v>175</v>
      </c>
      <c r="F780" s="141" t="s">
        <v>1160</v>
      </c>
      <c r="I780" s="142"/>
      <c r="L780" s="33"/>
      <c r="M780" s="143"/>
      <c r="U780" s="54"/>
      <c r="AT780" s="18" t="s">
        <v>175</v>
      </c>
      <c r="AU780" s="18" t="s">
        <v>82</v>
      </c>
    </row>
    <row r="781" spans="2:65" s="12" customFormat="1" ht="11.25">
      <c r="B781" s="144"/>
      <c r="D781" s="145" t="s">
        <v>177</v>
      </c>
      <c r="E781" s="146" t="s">
        <v>19</v>
      </c>
      <c r="F781" s="147" t="s">
        <v>2099</v>
      </c>
      <c r="H781" s="148">
        <v>65.441000000000003</v>
      </c>
      <c r="I781" s="149"/>
      <c r="L781" s="144"/>
      <c r="M781" s="150"/>
      <c r="U781" s="151"/>
      <c r="AT781" s="146" t="s">
        <v>177</v>
      </c>
      <c r="AU781" s="146" t="s">
        <v>82</v>
      </c>
      <c r="AV781" s="12" t="s">
        <v>82</v>
      </c>
      <c r="AW781" s="12" t="s">
        <v>33</v>
      </c>
      <c r="AX781" s="12" t="s">
        <v>72</v>
      </c>
      <c r="AY781" s="146" t="s">
        <v>164</v>
      </c>
    </row>
    <row r="782" spans="2:65" s="12" customFormat="1" ht="11.25">
      <c r="B782" s="144"/>
      <c r="D782" s="145" t="s">
        <v>177</v>
      </c>
      <c r="E782" s="146" t="s">
        <v>19</v>
      </c>
      <c r="F782" s="147" t="s">
        <v>2100</v>
      </c>
      <c r="H782" s="148">
        <v>18.327000000000002</v>
      </c>
      <c r="I782" s="149"/>
      <c r="L782" s="144"/>
      <c r="M782" s="150"/>
      <c r="U782" s="151"/>
      <c r="AT782" s="146" t="s">
        <v>177</v>
      </c>
      <c r="AU782" s="146" t="s">
        <v>82</v>
      </c>
      <c r="AV782" s="12" t="s">
        <v>82</v>
      </c>
      <c r="AW782" s="12" t="s">
        <v>33</v>
      </c>
      <c r="AX782" s="12" t="s">
        <v>72</v>
      </c>
      <c r="AY782" s="146" t="s">
        <v>164</v>
      </c>
    </row>
    <row r="783" spans="2:65" s="14" customFormat="1" ht="11.25">
      <c r="B783" s="169"/>
      <c r="D783" s="145" t="s">
        <v>177</v>
      </c>
      <c r="E783" s="170" t="s">
        <v>19</v>
      </c>
      <c r="F783" s="171" t="s">
        <v>2101</v>
      </c>
      <c r="H783" s="172">
        <v>83.768000000000001</v>
      </c>
      <c r="I783" s="173"/>
      <c r="L783" s="169"/>
      <c r="M783" s="174"/>
      <c r="U783" s="175"/>
      <c r="AT783" s="170" t="s">
        <v>177</v>
      </c>
      <c r="AU783" s="170" t="s">
        <v>82</v>
      </c>
      <c r="AV783" s="14" t="s">
        <v>173</v>
      </c>
      <c r="AW783" s="14" t="s">
        <v>33</v>
      </c>
      <c r="AX783" s="14" t="s">
        <v>72</v>
      </c>
      <c r="AY783" s="170" t="s">
        <v>164</v>
      </c>
    </row>
    <row r="784" spans="2:65" s="12" customFormat="1" ht="11.25">
      <c r="B784" s="144"/>
      <c r="D784" s="145" t="s">
        <v>177</v>
      </c>
      <c r="E784" s="146" t="s">
        <v>19</v>
      </c>
      <c r="F784" s="147" t="s">
        <v>2102</v>
      </c>
      <c r="H784" s="148">
        <v>4.4000000000000004</v>
      </c>
      <c r="I784" s="149"/>
      <c r="L784" s="144"/>
      <c r="M784" s="150"/>
      <c r="U784" s="151"/>
      <c r="AT784" s="146" t="s">
        <v>177</v>
      </c>
      <c r="AU784" s="146" t="s">
        <v>82</v>
      </c>
      <c r="AV784" s="12" t="s">
        <v>82</v>
      </c>
      <c r="AW784" s="12" t="s">
        <v>33</v>
      </c>
      <c r="AX784" s="12" t="s">
        <v>72</v>
      </c>
      <c r="AY784" s="146" t="s">
        <v>164</v>
      </c>
    </row>
    <row r="785" spans="2:65" s="14" customFormat="1" ht="11.25">
      <c r="B785" s="169"/>
      <c r="D785" s="145" t="s">
        <v>177</v>
      </c>
      <c r="E785" s="170" t="s">
        <v>19</v>
      </c>
      <c r="F785" s="171" t="s">
        <v>2103</v>
      </c>
      <c r="H785" s="172">
        <v>4.4000000000000004</v>
      </c>
      <c r="I785" s="173"/>
      <c r="L785" s="169"/>
      <c r="M785" s="174"/>
      <c r="U785" s="175"/>
      <c r="AT785" s="170" t="s">
        <v>177</v>
      </c>
      <c r="AU785" s="170" t="s">
        <v>82</v>
      </c>
      <c r="AV785" s="14" t="s">
        <v>173</v>
      </c>
      <c r="AW785" s="14" t="s">
        <v>33</v>
      </c>
      <c r="AX785" s="14" t="s">
        <v>72</v>
      </c>
      <c r="AY785" s="170" t="s">
        <v>164</v>
      </c>
    </row>
    <row r="786" spans="2:65" s="12" customFormat="1" ht="11.25">
      <c r="B786" s="144"/>
      <c r="D786" s="145" t="s">
        <v>177</v>
      </c>
      <c r="E786" s="146" t="s">
        <v>19</v>
      </c>
      <c r="F786" s="147" t="s">
        <v>2104</v>
      </c>
      <c r="H786" s="148">
        <v>1.605</v>
      </c>
      <c r="I786" s="149"/>
      <c r="L786" s="144"/>
      <c r="M786" s="150"/>
      <c r="U786" s="151"/>
      <c r="AT786" s="146" t="s">
        <v>177</v>
      </c>
      <c r="AU786" s="146" t="s">
        <v>82</v>
      </c>
      <c r="AV786" s="12" t="s">
        <v>82</v>
      </c>
      <c r="AW786" s="12" t="s">
        <v>33</v>
      </c>
      <c r="AX786" s="12" t="s">
        <v>72</v>
      </c>
      <c r="AY786" s="146" t="s">
        <v>164</v>
      </c>
    </row>
    <row r="787" spans="2:65" s="14" customFormat="1" ht="11.25">
      <c r="B787" s="169"/>
      <c r="D787" s="145" t="s">
        <v>177</v>
      </c>
      <c r="E787" s="170" t="s">
        <v>19</v>
      </c>
      <c r="F787" s="171" t="s">
        <v>2105</v>
      </c>
      <c r="H787" s="172">
        <v>1.605</v>
      </c>
      <c r="I787" s="173"/>
      <c r="L787" s="169"/>
      <c r="M787" s="174"/>
      <c r="U787" s="175"/>
      <c r="AT787" s="170" t="s">
        <v>177</v>
      </c>
      <c r="AU787" s="170" t="s">
        <v>82</v>
      </c>
      <c r="AV787" s="14" t="s">
        <v>173</v>
      </c>
      <c r="AW787" s="14" t="s">
        <v>33</v>
      </c>
      <c r="AX787" s="14" t="s">
        <v>72</v>
      </c>
      <c r="AY787" s="170" t="s">
        <v>164</v>
      </c>
    </row>
    <row r="788" spans="2:65" s="12" customFormat="1" ht="11.25">
      <c r="B788" s="144"/>
      <c r="D788" s="145" t="s">
        <v>177</v>
      </c>
      <c r="E788" s="146" t="s">
        <v>19</v>
      </c>
      <c r="F788" s="147" t="s">
        <v>2106</v>
      </c>
      <c r="H788" s="148">
        <v>4.8</v>
      </c>
      <c r="I788" s="149"/>
      <c r="L788" s="144"/>
      <c r="M788" s="150"/>
      <c r="U788" s="151"/>
      <c r="AT788" s="146" t="s">
        <v>177</v>
      </c>
      <c r="AU788" s="146" t="s">
        <v>82</v>
      </c>
      <c r="AV788" s="12" t="s">
        <v>82</v>
      </c>
      <c r="AW788" s="12" t="s">
        <v>33</v>
      </c>
      <c r="AX788" s="12" t="s">
        <v>72</v>
      </c>
      <c r="AY788" s="146" t="s">
        <v>164</v>
      </c>
    </row>
    <row r="789" spans="2:65" s="14" customFormat="1" ht="11.25">
      <c r="B789" s="169"/>
      <c r="D789" s="145" t="s">
        <v>177</v>
      </c>
      <c r="E789" s="170" t="s">
        <v>19</v>
      </c>
      <c r="F789" s="171" t="s">
        <v>2107</v>
      </c>
      <c r="H789" s="172">
        <v>4.8</v>
      </c>
      <c r="I789" s="173"/>
      <c r="L789" s="169"/>
      <c r="M789" s="174"/>
      <c r="U789" s="175"/>
      <c r="AT789" s="170" t="s">
        <v>177</v>
      </c>
      <c r="AU789" s="170" t="s">
        <v>82</v>
      </c>
      <c r="AV789" s="14" t="s">
        <v>173</v>
      </c>
      <c r="AW789" s="14" t="s">
        <v>33</v>
      </c>
      <c r="AX789" s="14" t="s">
        <v>72</v>
      </c>
      <c r="AY789" s="170" t="s">
        <v>164</v>
      </c>
    </row>
    <row r="790" spans="2:65" s="13" customFormat="1" ht="11.25">
      <c r="B790" s="162"/>
      <c r="D790" s="145" t="s">
        <v>177</v>
      </c>
      <c r="E790" s="163" t="s">
        <v>19</v>
      </c>
      <c r="F790" s="164" t="s">
        <v>241</v>
      </c>
      <c r="H790" s="165">
        <v>94.573000000000008</v>
      </c>
      <c r="I790" s="166"/>
      <c r="L790" s="162"/>
      <c r="M790" s="167"/>
      <c r="U790" s="168"/>
      <c r="AT790" s="163" t="s">
        <v>177</v>
      </c>
      <c r="AU790" s="163" t="s">
        <v>82</v>
      </c>
      <c r="AV790" s="13" t="s">
        <v>172</v>
      </c>
      <c r="AW790" s="13" t="s">
        <v>33</v>
      </c>
      <c r="AX790" s="13" t="s">
        <v>80</v>
      </c>
      <c r="AY790" s="163" t="s">
        <v>164</v>
      </c>
    </row>
    <row r="791" spans="2:65" s="1" customFormat="1" ht="24.2" customHeight="1">
      <c r="B791" s="33"/>
      <c r="C791" s="127" t="s">
        <v>2112</v>
      </c>
      <c r="D791" s="127" t="s">
        <v>167</v>
      </c>
      <c r="E791" s="128" t="s">
        <v>1162</v>
      </c>
      <c r="F791" s="129" t="s">
        <v>1163</v>
      </c>
      <c r="G791" s="130" t="s">
        <v>170</v>
      </c>
      <c r="H791" s="131">
        <v>18.736000000000001</v>
      </c>
      <c r="I791" s="132"/>
      <c r="J791" s="133">
        <f>ROUND(I791*H791,1)</f>
        <v>0</v>
      </c>
      <c r="K791" s="129" t="s">
        <v>171</v>
      </c>
      <c r="L791" s="33"/>
      <c r="M791" s="134" t="s">
        <v>19</v>
      </c>
      <c r="N791" s="135" t="s">
        <v>43</v>
      </c>
      <c r="P791" s="136">
        <f>O791*H791</f>
        <v>0</v>
      </c>
      <c r="Q791" s="136">
        <v>2.7E-4</v>
      </c>
      <c r="R791" s="136">
        <f>Q791*H791</f>
        <v>5.0587200000000001E-3</v>
      </c>
      <c r="S791" s="136">
        <v>0</v>
      </c>
      <c r="T791" s="136">
        <f>S791*H791</f>
        <v>0</v>
      </c>
      <c r="U791" s="137" t="s">
        <v>19</v>
      </c>
      <c r="AR791" s="138" t="s">
        <v>187</v>
      </c>
      <c r="AT791" s="138" t="s">
        <v>167</v>
      </c>
      <c r="AU791" s="138" t="s">
        <v>82</v>
      </c>
      <c r="AY791" s="18" t="s">
        <v>164</v>
      </c>
      <c r="BE791" s="139">
        <f>IF(N791="základní",J791,0)</f>
        <v>0</v>
      </c>
      <c r="BF791" s="139">
        <f>IF(N791="snížená",J791,0)</f>
        <v>0</v>
      </c>
      <c r="BG791" s="139">
        <f>IF(N791="zákl. přenesená",J791,0)</f>
        <v>0</v>
      </c>
      <c r="BH791" s="139">
        <f>IF(N791="sníž. přenesená",J791,0)</f>
        <v>0</v>
      </c>
      <c r="BI791" s="139">
        <f>IF(N791="nulová",J791,0)</f>
        <v>0</v>
      </c>
      <c r="BJ791" s="18" t="s">
        <v>80</v>
      </c>
      <c r="BK791" s="139">
        <f>ROUND(I791*H791,1)</f>
        <v>0</v>
      </c>
      <c r="BL791" s="18" t="s">
        <v>187</v>
      </c>
      <c r="BM791" s="138" t="s">
        <v>1164</v>
      </c>
    </row>
    <row r="792" spans="2:65" s="1" customFormat="1" ht="11.25">
      <c r="B792" s="33"/>
      <c r="D792" s="140" t="s">
        <v>175</v>
      </c>
      <c r="F792" s="141" t="s">
        <v>1165</v>
      </c>
      <c r="I792" s="142"/>
      <c r="L792" s="33"/>
      <c r="M792" s="143"/>
      <c r="U792" s="54"/>
      <c r="AT792" s="18" t="s">
        <v>175</v>
      </c>
      <c r="AU792" s="18" t="s">
        <v>82</v>
      </c>
    </row>
    <row r="793" spans="2:65" s="12" customFormat="1" ht="11.25">
      <c r="B793" s="144"/>
      <c r="D793" s="145" t="s">
        <v>177</v>
      </c>
      <c r="E793" s="146" t="s">
        <v>19</v>
      </c>
      <c r="F793" s="147" t="s">
        <v>2098</v>
      </c>
      <c r="H793" s="148">
        <v>6.1</v>
      </c>
      <c r="I793" s="149"/>
      <c r="L793" s="144"/>
      <c r="M793" s="150"/>
      <c r="U793" s="151"/>
      <c r="AT793" s="146" t="s">
        <v>177</v>
      </c>
      <c r="AU793" s="146" t="s">
        <v>82</v>
      </c>
      <c r="AV793" s="12" t="s">
        <v>82</v>
      </c>
      <c r="AW793" s="12" t="s">
        <v>33</v>
      </c>
      <c r="AX793" s="12" t="s">
        <v>72</v>
      </c>
      <c r="AY793" s="146" t="s">
        <v>164</v>
      </c>
    </row>
    <row r="794" spans="2:65" s="12" customFormat="1" ht="11.25">
      <c r="B794" s="144"/>
      <c r="D794" s="145" t="s">
        <v>177</v>
      </c>
      <c r="E794" s="146" t="s">
        <v>19</v>
      </c>
      <c r="F794" s="147" t="s">
        <v>1930</v>
      </c>
      <c r="H794" s="148">
        <v>3.1779999999999999</v>
      </c>
      <c r="I794" s="149"/>
      <c r="L794" s="144"/>
      <c r="M794" s="150"/>
      <c r="U794" s="151"/>
      <c r="AT794" s="146" t="s">
        <v>177</v>
      </c>
      <c r="AU794" s="146" t="s">
        <v>82</v>
      </c>
      <c r="AV794" s="12" t="s">
        <v>82</v>
      </c>
      <c r="AW794" s="12" t="s">
        <v>33</v>
      </c>
      <c r="AX794" s="12" t="s">
        <v>72</v>
      </c>
      <c r="AY794" s="146" t="s">
        <v>164</v>
      </c>
    </row>
    <row r="795" spans="2:65" s="12" customFormat="1" ht="11.25">
      <c r="B795" s="144"/>
      <c r="D795" s="145" t="s">
        <v>177</v>
      </c>
      <c r="E795" s="146" t="s">
        <v>19</v>
      </c>
      <c r="F795" s="147" t="s">
        <v>1931</v>
      </c>
      <c r="H795" s="148">
        <v>6.8259999999999996</v>
      </c>
      <c r="I795" s="149"/>
      <c r="L795" s="144"/>
      <c r="M795" s="150"/>
      <c r="U795" s="151"/>
      <c r="AT795" s="146" t="s">
        <v>177</v>
      </c>
      <c r="AU795" s="146" t="s">
        <v>82</v>
      </c>
      <c r="AV795" s="12" t="s">
        <v>82</v>
      </c>
      <c r="AW795" s="12" t="s">
        <v>33</v>
      </c>
      <c r="AX795" s="12" t="s">
        <v>72</v>
      </c>
      <c r="AY795" s="146" t="s">
        <v>164</v>
      </c>
    </row>
    <row r="796" spans="2:65" s="14" customFormat="1" ht="11.25">
      <c r="B796" s="169"/>
      <c r="D796" s="145" t="s">
        <v>177</v>
      </c>
      <c r="E796" s="170" t="s">
        <v>19</v>
      </c>
      <c r="F796" s="171" t="s">
        <v>1503</v>
      </c>
      <c r="H796" s="172">
        <v>16.103999999999999</v>
      </c>
      <c r="I796" s="173"/>
      <c r="L796" s="169"/>
      <c r="M796" s="174"/>
      <c r="U796" s="175"/>
      <c r="AT796" s="170" t="s">
        <v>177</v>
      </c>
      <c r="AU796" s="170" t="s">
        <v>82</v>
      </c>
      <c r="AV796" s="14" t="s">
        <v>173</v>
      </c>
      <c r="AW796" s="14" t="s">
        <v>33</v>
      </c>
      <c r="AX796" s="14" t="s">
        <v>72</v>
      </c>
      <c r="AY796" s="170" t="s">
        <v>164</v>
      </c>
    </row>
    <row r="797" spans="2:65" s="12" customFormat="1" ht="11.25">
      <c r="B797" s="144"/>
      <c r="D797" s="145" t="s">
        <v>177</v>
      </c>
      <c r="E797" s="146" t="s">
        <v>19</v>
      </c>
      <c r="F797" s="147" t="s">
        <v>2109</v>
      </c>
      <c r="H797" s="148">
        <v>2.6320000000000001</v>
      </c>
      <c r="I797" s="149"/>
      <c r="L797" s="144"/>
      <c r="M797" s="150"/>
      <c r="U797" s="151"/>
      <c r="AT797" s="146" t="s">
        <v>177</v>
      </c>
      <c r="AU797" s="146" t="s">
        <v>82</v>
      </c>
      <c r="AV797" s="12" t="s">
        <v>82</v>
      </c>
      <c r="AW797" s="12" t="s">
        <v>33</v>
      </c>
      <c r="AX797" s="12" t="s">
        <v>72</v>
      </c>
      <c r="AY797" s="146" t="s">
        <v>164</v>
      </c>
    </row>
    <row r="798" spans="2:65" s="14" customFormat="1" ht="11.25">
      <c r="B798" s="169"/>
      <c r="D798" s="145" t="s">
        <v>177</v>
      </c>
      <c r="E798" s="170" t="s">
        <v>19</v>
      </c>
      <c r="F798" s="171" t="s">
        <v>2110</v>
      </c>
      <c r="H798" s="172">
        <v>2.6320000000000001</v>
      </c>
      <c r="I798" s="173"/>
      <c r="L798" s="169"/>
      <c r="M798" s="174"/>
      <c r="U798" s="175"/>
      <c r="AT798" s="170" t="s">
        <v>177</v>
      </c>
      <c r="AU798" s="170" t="s">
        <v>82</v>
      </c>
      <c r="AV798" s="14" t="s">
        <v>173</v>
      </c>
      <c r="AW798" s="14" t="s">
        <v>33</v>
      </c>
      <c r="AX798" s="14" t="s">
        <v>72</v>
      </c>
      <c r="AY798" s="170" t="s">
        <v>164</v>
      </c>
    </row>
    <row r="799" spans="2:65" s="13" customFormat="1" ht="11.25">
      <c r="B799" s="162"/>
      <c r="D799" s="145" t="s">
        <v>177</v>
      </c>
      <c r="E799" s="163" t="s">
        <v>19</v>
      </c>
      <c r="F799" s="164" t="s">
        <v>241</v>
      </c>
      <c r="H799" s="165">
        <v>18.736000000000001</v>
      </c>
      <c r="I799" s="166"/>
      <c r="L799" s="162"/>
      <c r="M799" s="167"/>
      <c r="U799" s="168"/>
      <c r="AT799" s="163" t="s">
        <v>177</v>
      </c>
      <c r="AU799" s="163" t="s">
        <v>82</v>
      </c>
      <c r="AV799" s="13" t="s">
        <v>172</v>
      </c>
      <c r="AW799" s="13" t="s">
        <v>33</v>
      </c>
      <c r="AX799" s="13" t="s">
        <v>80</v>
      </c>
      <c r="AY799" s="163" t="s">
        <v>164</v>
      </c>
    </row>
    <row r="800" spans="2:65" s="1" customFormat="1" ht="24.2" customHeight="1">
      <c r="B800" s="33"/>
      <c r="C800" s="127" t="s">
        <v>2113</v>
      </c>
      <c r="D800" s="127" t="s">
        <v>167</v>
      </c>
      <c r="E800" s="128" t="s">
        <v>1168</v>
      </c>
      <c r="F800" s="129" t="s">
        <v>1169</v>
      </c>
      <c r="G800" s="130" t="s">
        <v>170</v>
      </c>
      <c r="H800" s="131">
        <v>106.24299999999999</v>
      </c>
      <c r="I800" s="132"/>
      <c r="J800" s="133">
        <f>ROUND(I800*H800,1)</f>
        <v>0</v>
      </c>
      <c r="K800" s="129" t="s">
        <v>171</v>
      </c>
      <c r="L800" s="33"/>
      <c r="M800" s="134" t="s">
        <v>19</v>
      </c>
      <c r="N800" s="135" t="s">
        <v>43</v>
      </c>
      <c r="P800" s="136">
        <f>O800*H800</f>
        <v>0</v>
      </c>
      <c r="Q800" s="136">
        <v>2.9E-4</v>
      </c>
      <c r="R800" s="136">
        <f>Q800*H800</f>
        <v>3.081047E-2</v>
      </c>
      <c r="S800" s="136">
        <v>0</v>
      </c>
      <c r="T800" s="136">
        <f>S800*H800</f>
        <v>0</v>
      </c>
      <c r="U800" s="137" t="s">
        <v>19</v>
      </c>
      <c r="AR800" s="138" t="s">
        <v>187</v>
      </c>
      <c r="AT800" s="138" t="s">
        <v>167</v>
      </c>
      <c r="AU800" s="138" t="s">
        <v>82</v>
      </c>
      <c r="AY800" s="18" t="s">
        <v>164</v>
      </c>
      <c r="BE800" s="139">
        <f>IF(N800="základní",J800,0)</f>
        <v>0</v>
      </c>
      <c r="BF800" s="139">
        <f>IF(N800="snížená",J800,0)</f>
        <v>0</v>
      </c>
      <c r="BG800" s="139">
        <f>IF(N800="zákl. přenesená",J800,0)</f>
        <v>0</v>
      </c>
      <c r="BH800" s="139">
        <f>IF(N800="sníž. přenesená",J800,0)</f>
        <v>0</v>
      </c>
      <c r="BI800" s="139">
        <f>IF(N800="nulová",J800,0)</f>
        <v>0</v>
      </c>
      <c r="BJ800" s="18" t="s">
        <v>80</v>
      </c>
      <c r="BK800" s="139">
        <f>ROUND(I800*H800,1)</f>
        <v>0</v>
      </c>
      <c r="BL800" s="18" t="s">
        <v>187</v>
      </c>
      <c r="BM800" s="138" t="s">
        <v>1170</v>
      </c>
    </row>
    <row r="801" spans="2:65" s="1" customFormat="1" ht="11.25">
      <c r="B801" s="33"/>
      <c r="D801" s="140" t="s">
        <v>175</v>
      </c>
      <c r="F801" s="141" t="s">
        <v>1171</v>
      </c>
      <c r="I801" s="142"/>
      <c r="L801" s="33"/>
      <c r="M801" s="143"/>
      <c r="U801" s="54"/>
      <c r="AT801" s="18" t="s">
        <v>175</v>
      </c>
      <c r="AU801" s="18" t="s">
        <v>82</v>
      </c>
    </row>
    <row r="802" spans="2:65" s="12" customFormat="1" ht="11.25">
      <c r="B802" s="144"/>
      <c r="D802" s="145" t="s">
        <v>177</v>
      </c>
      <c r="E802" s="146" t="s">
        <v>19</v>
      </c>
      <c r="F802" s="147" t="s">
        <v>2099</v>
      </c>
      <c r="H802" s="148">
        <v>65.441000000000003</v>
      </c>
      <c r="I802" s="149"/>
      <c r="L802" s="144"/>
      <c r="M802" s="150"/>
      <c r="U802" s="151"/>
      <c r="AT802" s="146" t="s">
        <v>177</v>
      </c>
      <c r="AU802" s="146" t="s">
        <v>82</v>
      </c>
      <c r="AV802" s="12" t="s">
        <v>82</v>
      </c>
      <c r="AW802" s="12" t="s">
        <v>33</v>
      </c>
      <c r="AX802" s="12" t="s">
        <v>72</v>
      </c>
      <c r="AY802" s="146" t="s">
        <v>164</v>
      </c>
    </row>
    <row r="803" spans="2:65" s="12" customFormat="1" ht="11.25">
      <c r="B803" s="144"/>
      <c r="D803" s="145" t="s">
        <v>177</v>
      </c>
      <c r="E803" s="146" t="s">
        <v>19</v>
      </c>
      <c r="F803" s="147" t="s">
        <v>2100</v>
      </c>
      <c r="H803" s="148">
        <v>18.327000000000002</v>
      </c>
      <c r="I803" s="149"/>
      <c r="L803" s="144"/>
      <c r="M803" s="150"/>
      <c r="U803" s="151"/>
      <c r="AT803" s="146" t="s">
        <v>177</v>
      </c>
      <c r="AU803" s="146" t="s">
        <v>82</v>
      </c>
      <c r="AV803" s="12" t="s">
        <v>82</v>
      </c>
      <c r="AW803" s="12" t="s">
        <v>33</v>
      </c>
      <c r="AX803" s="12" t="s">
        <v>72</v>
      </c>
      <c r="AY803" s="146" t="s">
        <v>164</v>
      </c>
    </row>
    <row r="804" spans="2:65" s="14" customFormat="1" ht="11.25">
      <c r="B804" s="169"/>
      <c r="D804" s="145" t="s">
        <v>177</v>
      </c>
      <c r="E804" s="170" t="s">
        <v>19</v>
      </c>
      <c r="F804" s="171" t="s">
        <v>2101</v>
      </c>
      <c r="H804" s="172">
        <v>83.768000000000001</v>
      </c>
      <c r="I804" s="173"/>
      <c r="L804" s="169"/>
      <c r="M804" s="174"/>
      <c r="U804" s="175"/>
      <c r="AT804" s="170" t="s">
        <v>177</v>
      </c>
      <c r="AU804" s="170" t="s">
        <v>82</v>
      </c>
      <c r="AV804" s="14" t="s">
        <v>173</v>
      </c>
      <c r="AW804" s="14" t="s">
        <v>33</v>
      </c>
      <c r="AX804" s="14" t="s">
        <v>72</v>
      </c>
      <c r="AY804" s="170" t="s">
        <v>164</v>
      </c>
    </row>
    <row r="805" spans="2:65" s="12" customFormat="1" ht="11.25">
      <c r="B805" s="144"/>
      <c r="D805" s="145" t="s">
        <v>177</v>
      </c>
      <c r="E805" s="146" t="s">
        <v>19</v>
      </c>
      <c r="F805" s="147" t="s">
        <v>2102</v>
      </c>
      <c r="H805" s="148">
        <v>4.4000000000000004</v>
      </c>
      <c r="I805" s="149"/>
      <c r="L805" s="144"/>
      <c r="M805" s="150"/>
      <c r="U805" s="151"/>
      <c r="AT805" s="146" t="s">
        <v>177</v>
      </c>
      <c r="AU805" s="146" t="s">
        <v>82</v>
      </c>
      <c r="AV805" s="12" t="s">
        <v>82</v>
      </c>
      <c r="AW805" s="12" t="s">
        <v>33</v>
      </c>
      <c r="AX805" s="12" t="s">
        <v>72</v>
      </c>
      <c r="AY805" s="146" t="s">
        <v>164</v>
      </c>
    </row>
    <row r="806" spans="2:65" s="14" customFormat="1" ht="11.25">
      <c r="B806" s="169"/>
      <c r="D806" s="145" t="s">
        <v>177</v>
      </c>
      <c r="E806" s="170" t="s">
        <v>19</v>
      </c>
      <c r="F806" s="171" t="s">
        <v>2103</v>
      </c>
      <c r="H806" s="172">
        <v>4.4000000000000004</v>
      </c>
      <c r="I806" s="173"/>
      <c r="L806" s="169"/>
      <c r="M806" s="174"/>
      <c r="U806" s="175"/>
      <c r="AT806" s="170" t="s">
        <v>177</v>
      </c>
      <c r="AU806" s="170" t="s">
        <v>82</v>
      </c>
      <c r="AV806" s="14" t="s">
        <v>173</v>
      </c>
      <c r="AW806" s="14" t="s">
        <v>33</v>
      </c>
      <c r="AX806" s="14" t="s">
        <v>72</v>
      </c>
      <c r="AY806" s="170" t="s">
        <v>164</v>
      </c>
    </row>
    <row r="807" spans="2:65" s="12" customFormat="1" ht="11.25">
      <c r="B807" s="144"/>
      <c r="D807" s="145" t="s">
        <v>177</v>
      </c>
      <c r="E807" s="146" t="s">
        <v>19</v>
      </c>
      <c r="F807" s="147" t="s">
        <v>2104</v>
      </c>
      <c r="H807" s="148">
        <v>1.605</v>
      </c>
      <c r="I807" s="149"/>
      <c r="L807" s="144"/>
      <c r="M807" s="150"/>
      <c r="U807" s="151"/>
      <c r="AT807" s="146" t="s">
        <v>177</v>
      </c>
      <c r="AU807" s="146" t="s">
        <v>82</v>
      </c>
      <c r="AV807" s="12" t="s">
        <v>82</v>
      </c>
      <c r="AW807" s="12" t="s">
        <v>33</v>
      </c>
      <c r="AX807" s="12" t="s">
        <v>72</v>
      </c>
      <c r="AY807" s="146" t="s">
        <v>164</v>
      </c>
    </row>
    <row r="808" spans="2:65" s="14" customFormat="1" ht="11.25">
      <c r="B808" s="169"/>
      <c r="D808" s="145" t="s">
        <v>177</v>
      </c>
      <c r="E808" s="170" t="s">
        <v>19</v>
      </c>
      <c r="F808" s="171" t="s">
        <v>2105</v>
      </c>
      <c r="H808" s="172">
        <v>1.605</v>
      </c>
      <c r="I808" s="173"/>
      <c r="L808" s="169"/>
      <c r="M808" s="174"/>
      <c r="U808" s="175"/>
      <c r="AT808" s="170" t="s">
        <v>177</v>
      </c>
      <c r="AU808" s="170" t="s">
        <v>82</v>
      </c>
      <c r="AV808" s="14" t="s">
        <v>173</v>
      </c>
      <c r="AW808" s="14" t="s">
        <v>33</v>
      </c>
      <c r="AX808" s="14" t="s">
        <v>72</v>
      </c>
      <c r="AY808" s="170" t="s">
        <v>164</v>
      </c>
    </row>
    <row r="809" spans="2:65" s="12" customFormat="1" ht="11.25">
      <c r="B809" s="144"/>
      <c r="D809" s="145" t="s">
        <v>177</v>
      </c>
      <c r="E809" s="146" t="s">
        <v>19</v>
      </c>
      <c r="F809" s="147" t="s">
        <v>2106</v>
      </c>
      <c r="H809" s="148">
        <v>4.8</v>
      </c>
      <c r="I809" s="149"/>
      <c r="L809" s="144"/>
      <c r="M809" s="150"/>
      <c r="U809" s="151"/>
      <c r="AT809" s="146" t="s">
        <v>177</v>
      </c>
      <c r="AU809" s="146" t="s">
        <v>82</v>
      </c>
      <c r="AV809" s="12" t="s">
        <v>82</v>
      </c>
      <c r="AW809" s="12" t="s">
        <v>33</v>
      </c>
      <c r="AX809" s="12" t="s">
        <v>72</v>
      </c>
      <c r="AY809" s="146" t="s">
        <v>164</v>
      </c>
    </row>
    <row r="810" spans="2:65" s="14" customFormat="1" ht="11.25">
      <c r="B810" s="169"/>
      <c r="D810" s="145" t="s">
        <v>177</v>
      </c>
      <c r="E810" s="170" t="s">
        <v>19</v>
      </c>
      <c r="F810" s="171" t="s">
        <v>2107</v>
      </c>
      <c r="H810" s="172">
        <v>4.8</v>
      </c>
      <c r="I810" s="173"/>
      <c r="L810" s="169"/>
      <c r="M810" s="174"/>
      <c r="U810" s="175"/>
      <c r="AT810" s="170" t="s">
        <v>177</v>
      </c>
      <c r="AU810" s="170" t="s">
        <v>82</v>
      </c>
      <c r="AV810" s="14" t="s">
        <v>173</v>
      </c>
      <c r="AW810" s="14" t="s">
        <v>33</v>
      </c>
      <c r="AX810" s="14" t="s">
        <v>72</v>
      </c>
      <c r="AY810" s="170" t="s">
        <v>164</v>
      </c>
    </row>
    <row r="811" spans="2:65" s="12" customFormat="1" ht="11.25">
      <c r="B811" s="144"/>
      <c r="D811" s="145" t="s">
        <v>177</v>
      </c>
      <c r="E811" s="146" t="s">
        <v>19</v>
      </c>
      <c r="F811" s="147" t="s">
        <v>2108</v>
      </c>
      <c r="H811" s="148">
        <v>11.67</v>
      </c>
      <c r="I811" s="149"/>
      <c r="L811" s="144"/>
      <c r="M811" s="150"/>
      <c r="U811" s="151"/>
      <c r="AT811" s="146" t="s">
        <v>177</v>
      </c>
      <c r="AU811" s="146" t="s">
        <v>82</v>
      </c>
      <c r="AV811" s="12" t="s">
        <v>82</v>
      </c>
      <c r="AW811" s="12" t="s">
        <v>33</v>
      </c>
      <c r="AX811" s="12" t="s">
        <v>72</v>
      </c>
      <c r="AY811" s="146" t="s">
        <v>164</v>
      </c>
    </row>
    <row r="812" spans="2:65" s="14" customFormat="1" ht="11.25">
      <c r="B812" s="169"/>
      <c r="D812" s="145" t="s">
        <v>177</v>
      </c>
      <c r="E812" s="170" t="s">
        <v>19</v>
      </c>
      <c r="F812" s="171" t="s">
        <v>2110</v>
      </c>
      <c r="H812" s="172">
        <v>11.67</v>
      </c>
      <c r="I812" s="173"/>
      <c r="L812" s="169"/>
      <c r="M812" s="174"/>
      <c r="U812" s="175"/>
      <c r="AT812" s="170" t="s">
        <v>177</v>
      </c>
      <c r="AU812" s="170" t="s">
        <v>82</v>
      </c>
      <c r="AV812" s="14" t="s">
        <v>173</v>
      </c>
      <c r="AW812" s="14" t="s">
        <v>33</v>
      </c>
      <c r="AX812" s="14" t="s">
        <v>72</v>
      </c>
      <c r="AY812" s="170" t="s">
        <v>164</v>
      </c>
    </row>
    <row r="813" spans="2:65" s="13" customFormat="1" ht="11.25">
      <c r="B813" s="162"/>
      <c r="D813" s="145" t="s">
        <v>177</v>
      </c>
      <c r="E813" s="163" t="s">
        <v>19</v>
      </c>
      <c r="F813" s="164" t="s">
        <v>241</v>
      </c>
      <c r="H813" s="165">
        <v>106.24300000000001</v>
      </c>
      <c r="I813" s="166"/>
      <c r="L813" s="162"/>
      <c r="M813" s="167"/>
      <c r="U813" s="168"/>
      <c r="AT813" s="163" t="s">
        <v>177</v>
      </c>
      <c r="AU813" s="163" t="s">
        <v>82</v>
      </c>
      <c r="AV813" s="13" t="s">
        <v>172</v>
      </c>
      <c r="AW813" s="13" t="s">
        <v>33</v>
      </c>
      <c r="AX813" s="13" t="s">
        <v>80</v>
      </c>
      <c r="AY813" s="163" t="s">
        <v>164</v>
      </c>
    </row>
    <row r="814" spans="2:65" s="1" customFormat="1" ht="24.2" customHeight="1">
      <c r="B814" s="33"/>
      <c r="C814" s="127" t="s">
        <v>2114</v>
      </c>
      <c r="D814" s="127" t="s">
        <v>167</v>
      </c>
      <c r="E814" s="128" t="s">
        <v>1173</v>
      </c>
      <c r="F814" s="129" t="s">
        <v>1174</v>
      </c>
      <c r="G814" s="130" t="s">
        <v>170</v>
      </c>
      <c r="H814" s="131">
        <v>65.441000000000003</v>
      </c>
      <c r="I814" s="132"/>
      <c r="J814" s="133">
        <f>ROUND(I814*H814,1)</f>
        <v>0</v>
      </c>
      <c r="K814" s="129" t="s">
        <v>171</v>
      </c>
      <c r="L814" s="33"/>
      <c r="M814" s="134" t="s">
        <v>19</v>
      </c>
      <c r="N814" s="135" t="s">
        <v>43</v>
      </c>
      <c r="P814" s="136">
        <f>O814*H814</f>
        <v>0</v>
      </c>
      <c r="Q814" s="136">
        <v>2.0000000000000002E-5</v>
      </c>
      <c r="R814" s="136">
        <f>Q814*H814</f>
        <v>1.3088200000000003E-3</v>
      </c>
      <c r="S814" s="136">
        <v>0</v>
      </c>
      <c r="T814" s="136">
        <f>S814*H814</f>
        <v>0</v>
      </c>
      <c r="U814" s="137" t="s">
        <v>19</v>
      </c>
      <c r="AR814" s="138" t="s">
        <v>187</v>
      </c>
      <c r="AT814" s="138" t="s">
        <v>167</v>
      </c>
      <c r="AU814" s="138" t="s">
        <v>82</v>
      </c>
      <c r="AY814" s="18" t="s">
        <v>164</v>
      </c>
      <c r="BE814" s="139">
        <f>IF(N814="základní",J814,0)</f>
        <v>0</v>
      </c>
      <c r="BF814" s="139">
        <f>IF(N814="snížená",J814,0)</f>
        <v>0</v>
      </c>
      <c r="BG814" s="139">
        <f>IF(N814="zákl. přenesená",J814,0)</f>
        <v>0</v>
      </c>
      <c r="BH814" s="139">
        <f>IF(N814="sníž. přenesená",J814,0)</f>
        <v>0</v>
      </c>
      <c r="BI814" s="139">
        <f>IF(N814="nulová",J814,0)</f>
        <v>0</v>
      </c>
      <c r="BJ814" s="18" t="s">
        <v>80</v>
      </c>
      <c r="BK814" s="139">
        <f>ROUND(I814*H814,1)</f>
        <v>0</v>
      </c>
      <c r="BL814" s="18" t="s">
        <v>187</v>
      </c>
      <c r="BM814" s="138" t="s">
        <v>1175</v>
      </c>
    </row>
    <row r="815" spans="2:65" s="1" customFormat="1" ht="11.25">
      <c r="B815" s="33"/>
      <c r="D815" s="140" t="s">
        <v>175</v>
      </c>
      <c r="F815" s="141" t="s">
        <v>1176</v>
      </c>
      <c r="I815" s="142"/>
      <c r="L815" s="33"/>
      <c r="M815" s="143"/>
      <c r="U815" s="54"/>
      <c r="AT815" s="18" t="s">
        <v>175</v>
      </c>
      <c r="AU815" s="18" t="s">
        <v>82</v>
      </c>
    </row>
    <row r="816" spans="2:65" s="12" customFormat="1" ht="11.25">
      <c r="B816" s="144"/>
      <c r="D816" s="145" t="s">
        <v>177</v>
      </c>
      <c r="E816" s="146" t="s">
        <v>19</v>
      </c>
      <c r="F816" s="147" t="s">
        <v>2099</v>
      </c>
      <c r="H816" s="148">
        <v>65.441000000000003</v>
      </c>
      <c r="I816" s="149"/>
      <c r="L816" s="144"/>
      <c r="M816" s="150"/>
      <c r="U816" s="151"/>
      <c r="AT816" s="146" t="s">
        <v>177</v>
      </c>
      <c r="AU816" s="146" t="s">
        <v>82</v>
      </c>
      <c r="AV816" s="12" t="s">
        <v>82</v>
      </c>
      <c r="AW816" s="12" t="s">
        <v>33</v>
      </c>
      <c r="AX816" s="12" t="s">
        <v>72</v>
      </c>
      <c r="AY816" s="146" t="s">
        <v>164</v>
      </c>
    </row>
    <row r="817" spans="2:65" s="14" customFormat="1" ht="11.25">
      <c r="B817" s="169"/>
      <c r="D817" s="145" t="s">
        <v>177</v>
      </c>
      <c r="E817" s="170" t="s">
        <v>19</v>
      </c>
      <c r="F817" s="171" t="s">
        <v>2115</v>
      </c>
      <c r="H817" s="172">
        <v>65.441000000000003</v>
      </c>
      <c r="I817" s="173"/>
      <c r="L817" s="169"/>
      <c r="M817" s="174"/>
      <c r="U817" s="175"/>
      <c r="AT817" s="170" t="s">
        <v>177</v>
      </c>
      <c r="AU817" s="170" t="s">
        <v>82</v>
      </c>
      <c r="AV817" s="14" t="s">
        <v>173</v>
      </c>
      <c r="AW817" s="14" t="s">
        <v>33</v>
      </c>
      <c r="AX817" s="14" t="s">
        <v>72</v>
      </c>
      <c r="AY817" s="170" t="s">
        <v>164</v>
      </c>
    </row>
    <row r="818" spans="2:65" s="13" customFormat="1" ht="11.25">
      <c r="B818" s="162"/>
      <c r="D818" s="145" t="s">
        <v>177</v>
      </c>
      <c r="E818" s="163" t="s">
        <v>19</v>
      </c>
      <c r="F818" s="164" t="s">
        <v>241</v>
      </c>
      <c r="H818" s="165">
        <v>65.441000000000003</v>
      </c>
      <c r="I818" s="166"/>
      <c r="L818" s="162"/>
      <c r="M818" s="167"/>
      <c r="U818" s="168"/>
      <c r="AT818" s="163" t="s">
        <v>177</v>
      </c>
      <c r="AU818" s="163" t="s">
        <v>82</v>
      </c>
      <c r="AV818" s="13" t="s">
        <v>172</v>
      </c>
      <c r="AW818" s="13" t="s">
        <v>33</v>
      </c>
      <c r="AX818" s="13" t="s">
        <v>80</v>
      </c>
      <c r="AY818" s="163" t="s">
        <v>164</v>
      </c>
    </row>
    <row r="819" spans="2:65" s="1" customFormat="1" ht="16.5" customHeight="1">
      <c r="B819" s="33"/>
      <c r="C819" s="127" t="s">
        <v>2116</v>
      </c>
      <c r="D819" s="127" t="s">
        <v>167</v>
      </c>
      <c r="E819" s="128" t="s">
        <v>1178</v>
      </c>
      <c r="F819" s="129" t="s">
        <v>1179</v>
      </c>
      <c r="G819" s="130" t="s">
        <v>170</v>
      </c>
      <c r="H819" s="131">
        <v>44.218000000000004</v>
      </c>
      <c r="I819" s="132"/>
      <c r="J819" s="133">
        <f>ROUND(I819*H819,1)</f>
        <v>0</v>
      </c>
      <c r="K819" s="129" t="s">
        <v>171</v>
      </c>
      <c r="L819" s="33"/>
      <c r="M819" s="134" t="s">
        <v>19</v>
      </c>
      <c r="N819" s="135" t="s">
        <v>43</v>
      </c>
      <c r="P819" s="136">
        <f>O819*H819</f>
        <v>0</v>
      </c>
      <c r="Q819" s="136">
        <v>0</v>
      </c>
      <c r="R819" s="136">
        <f>Q819*H819</f>
        <v>0</v>
      </c>
      <c r="S819" s="136">
        <v>3.0000000000000001E-5</v>
      </c>
      <c r="T819" s="136">
        <f>S819*H819</f>
        <v>1.3265400000000002E-3</v>
      </c>
      <c r="U819" s="137" t="s">
        <v>19</v>
      </c>
      <c r="AR819" s="138" t="s">
        <v>187</v>
      </c>
      <c r="AT819" s="138" t="s">
        <v>167</v>
      </c>
      <c r="AU819" s="138" t="s">
        <v>82</v>
      </c>
      <c r="AY819" s="18" t="s">
        <v>164</v>
      </c>
      <c r="BE819" s="139">
        <f>IF(N819="základní",J819,0)</f>
        <v>0</v>
      </c>
      <c r="BF819" s="139">
        <f>IF(N819="snížená",J819,0)</f>
        <v>0</v>
      </c>
      <c r="BG819" s="139">
        <f>IF(N819="zákl. přenesená",J819,0)</f>
        <v>0</v>
      </c>
      <c r="BH819" s="139">
        <f>IF(N819="sníž. přenesená",J819,0)</f>
        <v>0</v>
      </c>
      <c r="BI819" s="139">
        <f>IF(N819="nulová",J819,0)</f>
        <v>0</v>
      </c>
      <c r="BJ819" s="18" t="s">
        <v>80</v>
      </c>
      <c r="BK819" s="139">
        <f>ROUND(I819*H819,1)</f>
        <v>0</v>
      </c>
      <c r="BL819" s="18" t="s">
        <v>187</v>
      </c>
      <c r="BM819" s="138" t="s">
        <v>1180</v>
      </c>
    </row>
    <row r="820" spans="2:65" s="1" customFormat="1" ht="11.25">
      <c r="B820" s="33"/>
      <c r="D820" s="140" t="s">
        <v>175</v>
      </c>
      <c r="F820" s="141" t="s">
        <v>1181</v>
      </c>
      <c r="I820" s="142"/>
      <c r="L820" s="33"/>
      <c r="M820" s="143"/>
      <c r="U820" s="54"/>
      <c r="AT820" s="18" t="s">
        <v>175</v>
      </c>
      <c r="AU820" s="18" t="s">
        <v>82</v>
      </c>
    </row>
    <row r="821" spans="2:65" s="12" customFormat="1" ht="11.25">
      <c r="B821" s="144"/>
      <c r="D821" s="145" t="s">
        <v>177</v>
      </c>
      <c r="E821" s="146" t="s">
        <v>19</v>
      </c>
      <c r="F821" s="147" t="s">
        <v>2117</v>
      </c>
      <c r="H821" s="148">
        <v>41.426000000000002</v>
      </c>
      <c r="I821" s="149"/>
      <c r="L821" s="144"/>
      <c r="M821" s="150"/>
      <c r="U821" s="151"/>
      <c r="AT821" s="146" t="s">
        <v>177</v>
      </c>
      <c r="AU821" s="146" t="s">
        <v>82</v>
      </c>
      <c r="AV821" s="12" t="s">
        <v>82</v>
      </c>
      <c r="AW821" s="12" t="s">
        <v>33</v>
      </c>
      <c r="AX821" s="12" t="s">
        <v>72</v>
      </c>
      <c r="AY821" s="146" t="s">
        <v>164</v>
      </c>
    </row>
    <row r="822" spans="2:65" s="12" customFormat="1" ht="11.25">
      <c r="B822" s="144"/>
      <c r="D822" s="145" t="s">
        <v>177</v>
      </c>
      <c r="E822" s="146" t="s">
        <v>19</v>
      </c>
      <c r="F822" s="147" t="s">
        <v>2118</v>
      </c>
      <c r="H822" s="148">
        <v>2.7919999999999998</v>
      </c>
      <c r="I822" s="149"/>
      <c r="L822" s="144"/>
      <c r="M822" s="150"/>
      <c r="U822" s="151"/>
      <c r="AT822" s="146" t="s">
        <v>177</v>
      </c>
      <c r="AU822" s="146" t="s">
        <v>82</v>
      </c>
      <c r="AV822" s="12" t="s">
        <v>82</v>
      </c>
      <c r="AW822" s="12" t="s">
        <v>33</v>
      </c>
      <c r="AX822" s="12" t="s">
        <v>72</v>
      </c>
      <c r="AY822" s="146" t="s">
        <v>164</v>
      </c>
    </row>
    <row r="823" spans="2:65" s="13" customFormat="1" ht="11.25">
      <c r="B823" s="162"/>
      <c r="D823" s="145" t="s">
        <v>177</v>
      </c>
      <c r="E823" s="163" t="s">
        <v>19</v>
      </c>
      <c r="F823" s="164" t="s">
        <v>241</v>
      </c>
      <c r="H823" s="165">
        <v>44.218000000000004</v>
      </c>
      <c r="I823" s="166"/>
      <c r="L823" s="162"/>
      <c r="M823" s="167"/>
      <c r="U823" s="168"/>
      <c r="AT823" s="163" t="s">
        <v>177</v>
      </c>
      <c r="AU823" s="163" t="s">
        <v>82</v>
      </c>
      <c r="AV823" s="13" t="s">
        <v>172</v>
      </c>
      <c r="AW823" s="13" t="s">
        <v>33</v>
      </c>
      <c r="AX823" s="13" t="s">
        <v>80</v>
      </c>
      <c r="AY823" s="163" t="s">
        <v>164</v>
      </c>
    </row>
    <row r="824" spans="2:65" s="1" customFormat="1" ht="16.5" customHeight="1">
      <c r="B824" s="33"/>
      <c r="C824" s="152" t="s">
        <v>2119</v>
      </c>
      <c r="D824" s="152" t="s">
        <v>225</v>
      </c>
      <c r="E824" s="153" t="s">
        <v>1183</v>
      </c>
      <c r="F824" s="154" t="s">
        <v>1184</v>
      </c>
      <c r="G824" s="155" t="s">
        <v>170</v>
      </c>
      <c r="H824" s="156">
        <v>46.429000000000002</v>
      </c>
      <c r="I824" s="157"/>
      <c r="J824" s="158">
        <f>ROUND(I824*H824,1)</f>
        <v>0</v>
      </c>
      <c r="K824" s="154" t="s">
        <v>171</v>
      </c>
      <c r="L824" s="159"/>
      <c r="M824" s="160" t="s">
        <v>19</v>
      </c>
      <c r="N824" s="161" t="s">
        <v>43</v>
      </c>
      <c r="P824" s="136">
        <f>O824*H824</f>
        <v>0</v>
      </c>
      <c r="Q824" s="136">
        <v>1.0000000000000001E-5</v>
      </c>
      <c r="R824" s="136">
        <f>Q824*H824</f>
        <v>4.6429000000000007E-4</v>
      </c>
      <c r="S824" s="136">
        <v>0</v>
      </c>
      <c r="T824" s="136">
        <f>S824*H824</f>
        <v>0</v>
      </c>
      <c r="U824" s="137" t="s">
        <v>19</v>
      </c>
      <c r="AR824" s="138" t="s">
        <v>364</v>
      </c>
      <c r="AT824" s="138" t="s">
        <v>225</v>
      </c>
      <c r="AU824" s="138" t="s">
        <v>82</v>
      </c>
      <c r="AY824" s="18" t="s">
        <v>164</v>
      </c>
      <c r="BE824" s="139">
        <f>IF(N824="základní",J824,0)</f>
        <v>0</v>
      </c>
      <c r="BF824" s="139">
        <f>IF(N824="snížená",J824,0)</f>
        <v>0</v>
      </c>
      <c r="BG824" s="139">
        <f>IF(N824="zákl. přenesená",J824,0)</f>
        <v>0</v>
      </c>
      <c r="BH824" s="139">
        <f>IF(N824="sníž. přenesená",J824,0)</f>
        <v>0</v>
      </c>
      <c r="BI824" s="139">
        <f>IF(N824="nulová",J824,0)</f>
        <v>0</v>
      </c>
      <c r="BJ824" s="18" t="s">
        <v>80</v>
      </c>
      <c r="BK824" s="139">
        <f>ROUND(I824*H824,1)</f>
        <v>0</v>
      </c>
      <c r="BL824" s="18" t="s">
        <v>187</v>
      </c>
      <c r="BM824" s="138" t="s">
        <v>1185</v>
      </c>
    </row>
    <row r="825" spans="2:65" s="12" customFormat="1" ht="11.25">
      <c r="B825" s="144"/>
      <c r="D825" s="145" t="s">
        <v>177</v>
      </c>
      <c r="E825" s="146" t="s">
        <v>19</v>
      </c>
      <c r="F825" s="147" t="s">
        <v>2120</v>
      </c>
      <c r="H825" s="148">
        <v>46.429000000000002</v>
      </c>
      <c r="I825" s="149"/>
      <c r="L825" s="144"/>
      <c r="M825" s="150"/>
      <c r="U825" s="151"/>
      <c r="AT825" s="146" t="s">
        <v>177</v>
      </c>
      <c r="AU825" s="146" t="s">
        <v>82</v>
      </c>
      <c r="AV825" s="12" t="s">
        <v>82</v>
      </c>
      <c r="AW825" s="12" t="s">
        <v>33</v>
      </c>
      <c r="AX825" s="12" t="s">
        <v>80</v>
      </c>
      <c r="AY825" s="146" t="s">
        <v>164</v>
      </c>
    </row>
    <row r="826" spans="2:65" s="11" customFormat="1" ht="22.9" customHeight="1">
      <c r="B826" s="115"/>
      <c r="D826" s="116" t="s">
        <v>71</v>
      </c>
      <c r="E826" s="125" t="s">
        <v>2121</v>
      </c>
      <c r="F826" s="125" t="s">
        <v>2122</v>
      </c>
      <c r="I826" s="118"/>
      <c r="J826" s="126">
        <f>BK826</f>
        <v>0</v>
      </c>
      <c r="L826" s="115"/>
      <c r="M826" s="120"/>
      <c r="P826" s="121">
        <f>SUM(P827:P831)</f>
        <v>0</v>
      </c>
      <c r="R826" s="121">
        <f>SUM(R827:R831)</f>
        <v>3.5240649999999998E-2</v>
      </c>
      <c r="T826" s="121">
        <f>SUM(T827:T831)</f>
        <v>0</v>
      </c>
      <c r="U826" s="122"/>
      <c r="AR826" s="116" t="s">
        <v>82</v>
      </c>
      <c r="AT826" s="123" t="s">
        <v>71</v>
      </c>
      <c r="AU826" s="123" t="s">
        <v>80</v>
      </c>
      <c r="AY826" s="116" t="s">
        <v>164</v>
      </c>
      <c r="BK826" s="124">
        <f>SUM(BK827:BK831)</f>
        <v>0</v>
      </c>
    </row>
    <row r="827" spans="2:65" s="1" customFormat="1" ht="24.2" customHeight="1">
      <c r="B827" s="33"/>
      <c r="C827" s="127" t="s">
        <v>2123</v>
      </c>
      <c r="D827" s="127" t="s">
        <v>167</v>
      </c>
      <c r="E827" s="128" t="s">
        <v>2124</v>
      </c>
      <c r="F827" s="129" t="s">
        <v>2125</v>
      </c>
      <c r="G827" s="130" t="s">
        <v>170</v>
      </c>
      <c r="H827" s="131">
        <v>7.9550000000000001</v>
      </c>
      <c r="I827" s="132"/>
      <c r="J827" s="133">
        <f>ROUND(I827*H827,1)</f>
        <v>0</v>
      </c>
      <c r="K827" s="129" t="s">
        <v>171</v>
      </c>
      <c r="L827" s="33"/>
      <c r="M827" s="134" t="s">
        <v>19</v>
      </c>
      <c r="N827" s="135" t="s">
        <v>43</v>
      </c>
      <c r="P827" s="136">
        <f>O827*H827</f>
        <v>0</v>
      </c>
      <c r="Q827" s="136">
        <v>4.4299999999999999E-3</v>
      </c>
      <c r="R827" s="136">
        <f>Q827*H827</f>
        <v>3.5240649999999998E-2</v>
      </c>
      <c r="S827" s="136">
        <v>0</v>
      </c>
      <c r="T827" s="136">
        <f>S827*H827</f>
        <v>0</v>
      </c>
      <c r="U827" s="137" t="s">
        <v>19</v>
      </c>
      <c r="AR827" s="138" t="s">
        <v>187</v>
      </c>
      <c r="AT827" s="138" t="s">
        <v>167</v>
      </c>
      <c r="AU827" s="138" t="s">
        <v>82</v>
      </c>
      <c r="AY827" s="18" t="s">
        <v>164</v>
      </c>
      <c r="BE827" s="139">
        <f>IF(N827="základní",J827,0)</f>
        <v>0</v>
      </c>
      <c r="BF827" s="139">
        <f>IF(N827="snížená",J827,0)</f>
        <v>0</v>
      </c>
      <c r="BG827" s="139">
        <f>IF(N827="zákl. přenesená",J827,0)</f>
        <v>0</v>
      </c>
      <c r="BH827" s="139">
        <f>IF(N827="sníž. přenesená",J827,0)</f>
        <v>0</v>
      </c>
      <c r="BI827" s="139">
        <f>IF(N827="nulová",J827,0)</f>
        <v>0</v>
      </c>
      <c r="BJ827" s="18" t="s">
        <v>80</v>
      </c>
      <c r="BK827" s="139">
        <f>ROUND(I827*H827,1)</f>
        <v>0</v>
      </c>
      <c r="BL827" s="18" t="s">
        <v>187</v>
      </c>
      <c r="BM827" s="138" t="s">
        <v>2126</v>
      </c>
    </row>
    <row r="828" spans="2:65" s="1" customFormat="1" ht="11.25">
      <c r="B828" s="33"/>
      <c r="D828" s="140" t="s">
        <v>175</v>
      </c>
      <c r="F828" s="141" t="s">
        <v>2127</v>
      </c>
      <c r="I828" s="142"/>
      <c r="L828" s="33"/>
      <c r="M828" s="143"/>
      <c r="U828" s="54"/>
      <c r="AT828" s="18" t="s">
        <v>175</v>
      </c>
      <c r="AU828" s="18" t="s">
        <v>82</v>
      </c>
    </row>
    <row r="829" spans="2:65" s="12" customFormat="1" ht="11.25">
      <c r="B829" s="144"/>
      <c r="D829" s="145" t="s">
        <v>177</v>
      </c>
      <c r="E829" s="146" t="s">
        <v>19</v>
      </c>
      <c r="F829" s="147" t="s">
        <v>2128</v>
      </c>
      <c r="H829" s="148">
        <v>7.9550000000000001</v>
      </c>
      <c r="I829" s="149"/>
      <c r="L829" s="144"/>
      <c r="M829" s="150"/>
      <c r="U829" s="151"/>
      <c r="AT829" s="146" t="s">
        <v>177</v>
      </c>
      <c r="AU829" s="146" t="s">
        <v>82</v>
      </c>
      <c r="AV829" s="12" t="s">
        <v>82</v>
      </c>
      <c r="AW829" s="12" t="s">
        <v>33</v>
      </c>
      <c r="AX829" s="12" t="s">
        <v>80</v>
      </c>
      <c r="AY829" s="146" t="s">
        <v>164</v>
      </c>
    </row>
    <row r="830" spans="2:65" s="1" customFormat="1" ht="24.2" customHeight="1">
      <c r="B830" s="33"/>
      <c r="C830" s="127" t="s">
        <v>2129</v>
      </c>
      <c r="D830" s="127" t="s">
        <v>167</v>
      </c>
      <c r="E830" s="128" t="s">
        <v>2130</v>
      </c>
      <c r="F830" s="129" t="s">
        <v>2131</v>
      </c>
      <c r="G830" s="130" t="s">
        <v>200</v>
      </c>
      <c r="H830" s="131">
        <v>3.5000000000000003E-2</v>
      </c>
      <c r="I830" s="132"/>
      <c r="J830" s="133">
        <f>ROUND(I830*H830,1)</f>
        <v>0</v>
      </c>
      <c r="K830" s="129" t="s">
        <v>171</v>
      </c>
      <c r="L830" s="33"/>
      <c r="M830" s="134" t="s">
        <v>19</v>
      </c>
      <c r="N830" s="135" t="s">
        <v>43</v>
      </c>
      <c r="P830" s="136">
        <f>O830*H830</f>
        <v>0</v>
      </c>
      <c r="Q830" s="136">
        <v>0</v>
      </c>
      <c r="R830" s="136">
        <f>Q830*H830</f>
        <v>0</v>
      </c>
      <c r="S830" s="136">
        <v>0</v>
      </c>
      <c r="T830" s="136">
        <f>S830*H830</f>
        <v>0</v>
      </c>
      <c r="U830" s="137" t="s">
        <v>19</v>
      </c>
      <c r="AR830" s="138" t="s">
        <v>187</v>
      </c>
      <c r="AT830" s="138" t="s">
        <v>167</v>
      </c>
      <c r="AU830" s="138" t="s">
        <v>82</v>
      </c>
      <c r="AY830" s="18" t="s">
        <v>164</v>
      </c>
      <c r="BE830" s="139">
        <f>IF(N830="základní",J830,0)</f>
        <v>0</v>
      </c>
      <c r="BF830" s="139">
        <f>IF(N830="snížená",J830,0)</f>
        <v>0</v>
      </c>
      <c r="BG830" s="139">
        <f>IF(N830="zákl. přenesená",J830,0)</f>
        <v>0</v>
      </c>
      <c r="BH830" s="139">
        <f>IF(N830="sníž. přenesená",J830,0)</f>
        <v>0</v>
      </c>
      <c r="BI830" s="139">
        <f>IF(N830="nulová",J830,0)</f>
        <v>0</v>
      </c>
      <c r="BJ830" s="18" t="s">
        <v>80</v>
      </c>
      <c r="BK830" s="139">
        <f>ROUND(I830*H830,1)</f>
        <v>0</v>
      </c>
      <c r="BL830" s="18" t="s">
        <v>187</v>
      </c>
      <c r="BM830" s="138" t="s">
        <v>2132</v>
      </c>
    </row>
    <row r="831" spans="2:65" s="1" customFormat="1" ht="11.25">
      <c r="B831" s="33"/>
      <c r="D831" s="140" t="s">
        <v>175</v>
      </c>
      <c r="F831" s="141" t="s">
        <v>2133</v>
      </c>
      <c r="I831" s="142"/>
      <c r="L831" s="33"/>
      <c r="M831" s="143"/>
      <c r="U831" s="54"/>
      <c r="AT831" s="18" t="s">
        <v>175</v>
      </c>
      <c r="AU831" s="18" t="s">
        <v>82</v>
      </c>
    </row>
    <row r="832" spans="2:65" s="11" customFormat="1" ht="25.9" customHeight="1">
      <c r="B832" s="115"/>
      <c r="D832" s="116" t="s">
        <v>71</v>
      </c>
      <c r="E832" s="117" t="s">
        <v>1224</v>
      </c>
      <c r="F832" s="117" t="s">
        <v>2134</v>
      </c>
      <c r="I832" s="118"/>
      <c r="J832" s="119">
        <f>BK832</f>
        <v>0</v>
      </c>
      <c r="L832" s="115"/>
      <c r="M832" s="120"/>
      <c r="P832" s="121">
        <f>SUM(P833:P835)</f>
        <v>0</v>
      </c>
      <c r="R832" s="121">
        <f>SUM(R833:R835)</f>
        <v>0</v>
      </c>
      <c r="T832" s="121">
        <f>SUM(T833:T835)</f>
        <v>0</v>
      </c>
      <c r="U832" s="122"/>
      <c r="AR832" s="116" t="s">
        <v>172</v>
      </c>
      <c r="AT832" s="123" t="s">
        <v>71</v>
      </c>
      <c r="AU832" s="123" t="s">
        <v>72</v>
      </c>
      <c r="AY832" s="116" t="s">
        <v>164</v>
      </c>
      <c r="BK832" s="124">
        <f>SUM(BK833:BK835)</f>
        <v>0</v>
      </c>
    </row>
    <row r="833" spans="2:65" s="1" customFormat="1" ht="16.5" customHeight="1">
      <c r="B833" s="33"/>
      <c r="C833" s="127" t="s">
        <v>2135</v>
      </c>
      <c r="D833" s="127" t="s">
        <v>167</v>
      </c>
      <c r="E833" s="128" t="s">
        <v>2136</v>
      </c>
      <c r="F833" s="129" t="s">
        <v>2137</v>
      </c>
      <c r="G833" s="130" t="s">
        <v>752</v>
      </c>
      <c r="H833" s="131">
        <v>5</v>
      </c>
      <c r="I833" s="132"/>
      <c r="J833" s="133">
        <f>ROUND(I833*H833,1)</f>
        <v>0</v>
      </c>
      <c r="K833" s="129" t="s">
        <v>171</v>
      </c>
      <c r="L833" s="33"/>
      <c r="M833" s="134" t="s">
        <v>19</v>
      </c>
      <c r="N833" s="135" t="s">
        <v>43</v>
      </c>
      <c r="P833" s="136">
        <f>O833*H833</f>
        <v>0</v>
      </c>
      <c r="Q833" s="136">
        <v>0</v>
      </c>
      <c r="R833" s="136">
        <f>Q833*H833</f>
        <v>0</v>
      </c>
      <c r="S833" s="136">
        <v>0</v>
      </c>
      <c r="T833" s="136">
        <f>S833*H833</f>
        <v>0</v>
      </c>
      <c r="U833" s="137" t="s">
        <v>19</v>
      </c>
      <c r="AR833" s="138" t="s">
        <v>753</v>
      </c>
      <c r="AT833" s="138" t="s">
        <v>167</v>
      </c>
      <c r="AU833" s="138" t="s">
        <v>80</v>
      </c>
      <c r="AY833" s="18" t="s">
        <v>164</v>
      </c>
      <c r="BE833" s="139">
        <f>IF(N833="základní",J833,0)</f>
        <v>0</v>
      </c>
      <c r="BF833" s="139">
        <f>IF(N833="snížená",J833,0)</f>
        <v>0</v>
      </c>
      <c r="BG833" s="139">
        <f>IF(N833="zákl. přenesená",J833,0)</f>
        <v>0</v>
      </c>
      <c r="BH833" s="139">
        <f>IF(N833="sníž. přenesená",J833,0)</f>
        <v>0</v>
      </c>
      <c r="BI833" s="139">
        <f>IF(N833="nulová",J833,0)</f>
        <v>0</v>
      </c>
      <c r="BJ833" s="18" t="s">
        <v>80</v>
      </c>
      <c r="BK833" s="139">
        <f>ROUND(I833*H833,1)</f>
        <v>0</v>
      </c>
      <c r="BL833" s="18" t="s">
        <v>753</v>
      </c>
      <c r="BM833" s="138" t="s">
        <v>2138</v>
      </c>
    </row>
    <row r="834" spans="2:65" s="1" customFormat="1" ht="11.25">
      <c r="B834" s="33"/>
      <c r="D834" s="140" t="s">
        <v>175</v>
      </c>
      <c r="F834" s="141" t="s">
        <v>2139</v>
      </c>
      <c r="I834" s="142"/>
      <c r="L834" s="33"/>
      <c r="M834" s="143"/>
      <c r="U834" s="54"/>
      <c r="AT834" s="18" t="s">
        <v>175</v>
      </c>
      <c r="AU834" s="18" t="s">
        <v>80</v>
      </c>
    </row>
    <row r="835" spans="2:65" s="12" customFormat="1" ht="11.25">
      <c r="B835" s="144"/>
      <c r="D835" s="145" t="s">
        <v>177</v>
      </c>
      <c r="E835" s="146" t="s">
        <v>19</v>
      </c>
      <c r="F835" s="147" t="s">
        <v>2140</v>
      </c>
      <c r="H835" s="148">
        <v>5</v>
      </c>
      <c r="I835" s="149"/>
      <c r="L835" s="144"/>
      <c r="M835" s="177"/>
      <c r="N835" s="178"/>
      <c r="O835" s="178"/>
      <c r="P835" s="178"/>
      <c r="Q835" s="178"/>
      <c r="R835" s="178"/>
      <c r="S835" s="178"/>
      <c r="T835" s="178"/>
      <c r="U835" s="179"/>
      <c r="AT835" s="146" t="s">
        <v>177</v>
      </c>
      <c r="AU835" s="146" t="s">
        <v>80</v>
      </c>
      <c r="AV835" s="12" t="s">
        <v>82</v>
      </c>
      <c r="AW835" s="12" t="s">
        <v>33</v>
      </c>
      <c r="AX835" s="12" t="s">
        <v>80</v>
      </c>
      <c r="AY835" s="146" t="s">
        <v>164</v>
      </c>
    </row>
    <row r="836" spans="2:65" s="1" customFormat="1" ht="6.95" customHeight="1">
      <c r="B836" s="42"/>
      <c r="C836" s="43"/>
      <c r="D836" s="43"/>
      <c r="E836" s="43"/>
      <c r="F836" s="43"/>
      <c r="G836" s="43"/>
      <c r="H836" s="43"/>
      <c r="I836" s="43"/>
      <c r="J836" s="43"/>
      <c r="K836" s="43"/>
      <c r="L836" s="33"/>
    </row>
  </sheetData>
  <sheetProtection algorithmName="SHA-512" hashValue="3j/g9g6glW12am2Od3mYiKHKpTw+hh0uaLwbiMH95/z3RHG+mkKnUkKY1Z4OtGQDMiR1QT2sYRdeKYaEllk5Eg==" saltValue="oHr+/LbPn2rwGZLJvAp+yN+toabWXO6SkjQxRTCDaHGjhay2Dp6kovk0fjpRMiY7sIeGpmoUz6H16NvvBAPyoQ==" spinCount="100000" sheet="1" objects="1" scenarios="1" formatColumns="0" formatRows="0" autoFilter="0"/>
  <autoFilter ref="C111:K835" xr:uid="{00000000-0009-0000-0000-000003000000}"/>
  <mergeCells count="9">
    <mergeCell ref="E50:H50"/>
    <mergeCell ref="E102:H102"/>
    <mergeCell ref="E104:H104"/>
    <mergeCell ref="L2:V2"/>
    <mergeCell ref="E7:H7"/>
    <mergeCell ref="E9:H9"/>
    <mergeCell ref="E18:H18"/>
    <mergeCell ref="E27:H27"/>
    <mergeCell ref="E48:H48"/>
  </mergeCells>
  <hyperlinks>
    <hyperlink ref="F117" r:id="rId1" xr:uid="{00000000-0004-0000-0300-000000000000}"/>
    <hyperlink ref="F120" r:id="rId2" xr:uid="{00000000-0004-0000-0300-000001000000}"/>
    <hyperlink ref="F124" r:id="rId3" xr:uid="{00000000-0004-0000-0300-000002000000}"/>
    <hyperlink ref="F127" r:id="rId4" xr:uid="{00000000-0004-0000-0300-000003000000}"/>
    <hyperlink ref="F129" r:id="rId5" xr:uid="{00000000-0004-0000-0300-000004000000}"/>
    <hyperlink ref="F133" r:id="rId6" xr:uid="{00000000-0004-0000-0300-000005000000}"/>
    <hyperlink ref="F136" r:id="rId7" xr:uid="{00000000-0004-0000-0300-000006000000}"/>
    <hyperlink ref="F141" r:id="rId8" xr:uid="{00000000-0004-0000-0300-000007000000}"/>
    <hyperlink ref="F146" r:id="rId9" xr:uid="{00000000-0004-0000-0300-000008000000}"/>
    <hyperlink ref="F152" r:id="rId10" xr:uid="{00000000-0004-0000-0300-000009000000}"/>
    <hyperlink ref="F157" r:id="rId11" xr:uid="{00000000-0004-0000-0300-00000A000000}"/>
    <hyperlink ref="F160" r:id="rId12" xr:uid="{00000000-0004-0000-0300-00000B000000}"/>
    <hyperlink ref="F163" r:id="rId13" xr:uid="{00000000-0004-0000-0300-00000C000000}"/>
    <hyperlink ref="F166" r:id="rId14" xr:uid="{00000000-0004-0000-0300-00000D000000}"/>
    <hyperlink ref="F169" r:id="rId15" xr:uid="{00000000-0004-0000-0300-00000E000000}"/>
    <hyperlink ref="F176" r:id="rId16" xr:uid="{00000000-0004-0000-0300-00000F000000}"/>
    <hyperlink ref="F184" r:id="rId17" xr:uid="{00000000-0004-0000-0300-000010000000}"/>
    <hyperlink ref="F186" r:id="rId18" xr:uid="{00000000-0004-0000-0300-000011000000}"/>
    <hyperlink ref="F190" r:id="rId19" xr:uid="{00000000-0004-0000-0300-000012000000}"/>
    <hyperlink ref="F194" r:id="rId20" xr:uid="{00000000-0004-0000-0300-000013000000}"/>
    <hyperlink ref="F197" r:id="rId21" xr:uid="{00000000-0004-0000-0300-000014000000}"/>
    <hyperlink ref="F199" r:id="rId22" xr:uid="{00000000-0004-0000-0300-000015000000}"/>
    <hyperlink ref="F202" r:id="rId23" xr:uid="{00000000-0004-0000-0300-000016000000}"/>
    <hyperlink ref="F205" r:id="rId24" xr:uid="{00000000-0004-0000-0300-000017000000}"/>
    <hyperlink ref="F212" r:id="rId25" xr:uid="{00000000-0004-0000-0300-000018000000}"/>
    <hyperlink ref="F214" r:id="rId26" xr:uid="{00000000-0004-0000-0300-000019000000}"/>
    <hyperlink ref="F220" r:id="rId27" xr:uid="{00000000-0004-0000-0300-00001A000000}"/>
    <hyperlink ref="F222" r:id="rId28" xr:uid="{00000000-0004-0000-0300-00001B000000}"/>
    <hyperlink ref="F224" r:id="rId29" xr:uid="{00000000-0004-0000-0300-00001C000000}"/>
    <hyperlink ref="F228" r:id="rId30" xr:uid="{00000000-0004-0000-0300-00001D000000}"/>
    <hyperlink ref="F234" r:id="rId31" xr:uid="{00000000-0004-0000-0300-00001E000000}"/>
    <hyperlink ref="F240" r:id="rId32" xr:uid="{00000000-0004-0000-0300-00001F000000}"/>
    <hyperlink ref="F242" r:id="rId33" xr:uid="{00000000-0004-0000-0300-000020000000}"/>
    <hyperlink ref="F248" r:id="rId34" xr:uid="{00000000-0004-0000-0300-000021000000}"/>
    <hyperlink ref="F255" r:id="rId35" xr:uid="{00000000-0004-0000-0300-000022000000}"/>
    <hyperlink ref="F259" r:id="rId36" xr:uid="{00000000-0004-0000-0300-000023000000}"/>
    <hyperlink ref="F262" r:id="rId37" xr:uid="{00000000-0004-0000-0300-000024000000}"/>
    <hyperlink ref="F265" r:id="rId38" xr:uid="{00000000-0004-0000-0300-000025000000}"/>
    <hyperlink ref="F268" r:id="rId39" xr:uid="{00000000-0004-0000-0300-000026000000}"/>
    <hyperlink ref="F272" r:id="rId40" xr:uid="{00000000-0004-0000-0300-000027000000}"/>
    <hyperlink ref="F276" r:id="rId41" xr:uid="{00000000-0004-0000-0300-000028000000}"/>
    <hyperlink ref="F282" r:id="rId42" xr:uid="{00000000-0004-0000-0300-000029000000}"/>
    <hyperlink ref="F284" r:id="rId43" xr:uid="{00000000-0004-0000-0300-00002A000000}"/>
    <hyperlink ref="F287" r:id="rId44" xr:uid="{00000000-0004-0000-0300-00002B000000}"/>
    <hyperlink ref="F289" r:id="rId45" xr:uid="{00000000-0004-0000-0300-00002C000000}"/>
    <hyperlink ref="F291" r:id="rId46" xr:uid="{00000000-0004-0000-0300-00002D000000}"/>
    <hyperlink ref="F294" r:id="rId47" xr:uid="{00000000-0004-0000-0300-00002E000000}"/>
    <hyperlink ref="F297" r:id="rId48" xr:uid="{00000000-0004-0000-0300-00002F000000}"/>
    <hyperlink ref="F300" r:id="rId49" xr:uid="{00000000-0004-0000-0300-000030000000}"/>
    <hyperlink ref="F305" r:id="rId50" xr:uid="{00000000-0004-0000-0300-000031000000}"/>
    <hyperlink ref="F308" r:id="rId51" xr:uid="{00000000-0004-0000-0300-000032000000}"/>
    <hyperlink ref="F311" r:id="rId52" xr:uid="{00000000-0004-0000-0300-000033000000}"/>
    <hyperlink ref="F313" r:id="rId53" xr:uid="{00000000-0004-0000-0300-000034000000}"/>
    <hyperlink ref="F316" r:id="rId54" xr:uid="{00000000-0004-0000-0300-000035000000}"/>
    <hyperlink ref="F321" r:id="rId55" xr:uid="{00000000-0004-0000-0300-000036000000}"/>
    <hyperlink ref="F324" r:id="rId56" xr:uid="{00000000-0004-0000-0300-000037000000}"/>
    <hyperlink ref="F329" r:id="rId57" xr:uid="{00000000-0004-0000-0300-000038000000}"/>
    <hyperlink ref="F334" r:id="rId58" xr:uid="{00000000-0004-0000-0300-000039000000}"/>
    <hyperlink ref="F337" r:id="rId59" xr:uid="{00000000-0004-0000-0300-00003A000000}"/>
    <hyperlink ref="F340" r:id="rId60" xr:uid="{00000000-0004-0000-0300-00003B000000}"/>
    <hyperlink ref="F343" r:id="rId61" xr:uid="{00000000-0004-0000-0300-00003C000000}"/>
    <hyperlink ref="F346" r:id="rId62" xr:uid="{00000000-0004-0000-0300-00003D000000}"/>
    <hyperlink ref="F349" r:id="rId63" xr:uid="{00000000-0004-0000-0300-00003E000000}"/>
    <hyperlink ref="F352" r:id="rId64" xr:uid="{00000000-0004-0000-0300-00003F000000}"/>
    <hyperlink ref="F357" r:id="rId65" xr:uid="{00000000-0004-0000-0300-000040000000}"/>
    <hyperlink ref="F360" r:id="rId66" xr:uid="{00000000-0004-0000-0300-000041000000}"/>
    <hyperlink ref="F363" r:id="rId67" xr:uid="{00000000-0004-0000-0300-000042000000}"/>
    <hyperlink ref="F368" r:id="rId68" xr:uid="{00000000-0004-0000-0300-000043000000}"/>
    <hyperlink ref="F371" r:id="rId69" xr:uid="{00000000-0004-0000-0300-000044000000}"/>
    <hyperlink ref="F377" r:id="rId70" xr:uid="{00000000-0004-0000-0300-000045000000}"/>
    <hyperlink ref="F380" r:id="rId71" xr:uid="{00000000-0004-0000-0300-000046000000}"/>
    <hyperlink ref="F383" r:id="rId72" xr:uid="{00000000-0004-0000-0300-000047000000}"/>
    <hyperlink ref="F386" r:id="rId73" xr:uid="{00000000-0004-0000-0300-000048000000}"/>
    <hyperlink ref="F389" r:id="rId74" xr:uid="{00000000-0004-0000-0300-000049000000}"/>
    <hyperlink ref="F395" r:id="rId75" xr:uid="{00000000-0004-0000-0300-00004A000000}"/>
    <hyperlink ref="F400" r:id="rId76" xr:uid="{00000000-0004-0000-0300-00004B000000}"/>
    <hyperlink ref="F402" r:id="rId77" xr:uid="{00000000-0004-0000-0300-00004C000000}"/>
    <hyperlink ref="F405" r:id="rId78" xr:uid="{00000000-0004-0000-0300-00004D000000}"/>
    <hyperlink ref="F408" r:id="rId79" xr:uid="{00000000-0004-0000-0300-00004E000000}"/>
    <hyperlink ref="F411" r:id="rId80" xr:uid="{00000000-0004-0000-0300-00004F000000}"/>
    <hyperlink ref="F414" r:id="rId81" xr:uid="{00000000-0004-0000-0300-000050000000}"/>
    <hyperlink ref="F418" r:id="rId82" xr:uid="{00000000-0004-0000-0300-000051000000}"/>
    <hyperlink ref="F420" r:id="rId83" xr:uid="{00000000-0004-0000-0300-000052000000}"/>
    <hyperlink ref="F423" r:id="rId84" xr:uid="{00000000-0004-0000-0300-000053000000}"/>
    <hyperlink ref="F425" r:id="rId85" xr:uid="{00000000-0004-0000-0300-000054000000}"/>
    <hyperlink ref="F427" r:id="rId86" xr:uid="{00000000-0004-0000-0300-000055000000}"/>
    <hyperlink ref="F429" r:id="rId87" xr:uid="{00000000-0004-0000-0300-000056000000}"/>
    <hyperlink ref="F436" r:id="rId88" xr:uid="{00000000-0004-0000-0300-000057000000}"/>
    <hyperlink ref="F440" r:id="rId89" xr:uid="{00000000-0004-0000-0300-000058000000}"/>
    <hyperlink ref="F447" r:id="rId90" xr:uid="{00000000-0004-0000-0300-000059000000}"/>
    <hyperlink ref="F465" r:id="rId91" xr:uid="{00000000-0004-0000-0300-00005A000000}"/>
    <hyperlink ref="F468" r:id="rId92" xr:uid="{00000000-0004-0000-0300-00005B000000}"/>
    <hyperlink ref="F471" r:id="rId93" xr:uid="{00000000-0004-0000-0300-00005C000000}"/>
    <hyperlink ref="F477" r:id="rId94" xr:uid="{00000000-0004-0000-0300-00005D000000}"/>
    <hyperlink ref="F487" r:id="rId95" xr:uid="{00000000-0004-0000-0300-00005E000000}"/>
    <hyperlink ref="F490" r:id="rId96" xr:uid="{00000000-0004-0000-0300-00005F000000}"/>
    <hyperlink ref="F493" r:id="rId97" xr:uid="{00000000-0004-0000-0300-000060000000}"/>
    <hyperlink ref="F498" r:id="rId98" xr:uid="{00000000-0004-0000-0300-000061000000}"/>
    <hyperlink ref="F501" r:id="rId99" xr:uid="{00000000-0004-0000-0300-000062000000}"/>
    <hyperlink ref="F504" r:id="rId100" xr:uid="{00000000-0004-0000-0300-000063000000}"/>
    <hyperlink ref="F506" r:id="rId101" xr:uid="{00000000-0004-0000-0300-000064000000}"/>
    <hyperlink ref="F509" r:id="rId102" xr:uid="{00000000-0004-0000-0300-000065000000}"/>
    <hyperlink ref="F511" r:id="rId103" xr:uid="{00000000-0004-0000-0300-000066000000}"/>
    <hyperlink ref="F516" r:id="rId104" xr:uid="{00000000-0004-0000-0300-000067000000}"/>
    <hyperlink ref="F519" r:id="rId105" xr:uid="{00000000-0004-0000-0300-000068000000}"/>
    <hyperlink ref="F523" r:id="rId106" xr:uid="{00000000-0004-0000-0300-000069000000}"/>
    <hyperlink ref="F527" r:id="rId107" xr:uid="{00000000-0004-0000-0300-00006A000000}"/>
    <hyperlink ref="F531" r:id="rId108" xr:uid="{00000000-0004-0000-0300-00006B000000}"/>
    <hyperlink ref="F535" r:id="rId109" xr:uid="{00000000-0004-0000-0300-00006C000000}"/>
    <hyperlink ref="F538" r:id="rId110" xr:uid="{00000000-0004-0000-0300-00006D000000}"/>
    <hyperlink ref="F540" r:id="rId111" xr:uid="{00000000-0004-0000-0300-00006E000000}"/>
    <hyperlink ref="F543" r:id="rId112" xr:uid="{00000000-0004-0000-0300-00006F000000}"/>
    <hyperlink ref="F549" r:id="rId113" xr:uid="{00000000-0004-0000-0300-000070000000}"/>
    <hyperlink ref="F553" r:id="rId114" xr:uid="{00000000-0004-0000-0300-000071000000}"/>
    <hyperlink ref="F559" r:id="rId115" xr:uid="{00000000-0004-0000-0300-000072000000}"/>
    <hyperlink ref="F562" r:id="rId116" xr:uid="{00000000-0004-0000-0300-000073000000}"/>
    <hyperlink ref="F571" r:id="rId117" xr:uid="{00000000-0004-0000-0300-000074000000}"/>
    <hyperlink ref="F575" r:id="rId118" xr:uid="{00000000-0004-0000-0300-000075000000}"/>
    <hyperlink ref="F578" r:id="rId119" xr:uid="{00000000-0004-0000-0300-000076000000}"/>
    <hyperlink ref="F581" r:id="rId120" xr:uid="{00000000-0004-0000-0300-000077000000}"/>
    <hyperlink ref="F584" r:id="rId121" xr:uid="{00000000-0004-0000-0300-000078000000}"/>
    <hyperlink ref="F588" r:id="rId122" xr:uid="{00000000-0004-0000-0300-000079000000}"/>
    <hyperlink ref="F593" r:id="rId123" xr:uid="{00000000-0004-0000-0300-00007A000000}"/>
    <hyperlink ref="F597" r:id="rId124" xr:uid="{00000000-0004-0000-0300-00007B000000}"/>
    <hyperlink ref="F601" r:id="rId125" xr:uid="{00000000-0004-0000-0300-00007C000000}"/>
    <hyperlink ref="F605" r:id="rId126" xr:uid="{00000000-0004-0000-0300-00007D000000}"/>
    <hyperlink ref="F609" r:id="rId127" xr:uid="{00000000-0004-0000-0300-00007E000000}"/>
    <hyperlink ref="F612" r:id="rId128" xr:uid="{00000000-0004-0000-0300-00007F000000}"/>
    <hyperlink ref="F615" r:id="rId129" xr:uid="{00000000-0004-0000-0300-000080000000}"/>
    <hyperlink ref="F619" r:id="rId130" xr:uid="{00000000-0004-0000-0300-000081000000}"/>
    <hyperlink ref="F623" r:id="rId131" xr:uid="{00000000-0004-0000-0300-000082000000}"/>
    <hyperlink ref="F626" r:id="rId132" xr:uid="{00000000-0004-0000-0300-000083000000}"/>
    <hyperlink ref="F629" r:id="rId133" xr:uid="{00000000-0004-0000-0300-000084000000}"/>
    <hyperlink ref="F638" r:id="rId134" xr:uid="{00000000-0004-0000-0300-000085000000}"/>
    <hyperlink ref="F640" r:id="rId135" xr:uid="{00000000-0004-0000-0300-000086000000}"/>
    <hyperlink ref="F643" r:id="rId136" xr:uid="{00000000-0004-0000-0300-000087000000}"/>
    <hyperlink ref="F646" r:id="rId137" xr:uid="{00000000-0004-0000-0300-000088000000}"/>
    <hyperlink ref="F649" r:id="rId138" xr:uid="{00000000-0004-0000-0300-000089000000}"/>
    <hyperlink ref="F652" r:id="rId139" xr:uid="{00000000-0004-0000-0300-00008A000000}"/>
    <hyperlink ref="F657" r:id="rId140" xr:uid="{00000000-0004-0000-0300-00008B000000}"/>
    <hyperlink ref="F668" r:id="rId141" xr:uid="{00000000-0004-0000-0300-00008C000000}"/>
    <hyperlink ref="F676" r:id="rId142" xr:uid="{00000000-0004-0000-0300-00008D000000}"/>
    <hyperlink ref="F686" r:id="rId143" xr:uid="{00000000-0004-0000-0300-00008E000000}"/>
    <hyperlink ref="F691" r:id="rId144" xr:uid="{00000000-0004-0000-0300-00008F000000}"/>
    <hyperlink ref="F694" r:id="rId145" xr:uid="{00000000-0004-0000-0300-000090000000}"/>
    <hyperlink ref="F697" r:id="rId146" xr:uid="{00000000-0004-0000-0300-000091000000}"/>
    <hyperlink ref="F702" r:id="rId147" xr:uid="{00000000-0004-0000-0300-000092000000}"/>
    <hyperlink ref="F705" r:id="rId148" xr:uid="{00000000-0004-0000-0300-000093000000}"/>
    <hyperlink ref="F708" r:id="rId149" xr:uid="{00000000-0004-0000-0300-000094000000}"/>
    <hyperlink ref="F711" r:id="rId150" xr:uid="{00000000-0004-0000-0300-000095000000}"/>
    <hyperlink ref="F714" r:id="rId151" xr:uid="{00000000-0004-0000-0300-000096000000}"/>
    <hyperlink ref="F721" r:id="rId152" xr:uid="{00000000-0004-0000-0300-000097000000}"/>
    <hyperlink ref="F723" r:id="rId153" xr:uid="{00000000-0004-0000-0300-000098000000}"/>
    <hyperlink ref="F725" r:id="rId154" xr:uid="{00000000-0004-0000-0300-000099000000}"/>
    <hyperlink ref="F727" r:id="rId155" xr:uid="{00000000-0004-0000-0300-00009A000000}"/>
    <hyperlink ref="F730" r:id="rId156" xr:uid="{00000000-0004-0000-0300-00009B000000}"/>
    <hyperlink ref="F733" r:id="rId157" xr:uid="{00000000-0004-0000-0300-00009C000000}"/>
    <hyperlink ref="F740" r:id="rId158" xr:uid="{00000000-0004-0000-0300-00009D000000}"/>
    <hyperlink ref="F742" r:id="rId159" xr:uid="{00000000-0004-0000-0300-00009E000000}"/>
    <hyperlink ref="F744" r:id="rId160" xr:uid="{00000000-0004-0000-0300-00009F000000}"/>
    <hyperlink ref="F746" r:id="rId161" xr:uid="{00000000-0004-0000-0300-0000A0000000}"/>
    <hyperlink ref="F756" r:id="rId162" xr:uid="{00000000-0004-0000-0300-0000A1000000}"/>
    <hyperlink ref="F758" r:id="rId163" xr:uid="{00000000-0004-0000-0300-0000A2000000}"/>
    <hyperlink ref="F761" r:id="rId164" xr:uid="{00000000-0004-0000-0300-0000A3000000}"/>
    <hyperlink ref="F780" r:id="rId165" xr:uid="{00000000-0004-0000-0300-0000A4000000}"/>
    <hyperlink ref="F792" r:id="rId166" xr:uid="{00000000-0004-0000-0300-0000A5000000}"/>
    <hyperlink ref="F801" r:id="rId167" xr:uid="{00000000-0004-0000-0300-0000A6000000}"/>
    <hyperlink ref="F815" r:id="rId168" xr:uid="{00000000-0004-0000-0300-0000A7000000}"/>
    <hyperlink ref="F820" r:id="rId169" xr:uid="{00000000-0004-0000-0300-0000A8000000}"/>
    <hyperlink ref="F828" r:id="rId170" xr:uid="{00000000-0004-0000-0300-0000A9000000}"/>
    <hyperlink ref="F831" r:id="rId171" xr:uid="{00000000-0004-0000-0300-0000AA000000}"/>
    <hyperlink ref="F834" r:id="rId172" xr:uid="{00000000-0004-0000-0300-0000A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7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35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91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99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4" t="str">
        <f>'Rekapitulace stavby'!K6</f>
        <v>MALŠOVICE 4 - STAVEBNÍ ÚPRAVY (REVIZE 1)</v>
      </c>
      <c r="F7" s="315"/>
      <c r="G7" s="315"/>
      <c r="H7" s="315"/>
      <c r="L7" s="21"/>
    </row>
    <row r="8" spans="2:46" s="1" customFormat="1" ht="12" customHeight="1">
      <c r="B8" s="33"/>
      <c r="D8" s="28" t="s">
        <v>100</v>
      </c>
      <c r="L8" s="33"/>
    </row>
    <row r="9" spans="2:46" s="1" customFormat="1" ht="16.5" customHeight="1">
      <c r="B9" s="33"/>
      <c r="E9" s="277" t="s">
        <v>2141</v>
      </c>
      <c r="F9" s="316"/>
      <c r="G9" s="316"/>
      <c r="H9" s="316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25. 4. 2025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7" t="str">
        <f>'Rekapitulace stavby'!E14</f>
        <v>Vyplň údaj</v>
      </c>
      <c r="F18" s="298"/>
      <c r="G18" s="298"/>
      <c r="H18" s="298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2142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2142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303" t="s">
        <v>37</v>
      </c>
      <c r="F27" s="303"/>
      <c r="G27" s="303"/>
      <c r="H27" s="303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ROUND(J86,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ROUND((SUM(BE86:BE134)),  1)</f>
        <v>0</v>
      </c>
      <c r="I33" s="90">
        <v>0.21</v>
      </c>
      <c r="J33" s="89">
        <f>ROUND(((SUM(BE86:BE134))*I33),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ROUND((SUM(BF86:BF134)),  1)</f>
        <v>0</v>
      </c>
      <c r="I34" s="90">
        <v>0.12</v>
      </c>
      <c r="J34" s="89">
        <f>ROUND(((SUM(BF86:BF134))*I34),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ROUND((SUM(BG86:BG134)),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ROUND((SUM(BH86:BH134)),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ROUND((SUM(BI86:BI134)),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102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4" t="str">
        <f>E7</f>
        <v>MALŠOVICE 4 - STAVEBNÍ ÚPRAVY (REVIZE 1)</v>
      </c>
      <c r="F48" s="315"/>
      <c r="G48" s="315"/>
      <c r="H48" s="315"/>
      <c r="L48" s="33"/>
    </row>
    <row r="49" spans="2:47" s="1" customFormat="1" ht="12" customHeight="1">
      <c r="B49" s="33"/>
      <c r="C49" s="28" t="s">
        <v>100</v>
      </c>
      <c r="L49" s="33"/>
    </row>
    <row r="50" spans="2:47" s="1" customFormat="1" ht="16.5" customHeight="1">
      <c r="B50" s="33"/>
      <c r="E50" s="277" t="str">
        <f>E9</f>
        <v>04 - ELEKTROINSTALACE - RESTAURACE</v>
      </c>
      <c r="F50" s="316"/>
      <c r="G50" s="316"/>
      <c r="H50" s="316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 st.p.č.116, p.p.č456/5</v>
      </c>
      <c r="I52" s="28" t="s">
        <v>23</v>
      </c>
      <c r="J52" s="50" t="str">
        <f>IF(J12="","",J12)</f>
        <v>25. 4. 2025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MALŠOVICE, Malšovice 6</v>
      </c>
      <c r="I54" s="28" t="s">
        <v>31</v>
      </c>
      <c r="J54" s="31" t="str">
        <f>E21</f>
        <v>Pavel Knižek  Jílové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Pavel Knižek  Jílové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103</v>
      </c>
      <c r="D57" s="91"/>
      <c r="E57" s="91"/>
      <c r="F57" s="91"/>
      <c r="G57" s="91"/>
      <c r="H57" s="91"/>
      <c r="I57" s="91"/>
      <c r="J57" s="98" t="s">
        <v>104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J86</f>
        <v>0</v>
      </c>
      <c r="L59" s="33"/>
      <c r="AU59" s="18" t="s">
        <v>105</v>
      </c>
    </row>
    <row r="60" spans="2:47" s="8" customFormat="1" ht="24.95" customHeight="1">
      <c r="B60" s="100"/>
      <c r="D60" s="101" t="s">
        <v>144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9" customFormat="1" ht="19.899999999999999" customHeight="1">
      <c r="B61" s="104"/>
      <c r="D61" s="105" t="s">
        <v>2143</v>
      </c>
      <c r="E61" s="106"/>
      <c r="F61" s="106"/>
      <c r="G61" s="106"/>
      <c r="H61" s="106"/>
      <c r="I61" s="106"/>
      <c r="J61" s="107">
        <f>J88</f>
        <v>0</v>
      </c>
      <c r="L61" s="104"/>
    </row>
    <row r="62" spans="2:47" s="9" customFormat="1" ht="19.899999999999999" customHeight="1">
      <c r="B62" s="104"/>
      <c r="D62" s="105" t="s">
        <v>2144</v>
      </c>
      <c r="E62" s="106"/>
      <c r="F62" s="106"/>
      <c r="G62" s="106"/>
      <c r="H62" s="106"/>
      <c r="I62" s="106"/>
      <c r="J62" s="107">
        <f>J94</f>
        <v>0</v>
      </c>
      <c r="L62" s="104"/>
    </row>
    <row r="63" spans="2:47" s="9" customFormat="1" ht="19.899999999999999" customHeight="1">
      <c r="B63" s="104"/>
      <c r="D63" s="105" t="s">
        <v>2145</v>
      </c>
      <c r="E63" s="106"/>
      <c r="F63" s="106"/>
      <c r="G63" s="106"/>
      <c r="H63" s="106"/>
      <c r="I63" s="106"/>
      <c r="J63" s="107">
        <f>J105</f>
        <v>0</v>
      </c>
      <c r="L63" s="104"/>
    </row>
    <row r="64" spans="2:47" s="9" customFormat="1" ht="19.899999999999999" customHeight="1">
      <c r="B64" s="104"/>
      <c r="D64" s="105" t="s">
        <v>2146</v>
      </c>
      <c r="E64" s="106"/>
      <c r="F64" s="106"/>
      <c r="G64" s="106"/>
      <c r="H64" s="106"/>
      <c r="I64" s="106"/>
      <c r="J64" s="107">
        <f>J115</f>
        <v>0</v>
      </c>
      <c r="L64" s="104"/>
    </row>
    <row r="65" spans="2:12" s="9" customFormat="1" ht="19.899999999999999" customHeight="1">
      <c r="B65" s="104"/>
      <c r="D65" s="105" t="s">
        <v>146</v>
      </c>
      <c r="E65" s="106"/>
      <c r="F65" s="106"/>
      <c r="G65" s="106"/>
      <c r="H65" s="106"/>
      <c r="I65" s="106"/>
      <c r="J65" s="107">
        <f>J126</f>
        <v>0</v>
      </c>
      <c r="L65" s="104"/>
    </row>
    <row r="66" spans="2:12" s="8" customFormat="1" ht="24.95" customHeight="1">
      <c r="B66" s="100"/>
      <c r="D66" s="101" t="s">
        <v>147</v>
      </c>
      <c r="E66" s="102"/>
      <c r="F66" s="102"/>
      <c r="G66" s="102"/>
      <c r="H66" s="102"/>
      <c r="I66" s="102"/>
      <c r="J66" s="103">
        <f>J128</f>
        <v>0</v>
      </c>
      <c r="L66" s="100"/>
    </row>
    <row r="67" spans="2:12" s="1" customFormat="1" ht="21.75" customHeight="1">
      <c r="B67" s="33"/>
      <c r="L67" s="33"/>
    </row>
    <row r="68" spans="2:12" s="1" customFormat="1" ht="6.95" customHeight="1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>
      <c r="B73" s="33"/>
      <c r="C73" s="22" t="s">
        <v>148</v>
      </c>
      <c r="L73" s="33"/>
    </row>
    <row r="74" spans="2:12" s="1" customFormat="1" ht="6.95" customHeight="1">
      <c r="B74" s="33"/>
      <c r="L74" s="33"/>
    </row>
    <row r="75" spans="2:12" s="1" customFormat="1" ht="12" customHeight="1">
      <c r="B75" s="33"/>
      <c r="C75" s="28" t="s">
        <v>16</v>
      </c>
      <c r="L75" s="33"/>
    </row>
    <row r="76" spans="2:12" s="1" customFormat="1" ht="16.5" customHeight="1">
      <c r="B76" s="33"/>
      <c r="E76" s="314" t="str">
        <f>E7</f>
        <v>MALŠOVICE 4 - STAVEBNÍ ÚPRAVY (REVIZE 1)</v>
      </c>
      <c r="F76" s="315"/>
      <c r="G76" s="315"/>
      <c r="H76" s="315"/>
      <c r="L76" s="33"/>
    </row>
    <row r="77" spans="2:12" s="1" customFormat="1" ht="12" customHeight="1">
      <c r="B77" s="33"/>
      <c r="C77" s="28" t="s">
        <v>100</v>
      </c>
      <c r="L77" s="33"/>
    </row>
    <row r="78" spans="2:12" s="1" customFormat="1" ht="16.5" customHeight="1">
      <c r="B78" s="33"/>
      <c r="E78" s="277" t="str">
        <f>E9</f>
        <v>04 - ELEKTROINSTALACE - RESTAURACE</v>
      </c>
      <c r="F78" s="316"/>
      <c r="G78" s="316"/>
      <c r="H78" s="316"/>
      <c r="L78" s="33"/>
    </row>
    <row r="79" spans="2:12" s="1" customFormat="1" ht="6.95" customHeight="1">
      <c r="B79" s="33"/>
      <c r="L79" s="33"/>
    </row>
    <row r="80" spans="2:12" s="1" customFormat="1" ht="12" customHeight="1">
      <c r="B80" s="33"/>
      <c r="C80" s="28" t="s">
        <v>21</v>
      </c>
      <c r="F80" s="26" t="str">
        <f>F12</f>
        <v>MALŠOVICE st.p.č.116, p.p.č456/5</v>
      </c>
      <c r="I80" s="28" t="s">
        <v>23</v>
      </c>
      <c r="J80" s="50" t="str">
        <f>IF(J12="","",J12)</f>
        <v>25. 4. 2025</v>
      </c>
      <c r="L80" s="33"/>
    </row>
    <row r="81" spans="2:65" s="1" customFormat="1" ht="6.95" customHeight="1">
      <c r="B81" s="33"/>
      <c r="L81" s="33"/>
    </row>
    <row r="82" spans="2:65" s="1" customFormat="1" ht="15.2" customHeight="1">
      <c r="B82" s="33"/>
      <c r="C82" s="28" t="s">
        <v>25</v>
      </c>
      <c r="F82" s="26" t="str">
        <f>E15</f>
        <v>OBEC MALŠOVICE, Malšovice 6</v>
      </c>
      <c r="I82" s="28" t="s">
        <v>31</v>
      </c>
      <c r="J82" s="31" t="str">
        <f>E21</f>
        <v>Pavel Knižek  Jílové</v>
      </c>
      <c r="L82" s="33"/>
    </row>
    <row r="83" spans="2:65" s="1" customFormat="1" ht="15.2" customHeight="1">
      <c r="B83" s="33"/>
      <c r="C83" s="28" t="s">
        <v>29</v>
      </c>
      <c r="F83" s="26" t="str">
        <f>IF(E18="","",E18)</f>
        <v>Vyplň údaj</v>
      </c>
      <c r="I83" s="28" t="s">
        <v>34</v>
      </c>
      <c r="J83" s="31" t="str">
        <f>E24</f>
        <v>Pavel Knižek  Jílové</v>
      </c>
      <c r="L83" s="33"/>
    </row>
    <row r="84" spans="2:65" s="1" customFormat="1" ht="10.35" customHeight="1">
      <c r="B84" s="33"/>
      <c r="L84" s="33"/>
    </row>
    <row r="85" spans="2:65" s="10" customFormat="1" ht="29.25" customHeight="1">
      <c r="B85" s="108"/>
      <c r="C85" s="109" t="s">
        <v>149</v>
      </c>
      <c r="D85" s="110" t="s">
        <v>57</v>
      </c>
      <c r="E85" s="110" t="s">
        <v>53</v>
      </c>
      <c r="F85" s="110" t="s">
        <v>54</v>
      </c>
      <c r="G85" s="110" t="s">
        <v>150</v>
      </c>
      <c r="H85" s="110" t="s">
        <v>151</v>
      </c>
      <c r="I85" s="110" t="s">
        <v>152</v>
      </c>
      <c r="J85" s="110" t="s">
        <v>104</v>
      </c>
      <c r="K85" s="111" t="s">
        <v>153</v>
      </c>
      <c r="L85" s="108"/>
      <c r="M85" s="57" t="s">
        <v>19</v>
      </c>
      <c r="N85" s="58" t="s">
        <v>42</v>
      </c>
      <c r="O85" s="58" t="s">
        <v>154</v>
      </c>
      <c r="P85" s="58" t="s">
        <v>155</v>
      </c>
      <c r="Q85" s="58" t="s">
        <v>156</v>
      </c>
      <c r="R85" s="58" t="s">
        <v>157</v>
      </c>
      <c r="S85" s="58" t="s">
        <v>158</v>
      </c>
      <c r="T85" s="58" t="s">
        <v>159</v>
      </c>
      <c r="U85" s="59" t="s">
        <v>160</v>
      </c>
    </row>
    <row r="86" spans="2:65" s="1" customFormat="1" ht="22.9" customHeight="1">
      <c r="B86" s="33"/>
      <c r="C86" s="62" t="s">
        <v>161</v>
      </c>
      <c r="J86" s="112">
        <f>BK86</f>
        <v>0</v>
      </c>
      <c r="L86" s="33"/>
      <c r="M86" s="60"/>
      <c r="N86" s="51"/>
      <c r="O86" s="51"/>
      <c r="P86" s="113">
        <f>P87+P128</f>
        <v>0</v>
      </c>
      <c r="Q86" s="51"/>
      <c r="R86" s="113">
        <f>R87+R128</f>
        <v>3.7250000000000005E-2</v>
      </c>
      <c r="S86" s="51"/>
      <c r="T86" s="113">
        <f>T87+T128</f>
        <v>0</v>
      </c>
      <c r="U86" s="52"/>
      <c r="AT86" s="18" t="s">
        <v>71</v>
      </c>
      <c r="AU86" s="18" t="s">
        <v>105</v>
      </c>
      <c r="BK86" s="114">
        <f>BK87+BK128</f>
        <v>0</v>
      </c>
    </row>
    <row r="87" spans="2:65" s="11" customFormat="1" ht="25.9" customHeight="1">
      <c r="B87" s="115"/>
      <c r="D87" s="116" t="s">
        <v>71</v>
      </c>
      <c r="E87" s="117" t="s">
        <v>225</v>
      </c>
      <c r="F87" s="117" t="s">
        <v>1186</v>
      </c>
      <c r="I87" s="118"/>
      <c r="J87" s="119">
        <f>BK87</f>
        <v>0</v>
      </c>
      <c r="L87" s="115"/>
      <c r="M87" s="120"/>
      <c r="P87" s="121">
        <f>P88+P94+P105+P115+P126</f>
        <v>0</v>
      </c>
      <c r="R87" s="121">
        <f>R88+R94+R105+R115+R126</f>
        <v>3.7250000000000005E-2</v>
      </c>
      <c r="T87" s="121">
        <f>T88+T94+T105+T115+T126</f>
        <v>0</v>
      </c>
      <c r="U87" s="122"/>
      <c r="AR87" s="116" t="s">
        <v>173</v>
      </c>
      <c r="AT87" s="123" t="s">
        <v>71</v>
      </c>
      <c r="AU87" s="123" t="s">
        <v>72</v>
      </c>
      <c r="AY87" s="116" t="s">
        <v>164</v>
      </c>
      <c r="BK87" s="124">
        <f>BK88+BK94+BK105+BK115+BK126</f>
        <v>0</v>
      </c>
    </row>
    <row r="88" spans="2:65" s="11" customFormat="1" ht="22.9" customHeight="1">
      <c r="B88" s="115"/>
      <c r="D88" s="116" t="s">
        <v>71</v>
      </c>
      <c r="E88" s="125" t="s">
        <v>2147</v>
      </c>
      <c r="F88" s="125" t="s">
        <v>2148</v>
      </c>
      <c r="I88" s="118"/>
      <c r="J88" s="126">
        <f>BK88</f>
        <v>0</v>
      </c>
      <c r="L88" s="115"/>
      <c r="M88" s="120"/>
      <c r="P88" s="121">
        <f>SUM(P89:P93)</f>
        <v>0</v>
      </c>
      <c r="R88" s="121">
        <f>SUM(R89:R93)</f>
        <v>0</v>
      </c>
      <c r="T88" s="121">
        <f>SUM(T89:T93)</f>
        <v>0</v>
      </c>
      <c r="U88" s="122"/>
      <c r="AR88" s="116" t="s">
        <v>173</v>
      </c>
      <c r="AT88" s="123" t="s">
        <v>71</v>
      </c>
      <c r="AU88" s="123" t="s">
        <v>80</v>
      </c>
      <c r="AY88" s="116" t="s">
        <v>164</v>
      </c>
      <c r="BK88" s="124">
        <f>SUM(BK89:BK93)</f>
        <v>0</v>
      </c>
    </row>
    <row r="89" spans="2:65" s="1" customFormat="1" ht="16.5" customHeight="1">
      <c r="B89" s="33"/>
      <c r="C89" s="152" t="s">
        <v>80</v>
      </c>
      <c r="D89" s="152" t="s">
        <v>225</v>
      </c>
      <c r="E89" s="153" t="s">
        <v>2149</v>
      </c>
      <c r="F89" s="154" t="s">
        <v>2150</v>
      </c>
      <c r="G89" s="155" t="s">
        <v>335</v>
      </c>
      <c r="H89" s="156">
        <v>1</v>
      </c>
      <c r="I89" s="157"/>
      <c r="J89" s="158">
        <f>ROUND(I89*H89,1)</f>
        <v>0</v>
      </c>
      <c r="K89" s="154" t="s">
        <v>19</v>
      </c>
      <c r="L89" s="159"/>
      <c r="M89" s="160" t="s">
        <v>19</v>
      </c>
      <c r="N89" s="161" t="s">
        <v>43</v>
      </c>
      <c r="P89" s="136">
        <f>O89*H89</f>
        <v>0</v>
      </c>
      <c r="Q89" s="136">
        <v>0</v>
      </c>
      <c r="R89" s="136">
        <f>Q89*H89</f>
        <v>0</v>
      </c>
      <c r="S89" s="136">
        <v>0</v>
      </c>
      <c r="T89" s="136">
        <f>S89*H89</f>
        <v>0</v>
      </c>
      <c r="U89" s="137" t="s">
        <v>19</v>
      </c>
      <c r="AR89" s="138" t="s">
        <v>915</v>
      </c>
      <c r="AT89" s="138" t="s">
        <v>225</v>
      </c>
      <c r="AU89" s="138" t="s">
        <v>82</v>
      </c>
      <c r="AY89" s="18" t="s">
        <v>164</v>
      </c>
      <c r="BE89" s="139">
        <f>IF(N89="základní",J89,0)</f>
        <v>0</v>
      </c>
      <c r="BF89" s="139">
        <f>IF(N89="snížená",J89,0)</f>
        <v>0</v>
      </c>
      <c r="BG89" s="139">
        <f>IF(N89="zákl. přenesená",J89,0)</f>
        <v>0</v>
      </c>
      <c r="BH89" s="139">
        <f>IF(N89="sníž. přenesená",J89,0)</f>
        <v>0</v>
      </c>
      <c r="BI89" s="139">
        <f>IF(N89="nulová",J89,0)</f>
        <v>0</v>
      </c>
      <c r="BJ89" s="18" t="s">
        <v>80</v>
      </c>
      <c r="BK89" s="139">
        <f>ROUND(I89*H89,1)</f>
        <v>0</v>
      </c>
      <c r="BL89" s="18" t="s">
        <v>915</v>
      </c>
      <c r="BM89" s="138" t="s">
        <v>2151</v>
      </c>
    </row>
    <row r="90" spans="2:65" s="1" customFormat="1" ht="16.5" customHeight="1">
      <c r="B90" s="33"/>
      <c r="C90" s="152" t="s">
        <v>82</v>
      </c>
      <c r="D90" s="152" t="s">
        <v>225</v>
      </c>
      <c r="E90" s="153" t="s">
        <v>2152</v>
      </c>
      <c r="F90" s="154" t="s">
        <v>2153</v>
      </c>
      <c r="G90" s="155" t="s">
        <v>335</v>
      </c>
      <c r="H90" s="156">
        <v>7</v>
      </c>
      <c r="I90" s="157"/>
      <c r="J90" s="158">
        <f>ROUND(I90*H90,1)</f>
        <v>0</v>
      </c>
      <c r="K90" s="154" t="s">
        <v>19</v>
      </c>
      <c r="L90" s="159"/>
      <c r="M90" s="160" t="s">
        <v>19</v>
      </c>
      <c r="N90" s="161" t="s">
        <v>43</v>
      </c>
      <c r="P90" s="136">
        <f>O90*H90</f>
        <v>0</v>
      </c>
      <c r="Q90" s="136">
        <v>0</v>
      </c>
      <c r="R90" s="136">
        <f>Q90*H90</f>
        <v>0</v>
      </c>
      <c r="S90" s="136">
        <v>0</v>
      </c>
      <c r="T90" s="136">
        <f>S90*H90</f>
        <v>0</v>
      </c>
      <c r="U90" s="137" t="s">
        <v>19</v>
      </c>
      <c r="AR90" s="138" t="s">
        <v>915</v>
      </c>
      <c r="AT90" s="138" t="s">
        <v>225</v>
      </c>
      <c r="AU90" s="138" t="s">
        <v>82</v>
      </c>
      <c r="AY90" s="18" t="s">
        <v>164</v>
      </c>
      <c r="BE90" s="139">
        <f>IF(N90="základní",J90,0)</f>
        <v>0</v>
      </c>
      <c r="BF90" s="139">
        <f>IF(N90="snížená",J90,0)</f>
        <v>0</v>
      </c>
      <c r="BG90" s="139">
        <f>IF(N90="zákl. přenesená",J90,0)</f>
        <v>0</v>
      </c>
      <c r="BH90" s="139">
        <f>IF(N90="sníž. přenesená",J90,0)</f>
        <v>0</v>
      </c>
      <c r="BI90" s="139">
        <f>IF(N90="nulová",J90,0)</f>
        <v>0</v>
      </c>
      <c r="BJ90" s="18" t="s">
        <v>80</v>
      </c>
      <c r="BK90" s="139">
        <f>ROUND(I90*H90,1)</f>
        <v>0</v>
      </c>
      <c r="BL90" s="18" t="s">
        <v>915</v>
      </c>
      <c r="BM90" s="138" t="s">
        <v>2154</v>
      </c>
    </row>
    <row r="91" spans="2:65" s="1" customFormat="1" ht="16.5" customHeight="1">
      <c r="B91" s="33"/>
      <c r="C91" s="152" t="s">
        <v>173</v>
      </c>
      <c r="D91" s="152" t="s">
        <v>225</v>
      </c>
      <c r="E91" s="153" t="s">
        <v>2155</v>
      </c>
      <c r="F91" s="154" t="s">
        <v>2156</v>
      </c>
      <c r="G91" s="155" t="s">
        <v>335</v>
      </c>
      <c r="H91" s="156">
        <v>1</v>
      </c>
      <c r="I91" s="157"/>
      <c r="J91" s="158">
        <f>ROUND(I91*H91,1)</f>
        <v>0</v>
      </c>
      <c r="K91" s="154" t="s">
        <v>19</v>
      </c>
      <c r="L91" s="159"/>
      <c r="M91" s="160" t="s">
        <v>19</v>
      </c>
      <c r="N91" s="161" t="s">
        <v>43</v>
      </c>
      <c r="P91" s="136">
        <f>O91*H91</f>
        <v>0</v>
      </c>
      <c r="Q91" s="136">
        <v>0</v>
      </c>
      <c r="R91" s="136">
        <f>Q91*H91</f>
        <v>0</v>
      </c>
      <c r="S91" s="136">
        <v>0</v>
      </c>
      <c r="T91" s="136">
        <f>S91*H91</f>
        <v>0</v>
      </c>
      <c r="U91" s="137" t="s">
        <v>19</v>
      </c>
      <c r="AR91" s="138" t="s">
        <v>915</v>
      </c>
      <c r="AT91" s="138" t="s">
        <v>225</v>
      </c>
      <c r="AU91" s="138" t="s">
        <v>82</v>
      </c>
      <c r="AY91" s="18" t="s">
        <v>164</v>
      </c>
      <c r="BE91" s="139">
        <f>IF(N91="základní",J91,0)</f>
        <v>0</v>
      </c>
      <c r="BF91" s="139">
        <f>IF(N91="snížená",J91,0)</f>
        <v>0</v>
      </c>
      <c r="BG91" s="139">
        <f>IF(N91="zákl. přenesená",J91,0)</f>
        <v>0</v>
      </c>
      <c r="BH91" s="139">
        <f>IF(N91="sníž. přenesená",J91,0)</f>
        <v>0</v>
      </c>
      <c r="BI91" s="139">
        <f>IF(N91="nulová",J91,0)</f>
        <v>0</v>
      </c>
      <c r="BJ91" s="18" t="s">
        <v>80</v>
      </c>
      <c r="BK91" s="139">
        <f>ROUND(I91*H91,1)</f>
        <v>0</v>
      </c>
      <c r="BL91" s="18" t="s">
        <v>915</v>
      </c>
      <c r="BM91" s="138" t="s">
        <v>2157</v>
      </c>
    </row>
    <row r="92" spans="2:65" s="1" customFormat="1" ht="16.5" customHeight="1">
      <c r="B92" s="33"/>
      <c r="C92" s="152" t="s">
        <v>172</v>
      </c>
      <c r="D92" s="152" t="s">
        <v>225</v>
      </c>
      <c r="E92" s="153" t="s">
        <v>2158</v>
      </c>
      <c r="F92" s="154" t="s">
        <v>2159</v>
      </c>
      <c r="G92" s="155" t="s">
        <v>335</v>
      </c>
      <c r="H92" s="156">
        <v>1</v>
      </c>
      <c r="I92" s="157"/>
      <c r="J92" s="158">
        <f>ROUND(I92*H92,1)</f>
        <v>0</v>
      </c>
      <c r="K92" s="154" t="s">
        <v>19</v>
      </c>
      <c r="L92" s="159"/>
      <c r="M92" s="160" t="s">
        <v>19</v>
      </c>
      <c r="N92" s="161" t="s">
        <v>43</v>
      </c>
      <c r="P92" s="136">
        <f>O92*H92</f>
        <v>0</v>
      </c>
      <c r="Q92" s="136">
        <v>0</v>
      </c>
      <c r="R92" s="136">
        <f>Q92*H92</f>
        <v>0</v>
      </c>
      <c r="S92" s="136">
        <v>0</v>
      </c>
      <c r="T92" s="136">
        <f>S92*H92</f>
        <v>0</v>
      </c>
      <c r="U92" s="137" t="s">
        <v>19</v>
      </c>
      <c r="AR92" s="138" t="s">
        <v>915</v>
      </c>
      <c r="AT92" s="138" t="s">
        <v>225</v>
      </c>
      <c r="AU92" s="138" t="s">
        <v>82</v>
      </c>
      <c r="AY92" s="18" t="s">
        <v>164</v>
      </c>
      <c r="BE92" s="139">
        <f>IF(N92="základní",J92,0)</f>
        <v>0</v>
      </c>
      <c r="BF92" s="139">
        <f>IF(N92="snížená",J92,0)</f>
        <v>0</v>
      </c>
      <c r="BG92" s="139">
        <f>IF(N92="zákl. přenesená",J92,0)</f>
        <v>0</v>
      </c>
      <c r="BH92" s="139">
        <f>IF(N92="sníž. přenesená",J92,0)</f>
        <v>0</v>
      </c>
      <c r="BI92" s="139">
        <f>IF(N92="nulová",J92,0)</f>
        <v>0</v>
      </c>
      <c r="BJ92" s="18" t="s">
        <v>80</v>
      </c>
      <c r="BK92" s="139">
        <f>ROUND(I92*H92,1)</f>
        <v>0</v>
      </c>
      <c r="BL92" s="18" t="s">
        <v>915</v>
      </c>
      <c r="BM92" s="138" t="s">
        <v>2160</v>
      </c>
    </row>
    <row r="93" spans="2:65" s="1" customFormat="1" ht="16.5" customHeight="1">
      <c r="B93" s="33"/>
      <c r="C93" s="152" t="s">
        <v>197</v>
      </c>
      <c r="D93" s="152" t="s">
        <v>225</v>
      </c>
      <c r="E93" s="153" t="s">
        <v>2161</v>
      </c>
      <c r="F93" s="154" t="s">
        <v>2162</v>
      </c>
      <c r="G93" s="155" t="s">
        <v>609</v>
      </c>
      <c r="H93" s="156">
        <v>1</v>
      </c>
      <c r="I93" s="157"/>
      <c r="J93" s="158">
        <f>ROUND(I93*H93,1)</f>
        <v>0</v>
      </c>
      <c r="K93" s="154" t="s">
        <v>19</v>
      </c>
      <c r="L93" s="159"/>
      <c r="M93" s="160" t="s">
        <v>19</v>
      </c>
      <c r="N93" s="161" t="s">
        <v>43</v>
      </c>
      <c r="P93" s="136">
        <f>O93*H93</f>
        <v>0</v>
      </c>
      <c r="Q93" s="136">
        <v>0</v>
      </c>
      <c r="R93" s="136">
        <f>Q93*H93</f>
        <v>0</v>
      </c>
      <c r="S93" s="136">
        <v>0</v>
      </c>
      <c r="T93" s="136">
        <f>S93*H93</f>
        <v>0</v>
      </c>
      <c r="U93" s="137" t="s">
        <v>19</v>
      </c>
      <c r="AR93" s="138" t="s">
        <v>915</v>
      </c>
      <c r="AT93" s="138" t="s">
        <v>225</v>
      </c>
      <c r="AU93" s="138" t="s">
        <v>82</v>
      </c>
      <c r="AY93" s="18" t="s">
        <v>164</v>
      </c>
      <c r="BE93" s="139">
        <f>IF(N93="základní",J93,0)</f>
        <v>0</v>
      </c>
      <c r="BF93" s="139">
        <f>IF(N93="snížená",J93,0)</f>
        <v>0</v>
      </c>
      <c r="BG93" s="139">
        <f>IF(N93="zákl. přenesená",J93,0)</f>
        <v>0</v>
      </c>
      <c r="BH93" s="139">
        <f>IF(N93="sníž. přenesená",J93,0)</f>
        <v>0</v>
      </c>
      <c r="BI93" s="139">
        <f>IF(N93="nulová",J93,0)</f>
        <v>0</v>
      </c>
      <c r="BJ93" s="18" t="s">
        <v>80</v>
      </c>
      <c r="BK93" s="139">
        <f>ROUND(I93*H93,1)</f>
        <v>0</v>
      </c>
      <c r="BL93" s="18" t="s">
        <v>915</v>
      </c>
      <c r="BM93" s="138" t="s">
        <v>2163</v>
      </c>
    </row>
    <row r="94" spans="2:65" s="11" customFormat="1" ht="22.9" customHeight="1">
      <c r="B94" s="115"/>
      <c r="D94" s="116" t="s">
        <v>71</v>
      </c>
      <c r="E94" s="125" t="s">
        <v>2164</v>
      </c>
      <c r="F94" s="125" t="s">
        <v>2165</v>
      </c>
      <c r="I94" s="118"/>
      <c r="J94" s="126">
        <f>BK94</f>
        <v>0</v>
      </c>
      <c r="L94" s="115"/>
      <c r="M94" s="120"/>
      <c r="P94" s="121">
        <f>SUM(P95:P104)</f>
        <v>0</v>
      </c>
      <c r="R94" s="121">
        <f>SUM(R95:R104)</f>
        <v>2.9900000000000003E-2</v>
      </c>
      <c r="T94" s="121">
        <f>SUM(T95:T104)</f>
        <v>0</v>
      </c>
      <c r="U94" s="122"/>
      <c r="AR94" s="116" t="s">
        <v>173</v>
      </c>
      <c r="AT94" s="123" t="s">
        <v>71</v>
      </c>
      <c r="AU94" s="123" t="s">
        <v>80</v>
      </c>
      <c r="AY94" s="116" t="s">
        <v>164</v>
      </c>
      <c r="BK94" s="124">
        <f>SUM(BK95:BK104)</f>
        <v>0</v>
      </c>
    </row>
    <row r="95" spans="2:65" s="1" customFormat="1" ht="16.5" customHeight="1">
      <c r="B95" s="33"/>
      <c r="C95" s="152" t="s">
        <v>206</v>
      </c>
      <c r="D95" s="152" t="s">
        <v>225</v>
      </c>
      <c r="E95" s="153" t="s">
        <v>2166</v>
      </c>
      <c r="F95" s="154" t="s">
        <v>2167</v>
      </c>
      <c r="G95" s="155" t="s">
        <v>335</v>
      </c>
      <c r="H95" s="156">
        <v>2</v>
      </c>
      <c r="I95" s="157"/>
      <c r="J95" s="158">
        <f t="shared" ref="J95:J104" si="0">ROUND(I95*H95,1)</f>
        <v>0</v>
      </c>
      <c r="K95" s="154" t="s">
        <v>19</v>
      </c>
      <c r="L95" s="159"/>
      <c r="M95" s="160" t="s">
        <v>19</v>
      </c>
      <c r="N95" s="161" t="s">
        <v>43</v>
      </c>
      <c r="P95" s="136">
        <f t="shared" ref="P95:P104" si="1">O95*H95</f>
        <v>0</v>
      </c>
      <c r="Q95" s="136">
        <v>0</v>
      </c>
      <c r="R95" s="136">
        <f t="shared" ref="R95:R104" si="2">Q95*H95</f>
        <v>0</v>
      </c>
      <c r="S95" s="136">
        <v>0</v>
      </c>
      <c r="T95" s="136">
        <f t="shared" ref="T95:T104" si="3">S95*H95</f>
        <v>0</v>
      </c>
      <c r="U95" s="137" t="s">
        <v>19</v>
      </c>
      <c r="AR95" s="138" t="s">
        <v>2168</v>
      </c>
      <c r="AT95" s="138" t="s">
        <v>225</v>
      </c>
      <c r="AU95" s="138" t="s">
        <v>82</v>
      </c>
      <c r="AY95" s="18" t="s">
        <v>164</v>
      </c>
      <c r="BE95" s="139">
        <f t="shared" ref="BE95:BE104" si="4">IF(N95="základní",J95,0)</f>
        <v>0</v>
      </c>
      <c r="BF95" s="139">
        <f t="shared" ref="BF95:BF104" si="5">IF(N95="snížená",J95,0)</f>
        <v>0</v>
      </c>
      <c r="BG95" s="139">
        <f t="shared" ref="BG95:BG104" si="6">IF(N95="zákl. přenesená",J95,0)</f>
        <v>0</v>
      </c>
      <c r="BH95" s="139">
        <f t="shared" ref="BH95:BH104" si="7">IF(N95="sníž. přenesená",J95,0)</f>
        <v>0</v>
      </c>
      <c r="BI95" s="139">
        <f t="shared" ref="BI95:BI104" si="8">IF(N95="nulová",J95,0)</f>
        <v>0</v>
      </c>
      <c r="BJ95" s="18" t="s">
        <v>80</v>
      </c>
      <c r="BK95" s="139">
        <f t="shared" ref="BK95:BK104" si="9">ROUND(I95*H95,1)</f>
        <v>0</v>
      </c>
      <c r="BL95" s="18" t="s">
        <v>470</v>
      </c>
      <c r="BM95" s="138" t="s">
        <v>2169</v>
      </c>
    </row>
    <row r="96" spans="2:65" s="1" customFormat="1" ht="16.5" customHeight="1">
      <c r="B96" s="33"/>
      <c r="C96" s="152" t="s">
        <v>211</v>
      </c>
      <c r="D96" s="152" t="s">
        <v>225</v>
      </c>
      <c r="E96" s="153" t="s">
        <v>2170</v>
      </c>
      <c r="F96" s="154" t="s">
        <v>2171</v>
      </c>
      <c r="G96" s="155" t="s">
        <v>335</v>
      </c>
      <c r="H96" s="156">
        <v>7</v>
      </c>
      <c r="I96" s="157"/>
      <c r="J96" s="158">
        <f t="shared" si="0"/>
        <v>0</v>
      </c>
      <c r="K96" s="154" t="s">
        <v>19</v>
      </c>
      <c r="L96" s="159"/>
      <c r="M96" s="160" t="s">
        <v>19</v>
      </c>
      <c r="N96" s="161" t="s">
        <v>43</v>
      </c>
      <c r="P96" s="136">
        <f t="shared" si="1"/>
        <v>0</v>
      </c>
      <c r="Q96" s="136">
        <v>0</v>
      </c>
      <c r="R96" s="136">
        <f t="shared" si="2"/>
        <v>0</v>
      </c>
      <c r="S96" s="136">
        <v>0</v>
      </c>
      <c r="T96" s="136">
        <f t="shared" si="3"/>
        <v>0</v>
      </c>
      <c r="U96" s="137" t="s">
        <v>19</v>
      </c>
      <c r="AR96" s="138" t="s">
        <v>2168</v>
      </c>
      <c r="AT96" s="138" t="s">
        <v>225</v>
      </c>
      <c r="AU96" s="138" t="s">
        <v>82</v>
      </c>
      <c r="AY96" s="18" t="s">
        <v>164</v>
      </c>
      <c r="BE96" s="139">
        <f t="shared" si="4"/>
        <v>0</v>
      </c>
      <c r="BF96" s="139">
        <f t="shared" si="5"/>
        <v>0</v>
      </c>
      <c r="BG96" s="139">
        <f t="shared" si="6"/>
        <v>0</v>
      </c>
      <c r="BH96" s="139">
        <f t="shared" si="7"/>
        <v>0</v>
      </c>
      <c r="BI96" s="139">
        <f t="shared" si="8"/>
        <v>0</v>
      </c>
      <c r="BJ96" s="18" t="s">
        <v>80</v>
      </c>
      <c r="BK96" s="139">
        <f t="shared" si="9"/>
        <v>0</v>
      </c>
      <c r="BL96" s="18" t="s">
        <v>470</v>
      </c>
      <c r="BM96" s="138" t="s">
        <v>2172</v>
      </c>
    </row>
    <row r="97" spans="2:65" s="1" customFormat="1" ht="16.5" customHeight="1">
      <c r="B97" s="33"/>
      <c r="C97" s="152" t="s">
        <v>214</v>
      </c>
      <c r="D97" s="152" t="s">
        <v>225</v>
      </c>
      <c r="E97" s="153" t="s">
        <v>2173</v>
      </c>
      <c r="F97" s="154" t="s">
        <v>2174</v>
      </c>
      <c r="G97" s="155" t="s">
        <v>335</v>
      </c>
      <c r="H97" s="156">
        <v>3</v>
      </c>
      <c r="I97" s="157"/>
      <c r="J97" s="158">
        <f t="shared" si="0"/>
        <v>0</v>
      </c>
      <c r="K97" s="154" t="s">
        <v>19</v>
      </c>
      <c r="L97" s="159"/>
      <c r="M97" s="160" t="s">
        <v>19</v>
      </c>
      <c r="N97" s="161" t="s">
        <v>43</v>
      </c>
      <c r="P97" s="136">
        <f t="shared" si="1"/>
        <v>0</v>
      </c>
      <c r="Q97" s="136">
        <v>0</v>
      </c>
      <c r="R97" s="136">
        <f t="shared" si="2"/>
        <v>0</v>
      </c>
      <c r="S97" s="136">
        <v>0</v>
      </c>
      <c r="T97" s="136">
        <f t="shared" si="3"/>
        <v>0</v>
      </c>
      <c r="U97" s="137" t="s">
        <v>19</v>
      </c>
      <c r="AR97" s="138" t="s">
        <v>915</v>
      </c>
      <c r="AT97" s="138" t="s">
        <v>225</v>
      </c>
      <c r="AU97" s="138" t="s">
        <v>82</v>
      </c>
      <c r="AY97" s="18" t="s">
        <v>164</v>
      </c>
      <c r="BE97" s="139">
        <f t="shared" si="4"/>
        <v>0</v>
      </c>
      <c r="BF97" s="139">
        <f t="shared" si="5"/>
        <v>0</v>
      </c>
      <c r="BG97" s="139">
        <f t="shared" si="6"/>
        <v>0</v>
      </c>
      <c r="BH97" s="139">
        <f t="shared" si="7"/>
        <v>0</v>
      </c>
      <c r="BI97" s="139">
        <f t="shared" si="8"/>
        <v>0</v>
      </c>
      <c r="BJ97" s="18" t="s">
        <v>80</v>
      </c>
      <c r="BK97" s="139">
        <f t="shared" si="9"/>
        <v>0</v>
      </c>
      <c r="BL97" s="18" t="s">
        <v>915</v>
      </c>
      <c r="BM97" s="138" t="s">
        <v>2175</v>
      </c>
    </row>
    <row r="98" spans="2:65" s="1" customFormat="1" ht="16.5" customHeight="1">
      <c r="B98" s="33"/>
      <c r="C98" s="152" t="s">
        <v>219</v>
      </c>
      <c r="D98" s="152" t="s">
        <v>225</v>
      </c>
      <c r="E98" s="153" t="s">
        <v>1198</v>
      </c>
      <c r="F98" s="154" t="s">
        <v>1199</v>
      </c>
      <c r="G98" s="155" t="s">
        <v>335</v>
      </c>
      <c r="H98" s="156">
        <v>9</v>
      </c>
      <c r="I98" s="157"/>
      <c r="J98" s="158">
        <f t="shared" si="0"/>
        <v>0</v>
      </c>
      <c r="K98" s="154" t="s">
        <v>19</v>
      </c>
      <c r="L98" s="159"/>
      <c r="M98" s="160" t="s">
        <v>19</v>
      </c>
      <c r="N98" s="161" t="s">
        <v>43</v>
      </c>
      <c r="P98" s="136">
        <f t="shared" si="1"/>
        <v>0</v>
      </c>
      <c r="Q98" s="136">
        <v>0</v>
      </c>
      <c r="R98" s="136">
        <f t="shared" si="2"/>
        <v>0</v>
      </c>
      <c r="S98" s="136">
        <v>0</v>
      </c>
      <c r="T98" s="136">
        <f t="shared" si="3"/>
        <v>0</v>
      </c>
      <c r="U98" s="137" t="s">
        <v>19</v>
      </c>
      <c r="AR98" s="138" t="s">
        <v>915</v>
      </c>
      <c r="AT98" s="138" t="s">
        <v>225</v>
      </c>
      <c r="AU98" s="138" t="s">
        <v>82</v>
      </c>
      <c r="AY98" s="18" t="s">
        <v>164</v>
      </c>
      <c r="BE98" s="139">
        <f t="shared" si="4"/>
        <v>0</v>
      </c>
      <c r="BF98" s="139">
        <f t="shared" si="5"/>
        <v>0</v>
      </c>
      <c r="BG98" s="139">
        <f t="shared" si="6"/>
        <v>0</v>
      </c>
      <c r="BH98" s="139">
        <f t="shared" si="7"/>
        <v>0</v>
      </c>
      <c r="BI98" s="139">
        <f t="shared" si="8"/>
        <v>0</v>
      </c>
      <c r="BJ98" s="18" t="s">
        <v>80</v>
      </c>
      <c r="BK98" s="139">
        <f t="shared" si="9"/>
        <v>0</v>
      </c>
      <c r="BL98" s="18" t="s">
        <v>915</v>
      </c>
      <c r="BM98" s="138" t="s">
        <v>2176</v>
      </c>
    </row>
    <row r="99" spans="2:65" s="1" customFormat="1" ht="16.5" customHeight="1">
      <c r="B99" s="33"/>
      <c r="C99" s="152" t="s">
        <v>224</v>
      </c>
      <c r="D99" s="152" t="s">
        <v>225</v>
      </c>
      <c r="E99" s="153" t="s">
        <v>2177</v>
      </c>
      <c r="F99" s="154" t="s">
        <v>2178</v>
      </c>
      <c r="G99" s="155" t="s">
        <v>335</v>
      </c>
      <c r="H99" s="156">
        <v>5</v>
      </c>
      <c r="I99" s="157"/>
      <c r="J99" s="158">
        <f t="shared" si="0"/>
        <v>0</v>
      </c>
      <c r="K99" s="154" t="s">
        <v>19</v>
      </c>
      <c r="L99" s="159"/>
      <c r="M99" s="160" t="s">
        <v>19</v>
      </c>
      <c r="N99" s="161" t="s">
        <v>43</v>
      </c>
      <c r="P99" s="136">
        <f t="shared" si="1"/>
        <v>0</v>
      </c>
      <c r="Q99" s="136">
        <v>0</v>
      </c>
      <c r="R99" s="136">
        <f t="shared" si="2"/>
        <v>0</v>
      </c>
      <c r="S99" s="136">
        <v>0</v>
      </c>
      <c r="T99" s="136">
        <f t="shared" si="3"/>
        <v>0</v>
      </c>
      <c r="U99" s="137" t="s">
        <v>19</v>
      </c>
      <c r="AR99" s="138" t="s">
        <v>915</v>
      </c>
      <c r="AT99" s="138" t="s">
        <v>225</v>
      </c>
      <c r="AU99" s="138" t="s">
        <v>82</v>
      </c>
      <c r="AY99" s="18" t="s">
        <v>164</v>
      </c>
      <c r="BE99" s="139">
        <f t="shared" si="4"/>
        <v>0</v>
      </c>
      <c r="BF99" s="139">
        <f t="shared" si="5"/>
        <v>0</v>
      </c>
      <c r="BG99" s="139">
        <f t="shared" si="6"/>
        <v>0</v>
      </c>
      <c r="BH99" s="139">
        <f t="shared" si="7"/>
        <v>0</v>
      </c>
      <c r="BI99" s="139">
        <f t="shared" si="8"/>
        <v>0</v>
      </c>
      <c r="BJ99" s="18" t="s">
        <v>80</v>
      </c>
      <c r="BK99" s="139">
        <f t="shared" si="9"/>
        <v>0</v>
      </c>
      <c r="BL99" s="18" t="s">
        <v>915</v>
      </c>
      <c r="BM99" s="138" t="s">
        <v>2179</v>
      </c>
    </row>
    <row r="100" spans="2:65" s="1" customFormat="1" ht="16.5" customHeight="1">
      <c r="B100" s="33"/>
      <c r="C100" s="152" t="s">
        <v>234</v>
      </c>
      <c r="D100" s="152" t="s">
        <v>225</v>
      </c>
      <c r="E100" s="153" t="s">
        <v>1215</v>
      </c>
      <c r="F100" s="154" t="s">
        <v>1216</v>
      </c>
      <c r="G100" s="155" t="s">
        <v>314</v>
      </c>
      <c r="H100" s="156">
        <v>80</v>
      </c>
      <c r="I100" s="157"/>
      <c r="J100" s="158">
        <f t="shared" si="0"/>
        <v>0</v>
      </c>
      <c r="K100" s="154" t="s">
        <v>171</v>
      </c>
      <c r="L100" s="159"/>
      <c r="M100" s="160" t="s">
        <v>19</v>
      </c>
      <c r="N100" s="161" t="s">
        <v>43</v>
      </c>
      <c r="P100" s="136">
        <f t="shared" si="1"/>
        <v>0</v>
      </c>
      <c r="Q100" s="136">
        <v>1.7000000000000001E-4</v>
      </c>
      <c r="R100" s="136">
        <f t="shared" si="2"/>
        <v>1.3600000000000001E-2</v>
      </c>
      <c r="S100" s="136">
        <v>0</v>
      </c>
      <c r="T100" s="136">
        <f t="shared" si="3"/>
        <v>0</v>
      </c>
      <c r="U100" s="137" t="s">
        <v>19</v>
      </c>
      <c r="AR100" s="138" t="s">
        <v>915</v>
      </c>
      <c r="AT100" s="138" t="s">
        <v>225</v>
      </c>
      <c r="AU100" s="138" t="s">
        <v>82</v>
      </c>
      <c r="AY100" s="18" t="s">
        <v>164</v>
      </c>
      <c r="BE100" s="139">
        <f t="shared" si="4"/>
        <v>0</v>
      </c>
      <c r="BF100" s="139">
        <f t="shared" si="5"/>
        <v>0</v>
      </c>
      <c r="BG100" s="139">
        <f t="shared" si="6"/>
        <v>0</v>
      </c>
      <c r="BH100" s="139">
        <f t="shared" si="7"/>
        <v>0</v>
      </c>
      <c r="BI100" s="139">
        <f t="shared" si="8"/>
        <v>0</v>
      </c>
      <c r="BJ100" s="18" t="s">
        <v>80</v>
      </c>
      <c r="BK100" s="139">
        <f t="shared" si="9"/>
        <v>0</v>
      </c>
      <c r="BL100" s="18" t="s">
        <v>915</v>
      </c>
      <c r="BM100" s="138" t="s">
        <v>2180</v>
      </c>
    </row>
    <row r="101" spans="2:65" s="1" customFormat="1" ht="16.5" customHeight="1">
      <c r="B101" s="33"/>
      <c r="C101" s="152" t="s">
        <v>8</v>
      </c>
      <c r="D101" s="152" t="s">
        <v>225</v>
      </c>
      <c r="E101" s="153" t="s">
        <v>1210</v>
      </c>
      <c r="F101" s="154" t="s">
        <v>1211</v>
      </c>
      <c r="G101" s="155" t="s">
        <v>314</v>
      </c>
      <c r="H101" s="156">
        <v>65</v>
      </c>
      <c r="I101" s="157"/>
      <c r="J101" s="158">
        <f t="shared" si="0"/>
        <v>0</v>
      </c>
      <c r="K101" s="154" t="s">
        <v>171</v>
      </c>
      <c r="L101" s="159"/>
      <c r="M101" s="160" t="s">
        <v>19</v>
      </c>
      <c r="N101" s="161" t="s">
        <v>43</v>
      </c>
      <c r="P101" s="136">
        <f t="shared" si="1"/>
        <v>0</v>
      </c>
      <c r="Q101" s="136">
        <v>1.2E-4</v>
      </c>
      <c r="R101" s="136">
        <f t="shared" si="2"/>
        <v>7.8000000000000005E-3</v>
      </c>
      <c r="S101" s="136">
        <v>0</v>
      </c>
      <c r="T101" s="136">
        <f t="shared" si="3"/>
        <v>0</v>
      </c>
      <c r="U101" s="137" t="s">
        <v>19</v>
      </c>
      <c r="AR101" s="138" t="s">
        <v>915</v>
      </c>
      <c r="AT101" s="138" t="s">
        <v>225</v>
      </c>
      <c r="AU101" s="138" t="s">
        <v>82</v>
      </c>
      <c r="AY101" s="18" t="s">
        <v>164</v>
      </c>
      <c r="BE101" s="139">
        <f t="shared" si="4"/>
        <v>0</v>
      </c>
      <c r="BF101" s="139">
        <f t="shared" si="5"/>
        <v>0</v>
      </c>
      <c r="BG101" s="139">
        <f t="shared" si="6"/>
        <v>0</v>
      </c>
      <c r="BH101" s="139">
        <f t="shared" si="7"/>
        <v>0</v>
      </c>
      <c r="BI101" s="139">
        <f t="shared" si="8"/>
        <v>0</v>
      </c>
      <c r="BJ101" s="18" t="s">
        <v>80</v>
      </c>
      <c r="BK101" s="139">
        <f t="shared" si="9"/>
        <v>0</v>
      </c>
      <c r="BL101" s="18" t="s">
        <v>915</v>
      </c>
      <c r="BM101" s="138" t="s">
        <v>2181</v>
      </c>
    </row>
    <row r="102" spans="2:65" s="1" customFormat="1" ht="16.5" customHeight="1">
      <c r="B102" s="33"/>
      <c r="C102" s="152" t="s">
        <v>179</v>
      </c>
      <c r="D102" s="152" t="s">
        <v>225</v>
      </c>
      <c r="E102" s="153" t="s">
        <v>2182</v>
      </c>
      <c r="F102" s="154" t="s">
        <v>2183</v>
      </c>
      <c r="G102" s="155" t="s">
        <v>314</v>
      </c>
      <c r="H102" s="156">
        <v>25</v>
      </c>
      <c r="I102" s="157"/>
      <c r="J102" s="158">
        <f t="shared" si="0"/>
        <v>0</v>
      </c>
      <c r="K102" s="154" t="s">
        <v>19</v>
      </c>
      <c r="L102" s="159"/>
      <c r="M102" s="160" t="s">
        <v>19</v>
      </c>
      <c r="N102" s="161" t="s">
        <v>43</v>
      </c>
      <c r="P102" s="136">
        <f t="shared" si="1"/>
        <v>0</v>
      </c>
      <c r="Q102" s="136">
        <v>0</v>
      </c>
      <c r="R102" s="136">
        <f t="shared" si="2"/>
        <v>0</v>
      </c>
      <c r="S102" s="136">
        <v>0</v>
      </c>
      <c r="T102" s="136">
        <f t="shared" si="3"/>
        <v>0</v>
      </c>
      <c r="U102" s="137" t="s">
        <v>19</v>
      </c>
      <c r="AR102" s="138" t="s">
        <v>915</v>
      </c>
      <c r="AT102" s="138" t="s">
        <v>225</v>
      </c>
      <c r="AU102" s="138" t="s">
        <v>82</v>
      </c>
      <c r="AY102" s="18" t="s">
        <v>164</v>
      </c>
      <c r="BE102" s="139">
        <f t="shared" si="4"/>
        <v>0</v>
      </c>
      <c r="BF102" s="139">
        <f t="shared" si="5"/>
        <v>0</v>
      </c>
      <c r="BG102" s="139">
        <f t="shared" si="6"/>
        <v>0</v>
      </c>
      <c r="BH102" s="139">
        <f t="shared" si="7"/>
        <v>0</v>
      </c>
      <c r="BI102" s="139">
        <f t="shared" si="8"/>
        <v>0</v>
      </c>
      <c r="BJ102" s="18" t="s">
        <v>80</v>
      </c>
      <c r="BK102" s="139">
        <f t="shared" si="9"/>
        <v>0</v>
      </c>
      <c r="BL102" s="18" t="s">
        <v>915</v>
      </c>
      <c r="BM102" s="138" t="s">
        <v>2184</v>
      </c>
    </row>
    <row r="103" spans="2:65" s="1" customFormat="1" ht="16.5" customHeight="1">
      <c r="B103" s="33"/>
      <c r="C103" s="152" t="s">
        <v>252</v>
      </c>
      <c r="D103" s="152" t="s">
        <v>225</v>
      </c>
      <c r="E103" s="153" t="s">
        <v>2185</v>
      </c>
      <c r="F103" s="154" t="s">
        <v>2186</v>
      </c>
      <c r="G103" s="155" t="s">
        <v>335</v>
      </c>
      <c r="H103" s="156">
        <v>15</v>
      </c>
      <c r="I103" s="157"/>
      <c r="J103" s="158">
        <f t="shared" si="0"/>
        <v>0</v>
      </c>
      <c r="K103" s="154" t="s">
        <v>19</v>
      </c>
      <c r="L103" s="159"/>
      <c r="M103" s="160" t="s">
        <v>19</v>
      </c>
      <c r="N103" s="161" t="s">
        <v>43</v>
      </c>
      <c r="P103" s="136">
        <f t="shared" si="1"/>
        <v>0</v>
      </c>
      <c r="Q103" s="136">
        <v>0</v>
      </c>
      <c r="R103" s="136">
        <f t="shared" si="2"/>
        <v>0</v>
      </c>
      <c r="S103" s="136">
        <v>0</v>
      </c>
      <c r="T103" s="136">
        <f t="shared" si="3"/>
        <v>0</v>
      </c>
      <c r="U103" s="137" t="s">
        <v>19</v>
      </c>
      <c r="AR103" s="138" t="s">
        <v>915</v>
      </c>
      <c r="AT103" s="138" t="s">
        <v>225</v>
      </c>
      <c r="AU103" s="138" t="s">
        <v>82</v>
      </c>
      <c r="AY103" s="18" t="s">
        <v>164</v>
      </c>
      <c r="BE103" s="139">
        <f t="shared" si="4"/>
        <v>0</v>
      </c>
      <c r="BF103" s="139">
        <f t="shared" si="5"/>
        <v>0</v>
      </c>
      <c r="BG103" s="139">
        <f t="shared" si="6"/>
        <v>0</v>
      </c>
      <c r="BH103" s="139">
        <f t="shared" si="7"/>
        <v>0</v>
      </c>
      <c r="BI103" s="139">
        <f t="shared" si="8"/>
        <v>0</v>
      </c>
      <c r="BJ103" s="18" t="s">
        <v>80</v>
      </c>
      <c r="BK103" s="139">
        <f t="shared" si="9"/>
        <v>0</v>
      </c>
      <c r="BL103" s="18" t="s">
        <v>915</v>
      </c>
      <c r="BM103" s="138" t="s">
        <v>2187</v>
      </c>
    </row>
    <row r="104" spans="2:65" s="1" customFormat="1" ht="16.5" customHeight="1">
      <c r="B104" s="33"/>
      <c r="C104" s="152" t="s">
        <v>259</v>
      </c>
      <c r="D104" s="152" t="s">
        <v>225</v>
      </c>
      <c r="E104" s="153" t="s">
        <v>2188</v>
      </c>
      <c r="F104" s="154" t="s">
        <v>2189</v>
      </c>
      <c r="G104" s="155" t="s">
        <v>314</v>
      </c>
      <c r="H104" s="156">
        <v>25</v>
      </c>
      <c r="I104" s="157"/>
      <c r="J104" s="158">
        <f t="shared" si="0"/>
        <v>0</v>
      </c>
      <c r="K104" s="154" t="s">
        <v>171</v>
      </c>
      <c r="L104" s="159"/>
      <c r="M104" s="160" t="s">
        <v>19</v>
      </c>
      <c r="N104" s="161" t="s">
        <v>43</v>
      </c>
      <c r="P104" s="136">
        <f t="shared" si="1"/>
        <v>0</v>
      </c>
      <c r="Q104" s="136">
        <v>3.4000000000000002E-4</v>
      </c>
      <c r="R104" s="136">
        <f t="shared" si="2"/>
        <v>8.5000000000000006E-3</v>
      </c>
      <c r="S104" s="136">
        <v>0</v>
      </c>
      <c r="T104" s="136">
        <f t="shared" si="3"/>
        <v>0</v>
      </c>
      <c r="U104" s="137" t="s">
        <v>19</v>
      </c>
      <c r="AR104" s="138" t="s">
        <v>915</v>
      </c>
      <c r="AT104" s="138" t="s">
        <v>225</v>
      </c>
      <c r="AU104" s="138" t="s">
        <v>82</v>
      </c>
      <c r="AY104" s="18" t="s">
        <v>164</v>
      </c>
      <c r="BE104" s="139">
        <f t="shared" si="4"/>
        <v>0</v>
      </c>
      <c r="BF104" s="139">
        <f t="shared" si="5"/>
        <v>0</v>
      </c>
      <c r="BG104" s="139">
        <f t="shared" si="6"/>
        <v>0</v>
      </c>
      <c r="BH104" s="139">
        <f t="shared" si="7"/>
        <v>0</v>
      </c>
      <c r="BI104" s="139">
        <f t="shared" si="8"/>
        <v>0</v>
      </c>
      <c r="BJ104" s="18" t="s">
        <v>80</v>
      </c>
      <c r="BK104" s="139">
        <f t="shared" si="9"/>
        <v>0</v>
      </c>
      <c r="BL104" s="18" t="s">
        <v>915</v>
      </c>
      <c r="BM104" s="138" t="s">
        <v>2190</v>
      </c>
    </row>
    <row r="105" spans="2:65" s="11" customFormat="1" ht="22.9" customHeight="1">
      <c r="B105" s="115"/>
      <c r="D105" s="116" t="s">
        <v>71</v>
      </c>
      <c r="E105" s="125" t="s">
        <v>2191</v>
      </c>
      <c r="F105" s="125" t="s">
        <v>2192</v>
      </c>
      <c r="I105" s="118"/>
      <c r="J105" s="126">
        <f>BK105</f>
        <v>0</v>
      </c>
      <c r="L105" s="115"/>
      <c r="M105" s="120"/>
      <c r="P105" s="121">
        <f>SUM(P106:P114)</f>
        <v>0</v>
      </c>
      <c r="R105" s="121">
        <f>SUM(R106:R114)</f>
        <v>0</v>
      </c>
      <c r="T105" s="121">
        <f>SUM(T106:T114)</f>
        <v>0</v>
      </c>
      <c r="U105" s="122"/>
      <c r="AR105" s="116" t="s">
        <v>173</v>
      </c>
      <c r="AT105" s="123" t="s">
        <v>71</v>
      </c>
      <c r="AU105" s="123" t="s">
        <v>80</v>
      </c>
      <c r="AY105" s="116" t="s">
        <v>164</v>
      </c>
      <c r="BK105" s="124">
        <f>SUM(BK106:BK114)</f>
        <v>0</v>
      </c>
    </row>
    <row r="106" spans="2:65" s="1" customFormat="1" ht="16.5" customHeight="1">
      <c r="B106" s="33"/>
      <c r="C106" s="152" t="s">
        <v>187</v>
      </c>
      <c r="D106" s="152" t="s">
        <v>225</v>
      </c>
      <c r="E106" s="153" t="s">
        <v>2193</v>
      </c>
      <c r="F106" s="154" t="s">
        <v>2194</v>
      </c>
      <c r="G106" s="155" t="s">
        <v>335</v>
      </c>
      <c r="H106" s="156">
        <v>1</v>
      </c>
      <c r="I106" s="157"/>
      <c r="J106" s="158">
        <f t="shared" ref="J106:J114" si="10">ROUND(I106*H106,1)</f>
        <v>0</v>
      </c>
      <c r="K106" s="154" t="s">
        <v>19</v>
      </c>
      <c r="L106" s="159"/>
      <c r="M106" s="160" t="s">
        <v>19</v>
      </c>
      <c r="N106" s="161" t="s">
        <v>43</v>
      </c>
      <c r="P106" s="136">
        <f t="shared" ref="P106:P114" si="11">O106*H106</f>
        <v>0</v>
      </c>
      <c r="Q106" s="136">
        <v>0</v>
      </c>
      <c r="R106" s="136">
        <f t="shared" ref="R106:R114" si="12">Q106*H106</f>
        <v>0</v>
      </c>
      <c r="S106" s="136">
        <v>0</v>
      </c>
      <c r="T106" s="136">
        <f t="shared" ref="T106:T114" si="13">S106*H106</f>
        <v>0</v>
      </c>
      <c r="U106" s="137" t="s">
        <v>19</v>
      </c>
      <c r="AR106" s="138" t="s">
        <v>2168</v>
      </c>
      <c r="AT106" s="138" t="s">
        <v>225</v>
      </c>
      <c r="AU106" s="138" t="s">
        <v>82</v>
      </c>
      <c r="AY106" s="18" t="s">
        <v>164</v>
      </c>
      <c r="BE106" s="139">
        <f t="shared" ref="BE106:BE114" si="14">IF(N106="základní",J106,0)</f>
        <v>0</v>
      </c>
      <c r="BF106" s="139">
        <f t="shared" ref="BF106:BF114" si="15">IF(N106="snížená",J106,0)</f>
        <v>0</v>
      </c>
      <c r="BG106" s="139">
        <f t="shared" ref="BG106:BG114" si="16">IF(N106="zákl. přenesená",J106,0)</f>
        <v>0</v>
      </c>
      <c r="BH106" s="139">
        <f t="shared" ref="BH106:BH114" si="17">IF(N106="sníž. přenesená",J106,0)</f>
        <v>0</v>
      </c>
      <c r="BI106" s="139">
        <f t="shared" ref="BI106:BI114" si="18">IF(N106="nulová",J106,0)</f>
        <v>0</v>
      </c>
      <c r="BJ106" s="18" t="s">
        <v>80</v>
      </c>
      <c r="BK106" s="139">
        <f t="shared" ref="BK106:BK114" si="19">ROUND(I106*H106,1)</f>
        <v>0</v>
      </c>
      <c r="BL106" s="18" t="s">
        <v>470</v>
      </c>
      <c r="BM106" s="138" t="s">
        <v>2195</v>
      </c>
    </row>
    <row r="107" spans="2:65" s="1" customFormat="1" ht="16.5" customHeight="1">
      <c r="B107" s="33"/>
      <c r="C107" s="152" t="s">
        <v>272</v>
      </c>
      <c r="D107" s="152" t="s">
        <v>225</v>
      </c>
      <c r="E107" s="153" t="s">
        <v>2196</v>
      </c>
      <c r="F107" s="154" t="s">
        <v>2197</v>
      </c>
      <c r="G107" s="155" t="s">
        <v>335</v>
      </c>
      <c r="H107" s="156">
        <v>1</v>
      </c>
      <c r="I107" s="157"/>
      <c r="J107" s="158">
        <f t="shared" si="10"/>
        <v>0</v>
      </c>
      <c r="K107" s="154" t="s">
        <v>19</v>
      </c>
      <c r="L107" s="159"/>
      <c r="M107" s="160" t="s">
        <v>19</v>
      </c>
      <c r="N107" s="161" t="s">
        <v>43</v>
      </c>
      <c r="P107" s="136">
        <f t="shared" si="11"/>
        <v>0</v>
      </c>
      <c r="Q107" s="136">
        <v>0</v>
      </c>
      <c r="R107" s="136">
        <f t="shared" si="12"/>
        <v>0</v>
      </c>
      <c r="S107" s="136">
        <v>0</v>
      </c>
      <c r="T107" s="136">
        <f t="shared" si="13"/>
        <v>0</v>
      </c>
      <c r="U107" s="137" t="s">
        <v>19</v>
      </c>
      <c r="AR107" s="138" t="s">
        <v>915</v>
      </c>
      <c r="AT107" s="138" t="s">
        <v>225</v>
      </c>
      <c r="AU107" s="138" t="s">
        <v>82</v>
      </c>
      <c r="AY107" s="18" t="s">
        <v>164</v>
      </c>
      <c r="BE107" s="139">
        <f t="shared" si="14"/>
        <v>0</v>
      </c>
      <c r="BF107" s="139">
        <f t="shared" si="15"/>
        <v>0</v>
      </c>
      <c r="BG107" s="139">
        <f t="shared" si="16"/>
        <v>0</v>
      </c>
      <c r="BH107" s="139">
        <f t="shared" si="17"/>
        <v>0</v>
      </c>
      <c r="BI107" s="139">
        <f t="shared" si="18"/>
        <v>0</v>
      </c>
      <c r="BJ107" s="18" t="s">
        <v>80</v>
      </c>
      <c r="BK107" s="139">
        <f t="shared" si="19"/>
        <v>0</v>
      </c>
      <c r="BL107" s="18" t="s">
        <v>915</v>
      </c>
      <c r="BM107" s="138" t="s">
        <v>2198</v>
      </c>
    </row>
    <row r="108" spans="2:65" s="1" customFormat="1" ht="16.5" customHeight="1">
      <c r="B108" s="33"/>
      <c r="C108" s="152" t="s">
        <v>204</v>
      </c>
      <c r="D108" s="152" t="s">
        <v>225</v>
      </c>
      <c r="E108" s="153" t="s">
        <v>2155</v>
      </c>
      <c r="F108" s="154" t="s">
        <v>2156</v>
      </c>
      <c r="G108" s="155" t="s">
        <v>335</v>
      </c>
      <c r="H108" s="156">
        <v>1</v>
      </c>
      <c r="I108" s="157"/>
      <c r="J108" s="158">
        <f t="shared" si="10"/>
        <v>0</v>
      </c>
      <c r="K108" s="154" t="s">
        <v>19</v>
      </c>
      <c r="L108" s="159"/>
      <c r="M108" s="160" t="s">
        <v>19</v>
      </c>
      <c r="N108" s="161" t="s">
        <v>43</v>
      </c>
      <c r="P108" s="136">
        <f t="shared" si="11"/>
        <v>0</v>
      </c>
      <c r="Q108" s="136">
        <v>0</v>
      </c>
      <c r="R108" s="136">
        <f t="shared" si="12"/>
        <v>0</v>
      </c>
      <c r="S108" s="136">
        <v>0</v>
      </c>
      <c r="T108" s="136">
        <f t="shared" si="13"/>
        <v>0</v>
      </c>
      <c r="U108" s="137" t="s">
        <v>19</v>
      </c>
      <c r="AR108" s="138" t="s">
        <v>915</v>
      </c>
      <c r="AT108" s="138" t="s">
        <v>225</v>
      </c>
      <c r="AU108" s="138" t="s">
        <v>82</v>
      </c>
      <c r="AY108" s="18" t="s">
        <v>164</v>
      </c>
      <c r="BE108" s="139">
        <f t="shared" si="14"/>
        <v>0</v>
      </c>
      <c r="BF108" s="139">
        <f t="shared" si="15"/>
        <v>0</v>
      </c>
      <c r="BG108" s="139">
        <f t="shared" si="16"/>
        <v>0</v>
      </c>
      <c r="BH108" s="139">
        <f t="shared" si="17"/>
        <v>0</v>
      </c>
      <c r="BI108" s="139">
        <f t="shared" si="18"/>
        <v>0</v>
      </c>
      <c r="BJ108" s="18" t="s">
        <v>80</v>
      </c>
      <c r="BK108" s="139">
        <f t="shared" si="19"/>
        <v>0</v>
      </c>
      <c r="BL108" s="18" t="s">
        <v>915</v>
      </c>
      <c r="BM108" s="138" t="s">
        <v>2199</v>
      </c>
    </row>
    <row r="109" spans="2:65" s="1" customFormat="1" ht="16.5" customHeight="1">
      <c r="B109" s="33"/>
      <c r="C109" s="152" t="s">
        <v>283</v>
      </c>
      <c r="D109" s="152" t="s">
        <v>225</v>
      </c>
      <c r="E109" s="153" t="s">
        <v>2158</v>
      </c>
      <c r="F109" s="154" t="s">
        <v>2159</v>
      </c>
      <c r="G109" s="155" t="s">
        <v>335</v>
      </c>
      <c r="H109" s="156">
        <v>1</v>
      </c>
      <c r="I109" s="157"/>
      <c r="J109" s="158">
        <f t="shared" si="10"/>
        <v>0</v>
      </c>
      <c r="K109" s="154" t="s">
        <v>19</v>
      </c>
      <c r="L109" s="159"/>
      <c r="M109" s="160" t="s">
        <v>19</v>
      </c>
      <c r="N109" s="161" t="s">
        <v>43</v>
      </c>
      <c r="P109" s="136">
        <f t="shared" si="11"/>
        <v>0</v>
      </c>
      <c r="Q109" s="136">
        <v>0</v>
      </c>
      <c r="R109" s="136">
        <f t="shared" si="12"/>
        <v>0</v>
      </c>
      <c r="S109" s="136">
        <v>0</v>
      </c>
      <c r="T109" s="136">
        <f t="shared" si="13"/>
        <v>0</v>
      </c>
      <c r="U109" s="137" t="s">
        <v>19</v>
      </c>
      <c r="AR109" s="138" t="s">
        <v>915</v>
      </c>
      <c r="AT109" s="138" t="s">
        <v>225</v>
      </c>
      <c r="AU109" s="138" t="s">
        <v>82</v>
      </c>
      <c r="AY109" s="18" t="s">
        <v>164</v>
      </c>
      <c r="BE109" s="139">
        <f t="shared" si="14"/>
        <v>0</v>
      </c>
      <c r="BF109" s="139">
        <f t="shared" si="15"/>
        <v>0</v>
      </c>
      <c r="BG109" s="139">
        <f t="shared" si="16"/>
        <v>0</v>
      </c>
      <c r="BH109" s="139">
        <f t="shared" si="17"/>
        <v>0</v>
      </c>
      <c r="BI109" s="139">
        <f t="shared" si="18"/>
        <v>0</v>
      </c>
      <c r="BJ109" s="18" t="s">
        <v>80</v>
      </c>
      <c r="BK109" s="139">
        <f t="shared" si="19"/>
        <v>0</v>
      </c>
      <c r="BL109" s="18" t="s">
        <v>915</v>
      </c>
      <c r="BM109" s="138" t="s">
        <v>2200</v>
      </c>
    </row>
    <row r="110" spans="2:65" s="1" customFormat="1" ht="16.5" customHeight="1">
      <c r="B110" s="33"/>
      <c r="C110" s="152" t="s">
        <v>289</v>
      </c>
      <c r="D110" s="152" t="s">
        <v>225</v>
      </c>
      <c r="E110" s="153" t="s">
        <v>2149</v>
      </c>
      <c r="F110" s="154" t="s">
        <v>2150</v>
      </c>
      <c r="G110" s="155" t="s">
        <v>335</v>
      </c>
      <c r="H110" s="156">
        <v>4</v>
      </c>
      <c r="I110" s="157"/>
      <c r="J110" s="158">
        <f t="shared" si="10"/>
        <v>0</v>
      </c>
      <c r="K110" s="154" t="s">
        <v>19</v>
      </c>
      <c r="L110" s="159"/>
      <c r="M110" s="160" t="s">
        <v>19</v>
      </c>
      <c r="N110" s="161" t="s">
        <v>43</v>
      </c>
      <c r="P110" s="136">
        <f t="shared" si="11"/>
        <v>0</v>
      </c>
      <c r="Q110" s="136">
        <v>0</v>
      </c>
      <c r="R110" s="136">
        <f t="shared" si="12"/>
        <v>0</v>
      </c>
      <c r="S110" s="136">
        <v>0</v>
      </c>
      <c r="T110" s="136">
        <f t="shared" si="13"/>
        <v>0</v>
      </c>
      <c r="U110" s="137" t="s">
        <v>19</v>
      </c>
      <c r="AR110" s="138" t="s">
        <v>915</v>
      </c>
      <c r="AT110" s="138" t="s">
        <v>225</v>
      </c>
      <c r="AU110" s="138" t="s">
        <v>82</v>
      </c>
      <c r="AY110" s="18" t="s">
        <v>164</v>
      </c>
      <c r="BE110" s="139">
        <f t="shared" si="14"/>
        <v>0</v>
      </c>
      <c r="BF110" s="139">
        <f t="shared" si="15"/>
        <v>0</v>
      </c>
      <c r="BG110" s="139">
        <f t="shared" si="16"/>
        <v>0</v>
      </c>
      <c r="BH110" s="139">
        <f t="shared" si="17"/>
        <v>0</v>
      </c>
      <c r="BI110" s="139">
        <f t="shared" si="18"/>
        <v>0</v>
      </c>
      <c r="BJ110" s="18" t="s">
        <v>80</v>
      </c>
      <c r="BK110" s="139">
        <f t="shared" si="19"/>
        <v>0</v>
      </c>
      <c r="BL110" s="18" t="s">
        <v>915</v>
      </c>
      <c r="BM110" s="138" t="s">
        <v>2201</v>
      </c>
    </row>
    <row r="111" spans="2:65" s="1" customFormat="1" ht="16.5" customHeight="1">
      <c r="B111" s="33"/>
      <c r="C111" s="152" t="s">
        <v>7</v>
      </c>
      <c r="D111" s="152" t="s">
        <v>225</v>
      </c>
      <c r="E111" s="153" t="s">
        <v>2152</v>
      </c>
      <c r="F111" s="154" t="s">
        <v>2153</v>
      </c>
      <c r="G111" s="155" t="s">
        <v>335</v>
      </c>
      <c r="H111" s="156">
        <v>6</v>
      </c>
      <c r="I111" s="157"/>
      <c r="J111" s="158">
        <f t="shared" si="10"/>
        <v>0</v>
      </c>
      <c r="K111" s="154" t="s">
        <v>19</v>
      </c>
      <c r="L111" s="159"/>
      <c r="M111" s="160" t="s">
        <v>19</v>
      </c>
      <c r="N111" s="161" t="s">
        <v>43</v>
      </c>
      <c r="P111" s="136">
        <f t="shared" si="11"/>
        <v>0</v>
      </c>
      <c r="Q111" s="136">
        <v>0</v>
      </c>
      <c r="R111" s="136">
        <f t="shared" si="12"/>
        <v>0</v>
      </c>
      <c r="S111" s="136">
        <v>0</v>
      </c>
      <c r="T111" s="136">
        <f t="shared" si="13"/>
        <v>0</v>
      </c>
      <c r="U111" s="137" t="s">
        <v>19</v>
      </c>
      <c r="AR111" s="138" t="s">
        <v>915</v>
      </c>
      <c r="AT111" s="138" t="s">
        <v>225</v>
      </c>
      <c r="AU111" s="138" t="s">
        <v>82</v>
      </c>
      <c r="AY111" s="18" t="s">
        <v>164</v>
      </c>
      <c r="BE111" s="139">
        <f t="shared" si="14"/>
        <v>0</v>
      </c>
      <c r="BF111" s="139">
        <f t="shared" si="15"/>
        <v>0</v>
      </c>
      <c r="BG111" s="139">
        <f t="shared" si="16"/>
        <v>0</v>
      </c>
      <c r="BH111" s="139">
        <f t="shared" si="17"/>
        <v>0</v>
      </c>
      <c r="BI111" s="139">
        <f t="shared" si="18"/>
        <v>0</v>
      </c>
      <c r="BJ111" s="18" t="s">
        <v>80</v>
      </c>
      <c r="BK111" s="139">
        <f t="shared" si="19"/>
        <v>0</v>
      </c>
      <c r="BL111" s="18" t="s">
        <v>915</v>
      </c>
      <c r="BM111" s="138" t="s">
        <v>2202</v>
      </c>
    </row>
    <row r="112" spans="2:65" s="1" customFormat="1" ht="16.5" customHeight="1">
      <c r="B112" s="33"/>
      <c r="C112" s="152" t="s">
        <v>303</v>
      </c>
      <c r="D112" s="152" t="s">
        <v>225</v>
      </c>
      <c r="E112" s="153" t="s">
        <v>2203</v>
      </c>
      <c r="F112" s="154" t="s">
        <v>2204</v>
      </c>
      <c r="G112" s="155" t="s">
        <v>335</v>
      </c>
      <c r="H112" s="156">
        <v>1</v>
      </c>
      <c r="I112" s="157"/>
      <c r="J112" s="158">
        <f t="shared" si="10"/>
        <v>0</v>
      </c>
      <c r="K112" s="154" t="s">
        <v>19</v>
      </c>
      <c r="L112" s="159"/>
      <c r="M112" s="160" t="s">
        <v>19</v>
      </c>
      <c r="N112" s="161" t="s">
        <v>43</v>
      </c>
      <c r="P112" s="136">
        <f t="shared" si="11"/>
        <v>0</v>
      </c>
      <c r="Q112" s="136">
        <v>0</v>
      </c>
      <c r="R112" s="136">
        <f t="shared" si="12"/>
        <v>0</v>
      </c>
      <c r="S112" s="136">
        <v>0</v>
      </c>
      <c r="T112" s="136">
        <f t="shared" si="13"/>
        <v>0</v>
      </c>
      <c r="U112" s="137" t="s">
        <v>19</v>
      </c>
      <c r="AR112" s="138" t="s">
        <v>915</v>
      </c>
      <c r="AT112" s="138" t="s">
        <v>225</v>
      </c>
      <c r="AU112" s="138" t="s">
        <v>82</v>
      </c>
      <c r="AY112" s="18" t="s">
        <v>164</v>
      </c>
      <c r="BE112" s="139">
        <f t="shared" si="14"/>
        <v>0</v>
      </c>
      <c r="BF112" s="139">
        <f t="shared" si="15"/>
        <v>0</v>
      </c>
      <c r="BG112" s="139">
        <f t="shared" si="16"/>
        <v>0</v>
      </c>
      <c r="BH112" s="139">
        <f t="shared" si="17"/>
        <v>0</v>
      </c>
      <c r="BI112" s="139">
        <f t="shared" si="18"/>
        <v>0</v>
      </c>
      <c r="BJ112" s="18" t="s">
        <v>80</v>
      </c>
      <c r="BK112" s="139">
        <f t="shared" si="19"/>
        <v>0</v>
      </c>
      <c r="BL112" s="18" t="s">
        <v>915</v>
      </c>
      <c r="BM112" s="138" t="s">
        <v>2205</v>
      </c>
    </row>
    <row r="113" spans="2:65" s="1" customFormat="1" ht="16.5" customHeight="1">
      <c r="B113" s="33"/>
      <c r="C113" s="152" t="s">
        <v>311</v>
      </c>
      <c r="D113" s="152" t="s">
        <v>225</v>
      </c>
      <c r="E113" s="153" t="s">
        <v>2206</v>
      </c>
      <c r="F113" s="154" t="s">
        <v>2207</v>
      </c>
      <c r="G113" s="155" t="s">
        <v>609</v>
      </c>
      <c r="H113" s="156">
        <v>1</v>
      </c>
      <c r="I113" s="157"/>
      <c r="J113" s="158">
        <f t="shared" si="10"/>
        <v>0</v>
      </c>
      <c r="K113" s="154" t="s">
        <v>19</v>
      </c>
      <c r="L113" s="159"/>
      <c r="M113" s="160" t="s">
        <v>19</v>
      </c>
      <c r="N113" s="161" t="s">
        <v>43</v>
      </c>
      <c r="P113" s="136">
        <f t="shared" si="11"/>
        <v>0</v>
      </c>
      <c r="Q113" s="136">
        <v>0</v>
      </c>
      <c r="R113" s="136">
        <f t="shared" si="12"/>
        <v>0</v>
      </c>
      <c r="S113" s="136">
        <v>0</v>
      </c>
      <c r="T113" s="136">
        <f t="shared" si="13"/>
        <v>0</v>
      </c>
      <c r="U113" s="137" t="s">
        <v>19</v>
      </c>
      <c r="AR113" s="138" t="s">
        <v>915</v>
      </c>
      <c r="AT113" s="138" t="s">
        <v>225</v>
      </c>
      <c r="AU113" s="138" t="s">
        <v>82</v>
      </c>
      <c r="AY113" s="18" t="s">
        <v>164</v>
      </c>
      <c r="BE113" s="139">
        <f t="shared" si="14"/>
        <v>0</v>
      </c>
      <c r="BF113" s="139">
        <f t="shared" si="15"/>
        <v>0</v>
      </c>
      <c r="BG113" s="139">
        <f t="shared" si="16"/>
        <v>0</v>
      </c>
      <c r="BH113" s="139">
        <f t="shared" si="17"/>
        <v>0</v>
      </c>
      <c r="BI113" s="139">
        <f t="shared" si="18"/>
        <v>0</v>
      </c>
      <c r="BJ113" s="18" t="s">
        <v>80</v>
      </c>
      <c r="BK113" s="139">
        <f t="shared" si="19"/>
        <v>0</v>
      </c>
      <c r="BL113" s="18" t="s">
        <v>915</v>
      </c>
      <c r="BM113" s="138" t="s">
        <v>2208</v>
      </c>
    </row>
    <row r="114" spans="2:65" s="1" customFormat="1" ht="16.5" customHeight="1">
      <c r="B114" s="33"/>
      <c r="C114" s="152" t="s">
        <v>316</v>
      </c>
      <c r="D114" s="152" t="s">
        <v>225</v>
      </c>
      <c r="E114" s="153" t="s">
        <v>2209</v>
      </c>
      <c r="F114" s="154" t="s">
        <v>2210</v>
      </c>
      <c r="G114" s="155" t="s">
        <v>609</v>
      </c>
      <c r="H114" s="156">
        <v>1</v>
      </c>
      <c r="I114" s="157"/>
      <c r="J114" s="158">
        <f t="shared" si="10"/>
        <v>0</v>
      </c>
      <c r="K114" s="154" t="s">
        <v>19</v>
      </c>
      <c r="L114" s="159"/>
      <c r="M114" s="160" t="s">
        <v>19</v>
      </c>
      <c r="N114" s="161" t="s">
        <v>43</v>
      </c>
      <c r="P114" s="136">
        <f t="shared" si="11"/>
        <v>0</v>
      </c>
      <c r="Q114" s="136">
        <v>0</v>
      </c>
      <c r="R114" s="136">
        <f t="shared" si="12"/>
        <v>0</v>
      </c>
      <c r="S114" s="136">
        <v>0</v>
      </c>
      <c r="T114" s="136">
        <f t="shared" si="13"/>
        <v>0</v>
      </c>
      <c r="U114" s="137" t="s">
        <v>19</v>
      </c>
      <c r="AR114" s="138" t="s">
        <v>915</v>
      </c>
      <c r="AT114" s="138" t="s">
        <v>225</v>
      </c>
      <c r="AU114" s="138" t="s">
        <v>82</v>
      </c>
      <c r="AY114" s="18" t="s">
        <v>164</v>
      </c>
      <c r="BE114" s="139">
        <f t="shared" si="14"/>
        <v>0</v>
      </c>
      <c r="BF114" s="139">
        <f t="shared" si="15"/>
        <v>0</v>
      </c>
      <c r="BG114" s="139">
        <f t="shared" si="16"/>
        <v>0</v>
      </c>
      <c r="BH114" s="139">
        <f t="shared" si="17"/>
        <v>0</v>
      </c>
      <c r="BI114" s="139">
        <f t="shared" si="18"/>
        <v>0</v>
      </c>
      <c r="BJ114" s="18" t="s">
        <v>80</v>
      </c>
      <c r="BK114" s="139">
        <f t="shared" si="19"/>
        <v>0</v>
      </c>
      <c r="BL114" s="18" t="s">
        <v>915</v>
      </c>
      <c r="BM114" s="138" t="s">
        <v>2211</v>
      </c>
    </row>
    <row r="115" spans="2:65" s="11" customFormat="1" ht="22.9" customHeight="1">
      <c r="B115" s="115"/>
      <c r="D115" s="116" t="s">
        <v>71</v>
      </c>
      <c r="E115" s="125" t="s">
        <v>1187</v>
      </c>
      <c r="F115" s="125" t="s">
        <v>2212</v>
      </c>
      <c r="I115" s="118"/>
      <c r="J115" s="126">
        <f>BK115</f>
        <v>0</v>
      </c>
      <c r="L115" s="115"/>
      <c r="M115" s="120"/>
      <c r="P115" s="121">
        <f>SUM(P116:P125)</f>
        <v>0</v>
      </c>
      <c r="R115" s="121">
        <f>SUM(R116:R125)</f>
        <v>7.3500000000000006E-3</v>
      </c>
      <c r="T115" s="121">
        <f>SUM(T116:T125)</f>
        <v>0</v>
      </c>
      <c r="U115" s="122"/>
      <c r="AR115" s="116" t="s">
        <v>173</v>
      </c>
      <c r="AT115" s="123" t="s">
        <v>71</v>
      </c>
      <c r="AU115" s="123" t="s">
        <v>80</v>
      </c>
      <c r="AY115" s="116" t="s">
        <v>164</v>
      </c>
      <c r="BK115" s="124">
        <f>SUM(BK116:BK125)</f>
        <v>0</v>
      </c>
    </row>
    <row r="116" spans="2:65" s="1" customFormat="1" ht="16.5" customHeight="1">
      <c r="B116" s="33"/>
      <c r="C116" s="152" t="s">
        <v>321</v>
      </c>
      <c r="D116" s="152" t="s">
        <v>225</v>
      </c>
      <c r="E116" s="153" t="s">
        <v>2213</v>
      </c>
      <c r="F116" s="154" t="s">
        <v>2214</v>
      </c>
      <c r="G116" s="155" t="s">
        <v>335</v>
      </c>
      <c r="H116" s="156">
        <v>3</v>
      </c>
      <c r="I116" s="157"/>
      <c r="J116" s="158">
        <f t="shared" ref="J116:J123" si="20">ROUND(I116*H116,1)</f>
        <v>0</v>
      </c>
      <c r="K116" s="154" t="s">
        <v>19</v>
      </c>
      <c r="L116" s="159"/>
      <c r="M116" s="160" t="s">
        <v>19</v>
      </c>
      <c r="N116" s="161" t="s">
        <v>43</v>
      </c>
      <c r="P116" s="136">
        <f t="shared" ref="P116:P123" si="21">O116*H116</f>
        <v>0</v>
      </c>
      <c r="Q116" s="136">
        <v>0</v>
      </c>
      <c r="R116" s="136">
        <f t="shared" ref="R116:R123" si="22">Q116*H116</f>
        <v>0</v>
      </c>
      <c r="S116" s="136">
        <v>0</v>
      </c>
      <c r="T116" s="136">
        <f t="shared" ref="T116:T123" si="23">S116*H116</f>
        <v>0</v>
      </c>
      <c r="U116" s="137" t="s">
        <v>19</v>
      </c>
      <c r="AR116" s="138" t="s">
        <v>915</v>
      </c>
      <c r="AT116" s="138" t="s">
        <v>225</v>
      </c>
      <c r="AU116" s="138" t="s">
        <v>82</v>
      </c>
      <c r="AY116" s="18" t="s">
        <v>164</v>
      </c>
      <c r="BE116" s="139">
        <f t="shared" ref="BE116:BE123" si="24">IF(N116="základní",J116,0)</f>
        <v>0</v>
      </c>
      <c r="BF116" s="139">
        <f t="shared" ref="BF116:BF123" si="25">IF(N116="snížená",J116,0)</f>
        <v>0</v>
      </c>
      <c r="BG116" s="139">
        <f t="shared" ref="BG116:BG123" si="26">IF(N116="zákl. přenesená",J116,0)</f>
        <v>0</v>
      </c>
      <c r="BH116" s="139">
        <f t="shared" ref="BH116:BH123" si="27">IF(N116="sníž. přenesená",J116,0)</f>
        <v>0</v>
      </c>
      <c r="BI116" s="139">
        <f t="shared" ref="BI116:BI123" si="28">IF(N116="nulová",J116,0)</f>
        <v>0</v>
      </c>
      <c r="BJ116" s="18" t="s">
        <v>80</v>
      </c>
      <c r="BK116" s="139">
        <f t="shared" ref="BK116:BK123" si="29">ROUND(I116*H116,1)</f>
        <v>0</v>
      </c>
      <c r="BL116" s="18" t="s">
        <v>915</v>
      </c>
      <c r="BM116" s="138" t="s">
        <v>2215</v>
      </c>
    </row>
    <row r="117" spans="2:65" s="1" customFormat="1" ht="16.5" customHeight="1">
      <c r="B117" s="33"/>
      <c r="C117" s="152" t="s">
        <v>328</v>
      </c>
      <c r="D117" s="152" t="s">
        <v>225</v>
      </c>
      <c r="E117" s="153" t="s">
        <v>1190</v>
      </c>
      <c r="F117" s="154" t="s">
        <v>1191</v>
      </c>
      <c r="G117" s="155" t="s">
        <v>335</v>
      </c>
      <c r="H117" s="156">
        <v>1</v>
      </c>
      <c r="I117" s="157"/>
      <c r="J117" s="158">
        <f t="shared" si="20"/>
        <v>0</v>
      </c>
      <c r="K117" s="154" t="s">
        <v>19</v>
      </c>
      <c r="L117" s="159"/>
      <c r="M117" s="160" t="s">
        <v>19</v>
      </c>
      <c r="N117" s="161" t="s">
        <v>43</v>
      </c>
      <c r="P117" s="136">
        <f t="shared" si="21"/>
        <v>0</v>
      </c>
      <c r="Q117" s="136">
        <v>0</v>
      </c>
      <c r="R117" s="136">
        <f t="shared" si="22"/>
        <v>0</v>
      </c>
      <c r="S117" s="136">
        <v>0</v>
      </c>
      <c r="T117" s="136">
        <f t="shared" si="23"/>
        <v>0</v>
      </c>
      <c r="U117" s="137" t="s">
        <v>19</v>
      </c>
      <c r="AR117" s="138" t="s">
        <v>915</v>
      </c>
      <c r="AT117" s="138" t="s">
        <v>225</v>
      </c>
      <c r="AU117" s="138" t="s">
        <v>82</v>
      </c>
      <c r="AY117" s="18" t="s">
        <v>164</v>
      </c>
      <c r="BE117" s="139">
        <f t="shared" si="24"/>
        <v>0</v>
      </c>
      <c r="BF117" s="139">
        <f t="shared" si="25"/>
        <v>0</v>
      </c>
      <c r="BG117" s="139">
        <f t="shared" si="26"/>
        <v>0</v>
      </c>
      <c r="BH117" s="139">
        <f t="shared" si="27"/>
        <v>0</v>
      </c>
      <c r="BI117" s="139">
        <f t="shared" si="28"/>
        <v>0</v>
      </c>
      <c r="BJ117" s="18" t="s">
        <v>80</v>
      </c>
      <c r="BK117" s="139">
        <f t="shared" si="29"/>
        <v>0</v>
      </c>
      <c r="BL117" s="18" t="s">
        <v>915</v>
      </c>
      <c r="BM117" s="138" t="s">
        <v>2216</v>
      </c>
    </row>
    <row r="118" spans="2:65" s="1" customFormat="1" ht="16.5" customHeight="1">
      <c r="B118" s="33"/>
      <c r="C118" s="152" t="s">
        <v>232</v>
      </c>
      <c r="D118" s="152" t="s">
        <v>225</v>
      </c>
      <c r="E118" s="153" t="s">
        <v>1194</v>
      </c>
      <c r="F118" s="154" t="s">
        <v>1195</v>
      </c>
      <c r="G118" s="155" t="s">
        <v>335</v>
      </c>
      <c r="H118" s="156">
        <v>5</v>
      </c>
      <c r="I118" s="157"/>
      <c r="J118" s="158">
        <f t="shared" si="20"/>
        <v>0</v>
      </c>
      <c r="K118" s="154" t="s">
        <v>19</v>
      </c>
      <c r="L118" s="159"/>
      <c r="M118" s="160" t="s">
        <v>19</v>
      </c>
      <c r="N118" s="161" t="s">
        <v>43</v>
      </c>
      <c r="P118" s="136">
        <f t="shared" si="21"/>
        <v>0</v>
      </c>
      <c r="Q118" s="136">
        <v>0</v>
      </c>
      <c r="R118" s="136">
        <f t="shared" si="22"/>
        <v>0</v>
      </c>
      <c r="S118" s="136">
        <v>0</v>
      </c>
      <c r="T118" s="136">
        <f t="shared" si="23"/>
        <v>0</v>
      </c>
      <c r="U118" s="137" t="s">
        <v>19</v>
      </c>
      <c r="AR118" s="138" t="s">
        <v>915</v>
      </c>
      <c r="AT118" s="138" t="s">
        <v>225</v>
      </c>
      <c r="AU118" s="138" t="s">
        <v>82</v>
      </c>
      <c r="AY118" s="18" t="s">
        <v>164</v>
      </c>
      <c r="BE118" s="139">
        <f t="shared" si="24"/>
        <v>0</v>
      </c>
      <c r="BF118" s="139">
        <f t="shared" si="25"/>
        <v>0</v>
      </c>
      <c r="BG118" s="139">
        <f t="shared" si="26"/>
        <v>0</v>
      </c>
      <c r="BH118" s="139">
        <f t="shared" si="27"/>
        <v>0</v>
      </c>
      <c r="BI118" s="139">
        <f t="shared" si="28"/>
        <v>0</v>
      </c>
      <c r="BJ118" s="18" t="s">
        <v>80</v>
      </c>
      <c r="BK118" s="139">
        <f t="shared" si="29"/>
        <v>0</v>
      </c>
      <c r="BL118" s="18" t="s">
        <v>915</v>
      </c>
      <c r="BM118" s="138" t="s">
        <v>2217</v>
      </c>
    </row>
    <row r="119" spans="2:65" s="1" customFormat="1" ht="16.5" customHeight="1">
      <c r="B119" s="33"/>
      <c r="C119" s="152" t="s">
        <v>338</v>
      </c>
      <c r="D119" s="152" t="s">
        <v>225</v>
      </c>
      <c r="E119" s="153" t="s">
        <v>1198</v>
      </c>
      <c r="F119" s="154" t="s">
        <v>1199</v>
      </c>
      <c r="G119" s="155" t="s">
        <v>335</v>
      </c>
      <c r="H119" s="156">
        <v>9</v>
      </c>
      <c r="I119" s="157"/>
      <c r="J119" s="158">
        <f t="shared" si="20"/>
        <v>0</v>
      </c>
      <c r="K119" s="154" t="s">
        <v>19</v>
      </c>
      <c r="L119" s="159"/>
      <c r="M119" s="160" t="s">
        <v>19</v>
      </c>
      <c r="N119" s="161" t="s">
        <v>43</v>
      </c>
      <c r="P119" s="136">
        <f t="shared" si="21"/>
        <v>0</v>
      </c>
      <c r="Q119" s="136">
        <v>0</v>
      </c>
      <c r="R119" s="136">
        <f t="shared" si="22"/>
        <v>0</v>
      </c>
      <c r="S119" s="136">
        <v>0</v>
      </c>
      <c r="T119" s="136">
        <f t="shared" si="23"/>
        <v>0</v>
      </c>
      <c r="U119" s="137" t="s">
        <v>19</v>
      </c>
      <c r="AR119" s="138" t="s">
        <v>915</v>
      </c>
      <c r="AT119" s="138" t="s">
        <v>225</v>
      </c>
      <c r="AU119" s="138" t="s">
        <v>82</v>
      </c>
      <c r="AY119" s="18" t="s">
        <v>164</v>
      </c>
      <c r="BE119" s="139">
        <f t="shared" si="24"/>
        <v>0</v>
      </c>
      <c r="BF119" s="139">
        <f t="shared" si="25"/>
        <v>0</v>
      </c>
      <c r="BG119" s="139">
        <f t="shared" si="26"/>
        <v>0</v>
      </c>
      <c r="BH119" s="139">
        <f t="shared" si="27"/>
        <v>0</v>
      </c>
      <c r="BI119" s="139">
        <f t="shared" si="28"/>
        <v>0</v>
      </c>
      <c r="BJ119" s="18" t="s">
        <v>80</v>
      </c>
      <c r="BK119" s="139">
        <f t="shared" si="29"/>
        <v>0</v>
      </c>
      <c r="BL119" s="18" t="s">
        <v>915</v>
      </c>
      <c r="BM119" s="138" t="s">
        <v>2218</v>
      </c>
    </row>
    <row r="120" spans="2:65" s="1" customFormat="1" ht="16.5" customHeight="1">
      <c r="B120" s="33"/>
      <c r="C120" s="152" t="s">
        <v>347</v>
      </c>
      <c r="D120" s="152" t="s">
        <v>225</v>
      </c>
      <c r="E120" s="153" t="s">
        <v>1202</v>
      </c>
      <c r="F120" s="154" t="s">
        <v>1203</v>
      </c>
      <c r="G120" s="155" t="s">
        <v>335</v>
      </c>
      <c r="H120" s="156">
        <v>14</v>
      </c>
      <c r="I120" s="157"/>
      <c r="J120" s="158">
        <f t="shared" si="20"/>
        <v>0</v>
      </c>
      <c r="K120" s="154" t="s">
        <v>19</v>
      </c>
      <c r="L120" s="159"/>
      <c r="M120" s="160" t="s">
        <v>19</v>
      </c>
      <c r="N120" s="161" t="s">
        <v>43</v>
      </c>
      <c r="P120" s="136">
        <f t="shared" si="21"/>
        <v>0</v>
      </c>
      <c r="Q120" s="136">
        <v>0</v>
      </c>
      <c r="R120" s="136">
        <f t="shared" si="22"/>
        <v>0</v>
      </c>
      <c r="S120" s="136">
        <v>0</v>
      </c>
      <c r="T120" s="136">
        <f t="shared" si="23"/>
        <v>0</v>
      </c>
      <c r="U120" s="137" t="s">
        <v>19</v>
      </c>
      <c r="AR120" s="138" t="s">
        <v>915</v>
      </c>
      <c r="AT120" s="138" t="s">
        <v>225</v>
      </c>
      <c r="AU120" s="138" t="s">
        <v>82</v>
      </c>
      <c r="AY120" s="18" t="s">
        <v>164</v>
      </c>
      <c r="BE120" s="139">
        <f t="shared" si="24"/>
        <v>0</v>
      </c>
      <c r="BF120" s="139">
        <f t="shared" si="25"/>
        <v>0</v>
      </c>
      <c r="BG120" s="139">
        <f t="shared" si="26"/>
        <v>0</v>
      </c>
      <c r="BH120" s="139">
        <f t="shared" si="27"/>
        <v>0</v>
      </c>
      <c r="BI120" s="139">
        <f t="shared" si="28"/>
        <v>0</v>
      </c>
      <c r="BJ120" s="18" t="s">
        <v>80</v>
      </c>
      <c r="BK120" s="139">
        <f t="shared" si="29"/>
        <v>0</v>
      </c>
      <c r="BL120" s="18" t="s">
        <v>915</v>
      </c>
      <c r="BM120" s="138" t="s">
        <v>2219</v>
      </c>
    </row>
    <row r="121" spans="2:65" s="1" customFormat="1" ht="16.5" customHeight="1">
      <c r="B121" s="33"/>
      <c r="C121" s="152" t="s">
        <v>353</v>
      </c>
      <c r="D121" s="152" t="s">
        <v>225</v>
      </c>
      <c r="E121" s="153" t="s">
        <v>1206</v>
      </c>
      <c r="F121" s="154" t="s">
        <v>1207</v>
      </c>
      <c r="G121" s="155" t="s">
        <v>335</v>
      </c>
      <c r="H121" s="156">
        <v>4</v>
      </c>
      <c r="I121" s="157"/>
      <c r="J121" s="158">
        <f t="shared" si="20"/>
        <v>0</v>
      </c>
      <c r="K121" s="154" t="s">
        <v>19</v>
      </c>
      <c r="L121" s="159"/>
      <c r="M121" s="160" t="s">
        <v>19</v>
      </c>
      <c r="N121" s="161" t="s">
        <v>43</v>
      </c>
      <c r="P121" s="136">
        <f t="shared" si="21"/>
        <v>0</v>
      </c>
      <c r="Q121" s="136">
        <v>0</v>
      </c>
      <c r="R121" s="136">
        <f t="shared" si="22"/>
        <v>0</v>
      </c>
      <c r="S121" s="136">
        <v>0</v>
      </c>
      <c r="T121" s="136">
        <f t="shared" si="23"/>
        <v>0</v>
      </c>
      <c r="U121" s="137" t="s">
        <v>19</v>
      </c>
      <c r="AR121" s="138" t="s">
        <v>915</v>
      </c>
      <c r="AT121" s="138" t="s">
        <v>225</v>
      </c>
      <c r="AU121" s="138" t="s">
        <v>82</v>
      </c>
      <c r="AY121" s="18" t="s">
        <v>164</v>
      </c>
      <c r="BE121" s="139">
        <f t="shared" si="24"/>
        <v>0</v>
      </c>
      <c r="BF121" s="139">
        <f t="shared" si="25"/>
        <v>0</v>
      </c>
      <c r="BG121" s="139">
        <f t="shared" si="26"/>
        <v>0</v>
      </c>
      <c r="BH121" s="139">
        <f t="shared" si="27"/>
        <v>0</v>
      </c>
      <c r="BI121" s="139">
        <f t="shared" si="28"/>
        <v>0</v>
      </c>
      <c r="BJ121" s="18" t="s">
        <v>80</v>
      </c>
      <c r="BK121" s="139">
        <f t="shared" si="29"/>
        <v>0</v>
      </c>
      <c r="BL121" s="18" t="s">
        <v>915</v>
      </c>
      <c r="BM121" s="138" t="s">
        <v>2220</v>
      </c>
    </row>
    <row r="122" spans="2:65" s="1" customFormat="1" ht="16.5" customHeight="1">
      <c r="B122" s="33"/>
      <c r="C122" s="152" t="s">
        <v>301</v>
      </c>
      <c r="D122" s="152" t="s">
        <v>225</v>
      </c>
      <c r="E122" s="153" t="s">
        <v>2221</v>
      </c>
      <c r="F122" s="154" t="s">
        <v>2222</v>
      </c>
      <c r="G122" s="155" t="s">
        <v>335</v>
      </c>
      <c r="H122" s="156">
        <v>3</v>
      </c>
      <c r="I122" s="157"/>
      <c r="J122" s="158">
        <f t="shared" si="20"/>
        <v>0</v>
      </c>
      <c r="K122" s="154" t="s">
        <v>19</v>
      </c>
      <c r="L122" s="159"/>
      <c r="M122" s="160" t="s">
        <v>19</v>
      </c>
      <c r="N122" s="161" t="s">
        <v>43</v>
      </c>
      <c r="P122" s="136">
        <f t="shared" si="21"/>
        <v>0</v>
      </c>
      <c r="Q122" s="136">
        <v>0</v>
      </c>
      <c r="R122" s="136">
        <f t="shared" si="22"/>
        <v>0</v>
      </c>
      <c r="S122" s="136">
        <v>0</v>
      </c>
      <c r="T122" s="136">
        <f t="shared" si="23"/>
        <v>0</v>
      </c>
      <c r="U122" s="137" t="s">
        <v>19</v>
      </c>
      <c r="AR122" s="138" t="s">
        <v>915</v>
      </c>
      <c r="AT122" s="138" t="s">
        <v>225</v>
      </c>
      <c r="AU122" s="138" t="s">
        <v>82</v>
      </c>
      <c r="AY122" s="18" t="s">
        <v>164</v>
      </c>
      <c r="BE122" s="139">
        <f t="shared" si="24"/>
        <v>0</v>
      </c>
      <c r="BF122" s="139">
        <f t="shared" si="25"/>
        <v>0</v>
      </c>
      <c r="BG122" s="139">
        <f t="shared" si="26"/>
        <v>0</v>
      </c>
      <c r="BH122" s="139">
        <f t="shared" si="27"/>
        <v>0</v>
      </c>
      <c r="BI122" s="139">
        <f t="shared" si="28"/>
        <v>0</v>
      </c>
      <c r="BJ122" s="18" t="s">
        <v>80</v>
      </c>
      <c r="BK122" s="139">
        <f t="shared" si="29"/>
        <v>0</v>
      </c>
      <c r="BL122" s="18" t="s">
        <v>915</v>
      </c>
      <c r="BM122" s="138" t="s">
        <v>2223</v>
      </c>
    </row>
    <row r="123" spans="2:65" s="1" customFormat="1" ht="16.5" customHeight="1">
      <c r="B123" s="33"/>
      <c r="C123" s="152" t="s">
        <v>364</v>
      </c>
      <c r="D123" s="152" t="s">
        <v>225</v>
      </c>
      <c r="E123" s="153" t="s">
        <v>1210</v>
      </c>
      <c r="F123" s="154" t="s">
        <v>1211</v>
      </c>
      <c r="G123" s="155" t="s">
        <v>314</v>
      </c>
      <c r="H123" s="156">
        <v>40</v>
      </c>
      <c r="I123" s="157"/>
      <c r="J123" s="158">
        <f t="shared" si="20"/>
        <v>0</v>
      </c>
      <c r="K123" s="154" t="s">
        <v>171</v>
      </c>
      <c r="L123" s="159"/>
      <c r="M123" s="160" t="s">
        <v>19</v>
      </c>
      <c r="N123" s="161" t="s">
        <v>43</v>
      </c>
      <c r="P123" s="136">
        <f t="shared" si="21"/>
        <v>0</v>
      </c>
      <c r="Q123" s="136">
        <v>1.2E-4</v>
      </c>
      <c r="R123" s="136">
        <f t="shared" si="22"/>
        <v>4.8000000000000004E-3</v>
      </c>
      <c r="S123" s="136">
        <v>0</v>
      </c>
      <c r="T123" s="136">
        <f t="shared" si="23"/>
        <v>0</v>
      </c>
      <c r="U123" s="137" t="s">
        <v>19</v>
      </c>
      <c r="AR123" s="138" t="s">
        <v>915</v>
      </c>
      <c r="AT123" s="138" t="s">
        <v>225</v>
      </c>
      <c r="AU123" s="138" t="s">
        <v>82</v>
      </c>
      <c r="AY123" s="18" t="s">
        <v>164</v>
      </c>
      <c r="BE123" s="139">
        <f t="shared" si="24"/>
        <v>0</v>
      </c>
      <c r="BF123" s="139">
        <f t="shared" si="25"/>
        <v>0</v>
      </c>
      <c r="BG123" s="139">
        <f t="shared" si="26"/>
        <v>0</v>
      </c>
      <c r="BH123" s="139">
        <f t="shared" si="27"/>
        <v>0</v>
      </c>
      <c r="BI123" s="139">
        <f t="shared" si="28"/>
        <v>0</v>
      </c>
      <c r="BJ123" s="18" t="s">
        <v>80</v>
      </c>
      <c r="BK123" s="139">
        <f t="shared" si="29"/>
        <v>0</v>
      </c>
      <c r="BL123" s="18" t="s">
        <v>915</v>
      </c>
      <c r="BM123" s="138" t="s">
        <v>2224</v>
      </c>
    </row>
    <row r="124" spans="2:65" s="12" customFormat="1" ht="11.25">
      <c r="B124" s="144"/>
      <c r="D124" s="145" t="s">
        <v>177</v>
      </c>
      <c r="E124" s="146" t="s">
        <v>19</v>
      </c>
      <c r="F124" s="147" t="s">
        <v>2225</v>
      </c>
      <c r="H124" s="148">
        <v>40</v>
      </c>
      <c r="I124" s="149"/>
      <c r="L124" s="144"/>
      <c r="M124" s="150"/>
      <c r="U124" s="151"/>
      <c r="AT124" s="146" t="s">
        <v>177</v>
      </c>
      <c r="AU124" s="146" t="s">
        <v>82</v>
      </c>
      <c r="AV124" s="12" t="s">
        <v>82</v>
      </c>
      <c r="AW124" s="12" t="s">
        <v>33</v>
      </c>
      <c r="AX124" s="12" t="s">
        <v>80</v>
      </c>
      <c r="AY124" s="146" t="s">
        <v>164</v>
      </c>
    </row>
    <row r="125" spans="2:65" s="1" customFormat="1" ht="16.5" customHeight="1">
      <c r="B125" s="33"/>
      <c r="C125" s="152" t="s">
        <v>373</v>
      </c>
      <c r="D125" s="152" t="s">
        <v>225</v>
      </c>
      <c r="E125" s="153" t="s">
        <v>1215</v>
      </c>
      <c r="F125" s="154" t="s">
        <v>1216</v>
      </c>
      <c r="G125" s="155" t="s">
        <v>314</v>
      </c>
      <c r="H125" s="156">
        <v>15</v>
      </c>
      <c r="I125" s="157"/>
      <c r="J125" s="158">
        <f>ROUND(I125*H125,1)</f>
        <v>0</v>
      </c>
      <c r="K125" s="154" t="s">
        <v>171</v>
      </c>
      <c r="L125" s="159"/>
      <c r="M125" s="160" t="s">
        <v>19</v>
      </c>
      <c r="N125" s="161" t="s">
        <v>43</v>
      </c>
      <c r="P125" s="136">
        <f>O125*H125</f>
        <v>0</v>
      </c>
      <c r="Q125" s="136">
        <v>1.7000000000000001E-4</v>
      </c>
      <c r="R125" s="136">
        <f>Q125*H125</f>
        <v>2.5500000000000002E-3</v>
      </c>
      <c r="S125" s="136">
        <v>0</v>
      </c>
      <c r="T125" s="136">
        <f>S125*H125</f>
        <v>0</v>
      </c>
      <c r="U125" s="137" t="s">
        <v>19</v>
      </c>
      <c r="AR125" s="138" t="s">
        <v>915</v>
      </c>
      <c r="AT125" s="138" t="s">
        <v>225</v>
      </c>
      <c r="AU125" s="138" t="s">
        <v>82</v>
      </c>
      <c r="AY125" s="18" t="s">
        <v>164</v>
      </c>
      <c r="BE125" s="139">
        <f>IF(N125="základní",J125,0)</f>
        <v>0</v>
      </c>
      <c r="BF125" s="139">
        <f>IF(N125="snížená",J125,0)</f>
        <v>0</v>
      </c>
      <c r="BG125" s="139">
        <f>IF(N125="zákl. přenesená",J125,0)</f>
        <v>0</v>
      </c>
      <c r="BH125" s="139">
        <f>IF(N125="sníž. přenesená",J125,0)</f>
        <v>0</v>
      </c>
      <c r="BI125" s="139">
        <f>IF(N125="nulová",J125,0)</f>
        <v>0</v>
      </c>
      <c r="BJ125" s="18" t="s">
        <v>80</v>
      </c>
      <c r="BK125" s="139">
        <f>ROUND(I125*H125,1)</f>
        <v>0</v>
      </c>
      <c r="BL125" s="18" t="s">
        <v>915</v>
      </c>
      <c r="BM125" s="138" t="s">
        <v>2226</v>
      </c>
    </row>
    <row r="126" spans="2:65" s="11" customFormat="1" ht="22.9" customHeight="1">
      <c r="B126" s="115"/>
      <c r="D126" s="116" t="s">
        <v>71</v>
      </c>
      <c r="E126" s="125" t="s">
        <v>1218</v>
      </c>
      <c r="F126" s="125" t="s">
        <v>1219</v>
      </c>
      <c r="I126" s="118"/>
      <c r="J126" s="126">
        <f>BK126</f>
        <v>0</v>
      </c>
      <c r="L126" s="115"/>
      <c r="M126" s="120"/>
      <c r="P126" s="121">
        <f>P127</f>
        <v>0</v>
      </c>
      <c r="R126" s="121">
        <f>R127</f>
        <v>0</v>
      </c>
      <c r="T126" s="121">
        <f>T127</f>
        <v>0</v>
      </c>
      <c r="U126" s="122"/>
      <c r="AR126" s="116" t="s">
        <v>173</v>
      </c>
      <c r="AT126" s="123" t="s">
        <v>71</v>
      </c>
      <c r="AU126" s="123" t="s">
        <v>80</v>
      </c>
      <c r="AY126" s="116" t="s">
        <v>164</v>
      </c>
      <c r="BK126" s="124">
        <f>BK127</f>
        <v>0</v>
      </c>
    </row>
    <row r="127" spans="2:65" s="1" customFormat="1" ht="16.5" customHeight="1">
      <c r="B127" s="33"/>
      <c r="C127" s="127" t="s">
        <v>319</v>
      </c>
      <c r="D127" s="127" t="s">
        <v>167</v>
      </c>
      <c r="E127" s="128" t="s">
        <v>2227</v>
      </c>
      <c r="F127" s="129" t="s">
        <v>1222</v>
      </c>
      <c r="G127" s="130" t="s">
        <v>609</v>
      </c>
      <c r="H127" s="131">
        <v>1</v>
      </c>
      <c r="I127" s="132"/>
      <c r="J127" s="133">
        <f>ROUND(I127*H127,1)</f>
        <v>0</v>
      </c>
      <c r="K127" s="129" t="s">
        <v>19</v>
      </c>
      <c r="L127" s="33"/>
      <c r="M127" s="134" t="s">
        <v>19</v>
      </c>
      <c r="N127" s="135" t="s">
        <v>43</v>
      </c>
      <c r="P127" s="136">
        <f>O127*H127</f>
        <v>0</v>
      </c>
      <c r="Q127" s="136">
        <v>0</v>
      </c>
      <c r="R127" s="136">
        <f>Q127*H127</f>
        <v>0</v>
      </c>
      <c r="S127" s="136">
        <v>0</v>
      </c>
      <c r="T127" s="136">
        <f>S127*H127</f>
        <v>0</v>
      </c>
      <c r="U127" s="137" t="s">
        <v>19</v>
      </c>
      <c r="AR127" s="138" t="s">
        <v>470</v>
      </c>
      <c r="AT127" s="138" t="s">
        <v>167</v>
      </c>
      <c r="AU127" s="138" t="s">
        <v>82</v>
      </c>
      <c r="AY127" s="18" t="s">
        <v>164</v>
      </c>
      <c r="BE127" s="139">
        <f>IF(N127="základní",J127,0)</f>
        <v>0</v>
      </c>
      <c r="BF127" s="139">
        <f>IF(N127="snížená",J127,0)</f>
        <v>0</v>
      </c>
      <c r="BG127" s="139">
        <f>IF(N127="zákl. přenesená",J127,0)</f>
        <v>0</v>
      </c>
      <c r="BH127" s="139">
        <f>IF(N127="sníž. přenesená",J127,0)</f>
        <v>0</v>
      </c>
      <c r="BI127" s="139">
        <f>IF(N127="nulová",J127,0)</f>
        <v>0</v>
      </c>
      <c r="BJ127" s="18" t="s">
        <v>80</v>
      </c>
      <c r="BK127" s="139">
        <f>ROUND(I127*H127,1)</f>
        <v>0</v>
      </c>
      <c r="BL127" s="18" t="s">
        <v>470</v>
      </c>
      <c r="BM127" s="138" t="s">
        <v>2228</v>
      </c>
    </row>
    <row r="128" spans="2:65" s="11" customFormat="1" ht="25.9" customHeight="1">
      <c r="B128" s="115"/>
      <c r="D128" s="116" t="s">
        <v>71</v>
      </c>
      <c r="E128" s="117" t="s">
        <v>1224</v>
      </c>
      <c r="F128" s="117" t="s">
        <v>1225</v>
      </c>
      <c r="I128" s="118"/>
      <c r="J128" s="119">
        <f>BK128</f>
        <v>0</v>
      </c>
      <c r="L128" s="115"/>
      <c r="M128" s="120"/>
      <c r="P128" s="121">
        <f>SUM(P129:P134)</f>
        <v>0</v>
      </c>
      <c r="R128" s="121">
        <f>SUM(R129:R134)</f>
        <v>0</v>
      </c>
      <c r="T128" s="121">
        <f>SUM(T129:T134)</f>
        <v>0</v>
      </c>
      <c r="U128" s="122"/>
      <c r="AR128" s="116" t="s">
        <v>172</v>
      </c>
      <c r="AT128" s="123" t="s">
        <v>71</v>
      </c>
      <c r="AU128" s="123" t="s">
        <v>72</v>
      </c>
      <c r="AY128" s="116" t="s">
        <v>164</v>
      </c>
      <c r="BK128" s="124">
        <f>SUM(BK129:BK134)</f>
        <v>0</v>
      </c>
    </row>
    <row r="129" spans="2:65" s="1" customFormat="1" ht="16.5" customHeight="1">
      <c r="B129" s="33"/>
      <c r="C129" s="127" t="s">
        <v>388</v>
      </c>
      <c r="D129" s="127" t="s">
        <v>167</v>
      </c>
      <c r="E129" s="128" t="s">
        <v>1227</v>
      </c>
      <c r="F129" s="129" t="s">
        <v>1228</v>
      </c>
      <c r="G129" s="130" t="s">
        <v>752</v>
      </c>
      <c r="H129" s="131">
        <v>118</v>
      </c>
      <c r="I129" s="132"/>
      <c r="J129" s="133">
        <f>ROUND(I129*H129,1)</f>
        <v>0</v>
      </c>
      <c r="K129" s="129" t="s">
        <v>171</v>
      </c>
      <c r="L129" s="33"/>
      <c r="M129" s="134" t="s">
        <v>19</v>
      </c>
      <c r="N129" s="135" t="s">
        <v>43</v>
      </c>
      <c r="P129" s="136">
        <f>O129*H129</f>
        <v>0</v>
      </c>
      <c r="Q129" s="136">
        <v>0</v>
      </c>
      <c r="R129" s="136">
        <f>Q129*H129</f>
        <v>0</v>
      </c>
      <c r="S129" s="136">
        <v>0</v>
      </c>
      <c r="T129" s="136">
        <f>S129*H129</f>
        <v>0</v>
      </c>
      <c r="U129" s="137" t="s">
        <v>19</v>
      </c>
      <c r="AR129" s="138" t="s">
        <v>753</v>
      </c>
      <c r="AT129" s="138" t="s">
        <v>167</v>
      </c>
      <c r="AU129" s="138" t="s">
        <v>80</v>
      </c>
      <c r="AY129" s="18" t="s">
        <v>164</v>
      </c>
      <c r="BE129" s="139">
        <f>IF(N129="základní",J129,0)</f>
        <v>0</v>
      </c>
      <c r="BF129" s="139">
        <f>IF(N129="snížená",J129,0)</f>
        <v>0</v>
      </c>
      <c r="BG129" s="139">
        <f>IF(N129="zákl. přenesená",J129,0)</f>
        <v>0</v>
      </c>
      <c r="BH129" s="139">
        <f>IF(N129="sníž. přenesená",J129,0)</f>
        <v>0</v>
      </c>
      <c r="BI129" s="139">
        <f>IF(N129="nulová",J129,0)</f>
        <v>0</v>
      </c>
      <c r="BJ129" s="18" t="s">
        <v>80</v>
      </c>
      <c r="BK129" s="139">
        <f>ROUND(I129*H129,1)</f>
        <v>0</v>
      </c>
      <c r="BL129" s="18" t="s">
        <v>753</v>
      </c>
      <c r="BM129" s="138" t="s">
        <v>2229</v>
      </c>
    </row>
    <row r="130" spans="2:65" s="1" customFormat="1" ht="11.25">
      <c r="B130" s="33"/>
      <c r="D130" s="140" t="s">
        <v>175</v>
      </c>
      <c r="F130" s="141" t="s">
        <v>1230</v>
      </c>
      <c r="I130" s="142"/>
      <c r="L130" s="33"/>
      <c r="M130" s="143"/>
      <c r="U130" s="54"/>
      <c r="AT130" s="18" t="s">
        <v>175</v>
      </c>
      <c r="AU130" s="18" t="s">
        <v>80</v>
      </c>
    </row>
    <row r="131" spans="2:65" s="12" customFormat="1" ht="11.25">
      <c r="B131" s="144"/>
      <c r="D131" s="145" t="s">
        <v>177</v>
      </c>
      <c r="E131" s="146" t="s">
        <v>19</v>
      </c>
      <c r="F131" s="147" t="s">
        <v>2230</v>
      </c>
      <c r="H131" s="148">
        <v>118</v>
      </c>
      <c r="I131" s="149"/>
      <c r="L131" s="144"/>
      <c r="M131" s="150"/>
      <c r="U131" s="151"/>
      <c r="AT131" s="146" t="s">
        <v>177</v>
      </c>
      <c r="AU131" s="146" t="s">
        <v>80</v>
      </c>
      <c r="AV131" s="12" t="s">
        <v>82</v>
      </c>
      <c r="AW131" s="12" t="s">
        <v>33</v>
      </c>
      <c r="AX131" s="12" t="s">
        <v>80</v>
      </c>
      <c r="AY131" s="146" t="s">
        <v>164</v>
      </c>
    </row>
    <row r="132" spans="2:65" s="1" customFormat="1" ht="16.5" customHeight="1">
      <c r="B132" s="33"/>
      <c r="C132" s="127" t="s">
        <v>394</v>
      </c>
      <c r="D132" s="127" t="s">
        <v>167</v>
      </c>
      <c r="E132" s="128" t="s">
        <v>1233</v>
      </c>
      <c r="F132" s="129" t="s">
        <v>1234</v>
      </c>
      <c r="G132" s="130" t="s">
        <v>752</v>
      </c>
      <c r="H132" s="131">
        <v>10</v>
      </c>
      <c r="I132" s="132"/>
      <c r="J132" s="133">
        <f>ROUND(I132*H132,1)</f>
        <v>0</v>
      </c>
      <c r="K132" s="129" t="s">
        <v>171</v>
      </c>
      <c r="L132" s="33"/>
      <c r="M132" s="134" t="s">
        <v>19</v>
      </c>
      <c r="N132" s="135" t="s">
        <v>43</v>
      </c>
      <c r="P132" s="136">
        <f>O132*H132</f>
        <v>0</v>
      </c>
      <c r="Q132" s="136">
        <v>0</v>
      </c>
      <c r="R132" s="136">
        <f>Q132*H132</f>
        <v>0</v>
      </c>
      <c r="S132" s="136">
        <v>0</v>
      </c>
      <c r="T132" s="136">
        <f>S132*H132</f>
        <v>0</v>
      </c>
      <c r="U132" s="137" t="s">
        <v>19</v>
      </c>
      <c r="AR132" s="138" t="s">
        <v>753</v>
      </c>
      <c r="AT132" s="138" t="s">
        <v>167</v>
      </c>
      <c r="AU132" s="138" t="s">
        <v>80</v>
      </c>
      <c r="AY132" s="18" t="s">
        <v>164</v>
      </c>
      <c r="BE132" s="139">
        <f>IF(N132="základní",J132,0)</f>
        <v>0</v>
      </c>
      <c r="BF132" s="139">
        <f>IF(N132="snížená",J132,0)</f>
        <v>0</v>
      </c>
      <c r="BG132" s="139">
        <f>IF(N132="zákl. přenesená",J132,0)</f>
        <v>0</v>
      </c>
      <c r="BH132" s="139">
        <f>IF(N132="sníž. přenesená",J132,0)</f>
        <v>0</v>
      </c>
      <c r="BI132" s="139">
        <f>IF(N132="nulová",J132,0)</f>
        <v>0</v>
      </c>
      <c r="BJ132" s="18" t="s">
        <v>80</v>
      </c>
      <c r="BK132" s="139">
        <f>ROUND(I132*H132,1)</f>
        <v>0</v>
      </c>
      <c r="BL132" s="18" t="s">
        <v>753</v>
      </c>
      <c r="BM132" s="138" t="s">
        <v>2231</v>
      </c>
    </row>
    <row r="133" spans="2:65" s="1" customFormat="1" ht="11.25">
      <c r="B133" s="33"/>
      <c r="D133" s="140" t="s">
        <v>175</v>
      </c>
      <c r="F133" s="141" t="s">
        <v>1236</v>
      </c>
      <c r="I133" s="142"/>
      <c r="L133" s="33"/>
      <c r="M133" s="143"/>
      <c r="U133" s="54"/>
      <c r="AT133" s="18" t="s">
        <v>175</v>
      </c>
      <c r="AU133" s="18" t="s">
        <v>80</v>
      </c>
    </row>
    <row r="134" spans="2:65" s="12" customFormat="1" ht="11.25">
      <c r="B134" s="144"/>
      <c r="D134" s="145" t="s">
        <v>177</v>
      </c>
      <c r="E134" s="146" t="s">
        <v>19</v>
      </c>
      <c r="F134" s="147" t="s">
        <v>2232</v>
      </c>
      <c r="H134" s="148">
        <v>10</v>
      </c>
      <c r="I134" s="149"/>
      <c r="L134" s="144"/>
      <c r="M134" s="177"/>
      <c r="N134" s="178"/>
      <c r="O134" s="178"/>
      <c r="P134" s="178"/>
      <c r="Q134" s="178"/>
      <c r="R134" s="178"/>
      <c r="S134" s="178"/>
      <c r="T134" s="178"/>
      <c r="U134" s="179"/>
      <c r="AT134" s="146" t="s">
        <v>177</v>
      </c>
      <c r="AU134" s="146" t="s">
        <v>80</v>
      </c>
      <c r="AV134" s="12" t="s">
        <v>82</v>
      </c>
      <c r="AW134" s="12" t="s">
        <v>33</v>
      </c>
      <c r="AX134" s="12" t="s">
        <v>80</v>
      </c>
      <c r="AY134" s="146" t="s">
        <v>164</v>
      </c>
    </row>
    <row r="135" spans="2:65" s="1" customFormat="1" ht="6.95" customHeight="1">
      <c r="B135" s="42"/>
      <c r="C135" s="43"/>
      <c r="D135" s="43"/>
      <c r="E135" s="43"/>
      <c r="F135" s="43"/>
      <c r="G135" s="43"/>
      <c r="H135" s="43"/>
      <c r="I135" s="43"/>
      <c r="J135" s="43"/>
      <c r="K135" s="43"/>
      <c r="L135" s="33"/>
    </row>
  </sheetData>
  <sheetProtection algorithmName="SHA-512" hashValue="hT4DXy8pL1219Gd0pA85zdtbjQq2K4buBH/HyBI5bgSsyzQF3UeGPmh8M+2pe3bPtUf1ES9nlKgRt8qjTEck9g==" saltValue="CMsthNKq5WBrsOSBapabk3kVh2k810RMir/dV5sozvZaThI/wg3yzo6UKHpJHW4WEXL3z8ohzzkKl1B8y1xzqQ==" spinCount="100000" sheet="1" objects="1" scenarios="1" formatColumns="0" formatRows="0" autoFilter="0"/>
  <autoFilter ref="C85:K134" xr:uid="{00000000-0009-0000-0000-000004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130" r:id="rId1" xr:uid="{00000000-0004-0000-0400-000000000000}"/>
    <hyperlink ref="F133" r:id="rId2" xr:uid="{00000000-0004-0000-0400-00000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368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94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99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4" t="str">
        <f>'Rekapitulace stavby'!K6</f>
        <v>MALŠOVICE 4 - STAVEBNÍ ÚPRAVY (REVIZE 1)</v>
      </c>
      <c r="F7" s="315"/>
      <c r="G7" s="315"/>
      <c r="H7" s="315"/>
      <c r="L7" s="21"/>
    </row>
    <row r="8" spans="2:46" s="1" customFormat="1" ht="12" customHeight="1">
      <c r="B8" s="33"/>
      <c r="D8" s="28" t="s">
        <v>100</v>
      </c>
      <c r="L8" s="33"/>
    </row>
    <row r="9" spans="2:46" s="1" customFormat="1" ht="16.5" customHeight="1">
      <c r="B9" s="33"/>
      <c r="E9" s="277" t="s">
        <v>2233</v>
      </c>
      <c r="F9" s="316"/>
      <c r="G9" s="316"/>
      <c r="H9" s="316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25. 4. 2025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7" t="str">
        <f>'Rekapitulace stavby'!E14</f>
        <v>Vyplň údaj</v>
      </c>
      <c r="F18" s="298"/>
      <c r="G18" s="298"/>
      <c r="H18" s="298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2234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303" t="s">
        <v>37</v>
      </c>
      <c r="F27" s="303"/>
      <c r="G27" s="303"/>
      <c r="H27" s="303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ROUND(J98,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ROUND((SUM(BE98:BE367)),  1)</f>
        <v>0</v>
      </c>
      <c r="I33" s="90">
        <v>0.21</v>
      </c>
      <c r="J33" s="89">
        <f>ROUND(((SUM(BE98:BE367))*I33),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ROUND((SUM(BF98:BF367)),  1)</f>
        <v>0</v>
      </c>
      <c r="I34" s="90">
        <v>0.12</v>
      </c>
      <c r="J34" s="89">
        <f>ROUND(((SUM(BF98:BF367))*I34),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ROUND((SUM(BG98:BG367)),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ROUND((SUM(BH98:BH367)),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ROUND((SUM(BI98:BI367)),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102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4" t="str">
        <f>E7</f>
        <v>MALŠOVICE 4 - STAVEBNÍ ÚPRAVY (REVIZE 1)</v>
      </c>
      <c r="F48" s="315"/>
      <c r="G48" s="315"/>
      <c r="H48" s="315"/>
      <c r="L48" s="33"/>
    </row>
    <row r="49" spans="2:47" s="1" customFormat="1" ht="12" customHeight="1">
      <c r="B49" s="33"/>
      <c r="C49" s="28" t="s">
        <v>100</v>
      </c>
      <c r="L49" s="33"/>
    </row>
    <row r="50" spans="2:47" s="1" customFormat="1" ht="16.5" customHeight="1">
      <c r="B50" s="33"/>
      <c r="E50" s="277" t="str">
        <f>E9</f>
        <v>05 - VYTÁPĚNÍ, ZTI VNITŘNÍ A VĚTRÁNÍ, VENKOVNÍ SPLAŠKOVÁ KANALIZACE</v>
      </c>
      <c r="F50" s="316"/>
      <c r="G50" s="316"/>
      <c r="H50" s="316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 st.p.č.116, p.p.č456/5</v>
      </c>
      <c r="I52" s="28" t="s">
        <v>23</v>
      </c>
      <c r="J52" s="50" t="str">
        <f>IF(J12="","",J12)</f>
        <v>25. 4. 2025</v>
      </c>
      <c r="L52" s="33"/>
    </row>
    <row r="53" spans="2:47" s="1" customFormat="1" ht="6.95" customHeight="1">
      <c r="B53" s="33"/>
      <c r="L53" s="33"/>
    </row>
    <row r="54" spans="2:47" s="1" customFormat="1" ht="25.7" customHeight="1">
      <c r="B54" s="33"/>
      <c r="C54" s="28" t="s">
        <v>25</v>
      </c>
      <c r="F54" s="26" t="str">
        <f>E15</f>
        <v>OBEC MALŠOVICE, Malšovice 6</v>
      </c>
      <c r="I54" s="28" t="s">
        <v>31</v>
      </c>
      <c r="J54" s="31" t="str">
        <f>E21</f>
        <v>Ing. Daniel Florian Děčín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103</v>
      </c>
      <c r="D57" s="91"/>
      <c r="E57" s="91"/>
      <c r="F57" s="91"/>
      <c r="G57" s="91"/>
      <c r="H57" s="91"/>
      <c r="I57" s="91"/>
      <c r="J57" s="98" t="s">
        <v>104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J98</f>
        <v>0</v>
      </c>
      <c r="L59" s="33"/>
      <c r="AU59" s="18" t="s">
        <v>105</v>
      </c>
    </row>
    <row r="60" spans="2:47" s="8" customFormat="1" ht="24.95" customHeight="1">
      <c r="B60" s="100"/>
      <c r="D60" s="101" t="s">
        <v>106</v>
      </c>
      <c r="E60" s="102"/>
      <c r="F60" s="102"/>
      <c r="G60" s="102"/>
      <c r="H60" s="102"/>
      <c r="I60" s="102"/>
      <c r="J60" s="103">
        <f>J99</f>
        <v>0</v>
      </c>
      <c r="L60" s="100"/>
    </row>
    <row r="61" spans="2:47" s="9" customFormat="1" ht="19.899999999999999" customHeight="1">
      <c r="B61" s="104"/>
      <c r="D61" s="105" t="s">
        <v>107</v>
      </c>
      <c r="E61" s="106"/>
      <c r="F61" s="106"/>
      <c r="G61" s="106"/>
      <c r="H61" s="106"/>
      <c r="I61" s="106"/>
      <c r="J61" s="107">
        <f>J100</f>
        <v>0</v>
      </c>
      <c r="L61" s="104"/>
    </row>
    <row r="62" spans="2:47" s="9" customFormat="1" ht="14.85" customHeight="1">
      <c r="B62" s="104"/>
      <c r="D62" s="105" t="s">
        <v>109</v>
      </c>
      <c r="E62" s="106"/>
      <c r="F62" s="106"/>
      <c r="G62" s="106"/>
      <c r="H62" s="106"/>
      <c r="I62" s="106"/>
      <c r="J62" s="107">
        <f>J101</f>
        <v>0</v>
      </c>
      <c r="L62" s="104"/>
    </row>
    <row r="63" spans="2:47" s="9" customFormat="1" ht="14.85" customHeight="1">
      <c r="B63" s="104"/>
      <c r="D63" s="105" t="s">
        <v>110</v>
      </c>
      <c r="E63" s="106"/>
      <c r="F63" s="106"/>
      <c r="G63" s="106"/>
      <c r="H63" s="106"/>
      <c r="I63" s="106"/>
      <c r="J63" s="107">
        <f>J106</f>
        <v>0</v>
      </c>
      <c r="L63" s="104"/>
    </row>
    <row r="64" spans="2:47" s="9" customFormat="1" ht="14.85" customHeight="1">
      <c r="B64" s="104"/>
      <c r="D64" s="105" t="s">
        <v>2235</v>
      </c>
      <c r="E64" s="106"/>
      <c r="F64" s="106"/>
      <c r="G64" s="106"/>
      <c r="H64" s="106"/>
      <c r="I64" s="106"/>
      <c r="J64" s="107">
        <f>J117</f>
        <v>0</v>
      </c>
      <c r="L64" s="104"/>
    </row>
    <row r="65" spans="2:12" s="9" customFormat="1" ht="14.85" customHeight="1">
      <c r="B65" s="104"/>
      <c r="D65" s="105" t="s">
        <v>111</v>
      </c>
      <c r="E65" s="106"/>
      <c r="F65" s="106"/>
      <c r="G65" s="106"/>
      <c r="H65" s="106"/>
      <c r="I65" s="106"/>
      <c r="J65" s="107">
        <f>J134</f>
        <v>0</v>
      </c>
      <c r="L65" s="104"/>
    </row>
    <row r="66" spans="2:12" s="9" customFormat="1" ht="19.899999999999999" customHeight="1">
      <c r="B66" s="104"/>
      <c r="D66" s="105" t="s">
        <v>2236</v>
      </c>
      <c r="E66" s="106"/>
      <c r="F66" s="106"/>
      <c r="G66" s="106"/>
      <c r="H66" s="106"/>
      <c r="I66" s="106"/>
      <c r="J66" s="107">
        <f>J141</f>
        <v>0</v>
      </c>
      <c r="L66" s="104"/>
    </row>
    <row r="67" spans="2:12" s="9" customFormat="1" ht="14.85" customHeight="1">
      <c r="B67" s="104"/>
      <c r="D67" s="105" t="s">
        <v>2237</v>
      </c>
      <c r="E67" s="106"/>
      <c r="F67" s="106"/>
      <c r="G67" s="106"/>
      <c r="H67" s="106"/>
      <c r="I67" s="106"/>
      <c r="J67" s="107">
        <f>J142</f>
        <v>0</v>
      </c>
      <c r="L67" s="104"/>
    </row>
    <row r="68" spans="2:12" s="9" customFormat="1" ht="14.85" customHeight="1">
      <c r="B68" s="104"/>
      <c r="D68" s="105" t="s">
        <v>2238</v>
      </c>
      <c r="E68" s="106"/>
      <c r="F68" s="106"/>
      <c r="G68" s="106"/>
      <c r="H68" s="106"/>
      <c r="I68" s="106"/>
      <c r="J68" s="107">
        <f>J154</f>
        <v>0</v>
      </c>
      <c r="L68" s="104"/>
    </row>
    <row r="69" spans="2:12" s="9" customFormat="1" ht="19.899999999999999" customHeight="1">
      <c r="B69" s="104"/>
      <c r="D69" s="105" t="s">
        <v>130</v>
      </c>
      <c r="E69" s="106"/>
      <c r="F69" s="106"/>
      <c r="G69" s="106"/>
      <c r="H69" s="106"/>
      <c r="I69" s="106"/>
      <c r="J69" s="107">
        <f>J178</f>
        <v>0</v>
      </c>
      <c r="L69" s="104"/>
    </row>
    <row r="70" spans="2:12" s="8" customFormat="1" ht="24.95" customHeight="1">
      <c r="B70" s="100"/>
      <c r="D70" s="101" t="s">
        <v>131</v>
      </c>
      <c r="E70" s="102"/>
      <c r="F70" s="102"/>
      <c r="G70" s="102"/>
      <c r="H70" s="102"/>
      <c r="I70" s="102"/>
      <c r="J70" s="103">
        <f>J181</f>
        <v>0</v>
      </c>
      <c r="L70" s="100"/>
    </row>
    <row r="71" spans="2:12" s="9" customFormat="1" ht="19.899999999999999" customHeight="1">
      <c r="B71" s="104"/>
      <c r="D71" s="105" t="s">
        <v>2239</v>
      </c>
      <c r="E71" s="106"/>
      <c r="F71" s="106"/>
      <c r="G71" s="106"/>
      <c r="H71" s="106"/>
      <c r="I71" s="106"/>
      <c r="J71" s="107">
        <f>J182</f>
        <v>0</v>
      </c>
      <c r="L71" s="104"/>
    </row>
    <row r="72" spans="2:12" s="9" customFormat="1" ht="19.899999999999999" customHeight="1">
      <c r="B72" s="104"/>
      <c r="D72" s="105" t="s">
        <v>2240</v>
      </c>
      <c r="E72" s="106"/>
      <c r="F72" s="106"/>
      <c r="G72" s="106"/>
      <c r="H72" s="106"/>
      <c r="I72" s="106"/>
      <c r="J72" s="107">
        <f>J208</f>
        <v>0</v>
      </c>
      <c r="L72" s="104"/>
    </row>
    <row r="73" spans="2:12" s="9" customFormat="1" ht="19.899999999999999" customHeight="1">
      <c r="B73" s="104"/>
      <c r="D73" s="105" t="s">
        <v>2241</v>
      </c>
      <c r="E73" s="106"/>
      <c r="F73" s="106"/>
      <c r="G73" s="106"/>
      <c r="H73" s="106"/>
      <c r="I73" s="106"/>
      <c r="J73" s="107">
        <f>J243</f>
        <v>0</v>
      </c>
      <c r="L73" s="104"/>
    </row>
    <row r="74" spans="2:12" s="9" customFormat="1" ht="19.899999999999999" customHeight="1">
      <c r="B74" s="104"/>
      <c r="D74" s="105" t="s">
        <v>134</v>
      </c>
      <c r="E74" s="106"/>
      <c r="F74" s="106"/>
      <c r="G74" s="106"/>
      <c r="H74" s="106"/>
      <c r="I74" s="106"/>
      <c r="J74" s="107">
        <f>J279</f>
        <v>0</v>
      </c>
      <c r="L74" s="104"/>
    </row>
    <row r="75" spans="2:12" s="9" customFormat="1" ht="19.899999999999999" customHeight="1">
      <c r="B75" s="104"/>
      <c r="D75" s="105" t="s">
        <v>2242</v>
      </c>
      <c r="E75" s="106"/>
      <c r="F75" s="106"/>
      <c r="G75" s="106"/>
      <c r="H75" s="106"/>
      <c r="I75" s="106"/>
      <c r="J75" s="107">
        <f>J309</f>
        <v>0</v>
      </c>
      <c r="L75" s="104"/>
    </row>
    <row r="76" spans="2:12" s="9" customFormat="1" ht="19.899999999999999" customHeight="1">
      <c r="B76" s="104"/>
      <c r="D76" s="105" t="s">
        <v>2243</v>
      </c>
      <c r="E76" s="106"/>
      <c r="F76" s="106"/>
      <c r="G76" s="106"/>
      <c r="H76" s="106"/>
      <c r="I76" s="106"/>
      <c r="J76" s="107">
        <f>J330</f>
        <v>0</v>
      </c>
      <c r="L76" s="104"/>
    </row>
    <row r="77" spans="2:12" s="9" customFormat="1" ht="19.899999999999999" customHeight="1">
      <c r="B77" s="104"/>
      <c r="D77" s="105" t="s">
        <v>2244</v>
      </c>
      <c r="E77" s="106"/>
      <c r="F77" s="106"/>
      <c r="G77" s="106"/>
      <c r="H77" s="106"/>
      <c r="I77" s="106"/>
      <c r="J77" s="107">
        <f>J344</f>
        <v>0</v>
      </c>
      <c r="L77" s="104"/>
    </row>
    <row r="78" spans="2:12" s="8" customFormat="1" ht="24.95" customHeight="1">
      <c r="B78" s="100"/>
      <c r="D78" s="101" t="s">
        <v>1519</v>
      </c>
      <c r="E78" s="102"/>
      <c r="F78" s="102"/>
      <c r="G78" s="102"/>
      <c r="H78" s="102"/>
      <c r="I78" s="102"/>
      <c r="J78" s="103">
        <f>J362</f>
        <v>0</v>
      </c>
      <c r="L78" s="100"/>
    </row>
    <row r="79" spans="2:12" s="1" customFormat="1" ht="21.75" customHeight="1">
      <c r="B79" s="33"/>
      <c r="L79" s="33"/>
    </row>
    <row r="80" spans="2:12" s="1" customFormat="1" ht="6.95" customHeight="1"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33"/>
    </row>
    <row r="84" spans="2:12" s="1" customFormat="1" ht="6.95" customHeight="1">
      <c r="B84" s="44"/>
      <c r="C84" s="45"/>
      <c r="D84" s="45"/>
      <c r="E84" s="45"/>
      <c r="F84" s="45"/>
      <c r="G84" s="45"/>
      <c r="H84" s="45"/>
      <c r="I84" s="45"/>
      <c r="J84" s="45"/>
      <c r="K84" s="45"/>
      <c r="L84" s="33"/>
    </row>
    <row r="85" spans="2:12" s="1" customFormat="1" ht="24.95" customHeight="1">
      <c r="B85" s="33"/>
      <c r="C85" s="22" t="s">
        <v>148</v>
      </c>
      <c r="L85" s="33"/>
    </row>
    <row r="86" spans="2:12" s="1" customFormat="1" ht="6.95" customHeight="1">
      <c r="B86" s="33"/>
      <c r="L86" s="33"/>
    </row>
    <row r="87" spans="2:12" s="1" customFormat="1" ht="12" customHeight="1">
      <c r="B87" s="33"/>
      <c r="C87" s="28" t="s">
        <v>16</v>
      </c>
      <c r="L87" s="33"/>
    </row>
    <row r="88" spans="2:12" s="1" customFormat="1" ht="16.5" customHeight="1">
      <c r="B88" s="33"/>
      <c r="E88" s="314" t="str">
        <f>E7</f>
        <v>MALŠOVICE 4 - STAVEBNÍ ÚPRAVY (REVIZE 1)</v>
      </c>
      <c r="F88" s="315"/>
      <c r="G88" s="315"/>
      <c r="H88" s="315"/>
      <c r="L88" s="33"/>
    </row>
    <row r="89" spans="2:12" s="1" customFormat="1" ht="12" customHeight="1">
      <c r="B89" s="33"/>
      <c r="C89" s="28" t="s">
        <v>100</v>
      </c>
      <c r="L89" s="33"/>
    </row>
    <row r="90" spans="2:12" s="1" customFormat="1" ht="16.5" customHeight="1">
      <c r="B90" s="33"/>
      <c r="E90" s="277" t="str">
        <f>E9</f>
        <v>05 - VYTÁPĚNÍ, ZTI VNITŘNÍ A VĚTRÁNÍ, VENKOVNÍ SPLAŠKOVÁ KANALIZACE</v>
      </c>
      <c r="F90" s="316"/>
      <c r="G90" s="316"/>
      <c r="H90" s="316"/>
      <c r="L90" s="33"/>
    </row>
    <row r="91" spans="2:12" s="1" customFormat="1" ht="6.95" customHeight="1">
      <c r="B91" s="33"/>
      <c r="L91" s="33"/>
    </row>
    <row r="92" spans="2:12" s="1" customFormat="1" ht="12" customHeight="1">
      <c r="B92" s="33"/>
      <c r="C92" s="28" t="s">
        <v>21</v>
      </c>
      <c r="F92" s="26" t="str">
        <f>F12</f>
        <v>MALŠOVICE st.p.č.116, p.p.č456/5</v>
      </c>
      <c r="I92" s="28" t="s">
        <v>23</v>
      </c>
      <c r="J92" s="50" t="str">
        <f>IF(J12="","",J12)</f>
        <v>25. 4. 2025</v>
      </c>
      <c r="L92" s="33"/>
    </row>
    <row r="93" spans="2:12" s="1" customFormat="1" ht="6.95" customHeight="1">
      <c r="B93" s="33"/>
      <c r="L93" s="33"/>
    </row>
    <row r="94" spans="2:12" s="1" customFormat="1" ht="25.7" customHeight="1">
      <c r="B94" s="33"/>
      <c r="C94" s="28" t="s">
        <v>25</v>
      </c>
      <c r="F94" s="26" t="str">
        <f>E15</f>
        <v>OBEC MALŠOVICE, Malšovice 6</v>
      </c>
      <c r="I94" s="28" t="s">
        <v>31</v>
      </c>
      <c r="J94" s="31" t="str">
        <f>E21</f>
        <v>Ing. Daniel Florian Děčín</v>
      </c>
      <c r="L94" s="33"/>
    </row>
    <row r="95" spans="2:12" s="1" customFormat="1" ht="15.2" customHeight="1">
      <c r="B95" s="33"/>
      <c r="C95" s="28" t="s">
        <v>29</v>
      </c>
      <c r="F95" s="26" t="str">
        <f>IF(E18="","",E18)</f>
        <v>Vyplň údaj</v>
      </c>
      <c r="I95" s="28" t="s">
        <v>34</v>
      </c>
      <c r="J95" s="31" t="str">
        <f>E24</f>
        <v>Nina Blavková Děčín</v>
      </c>
      <c r="L95" s="33"/>
    </row>
    <row r="96" spans="2:12" s="1" customFormat="1" ht="10.35" customHeight="1">
      <c r="B96" s="33"/>
      <c r="L96" s="33"/>
    </row>
    <row r="97" spans="2:65" s="10" customFormat="1" ht="29.25" customHeight="1">
      <c r="B97" s="108"/>
      <c r="C97" s="109" t="s">
        <v>149</v>
      </c>
      <c r="D97" s="110" t="s">
        <v>57</v>
      </c>
      <c r="E97" s="110" t="s">
        <v>53</v>
      </c>
      <c r="F97" s="110" t="s">
        <v>54</v>
      </c>
      <c r="G97" s="110" t="s">
        <v>150</v>
      </c>
      <c r="H97" s="110" t="s">
        <v>151</v>
      </c>
      <c r="I97" s="110" t="s">
        <v>152</v>
      </c>
      <c r="J97" s="110" t="s">
        <v>104</v>
      </c>
      <c r="K97" s="111" t="s">
        <v>153</v>
      </c>
      <c r="L97" s="108"/>
      <c r="M97" s="57" t="s">
        <v>19</v>
      </c>
      <c r="N97" s="58" t="s">
        <v>42</v>
      </c>
      <c r="O97" s="58" t="s">
        <v>154</v>
      </c>
      <c r="P97" s="58" t="s">
        <v>155</v>
      </c>
      <c r="Q97" s="58" t="s">
        <v>156</v>
      </c>
      <c r="R97" s="58" t="s">
        <v>157</v>
      </c>
      <c r="S97" s="58" t="s">
        <v>158</v>
      </c>
      <c r="T97" s="58" t="s">
        <v>159</v>
      </c>
      <c r="U97" s="59" t="s">
        <v>160</v>
      </c>
    </row>
    <row r="98" spans="2:65" s="1" customFormat="1" ht="22.9" customHeight="1">
      <c r="B98" s="33"/>
      <c r="C98" s="62" t="s">
        <v>161</v>
      </c>
      <c r="J98" s="112">
        <f>BK98</f>
        <v>0</v>
      </c>
      <c r="L98" s="33"/>
      <c r="M98" s="60"/>
      <c r="N98" s="51"/>
      <c r="O98" s="51"/>
      <c r="P98" s="113">
        <f>P99+P181+P362</f>
        <v>0</v>
      </c>
      <c r="Q98" s="51"/>
      <c r="R98" s="113">
        <f>R99+R181+R362</f>
        <v>1.09673905</v>
      </c>
      <c r="S98" s="51"/>
      <c r="T98" s="113">
        <f>T99+T181+T362</f>
        <v>2.4930000000000001E-2</v>
      </c>
      <c r="U98" s="52"/>
      <c r="AT98" s="18" t="s">
        <v>71</v>
      </c>
      <c r="AU98" s="18" t="s">
        <v>105</v>
      </c>
      <c r="BK98" s="114">
        <f>BK99+BK181+BK362</f>
        <v>0</v>
      </c>
    </row>
    <row r="99" spans="2:65" s="11" customFormat="1" ht="25.9" customHeight="1">
      <c r="B99" s="115"/>
      <c r="D99" s="116" t="s">
        <v>71</v>
      </c>
      <c r="E99" s="117" t="s">
        <v>162</v>
      </c>
      <c r="F99" s="117" t="s">
        <v>163</v>
      </c>
      <c r="I99" s="118"/>
      <c r="J99" s="119">
        <f>BK99</f>
        <v>0</v>
      </c>
      <c r="L99" s="115"/>
      <c r="M99" s="120"/>
      <c r="P99" s="121">
        <f>P100+P141+P178</f>
        <v>0</v>
      </c>
      <c r="R99" s="121">
        <f>R100+R141+R178</f>
        <v>0.53604925000000003</v>
      </c>
      <c r="T99" s="121">
        <f>T100+T141+T178</f>
        <v>0</v>
      </c>
      <c r="U99" s="122"/>
      <c r="AR99" s="116" t="s">
        <v>80</v>
      </c>
      <c r="AT99" s="123" t="s">
        <v>71</v>
      </c>
      <c r="AU99" s="123" t="s">
        <v>72</v>
      </c>
      <c r="AY99" s="116" t="s">
        <v>164</v>
      </c>
      <c r="BK99" s="124">
        <f>BK100+BK141+BK178</f>
        <v>0</v>
      </c>
    </row>
    <row r="100" spans="2:65" s="11" customFormat="1" ht="22.9" customHeight="1">
      <c r="B100" s="115"/>
      <c r="D100" s="116" t="s">
        <v>71</v>
      </c>
      <c r="E100" s="125" t="s">
        <v>80</v>
      </c>
      <c r="F100" s="125" t="s">
        <v>165</v>
      </c>
      <c r="I100" s="118"/>
      <c r="J100" s="126">
        <f>BK100</f>
        <v>0</v>
      </c>
      <c r="L100" s="115"/>
      <c r="M100" s="120"/>
      <c r="P100" s="121">
        <f>P101+P106+P117+P134</f>
        <v>0</v>
      </c>
      <c r="R100" s="121">
        <f>R101+R106+R117+R134</f>
        <v>2.0000000000000001E-4</v>
      </c>
      <c r="T100" s="121">
        <f>T101+T106+T117+T134</f>
        <v>0</v>
      </c>
      <c r="U100" s="122"/>
      <c r="AR100" s="116" t="s">
        <v>80</v>
      </c>
      <c r="AT100" s="123" t="s">
        <v>71</v>
      </c>
      <c r="AU100" s="123" t="s">
        <v>80</v>
      </c>
      <c r="AY100" s="116" t="s">
        <v>164</v>
      </c>
      <c r="BK100" s="124">
        <f>BK101+BK106+BK117+BK134</f>
        <v>0</v>
      </c>
    </row>
    <row r="101" spans="2:65" s="11" customFormat="1" ht="20.85" customHeight="1">
      <c r="B101" s="115"/>
      <c r="D101" s="116" t="s">
        <v>71</v>
      </c>
      <c r="E101" s="125" t="s">
        <v>179</v>
      </c>
      <c r="F101" s="125" t="s">
        <v>180</v>
      </c>
      <c r="I101" s="118"/>
      <c r="J101" s="126">
        <f>BK101</f>
        <v>0</v>
      </c>
      <c r="L101" s="115"/>
      <c r="M101" s="120"/>
      <c r="P101" s="121">
        <f>SUM(P102:P105)</f>
        <v>0</v>
      </c>
      <c r="R101" s="121">
        <f>SUM(R102:R105)</f>
        <v>0</v>
      </c>
      <c r="T101" s="121">
        <f>SUM(T102:T105)</f>
        <v>0</v>
      </c>
      <c r="U101" s="122"/>
      <c r="AR101" s="116" t="s">
        <v>80</v>
      </c>
      <c r="AT101" s="123" t="s">
        <v>71</v>
      </c>
      <c r="AU101" s="123" t="s">
        <v>82</v>
      </c>
      <c r="AY101" s="116" t="s">
        <v>164</v>
      </c>
      <c r="BK101" s="124">
        <f>SUM(BK102:BK105)</f>
        <v>0</v>
      </c>
    </row>
    <row r="102" spans="2:65" s="1" customFormat="1" ht="24.2" customHeight="1">
      <c r="B102" s="33"/>
      <c r="C102" s="127" t="s">
        <v>80</v>
      </c>
      <c r="D102" s="127" t="s">
        <v>167</v>
      </c>
      <c r="E102" s="128" t="s">
        <v>181</v>
      </c>
      <c r="F102" s="129" t="s">
        <v>182</v>
      </c>
      <c r="G102" s="130" t="s">
        <v>183</v>
      </c>
      <c r="H102" s="131">
        <v>7.65</v>
      </c>
      <c r="I102" s="132"/>
      <c r="J102" s="133">
        <f>ROUND(I102*H102,1)</f>
        <v>0</v>
      </c>
      <c r="K102" s="129" t="s">
        <v>171</v>
      </c>
      <c r="L102" s="33"/>
      <c r="M102" s="134" t="s">
        <v>19</v>
      </c>
      <c r="N102" s="135" t="s">
        <v>43</v>
      </c>
      <c r="P102" s="136">
        <f>O102*H102</f>
        <v>0</v>
      </c>
      <c r="Q102" s="136">
        <v>0</v>
      </c>
      <c r="R102" s="136">
        <f>Q102*H102</f>
        <v>0</v>
      </c>
      <c r="S102" s="136">
        <v>0</v>
      </c>
      <c r="T102" s="136">
        <f>S102*H102</f>
        <v>0</v>
      </c>
      <c r="U102" s="137" t="s">
        <v>19</v>
      </c>
      <c r="AR102" s="138" t="s">
        <v>172</v>
      </c>
      <c r="AT102" s="138" t="s">
        <v>167</v>
      </c>
      <c r="AU102" s="138" t="s">
        <v>173</v>
      </c>
      <c r="AY102" s="18" t="s">
        <v>164</v>
      </c>
      <c r="BE102" s="139">
        <f>IF(N102="základní",J102,0)</f>
        <v>0</v>
      </c>
      <c r="BF102" s="139">
        <f>IF(N102="snížená",J102,0)</f>
        <v>0</v>
      </c>
      <c r="BG102" s="139">
        <f>IF(N102="zákl. přenesená",J102,0)</f>
        <v>0</v>
      </c>
      <c r="BH102" s="139">
        <f>IF(N102="sníž. přenesená",J102,0)</f>
        <v>0</v>
      </c>
      <c r="BI102" s="139">
        <f>IF(N102="nulová",J102,0)</f>
        <v>0</v>
      </c>
      <c r="BJ102" s="18" t="s">
        <v>80</v>
      </c>
      <c r="BK102" s="139">
        <f>ROUND(I102*H102,1)</f>
        <v>0</v>
      </c>
      <c r="BL102" s="18" t="s">
        <v>172</v>
      </c>
      <c r="BM102" s="138" t="s">
        <v>2245</v>
      </c>
    </row>
    <row r="103" spans="2:65" s="1" customFormat="1" ht="11.25">
      <c r="B103" s="33"/>
      <c r="D103" s="140" t="s">
        <v>175</v>
      </c>
      <c r="F103" s="141" t="s">
        <v>185</v>
      </c>
      <c r="I103" s="142"/>
      <c r="L103" s="33"/>
      <c r="M103" s="143"/>
      <c r="U103" s="54"/>
      <c r="AT103" s="18" t="s">
        <v>175</v>
      </c>
      <c r="AU103" s="18" t="s">
        <v>173</v>
      </c>
    </row>
    <row r="104" spans="2:65" s="15" customFormat="1" ht="11.25">
      <c r="B104" s="180"/>
      <c r="D104" s="145" t="s">
        <v>177</v>
      </c>
      <c r="E104" s="181" t="s">
        <v>19</v>
      </c>
      <c r="F104" s="182" t="s">
        <v>2246</v>
      </c>
      <c r="H104" s="181" t="s">
        <v>19</v>
      </c>
      <c r="I104" s="183"/>
      <c r="L104" s="180"/>
      <c r="M104" s="184"/>
      <c r="U104" s="185"/>
      <c r="AT104" s="181" t="s">
        <v>177</v>
      </c>
      <c r="AU104" s="181" t="s">
        <v>173</v>
      </c>
      <c r="AV104" s="15" t="s">
        <v>80</v>
      </c>
      <c r="AW104" s="15" t="s">
        <v>33</v>
      </c>
      <c r="AX104" s="15" t="s">
        <v>72</v>
      </c>
      <c r="AY104" s="181" t="s">
        <v>164</v>
      </c>
    </row>
    <row r="105" spans="2:65" s="12" customFormat="1" ht="11.25">
      <c r="B105" s="144"/>
      <c r="D105" s="145" t="s">
        <v>177</v>
      </c>
      <c r="E105" s="146" t="s">
        <v>19</v>
      </c>
      <c r="F105" s="147" t="s">
        <v>2247</v>
      </c>
      <c r="H105" s="148">
        <v>7.65</v>
      </c>
      <c r="I105" s="149"/>
      <c r="L105" s="144"/>
      <c r="M105" s="150"/>
      <c r="U105" s="151"/>
      <c r="AT105" s="146" t="s">
        <v>177</v>
      </c>
      <c r="AU105" s="146" t="s">
        <v>173</v>
      </c>
      <c r="AV105" s="12" t="s">
        <v>82</v>
      </c>
      <c r="AW105" s="12" t="s">
        <v>33</v>
      </c>
      <c r="AX105" s="12" t="s">
        <v>80</v>
      </c>
      <c r="AY105" s="146" t="s">
        <v>164</v>
      </c>
    </row>
    <row r="106" spans="2:65" s="11" customFormat="1" ht="20.85" customHeight="1">
      <c r="B106" s="115"/>
      <c r="D106" s="116" t="s">
        <v>71</v>
      </c>
      <c r="E106" s="125" t="s">
        <v>187</v>
      </c>
      <c r="F106" s="125" t="s">
        <v>188</v>
      </c>
      <c r="I106" s="118"/>
      <c r="J106" s="126">
        <f>BK106</f>
        <v>0</v>
      </c>
      <c r="L106" s="115"/>
      <c r="M106" s="120"/>
      <c r="P106" s="121">
        <f>SUM(P107:P116)</f>
        <v>0</v>
      </c>
      <c r="R106" s="121">
        <f>SUM(R107:R116)</f>
        <v>0</v>
      </c>
      <c r="T106" s="121">
        <f>SUM(T107:T116)</f>
        <v>0</v>
      </c>
      <c r="U106" s="122"/>
      <c r="AR106" s="116" t="s">
        <v>80</v>
      </c>
      <c r="AT106" s="123" t="s">
        <v>71</v>
      </c>
      <c r="AU106" s="123" t="s">
        <v>82</v>
      </c>
      <c r="AY106" s="116" t="s">
        <v>164</v>
      </c>
      <c r="BK106" s="124">
        <f>SUM(BK107:BK116)</f>
        <v>0</v>
      </c>
    </row>
    <row r="107" spans="2:65" s="1" customFormat="1" ht="37.9" customHeight="1">
      <c r="B107" s="33"/>
      <c r="C107" s="127" t="s">
        <v>82</v>
      </c>
      <c r="D107" s="127" t="s">
        <v>167</v>
      </c>
      <c r="E107" s="128" t="s">
        <v>189</v>
      </c>
      <c r="F107" s="129" t="s">
        <v>190</v>
      </c>
      <c r="G107" s="130" t="s">
        <v>183</v>
      </c>
      <c r="H107" s="131">
        <v>2.5230000000000001</v>
      </c>
      <c r="I107" s="132"/>
      <c r="J107" s="133">
        <f>ROUND(I107*H107,1)</f>
        <v>0</v>
      </c>
      <c r="K107" s="129" t="s">
        <v>171</v>
      </c>
      <c r="L107" s="33"/>
      <c r="M107" s="134" t="s">
        <v>19</v>
      </c>
      <c r="N107" s="135" t="s">
        <v>43</v>
      </c>
      <c r="P107" s="136">
        <f>O107*H107</f>
        <v>0</v>
      </c>
      <c r="Q107" s="136">
        <v>0</v>
      </c>
      <c r="R107" s="136">
        <f>Q107*H107</f>
        <v>0</v>
      </c>
      <c r="S107" s="136">
        <v>0</v>
      </c>
      <c r="T107" s="136">
        <f>S107*H107</f>
        <v>0</v>
      </c>
      <c r="U107" s="137" t="s">
        <v>19</v>
      </c>
      <c r="AR107" s="138" t="s">
        <v>172</v>
      </c>
      <c r="AT107" s="138" t="s">
        <v>167</v>
      </c>
      <c r="AU107" s="138" t="s">
        <v>173</v>
      </c>
      <c r="AY107" s="18" t="s">
        <v>164</v>
      </c>
      <c r="BE107" s="139">
        <f>IF(N107="základní",J107,0)</f>
        <v>0</v>
      </c>
      <c r="BF107" s="139">
        <f>IF(N107="snížená",J107,0)</f>
        <v>0</v>
      </c>
      <c r="BG107" s="139">
        <f>IF(N107="zákl. přenesená",J107,0)</f>
        <v>0</v>
      </c>
      <c r="BH107" s="139">
        <f>IF(N107="sníž. přenesená",J107,0)</f>
        <v>0</v>
      </c>
      <c r="BI107" s="139">
        <f>IF(N107="nulová",J107,0)</f>
        <v>0</v>
      </c>
      <c r="BJ107" s="18" t="s">
        <v>80</v>
      </c>
      <c r="BK107" s="139">
        <f>ROUND(I107*H107,1)</f>
        <v>0</v>
      </c>
      <c r="BL107" s="18" t="s">
        <v>172</v>
      </c>
      <c r="BM107" s="138" t="s">
        <v>2248</v>
      </c>
    </row>
    <row r="108" spans="2:65" s="1" customFormat="1" ht="11.25">
      <c r="B108" s="33"/>
      <c r="D108" s="140" t="s">
        <v>175</v>
      </c>
      <c r="F108" s="141" t="s">
        <v>192</v>
      </c>
      <c r="I108" s="142"/>
      <c r="L108" s="33"/>
      <c r="M108" s="143"/>
      <c r="U108" s="54"/>
      <c r="AT108" s="18" t="s">
        <v>175</v>
      </c>
      <c r="AU108" s="18" t="s">
        <v>173</v>
      </c>
    </row>
    <row r="109" spans="2:65" s="12" customFormat="1" ht="11.25">
      <c r="B109" s="144"/>
      <c r="D109" s="145" t="s">
        <v>177</v>
      </c>
      <c r="E109" s="146" t="s">
        <v>19</v>
      </c>
      <c r="F109" s="147" t="s">
        <v>2249</v>
      </c>
      <c r="H109" s="148">
        <v>7.65</v>
      </c>
      <c r="I109" s="149"/>
      <c r="L109" s="144"/>
      <c r="M109" s="150"/>
      <c r="U109" s="151"/>
      <c r="AT109" s="146" t="s">
        <v>177</v>
      </c>
      <c r="AU109" s="146" t="s">
        <v>173</v>
      </c>
      <c r="AV109" s="12" t="s">
        <v>82</v>
      </c>
      <c r="AW109" s="12" t="s">
        <v>33</v>
      </c>
      <c r="AX109" s="12" t="s">
        <v>72</v>
      </c>
      <c r="AY109" s="146" t="s">
        <v>164</v>
      </c>
    </row>
    <row r="110" spans="2:65" s="12" customFormat="1" ht="11.25">
      <c r="B110" s="144"/>
      <c r="D110" s="145" t="s">
        <v>177</v>
      </c>
      <c r="E110" s="146" t="s">
        <v>19</v>
      </c>
      <c r="F110" s="147" t="s">
        <v>2250</v>
      </c>
      <c r="H110" s="148">
        <v>-5.1269999999999998</v>
      </c>
      <c r="I110" s="149"/>
      <c r="L110" s="144"/>
      <c r="M110" s="150"/>
      <c r="U110" s="151"/>
      <c r="AT110" s="146" t="s">
        <v>177</v>
      </c>
      <c r="AU110" s="146" t="s">
        <v>173</v>
      </c>
      <c r="AV110" s="12" t="s">
        <v>82</v>
      </c>
      <c r="AW110" s="12" t="s">
        <v>33</v>
      </c>
      <c r="AX110" s="12" t="s">
        <v>72</v>
      </c>
      <c r="AY110" s="146" t="s">
        <v>164</v>
      </c>
    </row>
    <row r="111" spans="2:65" s="13" customFormat="1" ht="11.25">
      <c r="B111" s="162"/>
      <c r="D111" s="145" t="s">
        <v>177</v>
      </c>
      <c r="E111" s="163" t="s">
        <v>19</v>
      </c>
      <c r="F111" s="164" t="s">
        <v>241</v>
      </c>
      <c r="H111" s="165">
        <v>2.5230000000000006</v>
      </c>
      <c r="I111" s="166"/>
      <c r="L111" s="162"/>
      <c r="M111" s="167"/>
      <c r="U111" s="168"/>
      <c r="AT111" s="163" t="s">
        <v>177</v>
      </c>
      <c r="AU111" s="163" t="s">
        <v>173</v>
      </c>
      <c r="AV111" s="13" t="s">
        <v>172</v>
      </c>
      <c r="AW111" s="13" t="s">
        <v>33</v>
      </c>
      <c r="AX111" s="13" t="s">
        <v>80</v>
      </c>
      <c r="AY111" s="163" t="s">
        <v>164</v>
      </c>
    </row>
    <row r="112" spans="2:65" s="1" customFormat="1" ht="24.2" customHeight="1">
      <c r="B112" s="33"/>
      <c r="C112" s="127" t="s">
        <v>173</v>
      </c>
      <c r="D112" s="127" t="s">
        <v>167</v>
      </c>
      <c r="E112" s="128" t="s">
        <v>193</v>
      </c>
      <c r="F112" s="129" t="s">
        <v>194</v>
      </c>
      <c r="G112" s="130" t="s">
        <v>183</v>
      </c>
      <c r="H112" s="131">
        <v>2.5230000000000001</v>
      </c>
      <c r="I112" s="132"/>
      <c r="J112" s="133">
        <f>ROUND(I112*H112,1)</f>
        <v>0</v>
      </c>
      <c r="K112" s="129" t="s">
        <v>171</v>
      </c>
      <c r="L112" s="33"/>
      <c r="M112" s="134" t="s">
        <v>19</v>
      </c>
      <c r="N112" s="135" t="s">
        <v>43</v>
      </c>
      <c r="P112" s="136">
        <f>O112*H112</f>
        <v>0</v>
      </c>
      <c r="Q112" s="136">
        <v>0</v>
      </c>
      <c r="R112" s="136">
        <f>Q112*H112</f>
        <v>0</v>
      </c>
      <c r="S112" s="136">
        <v>0</v>
      </c>
      <c r="T112" s="136">
        <f>S112*H112</f>
        <v>0</v>
      </c>
      <c r="U112" s="137" t="s">
        <v>19</v>
      </c>
      <c r="AR112" s="138" t="s">
        <v>172</v>
      </c>
      <c r="AT112" s="138" t="s">
        <v>167</v>
      </c>
      <c r="AU112" s="138" t="s">
        <v>173</v>
      </c>
      <c r="AY112" s="18" t="s">
        <v>164</v>
      </c>
      <c r="BE112" s="139">
        <f>IF(N112="základní",J112,0)</f>
        <v>0</v>
      </c>
      <c r="BF112" s="139">
        <f>IF(N112="snížená",J112,0)</f>
        <v>0</v>
      </c>
      <c r="BG112" s="139">
        <f>IF(N112="zákl. přenesená",J112,0)</f>
        <v>0</v>
      </c>
      <c r="BH112" s="139">
        <f>IF(N112="sníž. přenesená",J112,0)</f>
        <v>0</v>
      </c>
      <c r="BI112" s="139">
        <f>IF(N112="nulová",J112,0)</f>
        <v>0</v>
      </c>
      <c r="BJ112" s="18" t="s">
        <v>80</v>
      </c>
      <c r="BK112" s="139">
        <f>ROUND(I112*H112,1)</f>
        <v>0</v>
      </c>
      <c r="BL112" s="18" t="s">
        <v>172</v>
      </c>
      <c r="BM112" s="138" t="s">
        <v>2251</v>
      </c>
    </row>
    <row r="113" spans="2:65" s="1" customFormat="1" ht="11.25">
      <c r="B113" s="33"/>
      <c r="D113" s="140" t="s">
        <v>175</v>
      </c>
      <c r="F113" s="141" t="s">
        <v>196</v>
      </c>
      <c r="I113" s="142"/>
      <c r="L113" s="33"/>
      <c r="M113" s="143"/>
      <c r="U113" s="54"/>
      <c r="AT113" s="18" t="s">
        <v>175</v>
      </c>
      <c r="AU113" s="18" t="s">
        <v>173</v>
      </c>
    </row>
    <row r="114" spans="2:65" s="1" customFormat="1" ht="24.2" customHeight="1">
      <c r="B114" s="33"/>
      <c r="C114" s="127" t="s">
        <v>172</v>
      </c>
      <c r="D114" s="127" t="s">
        <v>167</v>
      </c>
      <c r="E114" s="128" t="s">
        <v>198</v>
      </c>
      <c r="F114" s="129" t="s">
        <v>199</v>
      </c>
      <c r="G114" s="130" t="s">
        <v>200</v>
      </c>
      <c r="H114" s="131">
        <v>4.2889999999999997</v>
      </c>
      <c r="I114" s="132"/>
      <c r="J114" s="133">
        <f>ROUND(I114*H114,1)</f>
        <v>0</v>
      </c>
      <c r="K114" s="129" t="s">
        <v>171</v>
      </c>
      <c r="L114" s="33"/>
      <c r="M114" s="134" t="s">
        <v>19</v>
      </c>
      <c r="N114" s="135" t="s">
        <v>43</v>
      </c>
      <c r="P114" s="136">
        <f>O114*H114</f>
        <v>0</v>
      </c>
      <c r="Q114" s="136">
        <v>0</v>
      </c>
      <c r="R114" s="136">
        <f>Q114*H114</f>
        <v>0</v>
      </c>
      <c r="S114" s="136">
        <v>0</v>
      </c>
      <c r="T114" s="136">
        <f>S114*H114</f>
        <v>0</v>
      </c>
      <c r="U114" s="137" t="s">
        <v>19</v>
      </c>
      <c r="AR114" s="138" t="s">
        <v>172</v>
      </c>
      <c r="AT114" s="138" t="s">
        <v>167</v>
      </c>
      <c r="AU114" s="138" t="s">
        <v>173</v>
      </c>
      <c r="AY114" s="18" t="s">
        <v>164</v>
      </c>
      <c r="BE114" s="139">
        <f>IF(N114="základní",J114,0)</f>
        <v>0</v>
      </c>
      <c r="BF114" s="139">
        <f>IF(N114="snížená",J114,0)</f>
        <v>0</v>
      </c>
      <c r="BG114" s="139">
        <f>IF(N114="zákl. přenesená",J114,0)</f>
        <v>0</v>
      </c>
      <c r="BH114" s="139">
        <f>IF(N114="sníž. přenesená",J114,0)</f>
        <v>0</v>
      </c>
      <c r="BI114" s="139">
        <f>IF(N114="nulová",J114,0)</f>
        <v>0</v>
      </c>
      <c r="BJ114" s="18" t="s">
        <v>80</v>
      </c>
      <c r="BK114" s="139">
        <f>ROUND(I114*H114,1)</f>
        <v>0</v>
      </c>
      <c r="BL114" s="18" t="s">
        <v>172</v>
      </c>
      <c r="BM114" s="138" t="s">
        <v>2252</v>
      </c>
    </row>
    <row r="115" spans="2:65" s="1" customFormat="1" ht="11.25">
      <c r="B115" s="33"/>
      <c r="D115" s="140" t="s">
        <v>175</v>
      </c>
      <c r="F115" s="141" t="s">
        <v>202</v>
      </c>
      <c r="I115" s="142"/>
      <c r="L115" s="33"/>
      <c r="M115" s="143"/>
      <c r="U115" s="54"/>
      <c r="AT115" s="18" t="s">
        <v>175</v>
      </c>
      <c r="AU115" s="18" t="s">
        <v>173</v>
      </c>
    </row>
    <row r="116" spans="2:65" s="12" customFormat="1" ht="11.25">
      <c r="B116" s="144"/>
      <c r="D116" s="145" t="s">
        <v>177</v>
      </c>
      <c r="E116" s="146" t="s">
        <v>19</v>
      </c>
      <c r="F116" s="147" t="s">
        <v>2253</v>
      </c>
      <c r="H116" s="148">
        <v>4.2889999999999997</v>
      </c>
      <c r="I116" s="149"/>
      <c r="L116" s="144"/>
      <c r="M116" s="150"/>
      <c r="U116" s="151"/>
      <c r="AT116" s="146" t="s">
        <v>177</v>
      </c>
      <c r="AU116" s="146" t="s">
        <v>173</v>
      </c>
      <c r="AV116" s="12" t="s">
        <v>82</v>
      </c>
      <c r="AW116" s="12" t="s">
        <v>33</v>
      </c>
      <c r="AX116" s="12" t="s">
        <v>80</v>
      </c>
      <c r="AY116" s="146" t="s">
        <v>164</v>
      </c>
    </row>
    <row r="117" spans="2:65" s="11" customFormat="1" ht="20.85" customHeight="1">
      <c r="B117" s="115"/>
      <c r="D117" s="116" t="s">
        <v>71</v>
      </c>
      <c r="E117" s="125" t="s">
        <v>272</v>
      </c>
      <c r="F117" s="125" t="s">
        <v>2254</v>
      </c>
      <c r="I117" s="118"/>
      <c r="J117" s="126">
        <f>BK117</f>
        <v>0</v>
      </c>
      <c r="L117" s="115"/>
      <c r="M117" s="120"/>
      <c r="P117" s="121">
        <f>SUM(P118:P133)</f>
        <v>0</v>
      </c>
      <c r="R117" s="121">
        <f>SUM(R118:R133)</f>
        <v>0</v>
      </c>
      <c r="T117" s="121">
        <f>SUM(T118:T133)</f>
        <v>0</v>
      </c>
      <c r="U117" s="122"/>
      <c r="AR117" s="116" t="s">
        <v>80</v>
      </c>
      <c r="AT117" s="123" t="s">
        <v>71</v>
      </c>
      <c r="AU117" s="123" t="s">
        <v>82</v>
      </c>
      <c r="AY117" s="116" t="s">
        <v>164</v>
      </c>
      <c r="BK117" s="124">
        <f>SUM(BK118:BK133)</f>
        <v>0</v>
      </c>
    </row>
    <row r="118" spans="2:65" s="1" customFormat="1" ht="37.9" customHeight="1">
      <c r="B118" s="33"/>
      <c r="C118" s="127" t="s">
        <v>197</v>
      </c>
      <c r="D118" s="127" t="s">
        <v>167</v>
      </c>
      <c r="E118" s="128" t="s">
        <v>2255</v>
      </c>
      <c r="F118" s="129" t="s">
        <v>2256</v>
      </c>
      <c r="G118" s="130" t="s">
        <v>183</v>
      </c>
      <c r="H118" s="131">
        <v>1.167</v>
      </c>
      <c r="I118" s="132"/>
      <c r="J118" s="133">
        <f>ROUND(I118*H118,1)</f>
        <v>0</v>
      </c>
      <c r="K118" s="129" t="s">
        <v>171</v>
      </c>
      <c r="L118" s="33"/>
      <c r="M118" s="134" t="s">
        <v>19</v>
      </c>
      <c r="N118" s="135" t="s">
        <v>43</v>
      </c>
      <c r="P118" s="136">
        <f>O118*H118</f>
        <v>0</v>
      </c>
      <c r="Q118" s="136">
        <v>0</v>
      </c>
      <c r="R118" s="136">
        <f>Q118*H118</f>
        <v>0</v>
      </c>
      <c r="S118" s="136">
        <v>0</v>
      </c>
      <c r="T118" s="136">
        <f>S118*H118</f>
        <v>0</v>
      </c>
      <c r="U118" s="137" t="s">
        <v>19</v>
      </c>
      <c r="AR118" s="138" t="s">
        <v>172</v>
      </c>
      <c r="AT118" s="138" t="s">
        <v>167</v>
      </c>
      <c r="AU118" s="138" t="s">
        <v>173</v>
      </c>
      <c r="AY118" s="18" t="s">
        <v>164</v>
      </c>
      <c r="BE118" s="139">
        <f>IF(N118="základní",J118,0)</f>
        <v>0</v>
      </c>
      <c r="BF118" s="139">
        <f>IF(N118="snížená",J118,0)</f>
        <v>0</v>
      </c>
      <c r="BG118" s="139">
        <f>IF(N118="zákl. přenesená",J118,0)</f>
        <v>0</v>
      </c>
      <c r="BH118" s="139">
        <f>IF(N118="sníž. přenesená",J118,0)</f>
        <v>0</v>
      </c>
      <c r="BI118" s="139">
        <f>IF(N118="nulová",J118,0)</f>
        <v>0</v>
      </c>
      <c r="BJ118" s="18" t="s">
        <v>80</v>
      </c>
      <c r="BK118" s="139">
        <f>ROUND(I118*H118,1)</f>
        <v>0</v>
      </c>
      <c r="BL118" s="18" t="s">
        <v>172</v>
      </c>
      <c r="BM118" s="138" t="s">
        <v>2257</v>
      </c>
    </row>
    <row r="119" spans="2:65" s="1" customFormat="1" ht="11.25">
      <c r="B119" s="33"/>
      <c r="D119" s="140" t="s">
        <v>175</v>
      </c>
      <c r="F119" s="141" t="s">
        <v>2258</v>
      </c>
      <c r="I119" s="142"/>
      <c r="L119" s="33"/>
      <c r="M119" s="143"/>
      <c r="U119" s="54"/>
      <c r="AT119" s="18" t="s">
        <v>175</v>
      </c>
      <c r="AU119" s="18" t="s">
        <v>173</v>
      </c>
    </row>
    <row r="120" spans="2:65" s="12" customFormat="1" ht="11.25">
      <c r="B120" s="144"/>
      <c r="D120" s="145" t="s">
        <v>177</v>
      </c>
      <c r="E120" s="146" t="s">
        <v>19</v>
      </c>
      <c r="F120" s="147" t="s">
        <v>2259</v>
      </c>
      <c r="H120" s="148">
        <v>1.32</v>
      </c>
      <c r="I120" s="149"/>
      <c r="L120" s="144"/>
      <c r="M120" s="150"/>
      <c r="U120" s="151"/>
      <c r="AT120" s="146" t="s">
        <v>177</v>
      </c>
      <c r="AU120" s="146" t="s">
        <v>173</v>
      </c>
      <c r="AV120" s="12" t="s">
        <v>82</v>
      </c>
      <c r="AW120" s="12" t="s">
        <v>33</v>
      </c>
      <c r="AX120" s="12" t="s">
        <v>72</v>
      </c>
      <c r="AY120" s="146" t="s">
        <v>164</v>
      </c>
    </row>
    <row r="121" spans="2:65" s="12" customFormat="1" ht="11.25">
      <c r="B121" s="144"/>
      <c r="D121" s="145" t="s">
        <v>177</v>
      </c>
      <c r="E121" s="146" t="s">
        <v>19</v>
      </c>
      <c r="F121" s="147" t="s">
        <v>2260</v>
      </c>
      <c r="H121" s="148">
        <v>-8.9999999999999993E-3</v>
      </c>
      <c r="I121" s="149"/>
      <c r="L121" s="144"/>
      <c r="M121" s="150"/>
      <c r="U121" s="151"/>
      <c r="AT121" s="146" t="s">
        <v>177</v>
      </c>
      <c r="AU121" s="146" t="s">
        <v>173</v>
      </c>
      <c r="AV121" s="12" t="s">
        <v>82</v>
      </c>
      <c r="AW121" s="12" t="s">
        <v>33</v>
      </c>
      <c r="AX121" s="12" t="s">
        <v>72</v>
      </c>
      <c r="AY121" s="146" t="s">
        <v>164</v>
      </c>
    </row>
    <row r="122" spans="2:65" s="12" customFormat="1" ht="11.25">
      <c r="B122" s="144"/>
      <c r="D122" s="145" t="s">
        <v>177</v>
      </c>
      <c r="E122" s="146" t="s">
        <v>19</v>
      </c>
      <c r="F122" s="147" t="s">
        <v>2261</v>
      </c>
      <c r="H122" s="148">
        <v>-0.14399999999999999</v>
      </c>
      <c r="I122" s="149"/>
      <c r="L122" s="144"/>
      <c r="M122" s="150"/>
      <c r="U122" s="151"/>
      <c r="AT122" s="146" t="s">
        <v>177</v>
      </c>
      <c r="AU122" s="146" t="s">
        <v>173</v>
      </c>
      <c r="AV122" s="12" t="s">
        <v>82</v>
      </c>
      <c r="AW122" s="12" t="s">
        <v>33</v>
      </c>
      <c r="AX122" s="12" t="s">
        <v>72</v>
      </c>
      <c r="AY122" s="146" t="s">
        <v>164</v>
      </c>
    </row>
    <row r="123" spans="2:65" s="13" customFormat="1" ht="11.25">
      <c r="B123" s="162"/>
      <c r="D123" s="145" t="s">
        <v>177</v>
      </c>
      <c r="E123" s="163" t="s">
        <v>19</v>
      </c>
      <c r="F123" s="164" t="s">
        <v>241</v>
      </c>
      <c r="H123" s="165">
        <v>1.1670000000000003</v>
      </c>
      <c r="I123" s="166"/>
      <c r="L123" s="162"/>
      <c r="M123" s="167"/>
      <c r="U123" s="168"/>
      <c r="AT123" s="163" t="s">
        <v>177</v>
      </c>
      <c r="AU123" s="163" t="s">
        <v>173</v>
      </c>
      <c r="AV123" s="13" t="s">
        <v>172</v>
      </c>
      <c r="AW123" s="13" t="s">
        <v>33</v>
      </c>
      <c r="AX123" s="13" t="s">
        <v>80</v>
      </c>
      <c r="AY123" s="163" t="s">
        <v>164</v>
      </c>
    </row>
    <row r="124" spans="2:65" s="1" customFormat="1" ht="16.5" customHeight="1">
      <c r="B124" s="33"/>
      <c r="C124" s="152" t="s">
        <v>206</v>
      </c>
      <c r="D124" s="152" t="s">
        <v>225</v>
      </c>
      <c r="E124" s="153" t="s">
        <v>2262</v>
      </c>
      <c r="F124" s="154" t="s">
        <v>2263</v>
      </c>
      <c r="G124" s="155" t="s">
        <v>200</v>
      </c>
      <c r="H124" s="156">
        <v>2.3340000000000001</v>
      </c>
      <c r="I124" s="157"/>
      <c r="J124" s="158">
        <f>ROUND(I124*H124,1)</f>
        <v>0</v>
      </c>
      <c r="K124" s="154" t="s">
        <v>171</v>
      </c>
      <c r="L124" s="159"/>
      <c r="M124" s="160" t="s">
        <v>19</v>
      </c>
      <c r="N124" s="161" t="s">
        <v>43</v>
      </c>
      <c r="P124" s="136">
        <f>O124*H124</f>
        <v>0</v>
      </c>
      <c r="Q124" s="136">
        <v>0</v>
      </c>
      <c r="R124" s="136">
        <f>Q124*H124</f>
        <v>0</v>
      </c>
      <c r="S124" s="136">
        <v>0</v>
      </c>
      <c r="T124" s="136">
        <f>S124*H124</f>
        <v>0</v>
      </c>
      <c r="U124" s="137" t="s">
        <v>19</v>
      </c>
      <c r="AR124" s="138" t="s">
        <v>214</v>
      </c>
      <c r="AT124" s="138" t="s">
        <v>225</v>
      </c>
      <c r="AU124" s="138" t="s">
        <v>173</v>
      </c>
      <c r="AY124" s="18" t="s">
        <v>164</v>
      </c>
      <c r="BE124" s="139">
        <f>IF(N124="základní",J124,0)</f>
        <v>0</v>
      </c>
      <c r="BF124" s="139">
        <f>IF(N124="snížená",J124,0)</f>
        <v>0</v>
      </c>
      <c r="BG124" s="139">
        <f>IF(N124="zákl. přenesená",J124,0)</f>
        <v>0</v>
      </c>
      <c r="BH124" s="139">
        <f>IF(N124="sníž. přenesená",J124,0)</f>
        <v>0</v>
      </c>
      <c r="BI124" s="139">
        <f>IF(N124="nulová",J124,0)</f>
        <v>0</v>
      </c>
      <c r="BJ124" s="18" t="s">
        <v>80</v>
      </c>
      <c r="BK124" s="139">
        <f>ROUND(I124*H124,1)</f>
        <v>0</v>
      </c>
      <c r="BL124" s="18" t="s">
        <v>172</v>
      </c>
      <c r="BM124" s="138" t="s">
        <v>2264</v>
      </c>
    </row>
    <row r="125" spans="2:65" s="12" customFormat="1" ht="11.25">
      <c r="B125" s="144"/>
      <c r="D125" s="145" t="s">
        <v>177</v>
      </c>
      <c r="E125" s="146" t="s">
        <v>19</v>
      </c>
      <c r="F125" s="147" t="s">
        <v>2265</v>
      </c>
      <c r="H125" s="148">
        <v>2.3340000000000001</v>
      </c>
      <c r="I125" s="149"/>
      <c r="L125" s="144"/>
      <c r="M125" s="150"/>
      <c r="U125" s="151"/>
      <c r="AT125" s="146" t="s">
        <v>177</v>
      </c>
      <c r="AU125" s="146" t="s">
        <v>173</v>
      </c>
      <c r="AV125" s="12" t="s">
        <v>82</v>
      </c>
      <c r="AW125" s="12" t="s">
        <v>33</v>
      </c>
      <c r="AX125" s="12" t="s">
        <v>80</v>
      </c>
      <c r="AY125" s="146" t="s">
        <v>164</v>
      </c>
    </row>
    <row r="126" spans="2:65" s="1" customFormat="1" ht="24.2" customHeight="1">
      <c r="B126" s="33"/>
      <c r="C126" s="127" t="s">
        <v>211</v>
      </c>
      <c r="D126" s="127" t="s">
        <v>167</v>
      </c>
      <c r="E126" s="128" t="s">
        <v>2266</v>
      </c>
      <c r="F126" s="129" t="s">
        <v>2267</v>
      </c>
      <c r="G126" s="130" t="s">
        <v>183</v>
      </c>
      <c r="H126" s="131">
        <v>5.1269999999999998</v>
      </c>
      <c r="I126" s="132"/>
      <c r="J126" s="133">
        <f>ROUND(I126*H126,1)</f>
        <v>0</v>
      </c>
      <c r="K126" s="129" t="s">
        <v>171</v>
      </c>
      <c r="L126" s="33"/>
      <c r="M126" s="134" t="s">
        <v>19</v>
      </c>
      <c r="N126" s="135" t="s">
        <v>43</v>
      </c>
      <c r="P126" s="136">
        <f>O126*H126</f>
        <v>0</v>
      </c>
      <c r="Q126" s="136">
        <v>0</v>
      </c>
      <c r="R126" s="136">
        <f>Q126*H126</f>
        <v>0</v>
      </c>
      <c r="S126" s="136">
        <v>0</v>
      </c>
      <c r="T126" s="136">
        <f>S126*H126</f>
        <v>0</v>
      </c>
      <c r="U126" s="137" t="s">
        <v>19</v>
      </c>
      <c r="AR126" s="138" t="s">
        <v>172</v>
      </c>
      <c r="AT126" s="138" t="s">
        <v>167</v>
      </c>
      <c r="AU126" s="138" t="s">
        <v>173</v>
      </c>
      <c r="AY126" s="18" t="s">
        <v>164</v>
      </c>
      <c r="BE126" s="139">
        <f>IF(N126="základní",J126,0)</f>
        <v>0</v>
      </c>
      <c r="BF126" s="139">
        <f>IF(N126="snížená",J126,0)</f>
        <v>0</v>
      </c>
      <c r="BG126" s="139">
        <f>IF(N126="zákl. přenesená",J126,0)</f>
        <v>0</v>
      </c>
      <c r="BH126" s="139">
        <f>IF(N126="sníž. přenesená",J126,0)</f>
        <v>0</v>
      </c>
      <c r="BI126" s="139">
        <f>IF(N126="nulová",J126,0)</f>
        <v>0</v>
      </c>
      <c r="BJ126" s="18" t="s">
        <v>80</v>
      </c>
      <c r="BK126" s="139">
        <f>ROUND(I126*H126,1)</f>
        <v>0</v>
      </c>
      <c r="BL126" s="18" t="s">
        <v>172</v>
      </c>
      <c r="BM126" s="138" t="s">
        <v>2268</v>
      </c>
    </row>
    <row r="127" spans="2:65" s="1" customFormat="1" ht="11.25">
      <c r="B127" s="33"/>
      <c r="D127" s="140" t="s">
        <v>175</v>
      </c>
      <c r="F127" s="141" t="s">
        <v>2269</v>
      </c>
      <c r="I127" s="142"/>
      <c r="L127" s="33"/>
      <c r="M127" s="143"/>
      <c r="U127" s="54"/>
      <c r="AT127" s="18" t="s">
        <v>175</v>
      </c>
      <c r="AU127" s="18" t="s">
        <v>173</v>
      </c>
    </row>
    <row r="128" spans="2:65" s="12" customFormat="1" ht="11.25">
      <c r="B128" s="144"/>
      <c r="D128" s="145" t="s">
        <v>177</v>
      </c>
      <c r="E128" s="146" t="s">
        <v>19</v>
      </c>
      <c r="F128" s="147" t="s">
        <v>2249</v>
      </c>
      <c r="H128" s="148">
        <v>7.65</v>
      </c>
      <c r="I128" s="149"/>
      <c r="L128" s="144"/>
      <c r="M128" s="150"/>
      <c r="U128" s="151"/>
      <c r="AT128" s="146" t="s">
        <v>177</v>
      </c>
      <c r="AU128" s="146" t="s">
        <v>173</v>
      </c>
      <c r="AV128" s="12" t="s">
        <v>82</v>
      </c>
      <c r="AW128" s="12" t="s">
        <v>33</v>
      </c>
      <c r="AX128" s="12" t="s">
        <v>72</v>
      </c>
      <c r="AY128" s="146" t="s">
        <v>164</v>
      </c>
    </row>
    <row r="129" spans="2:65" s="12" customFormat="1" ht="11.25">
      <c r="B129" s="144"/>
      <c r="D129" s="145" t="s">
        <v>177</v>
      </c>
      <c r="E129" s="146" t="s">
        <v>19</v>
      </c>
      <c r="F129" s="147" t="s">
        <v>2270</v>
      </c>
      <c r="H129" s="148">
        <v>-0.495</v>
      </c>
      <c r="I129" s="149"/>
      <c r="L129" s="144"/>
      <c r="M129" s="150"/>
      <c r="U129" s="151"/>
      <c r="AT129" s="146" t="s">
        <v>177</v>
      </c>
      <c r="AU129" s="146" t="s">
        <v>173</v>
      </c>
      <c r="AV129" s="12" t="s">
        <v>82</v>
      </c>
      <c r="AW129" s="12" t="s">
        <v>33</v>
      </c>
      <c r="AX129" s="12" t="s">
        <v>72</v>
      </c>
      <c r="AY129" s="146" t="s">
        <v>164</v>
      </c>
    </row>
    <row r="130" spans="2:65" s="12" customFormat="1" ht="11.25">
      <c r="B130" s="144"/>
      <c r="D130" s="145" t="s">
        <v>177</v>
      </c>
      <c r="E130" s="146" t="s">
        <v>19</v>
      </c>
      <c r="F130" s="147" t="s">
        <v>2271</v>
      </c>
      <c r="H130" s="148">
        <v>-1.32</v>
      </c>
      <c r="I130" s="149"/>
      <c r="L130" s="144"/>
      <c r="M130" s="150"/>
      <c r="U130" s="151"/>
      <c r="AT130" s="146" t="s">
        <v>177</v>
      </c>
      <c r="AU130" s="146" t="s">
        <v>173</v>
      </c>
      <c r="AV130" s="12" t="s">
        <v>82</v>
      </c>
      <c r="AW130" s="12" t="s">
        <v>33</v>
      </c>
      <c r="AX130" s="12" t="s">
        <v>72</v>
      </c>
      <c r="AY130" s="146" t="s">
        <v>164</v>
      </c>
    </row>
    <row r="131" spans="2:65" s="12" customFormat="1" ht="11.25">
      <c r="B131" s="144"/>
      <c r="D131" s="145" t="s">
        <v>177</v>
      </c>
      <c r="E131" s="146" t="s">
        <v>19</v>
      </c>
      <c r="F131" s="147" t="s">
        <v>2272</v>
      </c>
      <c r="H131" s="148">
        <v>-0.28399999999999997</v>
      </c>
      <c r="I131" s="149"/>
      <c r="L131" s="144"/>
      <c r="M131" s="150"/>
      <c r="U131" s="151"/>
      <c r="AT131" s="146" t="s">
        <v>177</v>
      </c>
      <c r="AU131" s="146" t="s">
        <v>173</v>
      </c>
      <c r="AV131" s="12" t="s">
        <v>82</v>
      </c>
      <c r="AW131" s="12" t="s">
        <v>33</v>
      </c>
      <c r="AX131" s="12" t="s">
        <v>72</v>
      </c>
      <c r="AY131" s="146" t="s">
        <v>164</v>
      </c>
    </row>
    <row r="132" spans="2:65" s="12" customFormat="1" ht="11.25">
      <c r="B132" s="144"/>
      <c r="D132" s="145" t="s">
        <v>177</v>
      </c>
      <c r="E132" s="146" t="s">
        <v>19</v>
      </c>
      <c r="F132" s="147" t="s">
        <v>2273</v>
      </c>
      <c r="H132" s="148">
        <v>-0.42399999999999999</v>
      </c>
      <c r="I132" s="149"/>
      <c r="L132" s="144"/>
      <c r="M132" s="150"/>
      <c r="U132" s="151"/>
      <c r="AT132" s="146" t="s">
        <v>177</v>
      </c>
      <c r="AU132" s="146" t="s">
        <v>173</v>
      </c>
      <c r="AV132" s="12" t="s">
        <v>82</v>
      </c>
      <c r="AW132" s="12" t="s">
        <v>33</v>
      </c>
      <c r="AX132" s="12" t="s">
        <v>72</v>
      </c>
      <c r="AY132" s="146" t="s">
        <v>164</v>
      </c>
    </row>
    <row r="133" spans="2:65" s="13" customFormat="1" ht="11.25">
      <c r="B133" s="162"/>
      <c r="D133" s="145" t="s">
        <v>177</v>
      </c>
      <c r="E133" s="163" t="s">
        <v>19</v>
      </c>
      <c r="F133" s="164" t="s">
        <v>241</v>
      </c>
      <c r="H133" s="165">
        <v>5.1269999999999998</v>
      </c>
      <c r="I133" s="166"/>
      <c r="L133" s="162"/>
      <c r="M133" s="167"/>
      <c r="U133" s="168"/>
      <c r="AT133" s="163" t="s">
        <v>177</v>
      </c>
      <c r="AU133" s="163" t="s">
        <v>173</v>
      </c>
      <c r="AV133" s="13" t="s">
        <v>172</v>
      </c>
      <c r="AW133" s="13" t="s">
        <v>33</v>
      </c>
      <c r="AX133" s="13" t="s">
        <v>80</v>
      </c>
      <c r="AY133" s="163" t="s">
        <v>164</v>
      </c>
    </row>
    <row r="134" spans="2:65" s="11" customFormat="1" ht="20.85" customHeight="1">
      <c r="B134" s="115"/>
      <c r="D134" s="116" t="s">
        <v>71</v>
      </c>
      <c r="E134" s="125" t="s">
        <v>204</v>
      </c>
      <c r="F134" s="125" t="s">
        <v>205</v>
      </c>
      <c r="I134" s="118"/>
      <c r="J134" s="126">
        <f>BK134</f>
        <v>0</v>
      </c>
      <c r="L134" s="115"/>
      <c r="M134" s="120"/>
      <c r="P134" s="121">
        <f>SUM(P135:P140)</f>
        <v>0</v>
      </c>
      <c r="R134" s="121">
        <f>SUM(R135:R140)</f>
        <v>2.0000000000000001E-4</v>
      </c>
      <c r="T134" s="121">
        <f>SUM(T135:T140)</f>
        <v>0</v>
      </c>
      <c r="U134" s="122"/>
      <c r="AR134" s="116" t="s">
        <v>80</v>
      </c>
      <c r="AT134" s="123" t="s">
        <v>71</v>
      </c>
      <c r="AU134" s="123" t="s">
        <v>82</v>
      </c>
      <c r="AY134" s="116" t="s">
        <v>164</v>
      </c>
      <c r="BK134" s="124">
        <f>SUM(BK135:BK140)</f>
        <v>0</v>
      </c>
    </row>
    <row r="135" spans="2:65" s="1" customFormat="1" ht="33" customHeight="1">
      <c r="B135" s="33"/>
      <c r="C135" s="127" t="s">
        <v>214</v>
      </c>
      <c r="D135" s="127" t="s">
        <v>167</v>
      </c>
      <c r="E135" s="128" t="s">
        <v>2274</v>
      </c>
      <c r="F135" s="129" t="s">
        <v>2275</v>
      </c>
      <c r="G135" s="130" t="s">
        <v>170</v>
      </c>
      <c r="H135" s="131">
        <v>10</v>
      </c>
      <c r="I135" s="132"/>
      <c r="J135" s="133">
        <f>ROUND(I135*H135,1)</f>
        <v>0</v>
      </c>
      <c r="K135" s="129" t="s">
        <v>171</v>
      </c>
      <c r="L135" s="33"/>
      <c r="M135" s="134" t="s">
        <v>19</v>
      </c>
      <c r="N135" s="135" t="s">
        <v>43</v>
      </c>
      <c r="P135" s="136">
        <f>O135*H135</f>
        <v>0</v>
      </c>
      <c r="Q135" s="136">
        <v>0</v>
      </c>
      <c r="R135" s="136">
        <f>Q135*H135</f>
        <v>0</v>
      </c>
      <c r="S135" s="136">
        <v>0</v>
      </c>
      <c r="T135" s="136">
        <f>S135*H135</f>
        <v>0</v>
      </c>
      <c r="U135" s="137" t="s">
        <v>19</v>
      </c>
      <c r="AR135" s="138" t="s">
        <v>172</v>
      </c>
      <c r="AT135" s="138" t="s">
        <v>167</v>
      </c>
      <c r="AU135" s="138" t="s">
        <v>173</v>
      </c>
      <c r="AY135" s="18" t="s">
        <v>164</v>
      </c>
      <c r="BE135" s="139">
        <f>IF(N135="základní",J135,0)</f>
        <v>0</v>
      </c>
      <c r="BF135" s="139">
        <f>IF(N135="snížená",J135,0)</f>
        <v>0</v>
      </c>
      <c r="BG135" s="139">
        <f>IF(N135="zákl. přenesená",J135,0)</f>
        <v>0</v>
      </c>
      <c r="BH135" s="139">
        <f>IF(N135="sníž. přenesená",J135,0)</f>
        <v>0</v>
      </c>
      <c r="BI135" s="139">
        <f>IF(N135="nulová",J135,0)</f>
        <v>0</v>
      </c>
      <c r="BJ135" s="18" t="s">
        <v>80</v>
      </c>
      <c r="BK135" s="139">
        <f>ROUND(I135*H135,1)</f>
        <v>0</v>
      </c>
      <c r="BL135" s="18" t="s">
        <v>172</v>
      </c>
      <c r="BM135" s="138" t="s">
        <v>2276</v>
      </c>
    </row>
    <row r="136" spans="2:65" s="1" customFormat="1" ht="11.25">
      <c r="B136" s="33"/>
      <c r="D136" s="140" t="s">
        <v>175</v>
      </c>
      <c r="F136" s="141" t="s">
        <v>2277</v>
      </c>
      <c r="I136" s="142"/>
      <c r="L136" s="33"/>
      <c r="M136" s="143"/>
      <c r="U136" s="54"/>
      <c r="AT136" s="18" t="s">
        <v>175</v>
      </c>
      <c r="AU136" s="18" t="s">
        <v>173</v>
      </c>
    </row>
    <row r="137" spans="2:65" s="1" customFormat="1" ht="24.2" customHeight="1">
      <c r="B137" s="33"/>
      <c r="C137" s="127" t="s">
        <v>219</v>
      </c>
      <c r="D137" s="127" t="s">
        <v>167</v>
      </c>
      <c r="E137" s="128" t="s">
        <v>220</v>
      </c>
      <c r="F137" s="129" t="s">
        <v>221</v>
      </c>
      <c r="G137" s="130" t="s">
        <v>170</v>
      </c>
      <c r="H137" s="131">
        <v>10</v>
      </c>
      <c r="I137" s="132"/>
      <c r="J137" s="133">
        <f>ROUND(I137*H137,1)</f>
        <v>0</v>
      </c>
      <c r="K137" s="129" t="s">
        <v>171</v>
      </c>
      <c r="L137" s="33"/>
      <c r="M137" s="134" t="s">
        <v>19</v>
      </c>
      <c r="N137" s="135" t="s">
        <v>43</v>
      </c>
      <c r="P137" s="136">
        <f>O137*H137</f>
        <v>0</v>
      </c>
      <c r="Q137" s="136">
        <v>0</v>
      </c>
      <c r="R137" s="136">
        <f>Q137*H137</f>
        <v>0</v>
      </c>
      <c r="S137" s="136">
        <v>0</v>
      </c>
      <c r="T137" s="136">
        <f>S137*H137</f>
        <v>0</v>
      </c>
      <c r="U137" s="137" t="s">
        <v>19</v>
      </c>
      <c r="AR137" s="138" t="s">
        <v>172</v>
      </c>
      <c r="AT137" s="138" t="s">
        <v>167</v>
      </c>
      <c r="AU137" s="138" t="s">
        <v>173</v>
      </c>
      <c r="AY137" s="18" t="s">
        <v>164</v>
      </c>
      <c r="BE137" s="139">
        <f>IF(N137="základní",J137,0)</f>
        <v>0</v>
      </c>
      <c r="BF137" s="139">
        <f>IF(N137="snížená",J137,0)</f>
        <v>0</v>
      </c>
      <c r="BG137" s="139">
        <f>IF(N137="zákl. přenesená",J137,0)</f>
        <v>0</v>
      </c>
      <c r="BH137" s="139">
        <f>IF(N137="sníž. přenesená",J137,0)</f>
        <v>0</v>
      </c>
      <c r="BI137" s="139">
        <f>IF(N137="nulová",J137,0)</f>
        <v>0</v>
      </c>
      <c r="BJ137" s="18" t="s">
        <v>80</v>
      </c>
      <c r="BK137" s="139">
        <f>ROUND(I137*H137,1)</f>
        <v>0</v>
      </c>
      <c r="BL137" s="18" t="s">
        <v>172</v>
      </c>
      <c r="BM137" s="138" t="s">
        <v>2278</v>
      </c>
    </row>
    <row r="138" spans="2:65" s="1" customFormat="1" ht="11.25">
      <c r="B138" s="33"/>
      <c r="D138" s="140" t="s">
        <v>175</v>
      </c>
      <c r="F138" s="141" t="s">
        <v>223</v>
      </c>
      <c r="I138" s="142"/>
      <c r="L138" s="33"/>
      <c r="M138" s="143"/>
      <c r="U138" s="54"/>
      <c r="AT138" s="18" t="s">
        <v>175</v>
      </c>
      <c r="AU138" s="18" t="s">
        <v>173</v>
      </c>
    </row>
    <row r="139" spans="2:65" s="1" customFormat="1" ht="16.5" customHeight="1">
      <c r="B139" s="33"/>
      <c r="C139" s="152" t="s">
        <v>224</v>
      </c>
      <c r="D139" s="152" t="s">
        <v>225</v>
      </c>
      <c r="E139" s="153" t="s">
        <v>226</v>
      </c>
      <c r="F139" s="154" t="s">
        <v>227</v>
      </c>
      <c r="G139" s="155" t="s">
        <v>228</v>
      </c>
      <c r="H139" s="156">
        <v>0.2</v>
      </c>
      <c r="I139" s="157"/>
      <c r="J139" s="158">
        <f>ROUND(I139*H139,1)</f>
        <v>0</v>
      </c>
      <c r="K139" s="154" t="s">
        <v>171</v>
      </c>
      <c r="L139" s="159"/>
      <c r="M139" s="160" t="s">
        <v>19</v>
      </c>
      <c r="N139" s="161" t="s">
        <v>43</v>
      </c>
      <c r="P139" s="136">
        <f>O139*H139</f>
        <v>0</v>
      </c>
      <c r="Q139" s="136">
        <v>1E-3</v>
      </c>
      <c r="R139" s="136">
        <f>Q139*H139</f>
        <v>2.0000000000000001E-4</v>
      </c>
      <c r="S139" s="136">
        <v>0</v>
      </c>
      <c r="T139" s="136">
        <f>S139*H139</f>
        <v>0</v>
      </c>
      <c r="U139" s="137" t="s">
        <v>19</v>
      </c>
      <c r="AR139" s="138" t="s">
        <v>214</v>
      </c>
      <c r="AT139" s="138" t="s">
        <v>225</v>
      </c>
      <c r="AU139" s="138" t="s">
        <v>173</v>
      </c>
      <c r="AY139" s="18" t="s">
        <v>164</v>
      </c>
      <c r="BE139" s="139">
        <f>IF(N139="základní",J139,0)</f>
        <v>0</v>
      </c>
      <c r="BF139" s="139">
        <f>IF(N139="snížená",J139,0)</f>
        <v>0</v>
      </c>
      <c r="BG139" s="139">
        <f>IF(N139="zákl. přenesená",J139,0)</f>
        <v>0</v>
      </c>
      <c r="BH139" s="139">
        <f>IF(N139="sníž. přenesená",J139,0)</f>
        <v>0</v>
      </c>
      <c r="BI139" s="139">
        <f>IF(N139="nulová",J139,0)</f>
        <v>0</v>
      </c>
      <c r="BJ139" s="18" t="s">
        <v>80</v>
      </c>
      <c r="BK139" s="139">
        <f>ROUND(I139*H139,1)</f>
        <v>0</v>
      </c>
      <c r="BL139" s="18" t="s">
        <v>172</v>
      </c>
      <c r="BM139" s="138" t="s">
        <v>2279</v>
      </c>
    </row>
    <row r="140" spans="2:65" s="12" customFormat="1" ht="11.25">
      <c r="B140" s="144"/>
      <c r="D140" s="145" t="s">
        <v>177</v>
      </c>
      <c r="E140" s="146" t="s">
        <v>19</v>
      </c>
      <c r="F140" s="147" t="s">
        <v>2280</v>
      </c>
      <c r="H140" s="148">
        <v>0.2</v>
      </c>
      <c r="I140" s="149"/>
      <c r="L140" s="144"/>
      <c r="M140" s="150"/>
      <c r="U140" s="151"/>
      <c r="AT140" s="146" t="s">
        <v>177</v>
      </c>
      <c r="AU140" s="146" t="s">
        <v>173</v>
      </c>
      <c r="AV140" s="12" t="s">
        <v>82</v>
      </c>
      <c r="AW140" s="12" t="s">
        <v>33</v>
      </c>
      <c r="AX140" s="12" t="s">
        <v>80</v>
      </c>
      <c r="AY140" s="146" t="s">
        <v>164</v>
      </c>
    </row>
    <row r="141" spans="2:65" s="11" customFormat="1" ht="22.9" customHeight="1">
      <c r="B141" s="115"/>
      <c r="D141" s="116" t="s">
        <v>71</v>
      </c>
      <c r="E141" s="125" t="s">
        <v>214</v>
      </c>
      <c r="F141" s="125" t="s">
        <v>2281</v>
      </c>
      <c r="I141" s="118"/>
      <c r="J141" s="126">
        <f>BK141</f>
        <v>0</v>
      </c>
      <c r="L141" s="115"/>
      <c r="M141" s="120"/>
      <c r="P141" s="121">
        <f>P142+P154</f>
        <v>0</v>
      </c>
      <c r="R141" s="121">
        <f>R142+R154</f>
        <v>0.53584925000000005</v>
      </c>
      <c r="T141" s="121">
        <f>T142+T154</f>
        <v>0</v>
      </c>
      <c r="U141" s="122"/>
      <c r="AR141" s="116" t="s">
        <v>80</v>
      </c>
      <c r="AT141" s="123" t="s">
        <v>71</v>
      </c>
      <c r="AU141" s="123" t="s">
        <v>80</v>
      </c>
      <c r="AY141" s="116" t="s">
        <v>164</v>
      </c>
      <c r="BK141" s="124">
        <f>BK142+BK154</f>
        <v>0</v>
      </c>
    </row>
    <row r="142" spans="2:65" s="11" customFormat="1" ht="20.85" customHeight="1">
      <c r="B142" s="115"/>
      <c r="D142" s="116" t="s">
        <v>71</v>
      </c>
      <c r="E142" s="125" t="s">
        <v>699</v>
      </c>
      <c r="F142" s="125" t="s">
        <v>2282</v>
      </c>
      <c r="I142" s="118"/>
      <c r="J142" s="126">
        <f>BK142</f>
        <v>0</v>
      </c>
      <c r="L142" s="115"/>
      <c r="M142" s="120"/>
      <c r="P142" s="121">
        <f>SUM(P143:P153)</f>
        <v>0</v>
      </c>
      <c r="R142" s="121">
        <f>SUM(R143:R153)</f>
        <v>0.50384000000000007</v>
      </c>
      <c r="T142" s="121">
        <f>SUM(T143:T153)</f>
        <v>0</v>
      </c>
      <c r="U142" s="122"/>
      <c r="AR142" s="116" t="s">
        <v>80</v>
      </c>
      <c r="AT142" s="123" t="s">
        <v>71</v>
      </c>
      <c r="AU142" s="123" t="s">
        <v>82</v>
      </c>
      <c r="AY142" s="116" t="s">
        <v>164</v>
      </c>
      <c r="BK142" s="124">
        <f>SUM(BK143:BK153)</f>
        <v>0</v>
      </c>
    </row>
    <row r="143" spans="2:65" s="1" customFormat="1" ht="24.2" customHeight="1">
      <c r="B143" s="33"/>
      <c r="C143" s="127" t="s">
        <v>234</v>
      </c>
      <c r="D143" s="127" t="s">
        <v>167</v>
      </c>
      <c r="E143" s="128" t="s">
        <v>2283</v>
      </c>
      <c r="F143" s="129" t="s">
        <v>2284</v>
      </c>
      <c r="G143" s="130" t="s">
        <v>335</v>
      </c>
      <c r="H143" s="131">
        <v>1</v>
      </c>
      <c r="I143" s="132"/>
      <c r="J143" s="133">
        <f>ROUND(I143*H143,1)</f>
        <v>0</v>
      </c>
      <c r="K143" s="129" t="s">
        <v>171</v>
      </c>
      <c r="L143" s="33"/>
      <c r="M143" s="134" t="s">
        <v>19</v>
      </c>
      <c r="N143" s="135" t="s">
        <v>43</v>
      </c>
      <c r="P143" s="136">
        <f>O143*H143</f>
        <v>0</v>
      </c>
      <c r="Q143" s="136">
        <v>0.1056</v>
      </c>
      <c r="R143" s="136">
        <f>Q143*H143</f>
        <v>0.1056</v>
      </c>
      <c r="S143" s="136">
        <v>0</v>
      </c>
      <c r="T143" s="136">
        <f>S143*H143</f>
        <v>0</v>
      </c>
      <c r="U143" s="137" t="s">
        <v>19</v>
      </c>
      <c r="AR143" s="138" t="s">
        <v>172</v>
      </c>
      <c r="AT143" s="138" t="s">
        <v>167</v>
      </c>
      <c r="AU143" s="138" t="s">
        <v>173</v>
      </c>
      <c r="AY143" s="18" t="s">
        <v>164</v>
      </c>
      <c r="BE143" s="139">
        <f>IF(N143="základní",J143,0)</f>
        <v>0</v>
      </c>
      <c r="BF143" s="139">
        <f>IF(N143="snížená",J143,0)</f>
        <v>0</v>
      </c>
      <c r="BG143" s="139">
        <f>IF(N143="zákl. přenesená",J143,0)</f>
        <v>0</v>
      </c>
      <c r="BH143" s="139">
        <f>IF(N143="sníž. přenesená",J143,0)</f>
        <v>0</v>
      </c>
      <c r="BI143" s="139">
        <f>IF(N143="nulová",J143,0)</f>
        <v>0</v>
      </c>
      <c r="BJ143" s="18" t="s">
        <v>80</v>
      </c>
      <c r="BK143" s="139">
        <f>ROUND(I143*H143,1)</f>
        <v>0</v>
      </c>
      <c r="BL143" s="18" t="s">
        <v>172</v>
      </c>
      <c r="BM143" s="138" t="s">
        <v>2285</v>
      </c>
    </row>
    <row r="144" spans="2:65" s="1" customFormat="1" ht="11.25">
      <c r="B144" s="33"/>
      <c r="D144" s="140" t="s">
        <v>175</v>
      </c>
      <c r="F144" s="141" t="s">
        <v>2286</v>
      </c>
      <c r="I144" s="142"/>
      <c r="L144" s="33"/>
      <c r="M144" s="143"/>
      <c r="U144" s="54"/>
      <c r="AT144" s="18" t="s">
        <v>175</v>
      </c>
      <c r="AU144" s="18" t="s">
        <v>173</v>
      </c>
    </row>
    <row r="145" spans="2:65" s="1" customFormat="1" ht="24.2" customHeight="1">
      <c r="B145" s="33"/>
      <c r="C145" s="127" t="s">
        <v>8</v>
      </c>
      <c r="D145" s="127" t="s">
        <v>167</v>
      </c>
      <c r="E145" s="128" t="s">
        <v>2287</v>
      </c>
      <c r="F145" s="129" t="s">
        <v>2288</v>
      </c>
      <c r="G145" s="130" t="s">
        <v>335</v>
      </c>
      <c r="H145" s="131">
        <v>1</v>
      </c>
      <c r="I145" s="132"/>
      <c r="J145" s="133">
        <f>ROUND(I145*H145,1)</f>
        <v>0</v>
      </c>
      <c r="K145" s="129" t="s">
        <v>171</v>
      </c>
      <c r="L145" s="33"/>
      <c r="M145" s="134" t="s">
        <v>19</v>
      </c>
      <c r="N145" s="135" t="s">
        <v>43</v>
      </c>
      <c r="P145" s="136">
        <f>O145*H145</f>
        <v>0</v>
      </c>
      <c r="Q145" s="136">
        <v>2.4240000000000001E-2</v>
      </c>
      <c r="R145" s="136">
        <f>Q145*H145</f>
        <v>2.4240000000000001E-2</v>
      </c>
      <c r="S145" s="136">
        <v>0</v>
      </c>
      <c r="T145" s="136">
        <f>S145*H145</f>
        <v>0</v>
      </c>
      <c r="U145" s="137" t="s">
        <v>19</v>
      </c>
      <c r="AR145" s="138" t="s">
        <v>172</v>
      </c>
      <c r="AT145" s="138" t="s">
        <v>167</v>
      </c>
      <c r="AU145" s="138" t="s">
        <v>173</v>
      </c>
      <c r="AY145" s="18" t="s">
        <v>164</v>
      </c>
      <c r="BE145" s="139">
        <f>IF(N145="základní",J145,0)</f>
        <v>0</v>
      </c>
      <c r="BF145" s="139">
        <f>IF(N145="snížená",J145,0)</f>
        <v>0</v>
      </c>
      <c r="BG145" s="139">
        <f>IF(N145="zákl. přenesená",J145,0)</f>
        <v>0</v>
      </c>
      <c r="BH145" s="139">
        <f>IF(N145="sníž. přenesená",J145,0)</f>
        <v>0</v>
      </c>
      <c r="BI145" s="139">
        <f>IF(N145="nulová",J145,0)</f>
        <v>0</v>
      </c>
      <c r="BJ145" s="18" t="s">
        <v>80</v>
      </c>
      <c r="BK145" s="139">
        <f>ROUND(I145*H145,1)</f>
        <v>0</v>
      </c>
      <c r="BL145" s="18" t="s">
        <v>172</v>
      </c>
      <c r="BM145" s="138" t="s">
        <v>2289</v>
      </c>
    </row>
    <row r="146" spans="2:65" s="1" customFormat="1" ht="11.25">
      <c r="B146" s="33"/>
      <c r="D146" s="140" t="s">
        <v>175</v>
      </c>
      <c r="F146" s="141" t="s">
        <v>2290</v>
      </c>
      <c r="I146" s="142"/>
      <c r="L146" s="33"/>
      <c r="M146" s="143"/>
      <c r="U146" s="54"/>
      <c r="AT146" s="18" t="s">
        <v>175</v>
      </c>
      <c r="AU146" s="18" t="s">
        <v>173</v>
      </c>
    </row>
    <row r="147" spans="2:65" s="1" customFormat="1" ht="24.2" customHeight="1">
      <c r="B147" s="33"/>
      <c r="C147" s="127" t="s">
        <v>179</v>
      </c>
      <c r="D147" s="127" t="s">
        <v>167</v>
      </c>
      <c r="E147" s="128" t="s">
        <v>2291</v>
      </c>
      <c r="F147" s="129" t="s">
        <v>2292</v>
      </c>
      <c r="G147" s="130" t="s">
        <v>335</v>
      </c>
      <c r="H147" s="131">
        <v>1</v>
      </c>
      <c r="I147" s="132"/>
      <c r="J147" s="133">
        <f>ROUND(I147*H147,1)</f>
        <v>0</v>
      </c>
      <c r="K147" s="129" t="s">
        <v>171</v>
      </c>
      <c r="L147" s="33"/>
      <c r="M147" s="134" t="s">
        <v>19</v>
      </c>
      <c r="N147" s="135" t="s">
        <v>43</v>
      </c>
      <c r="P147" s="136">
        <f>O147*H147</f>
        <v>0</v>
      </c>
      <c r="Q147" s="136">
        <v>0</v>
      </c>
      <c r="R147" s="136">
        <f>Q147*H147</f>
        <v>0</v>
      </c>
      <c r="S147" s="136">
        <v>0</v>
      </c>
      <c r="T147" s="136">
        <f>S147*H147</f>
        <v>0</v>
      </c>
      <c r="U147" s="137" t="s">
        <v>19</v>
      </c>
      <c r="AR147" s="138" t="s">
        <v>172</v>
      </c>
      <c r="AT147" s="138" t="s">
        <v>167</v>
      </c>
      <c r="AU147" s="138" t="s">
        <v>173</v>
      </c>
      <c r="AY147" s="18" t="s">
        <v>164</v>
      </c>
      <c r="BE147" s="139">
        <f>IF(N147="základní",J147,0)</f>
        <v>0</v>
      </c>
      <c r="BF147" s="139">
        <f>IF(N147="snížená",J147,0)</f>
        <v>0</v>
      </c>
      <c r="BG147" s="139">
        <f>IF(N147="zákl. přenesená",J147,0)</f>
        <v>0</v>
      </c>
      <c r="BH147" s="139">
        <f>IF(N147="sníž. přenesená",J147,0)</f>
        <v>0</v>
      </c>
      <c r="BI147" s="139">
        <f>IF(N147="nulová",J147,0)</f>
        <v>0</v>
      </c>
      <c r="BJ147" s="18" t="s">
        <v>80</v>
      </c>
      <c r="BK147" s="139">
        <f>ROUND(I147*H147,1)</f>
        <v>0</v>
      </c>
      <c r="BL147" s="18" t="s">
        <v>172</v>
      </c>
      <c r="BM147" s="138" t="s">
        <v>2293</v>
      </c>
    </row>
    <row r="148" spans="2:65" s="1" customFormat="1" ht="11.25">
      <c r="B148" s="33"/>
      <c r="D148" s="140" t="s">
        <v>175</v>
      </c>
      <c r="F148" s="141" t="s">
        <v>2294</v>
      </c>
      <c r="I148" s="142"/>
      <c r="L148" s="33"/>
      <c r="M148" s="143"/>
      <c r="U148" s="54"/>
      <c r="AT148" s="18" t="s">
        <v>175</v>
      </c>
      <c r="AU148" s="18" t="s">
        <v>173</v>
      </c>
    </row>
    <row r="149" spans="2:65" s="1" customFormat="1" ht="24.2" customHeight="1">
      <c r="B149" s="33"/>
      <c r="C149" s="127" t="s">
        <v>252</v>
      </c>
      <c r="D149" s="127" t="s">
        <v>167</v>
      </c>
      <c r="E149" s="128" t="s">
        <v>2295</v>
      </c>
      <c r="F149" s="129" t="s">
        <v>2296</v>
      </c>
      <c r="G149" s="130" t="s">
        <v>335</v>
      </c>
      <c r="H149" s="131">
        <v>1</v>
      </c>
      <c r="I149" s="132"/>
      <c r="J149" s="133">
        <f>ROUND(I149*H149,1)</f>
        <v>0</v>
      </c>
      <c r="K149" s="129" t="s">
        <v>171</v>
      </c>
      <c r="L149" s="33"/>
      <c r="M149" s="134" t="s">
        <v>19</v>
      </c>
      <c r="N149" s="135" t="s">
        <v>43</v>
      </c>
      <c r="P149" s="136">
        <f>O149*H149</f>
        <v>0</v>
      </c>
      <c r="Q149" s="136">
        <v>0.30399999999999999</v>
      </c>
      <c r="R149" s="136">
        <f>Q149*H149</f>
        <v>0.30399999999999999</v>
      </c>
      <c r="S149" s="136">
        <v>0</v>
      </c>
      <c r="T149" s="136">
        <f>S149*H149</f>
        <v>0</v>
      </c>
      <c r="U149" s="137" t="s">
        <v>19</v>
      </c>
      <c r="AR149" s="138" t="s">
        <v>172</v>
      </c>
      <c r="AT149" s="138" t="s">
        <v>167</v>
      </c>
      <c r="AU149" s="138" t="s">
        <v>173</v>
      </c>
      <c r="AY149" s="18" t="s">
        <v>164</v>
      </c>
      <c r="BE149" s="139">
        <f>IF(N149="základní",J149,0)</f>
        <v>0</v>
      </c>
      <c r="BF149" s="139">
        <f>IF(N149="snížená",J149,0)</f>
        <v>0</v>
      </c>
      <c r="BG149" s="139">
        <f>IF(N149="zákl. přenesená",J149,0)</f>
        <v>0</v>
      </c>
      <c r="BH149" s="139">
        <f>IF(N149="sníž. přenesená",J149,0)</f>
        <v>0</v>
      </c>
      <c r="BI149" s="139">
        <f>IF(N149="nulová",J149,0)</f>
        <v>0</v>
      </c>
      <c r="BJ149" s="18" t="s">
        <v>80</v>
      </c>
      <c r="BK149" s="139">
        <f>ROUND(I149*H149,1)</f>
        <v>0</v>
      </c>
      <c r="BL149" s="18" t="s">
        <v>172</v>
      </c>
      <c r="BM149" s="138" t="s">
        <v>2297</v>
      </c>
    </row>
    <row r="150" spans="2:65" s="1" customFormat="1" ht="11.25">
      <c r="B150" s="33"/>
      <c r="D150" s="140" t="s">
        <v>175</v>
      </c>
      <c r="F150" s="141" t="s">
        <v>2298</v>
      </c>
      <c r="I150" s="142"/>
      <c r="L150" s="33"/>
      <c r="M150" s="143"/>
      <c r="U150" s="54"/>
      <c r="AT150" s="18" t="s">
        <v>175</v>
      </c>
      <c r="AU150" s="18" t="s">
        <v>173</v>
      </c>
    </row>
    <row r="151" spans="2:65" s="1" customFormat="1" ht="16.5" customHeight="1">
      <c r="B151" s="33"/>
      <c r="C151" s="127" t="s">
        <v>259</v>
      </c>
      <c r="D151" s="127" t="s">
        <v>167</v>
      </c>
      <c r="E151" s="128" t="s">
        <v>2299</v>
      </c>
      <c r="F151" s="129" t="s">
        <v>2300</v>
      </c>
      <c r="G151" s="130" t="s">
        <v>335</v>
      </c>
      <c r="H151" s="131">
        <v>1</v>
      </c>
      <c r="I151" s="132"/>
      <c r="J151" s="133">
        <f>ROUND(I151*H151,1)</f>
        <v>0</v>
      </c>
      <c r="K151" s="129" t="s">
        <v>171</v>
      </c>
      <c r="L151" s="33"/>
      <c r="M151" s="134" t="s">
        <v>19</v>
      </c>
      <c r="N151" s="135" t="s">
        <v>43</v>
      </c>
      <c r="P151" s="136">
        <f>O151*H151</f>
        <v>0</v>
      </c>
      <c r="Q151" s="136">
        <v>0</v>
      </c>
      <c r="R151" s="136">
        <f>Q151*H151</f>
        <v>0</v>
      </c>
      <c r="S151" s="136">
        <v>0</v>
      </c>
      <c r="T151" s="136">
        <f>S151*H151</f>
        <v>0</v>
      </c>
      <c r="U151" s="137" t="s">
        <v>19</v>
      </c>
      <c r="AR151" s="138" t="s">
        <v>172</v>
      </c>
      <c r="AT151" s="138" t="s">
        <v>167</v>
      </c>
      <c r="AU151" s="138" t="s">
        <v>173</v>
      </c>
      <c r="AY151" s="18" t="s">
        <v>164</v>
      </c>
      <c r="BE151" s="139">
        <f>IF(N151="základní",J151,0)</f>
        <v>0</v>
      </c>
      <c r="BF151" s="139">
        <f>IF(N151="snížená",J151,0)</f>
        <v>0</v>
      </c>
      <c r="BG151" s="139">
        <f>IF(N151="zákl. přenesená",J151,0)</f>
        <v>0</v>
      </c>
      <c r="BH151" s="139">
        <f>IF(N151="sníž. přenesená",J151,0)</f>
        <v>0</v>
      </c>
      <c r="BI151" s="139">
        <f>IF(N151="nulová",J151,0)</f>
        <v>0</v>
      </c>
      <c r="BJ151" s="18" t="s">
        <v>80</v>
      </c>
      <c r="BK151" s="139">
        <f>ROUND(I151*H151,1)</f>
        <v>0</v>
      </c>
      <c r="BL151" s="18" t="s">
        <v>172</v>
      </c>
      <c r="BM151" s="138" t="s">
        <v>2301</v>
      </c>
    </row>
    <row r="152" spans="2:65" s="1" customFormat="1" ht="11.25">
      <c r="B152" s="33"/>
      <c r="D152" s="140" t="s">
        <v>175</v>
      </c>
      <c r="F152" s="141" t="s">
        <v>2302</v>
      </c>
      <c r="I152" s="142"/>
      <c r="L152" s="33"/>
      <c r="M152" s="143"/>
      <c r="U152" s="54"/>
      <c r="AT152" s="18" t="s">
        <v>175</v>
      </c>
      <c r="AU152" s="18" t="s">
        <v>173</v>
      </c>
    </row>
    <row r="153" spans="2:65" s="1" customFormat="1" ht="16.5" customHeight="1">
      <c r="B153" s="33"/>
      <c r="C153" s="152" t="s">
        <v>187</v>
      </c>
      <c r="D153" s="152" t="s">
        <v>225</v>
      </c>
      <c r="E153" s="153" t="s">
        <v>2303</v>
      </c>
      <c r="F153" s="154" t="s">
        <v>2304</v>
      </c>
      <c r="G153" s="155" t="s">
        <v>335</v>
      </c>
      <c r="H153" s="156">
        <v>1</v>
      </c>
      <c r="I153" s="157"/>
      <c r="J153" s="158">
        <f>ROUND(I153*H153,1)</f>
        <v>0</v>
      </c>
      <c r="K153" s="154" t="s">
        <v>19</v>
      </c>
      <c r="L153" s="159"/>
      <c r="M153" s="160" t="s">
        <v>19</v>
      </c>
      <c r="N153" s="161" t="s">
        <v>43</v>
      </c>
      <c r="P153" s="136">
        <f>O153*H153</f>
        <v>0</v>
      </c>
      <c r="Q153" s="136">
        <v>7.0000000000000007E-2</v>
      </c>
      <c r="R153" s="136">
        <f>Q153*H153</f>
        <v>7.0000000000000007E-2</v>
      </c>
      <c r="S153" s="136">
        <v>0</v>
      </c>
      <c r="T153" s="136">
        <f>S153*H153</f>
        <v>0</v>
      </c>
      <c r="U153" s="137" t="s">
        <v>19</v>
      </c>
      <c r="AR153" s="138" t="s">
        <v>214</v>
      </c>
      <c r="AT153" s="138" t="s">
        <v>225</v>
      </c>
      <c r="AU153" s="138" t="s">
        <v>173</v>
      </c>
      <c r="AY153" s="18" t="s">
        <v>164</v>
      </c>
      <c r="BE153" s="139">
        <f>IF(N153="základní",J153,0)</f>
        <v>0</v>
      </c>
      <c r="BF153" s="139">
        <f>IF(N153="snížená",J153,0)</f>
        <v>0</v>
      </c>
      <c r="BG153" s="139">
        <f>IF(N153="zákl. přenesená",J153,0)</f>
        <v>0</v>
      </c>
      <c r="BH153" s="139">
        <f>IF(N153="sníž. přenesená",J153,0)</f>
        <v>0</v>
      </c>
      <c r="BI153" s="139">
        <f>IF(N153="nulová",J153,0)</f>
        <v>0</v>
      </c>
      <c r="BJ153" s="18" t="s">
        <v>80</v>
      </c>
      <c r="BK153" s="139">
        <f>ROUND(I153*H153,1)</f>
        <v>0</v>
      </c>
      <c r="BL153" s="18" t="s">
        <v>172</v>
      </c>
      <c r="BM153" s="138" t="s">
        <v>2305</v>
      </c>
    </row>
    <row r="154" spans="2:65" s="11" customFormat="1" ht="20.85" customHeight="1">
      <c r="B154" s="115"/>
      <c r="D154" s="116" t="s">
        <v>71</v>
      </c>
      <c r="E154" s="125" t="s">
        <v>2306</v>
      </c>
      <c r="F154" s="125" t="s">
        <v>2307</v>
      </c>
      <c r="I154" s="118"/>
      <c r="J154" s="126">
        <f>BK154</f>
        <v>0</v>
      </c>
      <c r="L154" s="115"/>
      <c r="M154" s="120"/>
      <c r="P154" s="121">
        <f>SUM(P155:P177)</f>
        <v>0</v>
      </c>
      <c r="R154" s="121">
        <f>SUM(R155:R177)</f>
        <v>3.2009250000000003E-2</v>
      </c>
      <c r="T154" s="121">
        <f>SUM(T155:T177)</f>
        <v>0</v>
      </c>
      <c r="U154" s="122"/>
      <c r="AR154" s="116" t="s">
        <v>80</v>
      </c>
      <c r="AT154" s="123" t="s">
        <v>71</v>
      </c>
      <c r="AU154" s="123" t="s">
        <v>82</v>
      </c>
      <c r="AY154" s="116" t="s">
        <v>164</v>
      </c>
      <c r="BK154" s="124">
        <f>SUM(BK155:BK177)</f>
        <v>0</v>
      </c>
    </row>
    <row r="155" spans="2:65" s="1" customFormat="1" ht="16.5" customHeight="1">
      <c r="B155" s="33"/>
      <c r="C155" s="127" t="s">
        <v>272</v>
      </c>
      <c r="D155" s="127" t="s">
        <v>167</v>
      </c>
      <c r="E155" s="128" t="s">
        <v>2308</v>
      </c>
      <c r="F155" s="129" t="s">
        <v>2309</v>
      </c>
      <c r="G155" s="130" t="s">
        <v>314</v>
      </c>
      <c r="H155" s="131">
        <v>5.5</v>
      </c>
      <c r="I155" s="132"/>
      <c r="J155" s="133">
        <f>ROUND(I155*H155,1)</f>
        <v>0</v>
      </c>
      <c r="K155" s="129" t="s">
        <v>171</v>
      </c>
      <c r="L155" s="33"/>
      <c r="M155" s="134" t="s">
        <v>19</v>
      </c>
      <c r="N155" s="135" t="s">
        <v>43</v>
      </c>
      <c r="P155" s="136">
        <f>O155*H155</f>
        <v>0</v>
      </c>
      <c r="Q155" s="136">
        <v>1.0000000000000001E-5</v>
      </c>
      <c r="R155" s="136">
        <f>Q155*H155</f>
        <v>5.5000000000000002E-5</v>
      </c>
      <c r="S155" s="136">
        <v>0</v>
      </c>
      <c r="T155" s="136">
        <f>S155*H155</f>
        <v>0</v>
      </c>
      <c r="U155" s="137" t="s">
        <v>19</v>
      </c>
      <c r="AR155" s="138" t="s">
        <v>172</v>
      </c>
      <c r="AT155" s="138" t="s">
        <v>167</v>
      </c>
      <c r="AU155" s="138" t="s">
        <v>173</v>
      </c>
      <c r="AY155" s="18" t="s">
        <v>164</v>
      </c>
      <c r="BE155" s="139">
        <f>IF(N155="základní",J155,0)</f>
        <v>0</v>
      </c>
      <c r="BF155" s="139">
        <f>IF(N155="snížená",J155,0)</f>
        <v>0</v>
      </c>
      <c r="BG155" s="139">
        <f>IF(N155="zákl. přenesená",J155,0)</f>
        <v>0</v>
      </c>
      <c r="BH155" s="139">
        <f>IF(N155="sníž. přenesená",J155,0)</f>
        <v>0</v>
      </c>
      <c r="BI155" s="139">
        <f>IF(N155="nulová",J155,0)</f>
        <v>0</v>
      </c>
      <c r="BJ155" s="18" t="s">
        <v>80</v>
      </c>
      <c r="BK155" s="139">
        <f>ROUND(I155*H155,1)</f>
        <v>0</v>
      </c>
      <c r="BL155" s="18" t="s">
        <v>172</v>
      </c>
      <c r="BM155" s="138" t="s">
        <v>2310</v>
      </c>
    </row>
    <row r="156" spans="2:65" s="1" customFormat="1" ht="11.25">
      <c r="B156" s="33"/>
      <c r="D156" s="140" t="s">
        <v>175</v>
      </c>
      <c r="F156" s="141" t="s">
        <v>2311</v>
      </c>
      <c r="I156" s="142"/>
      <c r="L156" s="33"/>
      <c r="M156" s="143"/>
      <c r="U156" s="54"/>
      <c r="AT156" s="18" t="s">
        <v>175</v>
      </c>
      <c r="AU156" s="18" t="s">
        <v>173</v>
      </c>
    </row>
    <row r="157" spans="2:65" s="12" customFormat="1" ht="11.25">
      <c r="B157" s="144"/>
      <c r="D157" s="145" t="s">
        <v>177</v>
      </c>
      <c r="E157" s="146" t="s">
        <v>19</v>
      </c>
      <c r="F157" s="147" t="s">
        <v>2312</v>
      </c>
      <c r="H157" s="148">
        <v>5.5</v>
      </c>
      <c r="I157" s="149"/>
      <c r="L157" s="144"/>
      <c r="M157" s="150"/>
      <c r="U157" s="151"/>
      <c r="AT157" s="146" t="s">
        <v>177</v>
      </c>
      <c r="AU157" s="146" t="s">
        <v>173</v>
      </c>
      <c r="AV157" s="12" t="s">
        <v>82</v>
      </c>
      <c r="AW157" s="12" t="s">
        <v>33</v>
      </c>
      <c r="AX157" s="12" t="s">
        <v>80</v>
      </c>
      <c r="AY157" s="146" t="s">
        <v>164</v>
      </c>
    </row>
    <row r="158" spans="2:65" s="1" customFormat="1" ht="16.5" customHeight="1">
      <c r="B158" s="33"/>
      <c r="C158" s="152" t="s">
        <v>204</v>
      </c>
      <c r="D158" s="152" t="s">
        <v>225</v>
      </c>
      <c r="E158" s="153" t="s">
        <v>2313</v>
      </c>
      <c r="F158" s="154" t="s">
        <v>2314</v>
      </c>
      <c r="G158" s="155" t="s">
        <v>314</v>
      </c>
      <c r="H158" s="156">
        <v>5.665</v>
      </c>
      <c r="I158" s="157"/>
      <c r="J158" s="158">
        <f>ROUND(I158*H158,1)</f>
        <v>0</v>
      </c>
      <c r="K158" s="154" t="s">
        <v>171</v>
      </c>
      <c r="L158" s="159"/>
      <c r="M158" s="160" t="s">
        <v>19</v>
      </c>
      <c r="N158" s="161" t="s">
        <v>43</v>
      </c>
      <c r="P158" s="136">
        <f>O158*H158</f>
        <v>0</v>
      </c>
      <c r="Q158" s="136">
        <v>1.4499999999999999E-3</v>
      </c>
      <c r="R158" s="136">
        <f>Q158*H158</f>
        <v>8.2142499999999993E-3</v>
      </c>
      <c r="S158" s="136">
        <v>0</v>
      </c>
      <c r="T158" s="136">
        <f>S158*H158</f>
        <v>0</v>
      </c>
      <c r="U158" s="137" t="s">
        <v>19</v>
      </c>
      <c r="AR158" s="138" t="s">
        <v>214</v>
      </c>
      <c r="AT158" s="138" t="s">
        <v>225</v>
      </c>
      <c r="AU158" s="138" t="s">
        <v>173</v>
      </c>
      <c r="AY158" s="18" t="s">
        <v>164</v>
      </c>
      <c r="BE158" s="139">
        <f>IF(N158="základní",J158,0)</f>
        <v>0</v>
      </c>
      <c r="BF158" s="139">
        <f>IF(N158="snížená",J158,0)</f>
        <v>0</v>
      </c>
      <c r="BG158" s="139">
        <f>IF(N158="zákl. přenesená",J158,0)</f>
        <v>0</v>
      </c>
      <c r="BH158" s="139">
        <f>IF(N158="sníž. přenesená",J158,0)</f>
        <v>0</v>
      </c>
      <c r="BI158" s="139">
        <f>IF(N158="nulová",J158,0)</f>
        <v>0</v>
      </c>
      <c r="BJ158" s="18" t="s">
        <v>80</v>
      </c>
      <c r="BK158" s="139">
        <f>ROUND(I158*H158,1)</f>
        <v>0</v>
      </c>
      <c r="BL158" s="18" t="s">
        <v>172</v>
      </c>
      <c r="BM158" s="138" t="s">
        <v>2315</v>
      </c>
    </row>
    <row r="159" spans="2:65" s="12" customFormat="1" ht="11.25">
      <c r="B159" s="144"/>
      <c r="D159" s="145" t="s">
        <v>177</v>
      </c>
      <c r="E159" s="146" t="s">
        <v>19</v>
      </c>
      <c r="F159" s="147" t="s">
        <v>2316</v>
      </c>
      <c r="H159" s="148">
        <v>5.665</v>
      </c>
      <c r="I159" s="149"/>
      <c r="L159" s="144"/>
      <c r="M159" s="150"/>
      <c r="U159" s="151"/>
      <c r="AT159" s="146" t="s">
        <v>177</v>
      </c>
      <c r="AU159" s="146" t="s">
        <v>173</v>
      </c>
      <c r="AV159" s="12" t="s">
        <v>82</v>
      </c>
      <c r="AW159" s="12" t="s">
        <v>33</v>
      </c>
      <c r="AX159" s="12" t="s">
        <v>80</v>
      </c>
      <c r="AY159" s="146" t="s">
        <v>164</v>
      </c>
    </row>
    <row r="160" spans="2:65" s="1" customFormat="1" ht="24.2" customHeight="1">
      <c r="B160" s="33"/>
      <c r="C160" s="127" t="s">
        <v>283</v>
      </c>
      <c r="D160" s="127" t="s">
        <v>167</v>
      </c>
      <c r="E160" s="128" t="s">
        <v>2317</v>
      </c>
      <c r="F160" s="129" t="s">
        <v>2318</v>
      </c>
      <c r="G160" s="130" t="s">
        <v>335</v>
      </c>
      <c r="H160" s="131">
        <v>2</v>
      </c>
      <c r="I160" s="132"/>
      <c r="J160" s="133">
        <f>ROUND(I160*H160,1)</f>
        <v>0</v>
      </c>
      <c r="K160" s="129" t="s">
        <v>171</v>
      </c>
      <c r="L160" s="33"/>
      <c r="M160" s="134" t="s">
        <v>19</v>
      </c>
      <c r="N160" s="135" t="s">
        <v>43</v>
      </c>
      <c r="P160" s="136">
        <f>O160*H160</f>
        <v>0</v>
      </c>
      <c r="Q160" s="136">
        <v>0</v>
      </c>
      <c r="R160" s="136">
        <f>Q160*H160</f>
        <v>0</v>
      </c>
      <c r="S160" s="136">
        <v>0</v>
      </c>
      <c r="T160" s="136">
        <f>S160*H160</f>
        <v>0</v>
      </c>
      <c r="U160" s="137" t="s">
        <v>19</v>
      </c>
      <c r="AR160" s="138" t="s">
        <v>172</v>
      </c>
      <c r="AT160" s="138" t="s">
        <v>167</v>
      </c>
      <c r="AU160" s="138" t="s">
        <v>173</v>
      </c>
      <c r="AY160" s="18" t="s">
        <v>164</v>
      </c>
      <c r="BE160" s="139">
        <f>IF(N160="základní",J160,0)</f>
        <v>0</v>
      </c>
      <c r="BF160" s="139">
        <f>IF(N160="snížená",J160,0)</f>
        <v>0</v>
      </c>
      <c r="BG160" s="139">
        <f>IF(N160="zákl. přenesená",J160,0)</f>
        <v>0</v>
      </c>
      <c r="BH160" s="139">
        <f>IF(N160="sníž. přenesená",J160,0)</f>
        <v>0</v>
      </c>
      <c r="BI160" s="139">
        <f>IF(N160="nulová",J160,0)</f>
        <v>0</v>
      </c>
      <c r="BJ160" s="18" t="s">
        <v>80</v>
      </c>
      <c r="BK160" s="139">
        <f>ROUND(I160*H160,1)</f>
        <v>0</v>
      </c>
      <c r="BL160" s="18" t="s">
        <v>172</v>
      </c>
      <c r="BM160" s="138" t="s">
        <v>2319</v>
      </c>
    </row>
    <row r="161" spans="2:65" s="1" customFormat="1" ht="11.25">
      <c r="B161" s="33"/>
      <c r="D161" s="140" t="s">
        <v>175</v>
      </c>
      <c r="F161" s="141" t="s">
        <v>2320</v>
      </c>
      <c r="I161" s="142"/>
      <c r="L161" s="33"/>
      <c r="M161" s="143"/>
      <c r="U161" s="54"/>
      <c r="AT161" s="18" t="s">
        <v>175</v>
      </c>
      <c r="AU161" s="18" t="s">
        <v>173</v>
      </c>
    </row>
    <row r="162" spans="2:65" s="1" customFormat="1" ht="16.5" customHeight="1">
      <c r="B162" s="33"/>
      <c r="C162" s="152" t="s">
        <v>289</v>
      </c>
      <c r="D162" s="152" t="s">
        <v>225</v>
      </c>
      <c r="E162" s="153" t="s">
        <v>2321</v>
      </c>
      <c r="F162" s="154" t="s">
        <v>2322</v>
      </c>
      <c r="G162" s="155" t="s">
        <v>335</v>
      </c>
      <c r="H162" s="156">
        <v>2</v>
      </c>
      <c r="I162" s="157"/>
      <c r="J162" s="158">
        <f>ROUND(I162*H162,1)</f>
        <v>0</v>
      </c>
      <c r="K162" s="154" t="s">
        <v>171</v>
      </c>
      <c r="L162" s="159"/>
      <c r="M162" s="160" t="s">
        <v>19</v>
      </c>
      <c r="N162" s="161" t="s">
        <v>43</v>
      </c>
      <c r="P162" s="136">
        <f>O162*H162</f>
        <v>0</v>
      </c>
      <c r="Q162" s="136">
        <v>2.7999999999999998E-4</v>
      </c>
      <c r="R162" s="136">
        <f>Q162*H162</f>
        <v>5.5999999999999995E-4</v>
      </c>
      <c r="S162" s="136">
        <v>0</v>
      </c>
      <c r="T162" s="136">
        <f>S162*H162</f>
        <v>0</v>
      </c>
      <c r="U162" s="137" t="s">
        <v>19</v>
      </c>
      <c r="AR162" s="138" t="s">
        <v>214</v>
      </c>
      <c r="AT162" s="138" t="s">
        <v>225</v>
      </c>
      <c r="AU162" s="138" t="s">
        <v>173</v>
      </c>
      <c r="AY162" s="18" t="s">
        <v>164</v>
      </c>
      <c r="BE162" s="139">
        <f>IF(N162="základní",J162,0)</f>
        <v>0</v>
      </c>
      <c r="BF162" s="139">
        <f>IF(N162="snížená",J162,0)</f>
        <v>0</v>
      </c>
      <c r="BG162" s="139">
        <f>IF(N162="zákl. přenesená",J162,0)</f>
        <v>0</v>
      </c>
      <c r="BH162" s="139">
        <f>IF(N162="sníž. přenesená",J162,0)</f>
        <v>0</v>
      </c>
      <c r="BI162" s="139">
        <f>IF(N162="nulová",J162,0)</f>
        <v>0</v>
      </c>
      <c r="BJ162" s="18" t="s">
        <v>80</v>
      </c>
      <c r="BK162" s="139">
        <f>ROUND(I162*H162,1)</f>
        <v>0</v>
      </c>
      <c r="BL162" s="18" t="s">
        <v>172</v>
      </c>
      <c r="BM162" s="138" t="s">
        <v>2323</v>
      </c>
    </row>
    <row r="163" spans="2:65" s="1" customFormat="1" ht="24.2" customHeight="1">
      <c r="B163" s="33"/>
      <c r="C163" s="127" t="s">
        <v>7</v>
      </c>
      <c r="D163" s="127" t="s">
        <v>167</v>
      </c>
      <c r="E163" s="128" t="s">
        <v>2324</v>
      </c>
      <c r="F163" s="129" t="s">
        <v>2325</v>
      </c>
      <c r="G163" s="130" t="s">
        <v>335</v>
      </c>
      <c r="H163" s="131">
        <v>1</v>
      </c>
      <c r="I163" s="132"/>
      <c r="J163" s="133">
        <f>ROUND(I163*H163,1)</f>
        <v>0</v>
      </c>
      <c r="K163" s="129" t="s">
        <v>171</v>
      </c>
      <c r="L163" s="33"/>
      <c r="M163" s="134" t="s">
        <v>19</v>
      </c>
      <c r="N163" s="135" t="s">
        <v>43</v>
      </c>
      <c r="P163" s="136">
        <f>O163*H163</f>
        <v>0</v>
      </c>
      <c r="Q163" s="136">
        <v>0</v>
      </c>
      <c r="R163" s="136">
        <f>Q163*H163</f>
        <v>0</v>
      </c>
      <c r="S163" s="136">
        <v>0</v>
      </c>
      <c r="T163" s="136">
        <f>S163*H163</f>
        <v>0</v>
      </c>
      <c r="U163" s="137" t="s">
        <v>19</v>
      </c>
      <c r="AR163" s="138" t="s">
        <v>172</v>
      </c>
      <c r="AT163" s="138" t="s">
        <v>167</v>
      </c>
      <c r="AU163" s="138" t="s">
        <v>173</v>
      </c>
      <c r="AY163" s="18" t="s">
        <v>164</v>
      </c>
      <c r="BE163" s="139">
        <f>IF(N163="základní",J163,0)</f>
        <v>0</v>
      </c>
      <c r="BF163" s="139">
        <f>IF(N163="snížená",J163,0)</f>
        <v>0</v>
      </c>
      <c r="BG163" s="139">
        <f>IF(N163="zákl. přenesená",J163,0)</f>
        <v>0</v>
      </c>
      <c r="BH163" s="139">
        <f>IF(N163="sníž. přenesená",J163,0)</f>
        <v>0</v>
      </c>
      <c r="BI163" s="139">
        <f>IF(N163="nulová",J163,0)</f>
        <v>0</v>
      </c>
      <c r="BJ163" s="18" t="s">
        <v>80</v>
      </c>
      <c r="BK163" s="139">
        <f>ROUND(I163*H163,1)</f>
        <v>0</v>
      </c>
      <c r="BL163" s="18" t="s">
        <v>172</v>
      </c>
      <c r="BM163" s="138" t="s">
        <v>2326</v>
      </c>
    </row>
    <row r="164" spans="2:65" s="1" customFormat="1" ht="11.25">
      <c r="B164" s="33"/>
      <c r="D164" s="140" t="s">
        <v>175</v>
      </c>
      <c r="F164" s="141" t="s">
        <v>2327</v>
      </c>
      <c r="I164" s="142"/>
      <c r="L164" s="33"/>
      <c r="M164" s="143"/>
      <c r="U164" s="54"/>
      <c r="AT164" s="18" t="s">
        <v>175</v>
      </c>
      <c r="AU164" s="18" t="s">
        <v>173</v>
      </c>
    </row>
    <row r="165" spans="2:65" s="1" customFormat="1" ht="16.5" customHeight="1">
      <c r="B165" s="33"/>
      <c r="C165" s="152" t="s">
        <v>303</v>
      </c>
      <c r="D165" s="152" t="s">
        <v>225</v>
      </c>
      <c r="E165" s="153" t="s">
        <v>2328</v>
      </c>
      <c r="F165" s="154" t="s">
        <v>2329</v>
      </c>
      <c r="G165" s="155" t="s">
        <v>335</v>
      </c>
      <c r="H165" s="156">
        <v>1</v>
      </c>
      <c r="I165" s="157"/>
      <c r="J165" s="158">
        <f>ROUND(I165*H165,1)</f>
        <v>0</v>
      </c>
      <c r="K165" s="154" t="s">
        <v>171</v>
      </c>
      <c r="L165" s="159"/>
      <c r="M165" s="160" t="s">
        <v>19</v>
      </c>
      <c r="N165" s="161" t="s">
        <v>43</v>
      </c>
      <c r="P165" s="136">
        <f>O165*H165</f>
        <v>0</v>
      </c>
      <c r="Q165" s="136">
        <v>4.6000000000000001E-4</v>
      </c>
      <c r="R165" s="136">
        <f>Q165*H165</f>
        <v>4.6000000000000001E-4</v>
      </c>
      <c r="S165" s="136">
        <v>0</v>
      </c>
      <c r="T165" s="136">
        <f>S165*H165</f>
        <v>0</v>
      </c>
      <c r="U165" s="137" t="s">
        <v>19</v>
      </c>
      <c r="AR165" s="138" t="s">
        <v>214</v>
      </c>
      <c r="AT165" s="138" t="s">
        <v>225</v>
      </c>
      <c r="AU165" s="138" t="s">
        <v>173</v>
      </c>
      <c r="AY165" s="18" t="s">
        <v>164</v>
      </c>
      <c r="BE165" s="139">
        <f>IF(N165="základní",J165,0)</f>
        <v>0</v>
      </c>
      <c r="BF165" s="139">
        <f>IF(N165="snížená",J165,0)</f>
        <v>0</v>
      </c>
      <c r="BG165" s="139">
        <f>IF(N165="zákl. přenesená",J165,0)</f>
        <v>0</v>
      </c>
      <c r="BH165" s="139">
        <f>IF(N165="sníž. přenesená",J165,0)</f>
        <v>0</v>
      </c>
      <c r="BI165" s="139">
        <f>IF(N165="nulová",J165,0)</f>
        <v>0</v>
      </c>
      <c r="BJ165" s="18" t="s">
        <v>80</v>
      </c>
      <c r="BK165" s="139">
        <f>ROUND(I165*H165,1)</f>
        <v>0</v>
      </c>
      <c r="BL165" s="18" t="s">
        <v>172</v>
      </c>
      <c r="BM165" s="138" t="s">
        <v>2330</v>
      </c>
    </row>
    <row r="166" spans="2:65" s="1" customFormat="1" ht="24.2" customHeight="1">
      <c r="B166" s="33"/>
      <c r="C166" s="127" t="s">
        <v>311</v>
      </c>
      <c r="D166" s="127" t="s">
        <v>167</v>
      </c>
      <c r="E166" s="128" t="s">
        <v>2331</v>
      </c>
      <c r="F166" s="129" t="s">
        <v>2332</v>
      </c>
      <c r="G166" s="130" t="s">
        <v>335</v>
      </c>
      <c r="H166" s="131">
        <v>2</v>
      </c>
      <c r="I166" s="132"/>
      <c r="J166" s="133">
        <f>ROUND(I166*H166,1)</f>
        <v>0</v>
      </c>
      <c r="K166" s="129" t="s">
        <v>171</v>
      </c>
      <c r="L166" s="33"/>
      <c r="M166" s="134" t="s">
        <v>19</v>
      </c>
      <c r="N166" s="135" t="s">
        <v>43</v>
      </c>
      <c r="P166" s="136">
        <f>O166*H166</f>
        <v>0</v>
      </c>
      <c r="Q166" s="136">
        <v>8.0000000000000007E-5</v>
      </c>
      <c r="R166" s="136">
        <f>Q166*H166</f>
        <v>1.6000000000000001E-4</v>
      </c>
      <c r="S166" s="136">
        <v>0</v>
      </c>
      <c r="T166" s="136">
        <f>S166*H166</f>
        <v>0</v>
      </c>
      <c r="U166" s="137" t="s">
        <v>19</v>
      </c>
      <c r="AR166" s="138" t="s">
        <v>172</v>
      </c>
      <c r="AT166" s="138" t="s">
        <v>167</v>
      </c>
      <c r="AU166" s="138" t="s">
        <v>173</v>
      </c>
      <c r="AY166" s="18" t="s">
        <v>164</v>
      </c>
      <c r="BE166" s="139">
        <f>IF(N166="základní",J166,0)</f>
        <v>0</v>
      </c>
      <c r="BF166" s="139">
        <f>IF(N166="snížená",J166,0)</f>
        <v>0</v>
      </c>
      <c r="BG166" s="139">
        <f>IF(N166="zákl. přenesená",J166,0)</f>
        <v>0</v>
      </c>
      <c r="BH166" s="139">
        <f>IF(N166="sníž. přenesená",J166,0)</f>
        <v>0</v>
      </c>
      <c r="BI166" s="139">
        <f>IF(N166="nulová",J166,0)</f>
        <v>0</v>
      </c>
      <c r="BJ166" s="18" t="s">
        <v>80</v>
      </c>
      <c r="BK166" s="139">
        <f>ROUND(I166*H166,1)</f>
        <v>0</v>
      </c>
      <c r="BL166" s="18" t="s">
        <v>172</v>
      </c>
      <c r="BM166" s="138" t="s">
        <v>2333</v>
      </c>
    </row>
    <row r="167" spans="2:65" s="1" customFormat="1" ht="11.25">
      <c r="B167" s="33"/>
      <c r="D167" s="140" t="s">
        <v>175</v>
      </c>
      <c r="F167" s="141" t="s">
        <v>2334</v>
      </c>
      <c r="I167" s="142"/>
      <c r="L167" s="33"/>
      <c r="M167" s="143"/>
      <c r="U167" s="54"/>
      <c r="AT167" s="18" t="s">
        <v>175</v>
      </c>
      <c r="AU167" s="18" t="s">
        <v>173</v>
      </c>
    </row>
    <row r="168" spans="2:65" s="15" customFormat="1" ht="11.25">
      <c r="B168" s="180"/>
      <c r="D168" s="145" t="s">
        <v>177</v>
      </c>
      <c r="E168" s="181" t="s">
        <v>19</v>
      </c>
      <c r="F168" s="182" t="s">
        <v>2335</v>
      </c>
      <c r="H168" s="181" t="s">
        <v>19</v>
      </c>
      <c r="I168" s="183"/>
      <c r="L168" s="180"/>
      <c r="M168" s="184"/>
      <c r="U168" s="185"/>
      <c r="AT168" s="181" t="s">
        <v>177</v>
      </c>
      <c r="AU168" s="181" t="s">
        <v>173</v>
      </c>
      <c r="AV168" s="15" t="s">
        <v>80</v>
      </c>
      <c r="AW168" s="15" t="s">
        <v>33</v>
      </c>
      <c r="AX168" s="15" t="s">
        <v>72</v>
      </c>
      <c r="AY168" s="181" t="s">
        <v>164</v>
      </c>
    </row>
    <row r="169" spans="2:65" s="12" customFormat="1" ht="11.25">
      <c r="B169" s="144"/>
      <c r="D169" s="145" t="s">
        <v>177</v>
      </c>
      <c r="E169" s="146" t="s">
        <v>19</v>
      </c>
      <c r="F169" s="147" t="s">
        <v>2336</v>
      </c>
      <c r="H169" s="148">
        <v>2</v>
      </c>
      <c r="I169" s="149"/>
      <c r="L169" s="144"/>
      <c r="M169" s="150"/>
      <c r="U169" s="151"/>
      <c r="AT169" s="146" t="s">
        <v>177</v>
      </c>
      <c r="AU169" s="146" t="s">
        <v>173</v>
      </c>
      <c r="AV169" s="12" t="s">
        <v>82</v>
      </c>
      <c r="AW169" s="12" t="s">
        <v>33</v>
      </c>
      <c r="AX169" s="12" t="s">
        <v>80</v>
      </c>
      <c r="AY169" s="146" t="s">
        <v>164</v>
      </c>
    </row>
    <row r="170" spans="2:65" s="1" customFormat="1" ht="16.5" customHeight="1">
      <c r="B170" s="33"/>
      <c r="C170" s="152" t="s">
        <v>316</v>
      </c>
      <c r="D170" s="152" t="s">
        <v>225</v>
      </c>
      <c r="E170" s="153" t="s">
        <v>2337</v>
      </c>
      <c r="F170" s="154" t="s">
        <v>2338</v>
      </c>
      <c r="G170" s="155" t="s">
        <v>335</v>
      </c>
      <c r="H170" s="156">
        <v>2</v>
      </c>
      <c r="I170" s="157"/>
      <c r="J170" s="158">
        <f>ROUND(I170*H170,1)</f>
        <v>0</v>
      </c>
      <c r="K170" s="154" t="s">
        <v>171</v>
      </c>
      <c r="L170" s="159"/>
      <c r="M170" s="160" t="s">
        <v>19</v>
      </c>
      <c r="N170" s="161" t="s">
        <v>43</v>
      </c>
      <c r="P170" s="136">
        <f>O170*H170</f>
        <v>0</v>
      </c>
      <c r="Q170" s="136">
        <v>1.2800000000000001E-3</v>
      </c>
      <c r="R170" s="136">
        <f>Q170*H170</f>
        <v>2.5600000000000002E-3</v>
      </c>
      <c r="S170" s="136">
        <v>0</v>
      </c>
      <c r="T170" s="136">
        <f>S170*H170</f>
        <v>0</v>
      </c>
      <c r="U170" s="137" t="s">
        <v>19</v>
      </c>
      <c r="AR170" s="138" t="s">
        <v>214</v>
      </c>
      <c r="AT170" s="138" t="s">
        <v>225</v>
      </c>
      <c r="AU170" s="138" t="s">
        <v>173</v>
      </c>
      <c r="AY170" s="18" t="s">
        <v>164</v>
      </c>
      <c r="BE170" s="139">
        <f>IF(N170="základní",J170,0)</f>
        <v>0</v>
      </c>
      <c r="BF170" s="139">
        <f>IF(N170="snížená",J170,0)</f>
        <v>0</v>
      </c>
      <c r="BG170" s="139">
        <f>IF(N170="zákl. přenesená",J170,0)</f>
        <v>0</v>
      </c>
      <c r="BH170" s="139">
        <f>IF(N170="sníž. přenesená",J170,0)</f>
        <v>0</v>
      </c>
      <c r="BI170" s="139">
        <f>IF(N170="nulová",J170,0)</f>
        <v>0</v>
      </c>
      <c r="BJ170" s="18" t="s">
        <v>80</v>
      </c>
      <c r="BK170" s="139">
        <f>ROUND(I170*H170,1)</f>
        <v>0</v>
      </c>
      <c r="BL170" s="18" t="s">
        <v>172</v>
      </c>
      <c r="BM170" s="138" t="s">
        <v>2339</v>
      </c>
    </row>
    <row r="171" spans="2:65" s="1" customFormat="1" ht="16.5" customHeight="1">
      <c r="B171" s="33"/>
      <c r="C171" s="127" t="s">
        <v>321</v>
      </c>
      <c r="D171" s="127" t="s">
        <v>167</v>
      </c>
      <c r="E171" s="128" t="s">
        <v>2340</v>
      </c>
      <c r="F171" s="129" t="s">
        <v>2341</v>
      </c>
      <c r="G171" s="130" t="s">
        <v>314</v>
      </c>
      <c r="H171" s="131">
        <v>5.5</v>
      </c>
      <c r="I171" s="132"/>
      <c r="J171" s="133">
        <f>ROUND(I171*H171,1)</f>
        <v>0</v>
      </c>
      <c r="K171" s="129" t="s">
        <v>171</v>
      </c>
      <c r="L171" s="33"/>
      <c r="M171" s="134" t="s">
        <v>19</v>
      </c>
      <c r="N171" s="135" t="s">
        <v>43</v>
      </c>
      <c r="P171" s="136">
        <f>O171*H171</f>
        <v>0</v>
      </c>
      <c r="Q171" s="136">
        <v>0</v>
      </c>
      <c r="R171" s="136">
        <f>Q171*H171</f>
        <v>0</v>
      </c>
      <c r="S171" s="136">
        <v>0</v>
      </c>
      <c r="T171" s="136">
        <f>S171*H171</f>
        <v>0</v>
      </c>
      <c r="U171" s="137" t="s">
        <v>19</v>
      </c>
      <c r="AR171" s="138" t="s">
        <v>172</v>
      </c>
      <c r="AT171" s="138" t="s">
        <v>167</v>
      </c>
      <c r="AU171" s="138" t="s">
        <v>173</v>
      </c>
      <c r="AY171" s="18" t="s">
        <v>164</v>
      </c>
      <c r="BE171" s="139">
        <f>IF(N171="základní",J171,0)</f>
        <v>0</v>
      </c>
      <c r="BF171" s="139">
        <f>IF(N171="snížená",J171,0)</f>
        <v>0</v>
      </c>
      <c r="BG171" s="139">
        <f>IF(N171="zákl. přenesená",J171,0)</f>
        <v>0</v>
      </c>
      <c r="BH171" s="139">
        <f>IF(N171="sníž. přenesená",J171,0)</f>
        <v>0</v>
      </c>
      <c r="BI171" s="139">
        <f>IF(N171="nulová",J171,0)</f>
        <v>0</v>
      </c>
      <c r="BJ171" s="18" t="s">
        <v>80</v>
      </c>
      <c r="BK171" s="139">
        <f>ROUND(I171*H171,1)</f>
        <v>0</v>
      </c>
      <c r="BL171" s="18" t="s">
        <v>172</v>
      </c>
      <c r="BM171" s="138" t="s">
        <v>2342</v>
      </c>
    </row>
    <row r="172" spans="2:65" s="1" customFormat="1" ht="11.25">
      <c r="B172" s="33"/>
      <c r="D172" s="140" t="s">
        <v>175</v>
      </c>
      <c r="F172" s="141" t="s">
        <v>2343</v>
      </c>
      <c r="I172" s="142"/>
      <c r="L172" s="33"/>
      <c r="M172" s="143"/>
      <c r="U172" s="54"/>
      <c r="AT172" s="18" t="s">
        <v>175</v>
      </c>
      <c r="AU172" s="18" t="s">
        <v>173</v>
      </c>
    </row>
    <row r="173" spans="2:65" s="1" customFormat="1" ht="16.5" customHeight="1">
      <c r="B173" s="33"/>
      <c r="C173" s="127" t="s">
        <v>328</v>
      </c>
      <c r="D173" s="127" t="s">
        <v>167</v>
      </c>
      <c r="E173" s="128" t="s">
        <v>2344</v>
      </c>
      <c r="F173" s="129" t="s">
        <v>2345</v>
      </c>
      <c r="G173" s="130" t="s">
        <v>335</v>
      </c>
      <c r="H173" s="131">
        <v>1</v>
      </c>
      <c r="I173" s="132"/>
      <c r="J173" s="133">
        <f>ROUND(I173*H173,1)</f>
        <v>0</v>
      </c>
      <c r="K173" s="129" t="s">
        <v>19</v>
      </c>
      <c r="L173" s="33"/>
      <c r="M173" s="134" t="s">
        <v>19</v>
      </c>
      <c r="N173" s="135" t="s">
        <v>43</v>
      </c>
      <c r="P173" s="136">
        <f>O173*H173</f>
        <v>0</v>
      </c>
      <c r="Q173" s="136">
        <v>0.01</v>
      </c>
      <c r="R173" s="136">
        <f>Q173*H173</f>
        <v>0.01</v>
      </c>
      <c r="S173" s="136">
        <v>0</v>
      </c>
      <c r="T173" s="136">
        <f>S173*H173</f>
        <v>0</v>
      </c>
      <c r="U173" s="137" t="s">
        <v>19</v>
      </c>
      <c r="AR173" s="138" t="s">
        <v>172</v>
      </c>
      <c r="AT173" s="138" t="s">
        <v>167</v>
      </c>
      <c r="AU173" s="138" t="s">
        <v>173</v>
      </c>
      <c r="AY173" s="18" t="s">
        <v>164</v>
      </c>
      <c r="BE173" s="139">
        <f>IF(N173="základní",J173,0)</f>
        <v>0</v>
      </c>
      <c r="BF173" s="139">
        <f>IF(N173="snížená",J173,0)</f>
        <v>0</v>
      </c>
      <c r="BG173" s="139">
        <f>IF(N173="zákl. přenesená",J173,0)</f>
        <v>0</v>
      </c>
      <c r="BH173" s="139">
        <f>IF(N173="sníž. přenesená",J173,0)</f>
        <v>0</v>
      </c>
      <c r="BI173" s="139">
        <f>IF(N173="nulová",J173,0)</f>
        <v>0</v>
      </c>
      <c r="BJ173" s="18" t="s">
        <v>80</v>
      </c>
      <c r="BK173" s="139">
        <f>ROUND(I173*H173,1)</f>
        <v>0</v>
      </c>
      <c r="BL173" s="18" t="s">
        <v>172</v>
      </c>
      <c r="BM173" s="138" t="s">
        <v>2346</v>
      </c>
    </row>
    <row r="174" spans="2:65" s="1" customFormat="1" ht="16.5" customHeight="1">
      <c r="B174" s="33"/>
      <c r="C174" s="127" t="s">
        <v>232</v>
      </c>
      <c r="D174" s="127" t="s">
        <v>167</v>
      </c>
      <c r="E174" s="128" t="s">
        <v>2347</v>
      </c>
      <c r="F174" s="129" t="s">
        <v>2348</v>
      </c>
      <c r="G174" s="130" t="s">
        <v>335</v>
      </c>
      <c r="H174" s="131">
        <v>1</v>
      </c>
      <c r="I174" s="132"/>
      <c r="J174" s="133">
        <f>ROUND(I174*H174,1)</f>
        <v>0</v>
      </c>
      <c r="K174" s="129" t="s">
        <v>19</v>
      </c>
      <c r="L174" s="33"/>
      <c r="M174" s="134" t="s">
        <v>19</v>
      </c>
      <c r="N174" s="135" t="s">
        <v>43</v>
      </c>
      <c r="P174" s="136">
        <f>O174*H174</f>
        <v>0</v>
      </c>
      <c r="Q174" s="136">
        <v>0.01</v>
      </c>
      <c r="R174" s="136">
        <f>Q174*H174</f>
        <v>0.01</v>
      </c>
      <c r="S174" s="136">
        <v>0</v>
      </c>
      <c r="T174" s="136">
        <f>S174*H174</f>
        <v>0</v>
      </c>
      <c r="U174" s="137" t="s">
        <v>19</v>
      </c>
      <c r="AR174" s="138" t="s">
        <v>172</v>
      </c>
      <c r="AT174" s="138" t="s">
        <v>167</v>
      </c>
      <c r="AU174" s="138" t="s">
        <v>173</v>
      </c>
      <c r="AY174" s="18" t="s">
        <v>164</v>
      </c>
      <c r="BE174" s="139">
        <f>IF(N174="základní",J174,0)</f>
        <v>0</v>
      </c>
      <c r="BF174" s="139">
        <f>IF(N174="snížená",J174,0)</f>
        <v>0</v>
      </c>
      <c r="BG174" s="139">
        <f>IF(N174="zákl. přenesená",J174,0)</f>
        <v>0</v>
      </c>
      <c r="BH174" s="139">
        <f>IF(N174="sníž. přenesená",J174,0)</f>
        <v>0</v>
      </c>
      <c r="BI174" s="139">
        <f>IF(N174="nulová",J174,0)</f>
        <v>0</v>
      </c>
      <c r="BJ174" s="18" t="s">
        <v>80</v>
      </c>
      <c r="BK174" s="139">
        <f>ROUND(I174*H174,1)</f>
        <v>0</v>
      </c>
      <c r="BL174" s="18" t="s">
        <v>172</v>
      </c>
      <c r="BM174" s="138" t="s">
        <v>2349</v>
      </c>
    </row>
    <row r="175" spans="2:65" s="1" customFormat="1" ht="21.75" customHeight="1">
      <c r="B175" s="33"/>
      <c r="C175" s="127" t="s">
        <v>338</v>
      </c>
      <c r="D175" s="127" t="s">
        <v>167</v>
      </c>
      <c r="E175" s="128" t="s">
        <v>2350</v>
      </c>
      <c r="F175" s="129" t="s">
        <v>2351</v>
      </c>
      <c r="G175" s="130" t="s">
        <v>183</v>
      </c>
      <c r="H175" s="131">
        <v>0.495</v>
      </c>
      <c r="I175" s="132"/>
      <c r="J175" s="133">
        <f>ROUND(I175*H175,1)</f>
        <v>0</v>
      </c>
      <c r="K175" s="129" t="s">
        <v>171</v>
      </c>
      <c r="L175" s="33"/>
      <c r="M175" s="134" t="s">
        <v>19</v>
      </c>
      <c r="N175" s="135" t="s">
        <v>43</v>
      </c>
      <c r="P175" s="136">
        <f>O175*H175</f>
        <v>0</v>
      </c>
      <c r="Q175" s="136">
        <v>0</v>
      </c>
      <c r="R175" s="136">
        <f>Q175*H175</f>
        <v>0</v>
      </c>
      <c r="S175" s="136">
        <v>0</v>
      </c>
      <c r="T175" s="136">
        <f>S175*H175</f>
        <v>0</v>
      </c>
      <c r="U175" s="137" t="s">
        <v>19</v>
      </c>
      <c r="AR175" s="138" t="s">
        <v>172</v>
      </c>
      <c r="AT175" s="138" t="s">
        <v>167</v>
      </c>
      <c r="AU175" s="138" t="s">
        <v>173</v>
      </c>
      <c r="AY175" s="18" t="s">
        <v>164</v>
      </c>
      <c r="BE175" s="139">
        <f>IF(N175="základní",J175,0)</f>
        <v>0</v>
      </c>
      <c r="BF175" s="139">
        <f>IF(N175="snížená",J175,0)</f>
        <v>0</v>
      </c>
      <c r="BG175" s="139">
        <f>IF(N175="zákl. přenesená",J175,0)</f>
        <v>0</v>
      </c>
      <c r="BH175" s="139">
        <f>IF(N175="sníž. přenesená",J175,0)</f>
        <v>0</v>
      </c>
      <c r="BI175" s="139">
        <f>IF(N175="nulová",J175,0)</f>
        <v>0</v>
      </c>
      <c r="BJ175" s="18" t="s">
        <v>80</v>
      </c>
      <c r="BK175" s="139">
        <f>ROUND(I175*H175,1)</f>
        <v>0</v>
      </c>
      <c r="BL175" s="18" t="s">
        <v>172</v>
      </c>
      <c r="BM175" s="138" t="s">
        <v>2352</v>
      </c>
    </row>
    <row r="176" spans="2:65" s="1" customFormat="1" ht="11.25">
      <c r="B176" s="33"/>
      <c r="D176" s="140" t="s">
        <v>175</v>
      </c>
      <c r="F176" s="141" t="s">
        <v>2353</v>
      </c>
      <c r="I176" s="142"/>
      <c r="L176" s="33"/>
      <c r="M176" s="143"/>
      <c r="U176" s="54"/>
      <c r="AT176" s="18" t="s">
        <v>175</v>
      </c>
      <c r="AU176" s="18" t="s">
        <v>173</v>
      </c>
    </row>
    <row r="177" spans="2:65" s="12" customFormat="1" ht="11.25">
      <c r="B177" s="144"/>
      <c r="D177" s="145" t="s">
        <v>177</v>
      </c>
      <c r="E177" s="146" t="s">
        <v>19</v>
      </c>
      <c r="F177" s="147" t="s">
        <v>2354</v>
      </c>
      <c r="H177" s="148">
        <v>0.495</v>
      </c>
      <c r="I177" s="149"/>
      <c r="L177" s="144"/>
      <c r="M177" s="150"/>
      <c r="U177" s="151"/>
      <c r="AT177" s="146" t="s">
        <v>177</v>
      </c>
      <c r="AU177" s="146" t="s">
        <v>173</v>
      </c>
      <c r="AV177" s="12" t="s">
        <v>82</v>
      </c>
      <c r="AW177" s="12" t="s">
        <v>33</v>
      </c>
      <c r="AX177" s="12" t="s">
        <v>80</v>
      </c>
      <c r="AY177" s="146" t="s">
        <v>164</v>
      </c>
    </row>
    <row r="178" spans="2:65" s="11" customFormat="1" ht="22.9" customHeight="1">
      <c r="B178" s="115"/>
      <c r="D178" s="116" t="s">
        <v>71</v>
      </c>
      <c r="E178" s="125" t="s">
        <v>626</v>
      </c>
      <c r="F178" s="125" t="s">
        <v>627</v>
      </c>
      <c r="I178" s="118"/>
      <c r="J178" s="126">
        <f>BK178</f>
        <v>0</v>
      </c>
      <c r="L178" s="115"/>
      <c r="M178" s="120"/>
      <c r="P178" s="121">
        <f>SUM(P179:P180)</f>
        <v>0</v>
      </c>
      <c r="R178" s="121">
        <f>SUM(R179:R180)</f>
        <v>0</v>
      </c>
      <c r="T178" s="121">
        <f>SUM(T179:T180)</f>
        <v>0</v>
      </c>
      <c r="U178" s="122"/>
      <c r="AR178" s="116" t="s">
        <v>80</v>
      </c>
      <c r="AT178" s="123" t="s">
        <v>71</v>
      </c>
      <c r="AU178" s="123" t="s">
        <v>80</v>
      </c>
      <c r="AY178" s="116" t="s">
        <v>164</v>
      </c>
      <c r="BK178" s="124">
        <f>SUM(BK179:BK180)</f>
        <v>0</v>
      </c>
    </row>
    <row r="179" spans="2:65" s="1" customFormat="1" ht="24.2" customHeight="1">
      <c r="B179" s="33"/>
      <c r="C179" s="127" t="s">
        <v>347</v>
      </c>
      <c r="D179" s="127" t="s">
        <v>167</v>
      </c>
      <c r="E179" s="128" t="s">
        <v>2355</v>
      </c>
      <c r="F179" s="129" t="s">
        <v>2356</v>
      </c>
      <c r="G179" s="130" t="s">
        <v>200</v>
      </c>
      <c r="H179" s="131">
        <v>0.53600000000000003</v>
      </c>
      <c r="I179" s="132"/>
      <c r="J179" s="133">
        <f>ROUND(I179*H179,1)</f>
        <v>0</v>
      </c>
      <c r="K179" s="129" t="s">
        <v>171</v>
      </c>
      <c r="L179" s="33"/>
      <c r="M179" s="134" t="s">
        <v>19</v>
      </c>
      <c r="N179" s="135" t="s">
        <v>43</v>
      </c>
      <c r="P179" s="136">
        <f>O179*H179</f>
        <v>0</v>
      </c>
      <c r="Q179" s="136">
        <v>0</v>
      </c>
      <c r="R179" s="136">
        <f>Q179*H179</f>
        <v>0</v>
      </c>
      <c r="S179" s="136">
        <v>0</v>
      </c>
      <c r="T179" s="136">
        <f>S179*H179</f>
        <v>0</v>
      </c>
      <c r="U179" s="137" t="s">
        <v>19</v>
      </c>
      <c r="AR179" s="138" t="s">
        <v>172</v>
      </c>
      <c r="AT179" s="138" t="s">
        <v>167</v>
      </c>
      <c r="AU179" s="138" t="s">
        <v>82</v>
      </c>
      <c r="AY179" s="18" t="s">
        <v>164</v>
      </c>
      <c r="BE179" s="139">
        <f>IF(N179="základní",J179,0)</f>
        <v>0</v>
      </c>
      <c r="BF179" s="139">
        <f>IF(N179="snížená",J179,0)</f>
        <v>0</v>
      </c>
      <c r="BG179" s="139">
        <f>IF(N179="zákl. přenesená",J179,0)</f>
        <v>0</v>
      </c>
      <c r="BH179" s="139">
        <f>IF(N179="sníž. přenesená",J179,0)</f>
        <v>0</v>
      </c>
      <c r="BI179" s="139">
        <f>IF(N179="nulová",J179,0)</f>
        <v>0</v>
      </c>
      <c r="BJ179" s="18" t="s">
        <v>80</v>
      </c>
      <c r="BK179" s="139">
        <f>ROUND(I179*H179,1)</f>
        <v>0</v>
      </c>
      <c r="BL179" s="18" t="s">
        <v>172</v>
      </c>
      <c r="BM179" s="138" t="s">
        <v>2357</v>
      </c>
    </row>
    <row r="180" spans="2:65" s="1" customFormat="1" ht="11.25">
      <c r="B180" s="33"/>
      <c r="D180" s="140" t="s">
        <v>175</v>
      </c>
      <c r="F180" s="141" t="s">
        <v>2358</v>
      </c>
      <c r="I180" s="142"/>
      <c r="L180" s="33"/>
      <c r="M180" s="143"/>
      <c r="U180" s="54"/>
      <c r="AT180" s="18" t="s">
        <v>175</v>
      </c>
      <c r="AU180" s="18" t="s">
        <v>82</v>
      </c>
    </row>
    <row r="181" spans="2:65" s="11" customFormat="1" ht="25.9" customHeight="1">
      <c r="B181" s="115"/>
      <c r="D181" s="116" t="s">
        <v>71</v>
      </c>
      <c r="E181" s="117" t="s">
        <v>633</v>
      </c>
      <c r="F181" s="117" t="s">
        <v>634</v>
      </c>
      <c r="I181" s="118"/>
      <c r="J181" s="119">
        <f>BK181</f>
        <v>0</v>
      </c>
      <c r="L181" s="115"/>
      <c r="M181" s="120"/>
      <c r="P181" s="121">
        <f>P182+P208+P243+P279+P309+P330+P344</f>
        <v>0</v>
      </c>
      <c r="R181" s="121">
        <f>R182+R208+R243+R279+R309+R330+R344</f>
        <v>0.56068980000000002</v>
      </c>
      <c r="T181" s="121">
        <f>T182+T208+T243+T279+T309+T330+T344</f>
        <v>2.4930000000000001E-2</v>
      </c>
      <c r="U181" s="122"/>
      <c r="AR181" s="116" t="s">
        <v>82</v>
      </c>
      <c r="AT181" s="123" t="s">
        <v>71</v>
      </c>
      <c r="AU181" s="123" t="s">
        <v>72</v>
      </c>
      <c r="AY181" s="116" t="s">
        <v>164</v>
      </c>
      <c r="BK181" s="124">
        <f>BK182+BK208+BK243+BK279+BK309+BK330+BK344</f>
        <v>0</v>
      </c>
    </row>
    <row r="182" spans="2:65" s="11" customFormat="1" ht="22.9" customHeight="1">
      <c r="B182" s="115"/>
      <c r="D182" s="116" t="s">
        <v>71</v>
      </c>
      <c r="E182" s="125" t="s">
        <v>2359</v>
      </c>
      <c r="F182" s="125" t="s">
        <v>2360</v>
      </c>
      <c r="I182" s="118"/>
      <c r="J182" s="126">
        <f>BK182</f>
        <v>0</v>
      </c>
      <c r="L182" s="115"/>
      <c r="M182" s="120"/>
      <c r="P182" s="121">
        <f>SUM(P183:P207)</f>
        <v>0</v>
      </c>
      <c r="R182" s="121">
        <f>SUM(R183:R207)</f>
        <v>2.2834999999999998E-2</v>
      </c>
      <c r="T182" s="121">
        <f>SUM(T183:T207)</f>
        <v>0</v>
      </c>
      <c r="U182" s="122"/>
      <c r="AR182" s="116" t="s">
        <v>82</v>
      </c>
      <c r="AT182" s="123" t="s">
        <v>71</v>
      </c>
      <c r="AU182" s="123" t="s">
        <v>80</v>
      </c>
      <c r="AY182" s="116" t="s">
        <v>164</v>
      </c>
      <c r="BK182" s="124">
        <f>SUM(BK183:BK207)</f>
        <v>0</v>
      </c>
    </row>
    <row r="183" spans="2:65" s="1" customFormat="1" ht="16.5" customHeight="1">
      <c r="B183" s="33"/>
      <c r="C183" s="127" t="s">
        <v>353</v>
      </c>
      <c r="D183" s="127" t="s">
        <v>167</v>
      </c>
      <c r="E183" s="128" t="s">
        <v>2361</v>
      </c>
      <c r="F183" s="129" t="s">
        <v>2362</v>
      </c>
      <c r="G183" s="130" t="s">
        <v>314</v>
      </c>
      <c r="H183" s="131">
        <v>6</v>
      </c>
      <c r="I183" s="132"/>
      <c r="J183" s="133">
        <f>ROUND(I183*H183,1)</f>
        <v>0</v>
      </c>
      <c r="K183" s="129" t="s">
        <v>171</v>
      </c>
      <c r="L183" s="33"/>
      <c r="M183" s="134" t="s">
        <v>19</v>
      </c>
      <c r="N183" s="135" t="s">
        <v>43</v>
      </c>
      <c r="P183" s="136">
        <f>O183*H183</f>
        <v>0</v>
      </c>
      <c r="Q183" s="136">
        <v>1.42E-3</v>
      </c>
      <c r="R183" s="136">
        <f>Q183*H183</f>
        <v>8.5199999999999998E-3</v>
      </c>
      <c r="S183" s="136">
        <v>0</v>
      </c>
      <c r="T183" s="136">
        <f>S183*H183</f>
        <v>0</v>
      </c>
      <c r="U183" s="137" t="s">
        <v>19</v>
      </c>
      <c r="AR183" s="138" t="s">
        <v>187</v>
      </c>
      <c r="AT183" s="138" t="s">
        <v>167</v>
      </c>
      <c r="AU183" s="138" t="s">
        <v>82</v>
      </c>
      <c r="AY183" s="18" t="s">
        <v>164</v>
      </c>
      <c r="BE183" s="139">
        <f>IF(N183="základní",J183,0)</f>
        <v>0</v>
      </c>
      <c r="BF183" s="139">
        <f>IF(N183="snížená",J183,0)</f>
        <v>0</v>
      </c>
      <c r="BG183" s="139">
        <f>IF(N183="zákl. přenesená",J183,0)</f>
        <v>0</v>
      </c>
      <c r="BH183" s="139">
        <f>IF(N183="sníž. přenesená",J183,0)</f>
        <v>0</v>
      </c>
      <c r="BI183" s="139">
        <f>IF(N183="nulová",J183,0)</f>
        <v>0</v>
      </c>
      <c r="BJ183" s="18" t="s">
        <v>80</v>
      </c>
      <c r="BK183" s="139">
        <f>ROUND(I183*H183,1)</f>
        <v>0</v>
      </c>
      <c r="BL183" s="18" t="s">
        <v>187</v>
      </c>
      <c r="BM183" s="138" t="s">
        <v>2363</v>
      </c>
    </row>
    <row r="184" spans="2:65" s="1" customFormat="1" ht="11.25">
      <c r="B184" s="33"/>
      <c r="D184" s="140" t="s">
        <v>175</v>
      </c>
      <c r="F184" s="141" t="s">
        <v>2364</v>
      </c>
      <c r="I184" s="142"/>
      <c r="L184" s="33"/>
      <c r="M184" s="143"/>
      <c r="U184" s="54"/>
      <c r="AT184" s="18" t="s">
        <v>175</v>
      </c>
      <c r="AU184" s="18" t="s">
        <v>82</v>
      </c>
    </row>
    <row r="185" spans="2:65" s="12" customFormat="1" ht="11.25">
      <c r="B185" s="144"/>
      <c r="D185" s="145" t="s">
        <v>177</v>
      </c>
      <c r="E185" s="146" t="s">
        <v>19</v>
      </c>
      <c r="F185" s="147" t="s">
        <v>2365</v>
      </c>
      <c r="H185" s="148">
        <v>6</v>
      </c>
      <c r="I185" s="149"/>
      <c r="L185" s="144"/>
      <c r="M185" s="150"/>
      <c r="U185" s="151"/>
      <c r="AT185" s="146" t="s">
        <v>177</v>
      </c>
      <c r="AU185" s="146" t="s">
        <v>82</v>
      </c>
      <c r="AV185" s="12" t="s">
        <v>82</v>
      </c>
      <c r="AW185" s="12" t="s">
        <v>33</v>
      </c>
      <c r="AX185" s="12" t="s">
        <v>80</v>
      </c>
      <c r="AY185" s="146" t="s">
        <v>164</v>
      </c>
    </row>
    <row r="186" spans="2:65" s="1" customFormat="1" ht="16.5" customHeight="1">
      <c r="B186" s="33"/>
      <c r="C186" s="127" t="s">
        <v>301</v>
      </c>
      <c r="D186" s="127" t="s">
        <v>167</v>
      </c>
      <c r="E186" s="128" t="s">
        <v>2366</v>
      </c>
      <c r="F186" s="129" t="s">
        <v>2367</v>
      </c>
      <c r="G186" s="130" t="s">
        <v>314</v>
      </c>
      <c r="H186" s="131">
        <v>4.5</v>
      </c>
      <c r="I186" s="132"/>
      <c r="J186" s="133">
        <f>ROUND(I186*H186,1)</f>
        <v>0</v>
      </c>
      <c r="K186" s="129" t="s">
        <v>171</v>
      </c>
      <c r="L186" s="33"/>
      <c r="M186" s="134" t="s">
        <v>19</v>
      </c>
      <c r="N186" s="135" t="s">
        <v>43</v>
      </c>
      <c r="P186" s="136">
        <f>O186*H186</f>
        <v>0</v>
      </c>
      <c r="Q186" s="136">
        <v>1.2999999999999999E-3</v>
      </c>
      <c r="R186" s="136">
        <f>Q186*H186</f>
        <v>5.8499999999999993E-3</v>
      </c>
      <c r="S186" s="136">
        <v>0</v>
      </c>
      <c r="T186" s="136">
        <f>S186*H186</f>
        <v>0</v>
      </c>
      <c r="U186" s="137" t="s">
        <v>19</v>
      </c>
      <c r="AR186" s="138" t="s">
        <v>187</v>
      </c>
      <c r="AT186" s="138" t="s">
        <v>167</v>
      </c>
      <c r="AU186" s="138" t="s">
        <v>82</v>
      </c>
      <c r="AY186" s="18" t="s">
        <v>164</v>
      </c>
      <c r="BE186" s="139">
        <f>IF(N186="základní",J186,0)</f>
        <v>0</v>
      </c>
      <c r="BF186" s="139">
        <f>IF(N186="snížená",J186,0)</f>
        <v>0</v>
      </c>
      <c r="BG186" s="139">
        <f>IF(N186="zákl. přenesená",J186,0)</f>
        <v>0</v>
      </c>
      <c r="BH186" s="139">
        <f>IF(N186="sníž. přenesená",J186,0)</f>
        <v>0</v>
      </c>
      <c r="BI186" s="139">
        <f>IF(N186="nulová",J186,0)</f>
        <v>0</v>
      </c>
      <c r="BJ186" s="18" t="s">
        <v>80</v>
      </c>
      <c r="BK186" s="139">
        <f>ROUND(I186*H186,1)</f>
        <v>0</v>
      </c>
      <c r="BL186" s="18" t="s">
        <v>187</v>
      </c>
      <c r="BM186" s="138" t="s">
        <v>2368</v>
      </c>
    </row>
    <row r="187" spans="2:65" s="1" customFormat="1" ht="11.25">
      <c r="B187" s="33"/>
      <c r="D187" s="140" t="s">
        <v>175</v>
      </c>
      <c r="F187" s="141" t="s">
        <v>2369</v>
      </c>
      <c r="I187" s="142"/>
      <c r="L187" s="33"/>
      <c r="M187" s="143"/>
      <c r="U187" s="54"/>
      <c r="AT187" s="18" t="s">
        <v>175</v>
      </c>
      <c r="AU187" s="18" t="s">
        <v>82</v>
      </c>
    </row>
    <row r="188" spans="2:65" s="12" customFormat="1" ht="11.25">
      <c r="B188" s="144"/>
      <c r="D188" s="145" t="s">
        <v>177</v>
      </c>
      <c r="E188" s="146" t="s">
        <v>19</v>
      </c>
      <c r="F188" s="147" t="s">
        <v>2370</v>
      </c>
      <c r="H188" s="148">
        <v>4.5</v>
      </c>
      <c r="I188" s="149"/>
      <c r="L188" s="144"/>
      <c r="M188" s="150"/>
      <c r="U188" s="151"/>
      <c r="AT188" s="146" t="s">
        <v>177</v>
      </c>
      <c r="AU188" s="146" t="s">
        <v>82</v>
      </c>
      <c r="AV188" s="12" t="s">
        <v>82</v>
      </c>
      <c r="AW188" s="12" t="s">
        <v>33</v>
      </c>
      <c r="AX188" s="12" t="s">
        <v>80</v>
      </c>
      <c r="AY188" s="146" t="s">
        <v>164</v>
      </c>
    </row>
    <row r="189" spans="2:65" s="1" customFormat="1" ht="16.5" customHeight="1">
      <c r="B189" s="33"/>
      <c r="C189" s="127" t="s">
        <v>364</v>
      </c>
      <c r="D189" s="127" t="s">
        <v>167</v>
      </c>
      <c r="E189" s="128" t="s">
        <v>2371</v>
      </c>
      <c r="F189" s="129" t="s">
        <v>2372</v>
      </c>
      <c r="G189" s="130" t="s">
        <v>314</v>
      </c>
      <c r="H189" s="131">
        <v>12</v>
      </c>
      <c r="I189" s="132"/>
      <c r="J189" s="133">
        <f>ROUND(I189*H189,1)</f>
        <v>0</v>
      </c>
      <c r="K189" s="129" t="s">
        <v>171</v>
      </c>
      <c r="L189" s="33"/>
      <c r="M189" s="134" t="s">
        <v>19</v>
      </c>
      <c r="N189" s="135" t="s">
        <v>43</v>
      </c>
      <c r="P189" s="136">
        <f>O189*H189</f>
        <v>0</v>
      </c>
      <c r="Q189" s="136">
        <v>4.2999999999999999E-4</v>
      </c>
      <c r="R189" s="136">
        <f>Q189*H189</f>
        <v>5.1599999999999997E-3</v>
      </c>
      <c r="S189" s="136">
        <v>0</v>
      </c>
      <c r="T189" s="136">
        <f>S189*H189</f>
        <v>0</v>
      </c>
      <c r="U189" s="137" t="s">
        <v>19</v>
      </c>
      <c r="AR189" s="138" t="s">
        <v>187</v>
      </c>
      <c r="AT189" s="138" t="s">
        <v>167</v>
      </c>
      <c r="AU189" s="138" t="s">
        <v>82</v>
      </c>
      <c r="AY189" s="18" t="s">
        <v>164</v>
      </c>
      <c r="BE189" s="139">
        <f>IF(N189="základní",J189,0)</f>
        <v>0</v>
      </c>
      <c r="BF189" s="139">
        <f>IF(N189="snížená",J189,0)</f>
        <v>0</v>
      </c>
      <c r="BG189" s="139">
        <f>IF(N189="zákl. přenesená",J189,0)</f>
        <v>0</v>
      </c>
      <c r="BH189" s="139">
        <f>IF(N189="sníž. přenesená",J189,0)</f>
        <v>0</v>
      </c>
      <c r="BI189" s="139">
        <f>IF(N189="nulová",J189,0)</f>
        <v>0</v>
      </c>
      <c r="BJ189" s="18" t="s">
        <v>80</v>
      </c>
      <c r="BK189" s="139">
        <f>ROUND(I189*H189,1)</f>
        <v>0</v>
      </c>
      <c r="BL189" s="18" t="s">
        <v>187</v>
      </c>
      <c r="BM189" s="138" t="s">
        <v>2373</v>
      </c>
    </row>
    <row r="190" spans="2:65" s="1" customFormat="1" ht="11.25">
      <c r="B190" s="33"/>
      <c r="D190" s="140" t="s">
        <v>175</v>
      </c>
      <c r="F190" s="141" t="s">
        <v>2374</v>
      </c>
      <c r="I190" s="142"/>
      <c r="L190" s="33"/>
      <c r="M190" s="143"/>
      <c r="U190" s="54"/>
      <c r="AT190" s="18" t="s">
        <v>175</v>
      </c>
      <c r="AU190" s="18" t="s">
        <v>82</v>
      </c>
    </row>
    <row r="191" spans="2:65" s="12" customFormat="1" ht="11.25">
      <c r="B191" s="144"/>
      <c r="D191" s="145" t="s">
        <v>177</v>
      </c>
      <c r="E191" s="146" t="s">
        <v>19</v>
      </c>
      <c r="F191" s="147" t="s">
        <v>2375</v>
      </c>
      <c r="H191" s="148">
        <v>12</v>
      </c>
      <c r="I191" s="149"/>
      <c r="L191" s="144"/>
      <c r="M191" s="150"/>
      <c r="U191" s="151"/>
      <c r="AT191" s="146" t="s">
        <v>177</v>
      </c>
      <c r="AU191" s="146" t="s">
        <v>82</v>
      </c>
      <c r="AV191" s="12" t="s">
        <v>82</v>
      </c>
      <c r="AW191" s="12" t="s">
        <v>33</v>
      </c>
      <c r="AX191" s="12" t="s">
        <v>80</v>
      </c>
      <c r="AY191" s="146" t="s">
        <v>164</v>
      </c>
    </row>
    <row r="192" spans="2:65" s="1" customFormat="1" ht="16.5" customHeight="1">
      <c r="B192" s="33"/>
      <c r="C192" s="127" t="s">
        <v>373</v>
      </c>
      <c r="D192" s="127" t="s">
        <v>167</v>
      </c>
      <c r="E192" s="128" t="s">
        <v>2376</v>
      </c>
      <c r="F192" s="129" t="s">
        <v>2377</v>
      </c>
      <c r="G192" s="130" t="s">
        <v>314</v>
      </c>
      <c r="H192" s="131">
        <v>1</v>
      </c>
      <c r="I192" s="132"/>
      <c r="J192" s="133">
        <f>ROUND(I192*H192,1)</f>
        <v>0</v>
      </c>
      <c r="K192" s="129" t="s">
        <v>171</v>
      </c>
      <c r="L192" s="33"/>
      <c r="M192" s="134" t="s">
        <v>19</v>
      </c>
      <c r="N192" s="135" t="s">
        <v>43</v>
      </c>
      <c r="P192" s="136">
        <f>O192*H192</f>
        <v>0</v>
      </c>
      <c r="Q192" s="136">
        <v>5.0000000000000001E-4</v>
      </c>
      <c r="R192" s="136">
        <f>Q192*H192</f>
        <v>5.0000000000000001E-4</v>
      </c>
      <c r="S192" s="136">
        <v>0</v>
      </c>
      <c r="T192" s="136">
        <f>S192*H192</f>
        <v>0</v>
      </c>
      <c r="U192" s="137" t="s">
        <v>19</v>
      </c>
      <c r="AR192" s="138" t="s">
        <v>187</v>
      </c>
      <c r="AT192" s="138" t="s">
        <v>167</v>
      </c>
      <c r="AU192" s="138" t="s">
        <v>82</v>
      </c>
      <c r="AY192" s="18" t="s">
        <v>164</v>
      </c>
      <c r="BE192" s="139">
        <f>IF(N192="základní",J192,0)</f>
        <v>0</v>
      </c>
      <c r="BF192" s="139">
        <f>IF(N192="snížená",J192,0)</f>
        <v>0</v>
      </c>
      <c r="BG192" s="139">
        <f>IF(N192="zákl. přenesená",J192,0)</f>
        <v>0</v>
      </c>
      <c r="BH192" s="139">
        <f>IF(N192="sníž. přenesená",J192,0)</f>
        <v>0</v>
      </c>
      <c r="BI192" s="139">
        <f>IF(N192="nulová",J192,0)</f>
        <v>0</v>
      </c>
      <c r="BJ192" s="18" t="s">
        <v>80</v>
      </c>
      <c r="BK192" s="139">
        <f>ROUND(I192*H192,1)</f>
        <v>0</v>
      </c>
      <c r="BL192" s="18" t="s">
        <v>187</v>
      </c>
      <c r="BM192" s="138" t="s">
        <v>2378</v>
      </c>
    </row>
    <row r="193" spans="2:65" s="1" customFormat="1" ht="11.25">
      <c r="B193" s="33"/>
      <c r="D193" s="140" t="s">
        <v>175</v>
      </c>
      <c r="F193" s="141" t="s">
        <v>2379</v>
      </c>
      <c r="I193" s="142"/>
      <c r="L193" s="33"/>
      <c r="M193" s="143"/>
      <c r="U193" s="54"/>
      <c r="AT193" s="18" t="s">
        <v>175</v>
      </c>
      <c r="AU193" s="18" t="s">
        <v>82</v>
      </c>
    </row>
    <row r="194" spans="2:65" s="1" customFormat="1" ht="16.5" customHeight="1">
      <c r="B194" s="33"/>
      <c r="C194" s="127" t="s">
        <v>319</v>
      </c>
      <c r="D194" s="127" t="s">
        <v>167</v>
      </c>
      <c r="E194" s="128" t="s">
        <v>2380</v>
      </c>
      <c r="F194" s="129" t="s">
        <v>2381</v>
      </c>
      <c r="G194" s="130" t="s">
        <v>314</v>
      </c>
      <c r="H194" s="131">
        <v>0.5</v>
      </c>
      <c r="I194" s="132"/>
      <c r="J194" s="133">
        <f>ROUND(I194*H194,1)</f>
        <v>0</v>
      </c>
      <c r="K194" s="129" t="s">
        <v>171</v>
      </c>
      <c r="L194" s="33"/>
      <c r="M194" s="134" t="s">
        <v>19</v>
      </c>
      <c r="N194" s="135" t="s">
        <v>43</v>
      </c>
      <c r="P194" s="136">
        <f>O194*H194</f>
        <v>0</v>
      </c>
      <c r="Q194" s="136">
        <v>1.5299999999999999E-3</v>
      </c>
      <c r="R194" s="136">
        <f>Q194*H194</f>
        <v>7.6499999999999995E-4</v>
      </c>
      <c r="S194" s="136">
        <v>0</v>
      </c>
      <c r="T194" s="136">
        <f>S194*H194</f>
        <v>0</v>
      </c>
      <c r="U194" s="137" t="s">
        <v>19</v>
      </c>
      <c r="AR194" s="138" t="s">
        <v>187</v>
      </c>
      <c r="AT194" s="138" t="s">
        <v>167</v>
      </c>
      <c r="AU194" s="138" t="s">
        <v>82</v>
      </c>
      <c r="AY194" s="18" t="s">
        <v>164</v>
      </c>
      <c r="BE194" s="139">
        <f>IF(N194="základní",J194,0)</f>
        <v>0</v>
      </c>
      <c r="BF194" s="139">
        <f>IF(N194="snížená",J194,0)</f>
        <v>0</v>
      </c>
      <c r="BG194" s="139">
        <f>IF(N194="zákl. přenesená",J194,0)</f>
        <v>0</v>
      </c>
      <c r="BH194" s="139">
        <f>IF(N194="sníž. přenesená",J194,0)</f>
        <v>0</v>
      </c>
      <c r="BI194" s="139">
        <f>IF(N194="nulová",J194,0)</f>
        <v>0</v>
      </c>
      <c r="BJ194" s="18" t="s">
        <v>80</v>
      </c>
      <c r="BK194" s="139">
        <f>ROUND(I194*H194,1)</f>
        <v>0</v>
      </c>
      <c r="BL194" s="18" t="s">
        <v>187</v>
      </c>
      <c r="BM194" s="138" t="s">
        <v>2382</v>
      </c>
    </row>
    <row r="195" spans="2:65" s="1" customFormat="1" ht="11.25">
      <c r="B195" s="33"/>
      <c r="D195" s="140" t="s">
        <v>175</v>
      </c>
      <c r="F195" s="141" t="s">
        <v>2383</v>
      </c>
      <c r="I195" s="142"/>
      <c r="L195" s="33"/>
      <c r="M195" s="143"/>
      <c r="U195" s="54"/>
      <c r="AT195" s="18" t="s">
        <v>175</v>
      </c>
      <c r="AU195" s="18" t="s">
        <v>82</v>
      </c>
    </row>
    <row r="196" spans="2:65" s="1" customFormat="1" ht="16.5" customHeight="1">
      <c r="B196" s="33"/>
      <c r="C196" s="127" t="s">
        <v>388</v>
      </c>
      <c r="D196" s="127" t="s">
        <v>167</v>
      </c>
      <c r="E196" s="128" t="s">
        <v>2384</v>
      </c>
      <c r="F196" s="129" t="s">
        <v>2385</v>
      </c>
      <c r="G196" s="130" t="s">
        <v>335</v>
      </c>
      <c r="H196" s="131">
        <v>8</v>
      </c>
      <c r="I196" s="132"/>
      <c r="J196" s="133">
        <f>ROUND(I196*H196,1)</f>
        <v>0</v>
      </c>
      <c r="K196" s="129" t="s">
        <v>171</v>
      </c>
      <c r="L196" s="33"/>
      <c r="M196" s="134" t="s">
        <v>19</v>
      </c>
      <c r="N196" s="135" t="s">
        <v>43</v>
      </c>
      <c r="P196" s="136">
        <f>O196*H196</f>
        <v>0</v>
      </c>
      <c r="Q196" s="136">
        <v>0</v>
      </c>
      <c r="R196" s="136">
        <f>Q196*H196</f>
        <v>0</v>
      </c>
      <c r="S196" s="136">
        <v>0</v>
      </c>
      <c r="T196" s="136">
        <f>S196*H196</f>
        <v>0</v>
      </c>
      <c r="U196" s="137" t="s">
        <v>19</v>
      </c>
      <c r="AR196" s="138" t="s">
        <v>187</v>
      </c>
      <c r="AT196" s="138" t="s">
        <v>167</v>
      </c>
      <c r="AU196" s="138" t="s">
        <v>82</v>
      </c>
      <c r="AY196" s="18" t="s">
        <v>164</v>
      </c>
      <c r="BE196" s="139">
        <f>IF(N196="základní",J196,0)</f>
        <v>0</v>
      </c>
      <c r="BF196" s="139">
        <f>IF(N196="snížená",J196,0)</f>
        <v>0</v>
      </c>
      <c r="BG196" s="139">
        <f>IF(N196="zákl. přenesená",J196,0)</f>
        <v>0</v>
      </c>
      <c r="BH196" s="139">
        <f>IF(N196="sníž. přenesená",J196,0)</f>
        <v>0</v>
      </c>
      <c r="BI196" s="139">
        <f>IF(N196="nulová",J196,0)</f>
        <v>0</v>
      </c>
      <c r="BJ196" s="18" t="s">
        <v>80</v>
      </c>
      <c r="BK196" s="139">
        <f>ROUND(I196*H196,1)</f>
        <v>0</v>
      </c>
      <c r="BL196" s="18" t="s">
        <v>187</v>
      </c>
      <c r="BM196" s="138" t="s">
        <v>2386</v>
      </c>
    </row>
    <row r="197" spans="2:65" s="1" customFormat="1" ht="11.25">
      <c r="B197" s="33"/>
      <c r="D197" s="140" t="s">
        <v>175</v>
      </c>
      <c r="F197" s="141" t="s">
        <v>2387</v>
      </c>
      <c r="I197" s="142"/>
      <c r="L197" s="33"/>
      <c r="M197" s="143"/>
      <c r="U197" s="54"/>
      <c r="AT197" s="18" t="s">
        <v>175</v>
      </c>
      <c r="AU197" s="18" t="s">
        <v>82</v>
      </c>
    </row>
    <row r="198" spans="2:65" s="1" customFormat="1" ht="16.5" customHeight="1">
      <c r="B198" s="33"/>
      <c r="C198" s="127" t="s">
        <v>394</v>
      </c>
      <c r="D198" s="127" t="s">
        <v>167</v>
      </c>
      <c r="E198" s="128" t="s">
        <v>2388</v>
      </c>
      <c r="F198" s="129" t="s">
        <v>2389</v>
      </c>
      <c r="G198" s="130" t="s">
        <v>335</v>
      </c>
      <c r="H198" s="131">
        <v>1</v>
      </c>
      <c r="I198" s="132"/>
      <c r="J198" s="133">
        <f>ROUND(I198*H198,1)</f>
        <v>0</v>
      </c>
      <c r="K198" s="129" t="s">
        <v>171</v>
      </c>
      <c r="L198" s="33"/>
      <c r="M198" s="134" t="s">
        <v>19</v>
      </c>
      <c r="N198" s="135" t="s">
        <v>43</v>
      </c>
      <c r="P198" s="136">
        <f>O198*H198</f>
        <v>0</v>
      </c>
      <c r="Q198" s="136">
        <v>0</v>
      </c>
      <c r="R198" s="136">
        <f>Q198*H198</f>
        <v>0</v>
      </c>
      <c r="S198" s="136">
        <v>0</v>
      </c>
      <c r="T198" s="136">
        <f>S198*H198</f>
        <v>0</v>
      </c>
      <c r="U198" s="137" t="s">
        <v>19</v>
      </c>
      <c r="AR198" s="138" t="s">
        <v>187</v>
      </c>
      <c r="AT198" s="138" t="s">
        <v>167</v>
      </c>
      <c r="AU198" s="138" t="s">
        <v>82</v>
      </c>
      <c r="AY198" s="18" t="s">
        <v>164</v>
      </c>
      <c r="BE198" s="139">
        <f>IF(N198="základní",J198,0)</f>
        <v>0</v>
      </c>
      <c r="BF198" s="139">
        <f>IF(N198="snížená",J198,0)</f>
        <v>0</v>
      </c>
      <c r="BG198" s="139">
        <f>IF(N198="zákl. přenesená",J198,0)</f>
        <v>0</v>
      </c>
      <c r="BH198" s="139">
        <f>IF(N198="sníž. přenesená",J198,0)</f>
        <v>0</v>
      </c>
      <c r="BI198" s="139">
        <f>IF(N198="nulová",J198,0)</f>
        <v>0</v>
      </c>
      <c r="BJ198" s="18" t="s">
        <v>80</v>
      </c>
      <c r="BK198" s="139">
        <f>ROUND(I198*H198,1)</f>
        <v>0</v>
      </c>
      <c r="BL198" s="18" t="s">
        <v>187</v>
      </c>
      <c r="BM198" s="138" t="s">
        <v>2390</v>
      </c>
    </row>
    <row r="199" spans="2:65" s="1" customFormat="1" ht="11.25">
      <c r="B199" s="33"/>
      <c r="D199" s="140" t="s">
        <v>175</v>
      </c>
      <c r="F199" s="141" t="s">
        <v>2391</v>
      </c>
      <c r="I199" s="142"/>
      <c r="L199" s="33"/>
      <c r="M199" s="143"/>
      <c r="U199" s="54"/>
      <c r="AT199" s="18" t="s">
        <v>175</v>
      </c>
      <c r="AU199" s="18" t="s">
        <v>82</v>
      </c>
    </row>
    <row r="200" spans="2:65" s="1" customFormat="1" ht="21.75" customHeight="1">
      <c r="B200" s="33"/>
      <c r="C200" s="127" t="s">
        <v>399</v>
      </c>
      <c r="D200" s="127" t="s">
        <v>167</v>
      </c>
      <c r="E200" s="128" t="s">
        <v>2392</v>
      </c>
      <c r="F200" s="129" t="s">
        <v>2393</v>
      </c>
      <c r="G200" s="130" t="s">
        <v>335</v>
      </c>
      <c r="H200" s="131">
        <v>2</v>
      </c>
      <c r="I200" s="132"/>
      <c r="J200" s="133">
        <f>ROUND(I200*H200,1)</f>
        <v>0</v>
      </c>
      <c r="K200" s="129" t="s">
        <v>171</v>
      </c>
      <c r="L200" s="33"/>
      <c r="M200" s="134" t="s">
        <v>19</v>
      </c>
      <c r="N200" s="135" t="s">
        <v>43</v>
      </c>
      <c r="P200" s="136">
        <f>O200*H200</f>
        <v>0</v>
      </c>
      <c r="Q200" s="136">
        <v>1.0200000000000001E-3</v>
      </c>
      <c r="R200" s="136">
        <f>Q200*H200</f>
        <v>2.0400000000000001E-3</v>
      </c>
      <c r="S200" s="136">
        <v>0</v>
      </c>
      <c r="T200" s="136">
        <f>S200*H200</f>
        <v>0</v>
      </c>
      <c r="U200" s="137" t="s">
        <v>19</v>
      </c>
      <c r="AR200" s="138" t="s">
        <v>187</v>
      </c>
      <c r="AT200" s="138" t="s">
        <v>167</v>
      </c>
      <c r="AU200" s="138" t="s">
        <v>82</v>
      </c>
      <c r="AY200" s="18" t="s">
        <v>164</v>
      </c>
      <c r="BE200" s="139">
        <f>IF(N200="základní",J200,0)</f>
        <v>0</v>
      </c>
      <c r="BF200" s="139">
        <f>IF(N200="snížená",J200,0)</f>
        <v>0</v>
      </c>
      <c r="BG200" s="139">
        <f>IF(N200="zákl. přenesená",J200,0)</f>
        <v>0</v>
      </c>
      <c r="BH200" s="139">
        <f>IF(N200="sníž. přenesená",J200,0)</f>
        <v>0</v>
      </c>
      <c r="BI200" s="139">
        <f>IF(N200="nulová",J200,0)</f>
        <v>0</v>
      </c>
      <c r="BJ200" s="18" t="s">
        <v>80</v>
      </c>
      <c r="BK200" s="139">
        <f>ROUND(I200*H200,1)</f>
        <v>0</v>
      </c>
      <c r="BL200" s="18" t="s">
        <v>187</v>
      </c>
      <c r="BM200" s="138" t="s">
        <v>2394</v>
      </c>
    </row>
    <row r="201" spans="2:65" s="1" customFormat="1" ht="11.25">
      <c r="B201" s="33"/>
      <c r="D201" s="140" t="s">
        <v>175</v>
      </c>
      <c r="F201" s="141" t="s">
        <v>2395</v>
      </c>
      <c r="I201" s="142"/>
      <c r="L201" s="33"/>
      <c r="M201" s="143"/>
      <c r="U201" s="54"/>
      <c r="AT201" s="18" t="s">
        <v>175</v>
      </c>
      <c r="AU201" s="18" t="s">
        <v>82</v>
      </c>
    </row>
    <row r="202" spans="2:65" s="1" customFormat="1" ht="16.5" customHeight="1">
      <c r="B202" s="33"/>
      <c r="C202" s="127" t="s">
        <v>403</v>
      </c>
      <c r="D202" s="127" t="s">
        <v>167</v>
      </c>
      <c r="E202" s="128" t="s">
        <v>2396</v>
      </c>
      <c r="F202" s="129" t="s">
        <v>2397</v>
      </c>
      <c r="G202" s="130" t="s">
        <v>314</v>
      </c>
      <c r="H202" s="131">
        <v>24</v>
      </c>
      <c r="I202" s="132"/>
      <c r="J202" s="133">
        <f>ROUND(I202*H202,1)</f>
        <v>0</v>
      </c>
      <c r="K202" s="129" t="s">
        <v>171</v>
      </c>
      <c r="L202" s="33"/>
      <c r="M202" s="134" t="s">
        <v>19</v>
      </c>
      <c r="N202" s="135" t="s">
        <v>43</v>
      </c>
      <c r="P202" s="136">
        <f>O202*H202</f>
        <v>0</v>
      </c>
      <c r="Q202" s="136">
        <v>0</v>
      </c>
      <c r="R202" s="136">
        <f>Q202*H202</f>
        <v>0</v>
      </c>
      <c r="S202" s="136">
        <v>0</v>
      </c>
      <c r="T202" s="136">
        <f>S202*H202</f>
        <v>0</v>
      </c>
      <c r="U202" s="137" t="s">
        <v>19</v>
      </c>
      <c r="AR202" s="138" t="s">
        <v>187</v>
      </c>
      <c r="AT202" s="138" t="s">
        <v>167</v>
      </c>
      <c r="AU202" s="138" t="s">
        <v>82</v>
      </c>
      <c r="AY202" s="18" t="s">
        <v>164</v>
      </c>
      <c r="BE202" s="139">
        <f>IF(N202="základní",J202,0)</f>
        <v>0</v>
      </c>
      <c r="BF202" s="139">
        <f>IF(N202="snížená",J202,0)</f>
        <v>0</v>
      </c>
      <c r="BG202" s="139">
        <f>IF(N202="zákl. přenesená",J202,0)</f>
        <v>0</v>
      </c>
      <c r="BH202" s="139">
        <f>IF(N202="sníž. přenesená",J202,0)</f>
        <v>0</v>
      </c>
      <c r="BI202" s="139">
        <f>IF(N202="nulová",J202,0)</f>
        <v>0</v>
      </c>
      <c r="BJ202" s="18" t="s">
        <v>80</v>
      </c>
      <c r="BK202" s="139">
        <f>ROUND(I202*H202,1)</f>
        <v>0</v>
      </c>
      <c r="BL202" s="18" t="s">
        <v>187</v>
      </c>
      <c r="BM202" s="138" t="s">
        <v>2398</v>
      </c>
    </row>
    <row r="203" spans="2:65" s="1" customFormat="1" ht="11.25">
      <c r="B203" s="33"/>
      <c r="D203" s="140" t="s">
        <v>175</v>
      </c>
      <c r="F203" s="141" t="s">
        <v>2399</v>
      </c>
      <c r="I203" s="142"/>
      <c r="L203" s="33"/>
      <c r="M203" s="143"/>
      <c r="U203" s="54"/>
      <c r="AT203" s="18" t="s">
        <v>175</v>
      </c>
      <c r="AU203" s="18" t="s">
        <v>82</v>
      </c>
    </row>
    <row r="204" spans="2:65" s="1" customFormat="1" ht="16.5" customHeight="1">
      <c r="B204" s="33"/>
      <c r="C204" s="127" t="s">
        <v>411</v>
      </c>
      <c r="D204" s="127" t="s">
        <v>167</v>
      </c>
      <c r="E204" s="128" t="s">
        <v>2400</v>
      </c>
      <c r="F204" s="129" t="s">
        <v>2401</v>
      </c>
      <c r="G204" s="130" t="s">
        <v>609</v>
      </c>
      <c r="H204" s="131">
        <v>1</v>
      </c>
      <c r="I204" s="132"/>
      <c r="J204" s="133">
        <f>ROUND(I204*H204,1)</f>
        <v>0</v>
      </c>
      <c r="K204" s="129" t="s">
        <v>19</v>
      </c>
      <c r="L204" s="33"/>
      <c r="M204" s="134" t="s">
        <v>19</v>
      </c>
      <c r="N204" s="135" t="s">
        <v>43</v>
      </c>
      <c r="P204" s="136">
        <f>O204*H204</f>
        <v>0</v>
      </c>
      <c r="Q204" s="136">
        <v>0</v>
      </c>
      <c r="R204" s="136">
        <f>Q204*H204</f>
        <v>0</v>
      </c>
      <c r="S204" s="136">
        <v>0</v>
      </c>
      <c r="T204" s="136">
        <f>S204*H204</f>
        <v>0</v>
      </c>
      <c r="U204" s="137" t="s">
        <v>19</v>
      </c>
      <c r="AR204" s="138" t="s">
        <v>187</v>
      </c>
      <c r="AT204" s="138" t="s">
        <v>167</v>
      </c>
      <c r="AU204" s="138" t="s">
        <v>82</v>
      </c>
      <c r="AY204" s="18" t="s">
        <v>164</v>
      </c>
      <c r="BE204" s="139">
        <f>IF(N204="základní",J204,0)</f>
        <v>0</v>
      </c>
      <c r="BF204" s="139">
        <f>IF(N204="snížená",J204,0)</f>
        <v>0</v>
      </c>
      <c r="BG204" s="139">
        <f>IF(N204="zákl. přenesená",J204,0)</f>
        <v>0</v>
      </c>
      <c r="BH204" s="139">
        <f>IF(N204="sníž. přenesená",J204,0)</f>
        <v>0</v>
      </c>
      <c r="BI204" s="139">
        <f>IF(N204="nulová",J204,0)</f>
        <v>0</v>
      </c>
      <c r="BJ204" s="18" t="s">
        <v>80</v>
      </c>
      <c r="BK204" s="139">
        <f>ROUND(I204*H204,1)</f>
        <v>0</v>
      </c>
      <c r="BL204" s="18" t="s">
        <v>187</v>
      </c>
      <c r="BM204" s="138" t="s">
        <v>2402</v>
      </c>
    </row>
    <row r="205" spans="2:65" s="1" customFormat="1" ht="24.2" customHeight="1">
      <c r="B205" s="33"/>
      <c r="C205" s="127" t="s">
        <v>418</v>
      </c>
      <c r="D205" s="127" t="s">
        <v>167</v>
      </c>
      <c r="E205" s="128" t="s">
        <v>2403</v>
      </c>
      <c r="F205" s="129" t="s">
        <v>2404</v>
      </c>
      <c r="G205" s="130" t="s">
        <v>200</v>
      </c>
      <c r="H205" s="131">
        <v>2.3E-2</v>
      </c>
      <c r="I205" s="132"/>
      <c r="J205" s="133">
        <f>ROUND(I205*H205,1)</f>
        <v>0</v>
      </c>
      <c r="K205" s="129" t="s">
        <v>171</v>
      </c>
      <c r="L205" s="33"/>
      <c r="M205" s="134" t="s">
        <v>19</v>
      </c>
      <c r="N205" s="135" t="s">
        <v>43</v>
      </c>
      <c r="P205" s="136">
        <f>O205*H205</f>
        <v>0</v>
      </c>
      <c r="Q205" s="136">
        <v>0</v>
      </c>
      <c r="R205" s="136">
        <f>Q205*H205</f>
        <v>0</v>
      </c>
      <c r="S205" s="136">
        <v>0</v>
      </c>
      <c r="T205" s="136">
        <f>S205*H205</f>
        <v>0</v>
      </c>
      <c r="U205" s="137" t="s">
        <v>19</v>
      </c>
      <c r="AR205" s="138" t="s">
        <v>187</v>
      </c>
      <c r="AT205" s="138" t="s">
        <v>167</v>
      </c>
      <c r="AU205" s="138" t="s">
        <v>82</v>
      </c>
      <c r="AY205" s="18" t="s">
        <v>164</v>
      </c>
      <c r="BE205" s="139">
        <f>IF(N205="základní",J205,0)</f>
        <v>0</v>
      </c>
      <c r="BF205" s="139">
        <f>IF(N205="snížená",J205,0)</f>
        <v>0</v>
      </c>
      <c r="BG205" s="139">
        <f>IF(N205="zákl. přenesená",J205,0)</f>
        <v>0</v>
      </c>
      <c r="BH205" s="139">
        <f>IF(N205="sníž. přenesená",J205,0)</f>
        <v>0</v>
      </c>
      <c r="BI205" s="139">
        <f>IF(N205="nulová",J205,0)</f>
        <v>0</v>
      </c>
      <c r="BJ205" s="18" t="s">
        <v>80</v>
      </c>
      <c r="BK205" s="139">
        <f>ROUND(I205*H205,1)</f>
        <v>0</v>
      </c>
      <c r="BL205" s="18" t="s">
        <v>187</v>
      </c>
      <c r="BM205" s="138" t="s">
        <v>2405</v>
      </c>
    </row>
    <row r="206" spans="2:65" s="1" customFormat="1" ht="11.25">
      <c r="B206" s="33"/>
      <c r="D206" s="140" t="s">
        <v>175</v>
      </c>
      <c r="F206" s="141" t="s">
        <v>2406</v>
      </c>
      <c r="I206" s="142"/>
      <c r="L206" s="33"/>
      <c r="M206" s="143"/>
      <c r="U206" s="54"/>
      <c r="AT206" s="18" t="s">
        <v>175</v>
      </c>
      <c r="AU206" s="18" t="s">
        <v>82</v>
      </c>
    </row>
    <row r="207" spans="2:65" s="1" customFormat="1" ht="16.5" customHeight="1">
      <c r="B207" s="33"/>
      <c r="C207" s="127" t="s">
        <v>423</v>
      </c>
      <c r="D207" s="127" t="s">
        <v>167</v>
      </c>
      <c r="E207" s="128" t="s">
        <v>2407</v>
      </c>
      <c r="F207" s="129" t="s">
        <v>2408</v>
      </c>
      <c r="G207" s="130" t="s">
        <v>747</v>
      </c>
      <c r="H207" s="176"/>
      <c r="I207" s="132"/>
      <c r="J207" s="133">
        <f>ROUND(I207*H207,1)</f>
        <v>0</v>
      </c>
      <c r="K207" s="129" t="s">
        <v>19</v>
      </c>
      <c r="L207" s="33"/>
      <c r="M207" s="134" t="s">
        <v>19</v>
      </c>
      <c r="N207" s="135" t="s">
        <v>43</v>
      </c>
      <c r="P207" s="136">
        <f>O207*H207</f>
        <v>0</v>
      </c>
      <c r="Q207" s="136">
        <v>0</v>
      </c>
      <c r="R207" s="136">
        <f>Q207*H207</f>
        <v>0</v>
      </c>
      <c r="S207" s="136">
        <v>0</v>
      </c>
      <c r="T207" s="136">
        <f>S207*H207</f>
        <v>0</v>
      </c>
      <c r="U207" s="137" t="s">
        <v>19</v>
      </c>
      <c r="AR207" s="138" t="s">
        <v>187</v>
      </c>
      <c r="AT207" s="138" t="s">
        <v>167</v>
      </c>
      <c r="AU207" s="138" t="s">
        <v>82</v>
      </c>
      <c r="AY207" s="18" t="s">
        <v>164</v>
      </c>
      <c r="BE207" s="139">
        <f>IF(N207="základní",J207,0)</f>
        <v>0</v>
      </c>
      <c r="BF207" s="139">
        <f>IF(N207="snížená",J207,0)</f>
        <v>0</v>
      </c>
      <c r="BG207" s="139">
        <f>IF(N207="zákl. přenesená",J207,0)</f>
        <v>0</v>
      </c>
      <c r="BH207" s="139">
        <f>IF(N207="sníž. přenesená",J207,0)</f>
        <v>0</v>
      </c>
      <c r="BI207" s="139">
        <f>IF(N207="nulová",J207,0)</f>
        <v>0</v>
      </c>
      <c r="BJ207" s="18" t="s">
        <v>80</v>
      </c>
      <c r="BK207" s="139">
        <f>ROUND(I207*H207,1)</f>
        <v>0</v>
      </c>
      <c r="BL207" s="18" t="s">
        <v>187</v>
      </c>
      <c r="BM207" s="138" t="s">
        <v>2409</v>
      </c>
    </row>
    <row r="208" spans="2:65" s="11" customFormat="1" ht="22.9" customHeight="1">
      <c r="B208" s="115"/>
      <c r="D208" s="116" t="s">
        <v>71</v>
      </c>
      <c r="E208" s="125" t="s">
        <v>2410</v>
      </c>
      <c r="F208" s="125" t="s">
        <v>2411</v>
      </c>
      <c r="I208" s="118"/>
      <c r="J208" s="126">
        <f>BK208</f>
        <v>0</v>
      </c>
      <c r="L208" s="115"/>
      <c r="M208" s="120"/>
      <c r="P208" s="121">
        <f>SUM(P209:P242)</f>
        <v>0</v>
      </c>
      <c r="R208" s="121">
        <f>SUM(R209:R242)</f>
        <v>0.12811400000000001</v>
      </c>
      <c r="T208" s="121">
        <f>SUM(T209:T242)</f>
        <v>0</v>
      </c>
      <c r="U208" s="122"/>
      <c r="AR208" s="116" t="s">
        <v>82</v>
      </c>
      <c r="AT208" s="123" t="s">
        <v>71</v>
      </c>
      <c r="AU208" s="123" t="s">
        <v>80</v>
      </c>
      <c r="AY208" s="116" t="s">
        <v>164</v>
      </c>
      <c r="BK208" s="124">
        <f>SUM(BK209:BK242)</f>
        <v>0</v>
      </c>
    </row>
    <row r="209" spans="2:65" s="1" customFormat="1" ht="21.75" customHeight="1">
      <c r="B209" s="33"/>
      <c r="C209" s="127" t="s">
        <v>428</v>
      </c>
      <c r="D209" s="127" t="s">
        <v>167</v>
      </c>
      <c r="E209" s="128" t="s">
        <v>2412</v>
      </c>
      <c r="F209" s="129" t="s">
        <v>2413</v>
      </c>
      <c r="G209" s="130" t="s">
        <v>314</v>
      </c>
      <c r="H209" s="131">
        <v>70.7</v>
      </c>
      <c r="I209" s="132"/>
      <c r="J209" s="133">
        <f>ROUND(I209*H209,1)</f>
        <v>0</v>
      </c>
      <c r="K209" s="129" t="s">
        <v>171</v>
      </c>
      <c r="L209" s="33"/>
      <c r="M209" s="134" t="s">
        <v>19</v>
      </c>
      <c r="N209" s="135" t="s">
        <v>43</v>
      </c>
      <c r="P209" s="136">
        <f>O209*H209</f>
        <v>0</v>
      </c>
      <c r="Q209" s="136">
        <v>7.5000000000000002E-4</v>
      </c>
      <c r="R209" s="136">
        <f>Q209*H209</f>
        <v>5.3025000000000003E-2</v>
      </c>
      <c r="S209" s="136">
        <v>0</v>
      </c>
      <c r="T209" s="136">
        <f>S209*H209</f>
        <v>0</v>
      </c>
      <c r="U209" s="137" t="s">
        <v>19</v>
      </c>
      <c r="AR209" s="138" t="s">
        <v>187</v>
      </c>
      <c r="AT209" s="138" t="s">
        <v>167</v>
      </c>
      <c r="AU209" s="138" t="s">
        <v>82</v>
      </c>
      <c r="AY209" s="18" t="s">
        <v>164</v>
      </c>
      <c r="BE209" s="139">
        <f>IF(N209="základní",J209,0)</f>
        <v>0</v>
      </c>
      <c r="BF209" s="139">
        <f>IF(N209="snížená",J209,0)</f>
        <v>0</v>
      </c>
      <c r="BG209" s="139">
        <f>IF(N209="zákl. přenesená",J209,0)</f>
        <v>0</v>
      </c>
      <c r="BH209" s="139">
        <f>IF(N209="sníž. přenesená",J209,0)</f>
        <v>0</v>
      </c>
      <c r="BI209" s="139">
        <f>IF(N209="nulová",J209,0)</f>
        <v>0</v>
      </c>
      <c r="BJ209" s="18" t="s">
        <v>80</v>
      </c>
      <c r="BK209" s="139">
        <f>ROUND(I209*H209,1)</f>
        <v>0</v>
      </c>
      <c r="BL209" s="18" t="s">
        <v>187</v>
      </c>
      <c r="BM209" s="138" t="s">
        <v>2414</v>
      </c>
    </row>
    <row r="210" spans="2:65" s="1" customFormat="1" ht="11.25">
      <c r="B210" s="33"/>
      <c r="D210" s="140" t="s">
        <v>175</v>
      </c>
      <c r="F210" s="141" t="s">
        <v>2415</v>
      </c>
      <c r="I210" s="142"/>
      <c r="L210" s="33"/>
      <c r="M210" s="143"/>
      <c r="U210" s="54"/>
      <c r="AT210" s="18" t="s">
        <v>175</v>
      </c>
      <c r="AU210" s="18" t="s">
        <v>82</v>
      </c>
    </row>
    <row r="211" spans="2:65" s="12" customFormat="1" ht="11.25">
      <c r="B211" s="144"/>
      <c r="D211" s="145" t="s">
        <v>177</v>
      </c>
      <c r="E211" s="146" t="s">
        <v>19</v>
      </c>
      <c r="F211" s="147" t="s">
        <v>2416</v>
      </c>
      <c r="H211" s="148">
        <v>17.5</v>
      </c>
      <c r="I211" s="149"/>
      <c r="L211" s="144"/>
      <c r="M211" s="150"/>
      <c r="U211" s="151"/>
      <c r="AT211" s="146" t="s">
        <v>177</v>
      </c>
      <c r="AU211" s="146" t="s">
        <v>82</v>
      </c>
      <c r="AV211" s="12" t="s">
        <v>82</v>
      </c>
      <c r="AW211" s="12" t="s">
        <v>33</v>
      </c>
      <c r="AX211" s="12" t="s">
        <v>72</v>
      </c>
      <c r="AY211" s="146" t="s">
        <v>164</v>
      </c>
    </row>
    <row r="212" spans="2:65" s="12" customFormat="1" ht="11.25">
      <c r="B212" s="144"/>
      <c r="D212" s="145" t="s">
        <v>177</v>
      </c>
      <c r="E212" s="146" t="s">
        <v>19</v>
      </c>
      <c r="F212" s="147" t="s">
        <v>2417</v>
      </c>
      <c r="H212" s="148">
        <v>19.899999999999999</v>
      </c>
      <c r="I212" s="149"/>
      <c r="L212" s="144"/>
      <c r="M212" s="150"/>
      <c r="U212" s="151"/>
      <c r="AT212" s="146" t="s">
        <v>177</v>
      </c>
      <c r="AU212" s="146" t="s">
        <v>82</v>
      </c>
      <c r="AV212" s="12" t="s">
        <v>82</v>
      </c>
      <c r="AW212" s="12" t="s">
        <v>33</v>
      </c>
      <c r="AX212" s="12" t="s">
        <v>72</v>
      </c>
      <c r="AY212" s="146" t="s">
        <v>164</v>
      </c>
    </row>
    <row r="213" spans="2:65" s="12" customFormat="1" ht="11.25">
      <c r="B213" s="144"/>
      <c r="D213" s="145" t="s">
        <v>177</v>
      </c>
      <c r="E213" s="146" t="s">
        <v>19</v>
      </c>
      <c r="F213" s="147" t="s">
        <v>2418</v>
      </c>
      <c r="H213" s="148">
        <v>19.8</v>
      </c>
      <c r="I213" s="149"/>
      <c r="L213" s="144"/>
      <c r="M213" s="150"/>
      <c r="U213" s="151"/>
      <c r="AT213" s="146" t="s">
        <v>177</v>
      </c>
      <c r="AU213" s="146" t="s">
        <v>82</v>
      </c>
      <c r="AV213" s="12" t="s">
        <v>82</v>
      </c>
      <c r="AW213" s="12" t="s">
        <v>33</v>
      </c>
      <c r="AX213" s="12" t="s">
        <v>72</v>
      </c>
      <c r="AY213" s="146" t="s">
        <v>164</v>
      </c>
    </row>
    <row r="214" spans="2:65" s="12" customFormat="1" ht="11.25">
      <c r="B214" s="144"/>
      <c r="D214" s="145" t="s">
        <v>177</v>
      </c>
      <c r="E214" s="146" t="s">
        <v>19</v>
      </c>
      <c r="F214" s="147" t="s">
        <v>2419</v>
      </c>
      <c r="H214" s="148">
        <v>13.5</v>
      </c>
      <c r="I214" s="149"/>
      <c r="L214" s="144"/>
      <c r="M214" s="150"/>
      <c r="U214" s="151"/>
      <c r="AT214" s="146" t="s">
        <v>177</v>
      </c>
      <c r="AU214" s="146" t="s">
        <v>82</v>
      </c>
      <c r="AV214" s="12" t="s">
        <v>82</v>
      </c>
      <c r="AW214" s="12" t="s">
        <v>33</v>
      </c>
      <c r="AX214" s="12" t="s">
        <v>72</v>
      </c>
      <c r="AY214" s="146" t="s">
        <v>164</v>
      </c>
    </row>
    <row r="215" spans="2:65" s="13" customFormat="1" ht="11.25">
      <c r="B215" s="162"/>
      <c r="D215" s="145" t="s">
        <v>177</v>
      </c>
      <c r="E215" s="163" t="s">
        <v>19</v>
      </c>
      <c r="F215" s="164" t="s">
        <v>241</v>
      </c>
      <c r="H215" s="165">
        <v>70.7</v>
      </c>
      <c r="I215" s="166"/>
      <c r="L215" s="162"/>
      <c r="M215" s="167"/>
      <c r="U215" s="168"/>
      <c r="AT215" s="163" t="s">
        <v>177</v>
      </c>
      <c r="AU215" s="163" t="s">
        <v>82</v>
      </c>
      <c r="AV215" s="13" t="s">
        <v>172</v>
      </c>
      <c r="AW215" s="13" t="s">
        <v>33</v>
      </c>
      <c r="AX215" s="13" t="s">
        <v>80</v>
      </c>
      <c r="AY215" s="163" t="s">
        <v>164</v>
      </c>
    </row>
    <row r="216" spans="2:65" s="1" customFormat="1" ht="21.75" customHeight="1">
      <c r="B216" s="33"/>
      <c r="C216" s="127" t="s">
        <v>434</v>
      </c>
      <c r="D216" s="127" t="s">
        <v>167</v>
      </c>
      <c r="E216" s="128" t="s">
        <v>2420</v>
      </c>
      <c r="F216" s="129" t="s">
        <v>2421</v>
      </c>
      <c r="G216" s="130" t="s">
        <v>314</v>
      </c>
      <c r="H216" s="131">
        <v>35</v>
      </c>
      <c r="I216" s="132"/>
      <c r="J216" s="133">
        <f>ROUND(I216*H216,1)</f>
        <v>0</v>
      </c>
      <c r="K216" s="129" t="s">
        <v>171</v>
      </c>
      <c r="L216" s="33"/>
      <c r="M216" s="134" t="s">
        <v>19</v>
      </c>
      <c r="N216" s="135" t="s">
        <v>43</v>
      </c>
      <c r="P216" s="136">
        <f>O216*H216</f>
        <v>0</v>
      </c>
      <c r="Q216" s="136">
        <v>1.15E-3</v>
      </c>
      <c r="R216" s="136">
        <f>Q216*H216</f>
        <v>4.0250000000000001E-2</v>
      </c>
      <c r="S216" s="136">
        <v>0</v>
      </c>
      <c r="T216" s="136">
        <f>S216*H216</f>
        <v>0</v>
      </c>
      <c r="U216" s="137" t="s">
        <v>19</v>
      </c>
      <c r="AR216" s="138" t="s">
        <v>187</v>
      </c>
      <c r="AT216" s="138" t="s">
        <v>167</v>
      </c>
      <c r="AU216" s="138" t="s">
        <v>82</v>
      </c>
      <c r="AY216" s="18" t="s">
        <v>164</v>
      </c>
      <c r="BE216" s="139">
        <f>IF(N216="základní",J216,0)</f>
        <v>0</v>
      </c>
      <c r="BF216" s="139">
        <f>IF(N216="snížená",J216,0)</f>
        <v>0</v>
      </c>
      <c r="BG216" s="139">
        <f>IF(N216="zákl. přenesená",J216,0)</f>
        <v>0</v>
      </c>
      <c r="BH216" s="139">
        <f>IF(N216="sníž. přenesená",J216,0)</f>
        <v>0</v>
      </c>
      <c r="BI216" s="139">
        <f>IF(N216="nulová",J216,0)</f>
        <v>0</v>
      </c>
      <c r="BJ216" s="18" t="s">
        <v>80</v>
      </c>
      <c r="BK216" s="139">
        <f>ROUND(I216*H216,1)</f>
        <v>0</v>
      </c>
      <c r="BL216" s="18" t="s">
        <v>187</v>
      </c>
      <c r="BM216" s="138" t="s">
        <v>2422</v>
      </c>
    </row>
    <row r="217" spans="2:65" s="1" customFormat="1" ht="11.25">
      <c r="B217" s="33"/>
      <c r="D217" s="140" t="s">
        <v>175</v>
      </c>
      <c r="F217" s="141" t="s">
        <v>2423</v>
      </c>
      <c r="I217" s="142"/>
      <c r="L217" s="33"/>
      <c r="M217" s="143"/>
      <c r="U217" s="54"/>
      <c r="AT217" s="18" t="s">
        <v>175</v>
      </c>
      <c r="AU217" s="18" t="s">
        <v>82</v>
      </c>
    </row>
    <row r="218" spans="2:65" s="12" customFormat="1" ht="11.25">
      <c r="B218" s="144"/>
      <c r="D218" s="145" t="s">
        <v>177</v>
      </c>
      <c r="E218" s="146" t="s">
        <v>19</v>
      </c>
      <c r="F218" s="147" t="s">
        <v>2424</v>
      </c>
      <c r="H218" s="148">
        <v>35</v>
      </c>
      <c r="I218" s="149"/>
      <c r="L218" s="144"/>
      <c r="M218" s="150"/>
      <c r="U218" s="151"/>
      <c r="AT218" s="146" t="s">
        <v>177</v>
      </c>
      <c r="AU218" s="146" t="s">
        <v>82</v>
      </c>
      <c r="AV218" s="12" t="s">
        <v>82</v>
      </c>
      <c r="AW218" s="12" t="s">
        <v>33</v>
      </c>
      <c r="AX218" s="12" t="s">
        <v>80</v>
      </c>
      <c r="AY218" s="146" t="s">
        <v>164</v>
      </c>
    </row>
    <row r="219" spans="2:65" s="1" customFormat="1" ht="24.2" customHeight="1">
      <c r="B219" s="33"/>
      <c r="C219" s="127" t="s">
        <v>441</v>
      </c>
      <c r="D219" s="127" t="s">
        <v>167</v>
      </c>
      <c r="E219" s="128" t="s">
        <v>2425</v>
      </c>
      <c r="F219" s="129" t="s">
        <v>2426</v>
      </c>
      <c r="G219" s="130" t="s">
        <v>314</v>
      </c>
      <c r="H219" s="131">
        <v>70.7</v>
      </c>
      <c r="I219" s="132"/>
      <c r="J219" s="133">
        <f>ROUND(I219*H219,1)</f>
        <v>0</v>
      </c>
      <c r="K219" s="129" t="s">
        <v>171</v>
      </c>
      <c r="L219" s="33"/>
      <c r="M219" s="134" t="s">
        <v>19</v>
      </c>
      <c r="N219" s="135" t="s">
        <v>43</v>
      </c>
      <c r="P219" s="136">
        <f>O219*H219</f>
        <v>0</v>
      </c>
      <c r="Q219" s="136">
        <v>3.4000000000000002E-4</v>
      </c>
      <c r="R219" s="136">
        <f>Q219*H219</f>
        <v>2.4038000000000004E-2</v>
      </c>
      <c r="S219" s="136">
        <v>0</v>
      </c>
      <c r="T219" s="136">
        <f>S219*H219</f>
        <v>0</v>
      </c>
      <c r="U219" s="137" t="s">
        <v>19</v>
      </c>
      <c r="AR219" s="138" t="s">
        <v>187</v>
      </c>
      <c r="AT219" s="138" t="s">
        <v>167</v>
      </c>
      <c r="AU219" s="138" t="s">
        <v>82</v>
      </c>
      <c r="AY219" s="18" t="s">
        <v>164</v>
      </c>
      <c r="BE219" s="139">
        <f>IF(N219="základní",J219,0)</f>
        <v>0</v>
      </c>
      <c r="BF219" s="139">
        <f>IF(N219="snížená",J219,0)</f>
        <v>0</v>
      </c>
      <c r="BG219" s="139">
        <f>IF(N219="zákl. přenesená",J219,0)</f>
        <v>0</v>
      </c>
      <c r="BH219" s="139">
        <f>IF(N219="sníž. přenesená",J219,0)</f>
        <v>0</v>
      </c>
      <c r="BI219" s="139">
        <f>IF(N219="nulová",J219,0)</f>
        <v>0</v>
      </c>
      <c r="BJ219" s="18" t="s">
        <v>80</v>
      </c>
      <c r="BK219" s="139">
        <f>ROUND(I219*H219,1)</f>
        <v>0</v>
      </c>
      <c r="BL219" s="18" t="s">
        <v>187</v>
      </c>
      <c r="BM219" s="138" t="s">
        <v>2427</v>
      </c>
    </row>
    <row r="220" spans="2:65" s="1" customFormat="1" ht="11.25">
      <c r="B220" s="33"/>
      <c r="D220" s="140" t="s">
        <v>175</v>
      </c>
      <c r="F220" s="141" t="s">
        <v>2428</v>
      </c>
      <c r="I220" s="142"/>
      <c r="L220" s="33"/>
      <c r="M220" s="143"/>
      <c r="U220" s="54"/>
      <c r="AT220" s="18" t="s">
        <v>175</v>
      </c>
      <c r="AU220" s="18" t="s">
        <v>82</v>
      </c>
    </row>
    <row r="221" spans="2:65" s="1" customFormat="1" ht="33" customHeight="1">
      <c r="B221" s="33"/>
      <c r="C221" s="127" t="s">
        <v>447</v>
      </c>
      <c r="D221" s="127" t="s">
        <v>167</v>
      </c>
      <c r="E221" s="128" t="s">
        <v>2429</v>
      </c>
      <c r="F221" s="129" t="s">
        <v>2430</v>
      </c>
      <c r="G221" s="130" t="s">
        <v>314</v>
      </c>
      <c r="H221" s="131">
        <v>35</v>
      </c>
      <c r="I221" s="132"/>
      <c r="J221" s="133">
        <f>ROUND(I221*H221,1)</f>
        <v>0</v>
      </c>
      <c r="K221" s="129" t="s">
        <v>171</v>
      </c>
      <c r="L221" s="33"/>
      <c r="M221" s="134" t="s">
        <v>19</v>
      </c>
      <c r="N221" s="135" t="s">
        <v>43</v>
      </c>
      <c r="P221" s="136">
        <f>O221*H221</f>
        <v>0</v>
      </c>
      <c r="Q221" s="136">
        <v>1E-4</v>
      </c>
      <c r="R221" s="136">
        <f>Q221*H221</f>
        <v>3.5000000000000001E-3</v>
      </c>
      <c r="S221" s="136">
        <v>0</v>
      </c>
      <c r="T221" s="136">
        <f>S221*H221</f>
        <v>0</v>
      </c>
      <c r="U221" s="137" t="s">
        <v>19</v>
      </c>
      <c r="AR221" s="138" t="s">
        <v>187</v>
      </c>
      <c r="AT221" s="138" t="s">
        <v>167</v>
      </c>
      <c r="AU221" s="138" t="s">
        <v>82</v>
      </c>
      <c r="AY221" s="18" t="s">
        <v>164</v>
      </c>
      <c r="BE221" s="139">
        <f>IF(N221="základní",J221,0)</f>
        <v>0</v>
      </c>
      <c r="BF221" s="139">
        <f>IF(N221="snížená",J221,0)</f>
        <v>0</v>
      </c>
      <c r="BG221" s="139">
        <f>IF(N221="zákl. přenesená",J221,0)</f>
        <v>0</v>
      </c>
      <c r="BH221" s="139">
        <f>IF(N221="sníž. přenesená",J221,0)</f>
        <v>0</v>
      </c>
      <c r="BI221" s="139">
        <f>IF(N221="nulová",J221,0)</f>
        <v>0</v>
      </c>
      <c r="BJ221" s="18" t="s">
        <v>80</v>
      </c>
      <c r="BK221" s="139">
        <f>ROUND(I221*H221,1)</f>
        <v>0</v>
      </c>
      <c r="BL221" s="18" t="s">
        <v>187</v>
      </c>
      <c r="BM221" s="138" t="s">
        <v>2431</v>
      </c>
    </row>
    <row r="222" spans="2:65" s="1" customFormat="1" ht="11.25">
      <c r="B222" s="33"/>
      <c r="D222" s="140" t="s">
        <v>175</v>
      </c>
      <c r="F222" s="141" t="s">
        <v>2432</v>
      </c>
      <c r="I222" s="142"/>
      <c r="L222" s="33"/>
      <c r="M222" s="143"/>
      <c r="U222" s="54"/>
      <c r="AT222" s="18" t="s">
        <v>175</v>
      </c>
      <c r="AU222" s="18" t="s">
        <v>82</v>
      </c>
    </row>
    <row r="223" spans="2:65" s="1" customFormat="1" ht="16.5" customHeight="1">
      <c r="B223" s="33"/>
      <c r="C223" s="127" t="s">
        <v>453</v>
      </c>
      <c r="D223" s="127" t="s">
        <v>167</v>
      </c>
      <c r="E223" s="128" t="s">
        <v>2433</v>
      </c>
      <c r="F223" s="129" t="s">
        <v>2434</v>
      </c>
      <c r="G223" s="130" t="s">
        <v>335</v>
      </c>
      <c r="H223" s="131">
        <v>15</v>
      </c>
      <c r="I223" s="132"/>
      <c r="J223" s="133">
        <f>ROUND(I223*H223,1)</f>
        <v>0</v>
      </c>
      <c r="K223" s="129" t="s">
        <v>171</v>
      </c>
      <c r="L223" s="33"/>
      <c r="M223" s="134" t="s">
        <v>19</v>
      </c>
      <c r="N223" s="135" t="s">
        <v>43</v>
      </c>
      <c r="P223" s="136">
        <f>O223*H223</f>
        <v>0</v>
      </c>
      <c r="Q223" s="136">
        <v>0</v>
      </c>
      <c r="R223" s="136">
        <f>Q223*H223</f>
        <v>0</v>
      </c>
      <c r="S223" s="136">
        <v>0</v>
      </c>
      <c r="T223" s="136">
        <f>S223*H223</f>
        <v>0</v>
      </c>
      <c r="U223" s="137" t="s">
        <v>19</v>
      </c>
      <c r="AR223" s="138" t="s">
        <v>187</v>
      </c>
      <c r="AT223" s="138" t="s">
        <v>167</v>
      </c>
      <c r="AU223" s="138" t="s">
        <v>82</v>
      </c>
      <c r="AY223" s="18" t="s">
        <v>164</v>
      </c>
      <c r="BE223" s="139">
        <f>IF(N223="základní",J223,0)</f>
        <v>0</v>
      </c>
      <c r="BF223" s="139">
        <f>IF(N223="snížená",J223,0)</f>
        <v>0</v>
      </c>
      <c r="BG223" s="139">
        <f>IF(N223="zákl. přenesená",J223,0)</f>
        <v>0</v>
      </c>
      <c r="BH223" s="139">
        <f>IF(N223="sníž. přenesená",J223,0)</f>
        <v>0</v>
      </c>
      <c r="BI223" s="139">
        <f>IF(N223="nulová",J223,0)</f>
        <v>0</v>
      </c>
      <c r="BJ223" s="18" t="s">
        <v>80</v>
      </c>
      <c r="BK223" s="139">
        <f>ROUND(I223*H223,1)</f>
        <v>0</v>
      </c>
      <c r="BL223" s="18" t="s">
        <v>187</v>
      </c>
      <c r="BM223" s="138" t="s">
        <v>2435</v>
      </c>
    </row>
    <row r="224" spans="2:65" s="1" customFormat="1" ht="11.25">
      <c r="B224" s="33"/>
      <c r="D224" s="140" t="s">
        <v>175</v>
      </c>
      <c r="F224" s="141" t="s">
        <v>2436</v>
      </c>
      <c r="I224" s="142"/>
      <c r="L224" s="33"/>
      <c r="M224" s="143"/>
      <c r="U224" s="54"/>
      <c r="AT224" s="18" t="s">
        <v>175</v>
      </c>
      <c r="AU224" s="18" t="s">
        <v>82</v>
      </c>
    </row>
    <row r="225" spans="2:65" s="12" customFormat="1" ht="11.25">
      <c r="B225" s="144"/>
      <c r="D225" s="145" t="s">
        <v>177</v>
      </c>
      <c r="E225" s="146" t="s">
        <v>19</v>
      </c>
      <c r="F225" s="147" t="s">
        <v>2437</v>
      </c>
      <c r="H225" s="148">
        <v>15</v>
      </c>
      <c r="I225" s="149"/>
      <c r="L225" s="144"/>
      <c r="M225" s="150"/>
      <c r="U225" s="151"/>
      <c r="AT225" s="146" t="s">
        <v>177</v>
      </c>
      <c r="AU225" s="146" t="s">
        <v>82</v>
      </c>
      <c r="AV225" s="12" t="s">
        <v>82</v>
      </c>
      <c r="AW225" s="12" t="s">
        <v>33</v>
      </c>
      <c r="AX225" s="12" t="s">
        <v>80</v>
      </c>
      <c r="AY225" s="146" t="s">
        <v>164</v>
      </c>
    </row>
    <row r="226" spans="2:65" s="1" customFormat="1" ht="16.5" customHeight="1">
      <c r="B226" s="33"/>
      <c r="C226" s="127" t="s">
        <v>458</v>
      </c>
      <c r="D226" s="127" t="s">
        <v>167</v>
      </c>
      <c r="E226" s="128" t="s">
        <v>2438</v>
      </c>
      <c r="F226" s="129" t="s">
        <v>2439</v>
      </c>
      <c r="G226" s="130" t="s">
        <v>335</v>
      </c>
      <c r="H226" s="131">
        <v>2</v>
      </c>
      <c r="I226" s="132"/>
      <c r="J226" s="133">
        <f>ROUND(I226*H226,1)</f>
        <v>0</v>
      </c>
      <c r="K226" s="129" t="s">
        <v>171</v>
      </c>
      <c r="L226" s="33"/>
      <c r="M226" s="134" t="s">
        <v>19</v>
      </c>
      <c r="N226" s="135" t="s">
        <v>43</v>
      </c>
      <c r="P226" s="136">
        <f>O226*H226</f>
        <v>0</v>
      </c>
      <c r="Q226" s="136">
        <v>2.2000000000000001E-4</v>
      </c>
      <c r="R226" s="136">
        <f>Q226*H226</f>
        <v>4.4000000000000002E-4</v>
      </c>
      <c r="S226" s="136">
        <v>0</v>
      </c>
      <c r="T226" s="136">
        <f>S226*H226</f>
        <v>0</v>
      </c>
      <c r="U226" s="137" t="s">
        <v>19</v>
      </c>
      <c r="AR226" s="138" t="s">
        <v>187</v>
      </c>
      <c r="AT226" s="138" t="s">
        <v>167</v>
      </c>
      <c r="AU226" s="138" t="s">
        <v>82</v>
      </c>
      <c r="AY226" s="18" t="s">
        <v>164</v>
      </c>
      <c r="BE226" s="139">
        <f>IF(N226="základní",J226,0)</f>
        <v>0</v>
      </c>
      <c r="BF226" s="139">
        <f>IF(N226="snížená",J226,0)</f>
        <v>0</v>
      </c>
      <c r="BG226" s="139">
        <f>IF(N226="zákl. přenesená",J226,0)</f>
        <v>0</v>
      </c>
      <c r="BH226" s="139">
        <f>IF(N226="sníž. přenesená",J226,0)</f>
        <v>0</v>
      </c>
      <c r="BI226" s="139">
        <f>IF(N226="nulová",J226,0)</f>
        <v>0</v>
      </c>
      <c r="BJ226" s="18" t="s">
        <v>80</v>
      </c>
      <c r="BK226" s="139">
        <f>ROUND(I226*H226,1)</f>
        <v>0</v>
      </c>
      <c r="BL226" s="18" t="s">
        <v>187</v>
      </c>
      <c r="BM226" s="138" t="s">
        <v>2440</v>
      </c>
    </row>
    <row r="227" spans="2:65" s="1" customFormat="1" ht="11.25">
      <c r="B227" s="33"/>
      <c r="D227" s="140" t="s">
        <v>175</v>
      </c>
      <c r="F227" s="141" t="s">
        <v>2441</v>
      </c>
      <c r="I227" s="142"/>
      <c r="L227" s="33"/>
      <c r="M227" s="143"/>
      <c r="U227" s="54"/>
      <c r="AT227" s="18" t="s">
        <v>175</v>
      </c>
      <c r="AU227" s="18" t="s">
        <v>82</v>
      </c>
    </row>
    <row r="228" spans="2:65" s="1" customFormat="1" ht="16.5" customHeight="1">
      <c r="B228" s="33"/>
      <c r="C228" s="127" t="s">
        <v>464</v>
      </c>
      <c r="D228" s="127" t="s">
        <v>167</v>
      </c>
      <c r="E228" s="128" t="s">
        <v>2442</v>
      </c>
      <c r="F228" s="129" t="s">
        <v>2443</v>
      </c>
      <c r="G228" s="130" t="s">
        <v>2444</v>
      </c>
      <c r="H228" s="131">
        <v>5</v>
      </c>
      <c r="I228" s="132"/>
      <c r="J228" s="133">
        <f>ROUND(I228*H228,1)</f>
        <v>0</v>
      </c>
      <c r="K228" s="129" t="s">
        <v>171</v>
      </c>
      <c r="L228" s="33"/>
      <c r="M228" s="134" t="s">
        <v>19</v>
      </c>
      <c r="N228" s="135" t="s">
        <v>43</v>
      </c>
      <c r="P228" s="136">
        <f>O228*H228</f>
        <v>0</v>
      </c>
      <c r="Q228" s="136">
        <v>4.2999999999999999E-4</v>
      </c>
      <c r="R228" s="136">
        <f>Q228*H228</f>
        <v>2.15E-3</v>
      </c>
      <c r="S228" s="136">
        <v>0</v>
      </c>
      <c r="T228" s="136">
        <f>S228*H228</f>
        <v>0</v>
      </c>
      <c r="U228" s="137" t="s">
        <v>19</v>
      </c>
      <c r="AR228" s="138" t="s">
        <v>187</v>
      </c>
      <c r="AT228" s="138" t="s">
        <v>167</v>
      </c>
      <c r="AU228" s="138" t="s">
        <v>82</v>
      </c>
      <c r="AY228" s="18" t="s">
        <v>164</v>
      </c>
      <c r="BE228" s="139">
        <f>IF(N228="základní",J228,0)</f>
        <v>0</v>
      </c>
      <c r="BF228" s="139">
        <f>IF(N228="snížená",J228,0)</f>
        <v>0</v>
      </c>
      <c r="BG228" s="139">
        <f>IF(N228="zákl. přenesená",J228,0)</f>
        <v>0</v>
      </c>
      <c r="BH228" s="139">
        <f>IF(N228="sníž. přenesená",J228,0)</f>
        <v>0</v>
      </c>
      <c r="BI228" s="139">
        <f>IF(N228="nulová",J228,0)</f>
        <v>0</v>
      </c>
      <c r="BJ228" s="18" t="s">
        <v>80</v>
      </c>
      <c r="BK228" s="139">
        <f>ROUND(I228*H228,1)</f>
        <v>0</v>
      </c>
      <c r="BL228" s="18" t="s">
        <v>187</v>
      </c>
      <c r="BM228" s="138" t="s">
        <v>2445</v>
      </c>
    </row>
    <row r="229" spans="2:65" s="1" customFormat="1" ht="11.25">
      <c r="B229" s="33"/>
      <c r="D229" s="140" t="s">
        <v>175</v>
      </c>
      <c r="F229" s="141" t="s">
        <v>2446</v>
      </c>
      <c r="I229" s="142"/>
      <c r="L229" s="33"/>
      <c r="M229" s="143"/>
      <c r="U229" s="54"/>
      <c r="AT229" s="18" t="s">
        <v>175</v>
      </c>
      <c r="AU229" s="18" t="s">
        <v>82</v>
      </c>
    </row>
    <row r="230" spans="2:65" s="1" customFormat="1" ht="21.75" customHeight="1">
      <c r="B230" s="33"/>
      <c r="C230" s="127" t="s">
        <v>472</v>
      </c>
      <c r="D230" s="127" t="s">
        <v>167</v>
      </c>
      <c r="E230" s="128" t="s">
        <v>2447</v>
      </c>
      <c r="F230" s="129" t="s">
        <v>2448</v>
      </c>
      <c r="G230" s="130" t="s">
        <v>335</v>
      </c>
      <c r="H230" s="131">
        <v>2</v>
      </c>
      <c r="I230" s="132"/>
      <c r="J230" s="133">
        <f>ROUND(I230*H230,1)</f>
        <v>0</v>
      </c>
      <c r="K230" s="129" t="s">
        <v>171</v>
      </c>
      <c r="L230" s="33"/>
      <c r="M230" s="134" t="s">
        <v>19</v>
      </c>
      <c r="N230" s="135" t="s">
        <v>43</v>
      </c>
      <c r="P230" s="136">
        <f>O230*H230</f>
        <v>0</v>
      </c>
      <c r="Q230" s="136">
        <v>5.6999999999999998E-4</v>
      </c>
      <c r="R230" s="136">
        <f>Q230*H230</f>
        <v>1.14E-3</v>
      </c>
      <c r="S230" s="136">
        <v>0</v>
      </c>
      <c r="T230" s="136">
        <f>S230*H230</f>
        <v>0</v>
      </c>
      <c r="U230" s="137" t="s">
        <v>19</v>
      </c>
      <c r="AR230" s="138" t="s">
        <v>187</v>
      </c>
      <c r="AT230" s="138" t="s">
        <v>167</v>
      </c>
      <c r="AU230" s="138" t="s">
        <v>82</v>
      </c>
      <c r="AY230" s="18" t="s">
        <v>164</v>
      </c>
      <c r="BE230" s="139">
        <f>IF(N230="základní",J230,0)</f>
        <v>0</v>
      </c>
      <c r="BF230" s="139">
        <f>IF(N230="snížená",J230,0)</f>
        <v>0</v>
      </c>
      <c r="BG230" s="139">
        <f>IF(N230="zákl. přenesená",J230,0)</f>
        <v>0</v>
      </c>
      <c r="BH230" s="139">
        <f>IF(N230="sníž. přenesená",J230,0)</f>
        <v>0</v>
      </c>
      <c r="BI230" s="139">
        <f>IF(N230="nulová",J230,0)</f>
        <v>0</v>
      </c>
      <c r="BJ230" s="18" t="s">
        <v>80</v>
      </c>
      <c r="BK230" s="139">
        <f>ROUND(I230*H230,1)</f>
        <v>0</v>
      </c>
      <c r="BL230" s="18" t="s">
        <v>187</v>
      </c>
      <c r="BM230" s="138" t="s">
        <v>2449</v>
      </c>
    </row>
    <row r="231" spans="2:65" s="1" customFormat="1" ht="11.25">
      <c r="B231" s="33"/>
      <c r="D231" s="140" t="s">
        <v>175</v>
      </c>
      <c r="F231" s="141" t="s">
        <v>2450</v>
      </c>
      <c r="I231" s="142"/>
      <c r="L231" s="33"/>
      <c r="M231" s="143"/>
      <c r="U231" s="54"/>
      <c r="AT231" s="18" t="s">
        <v>175</v>
      </c>
      <c r="AU231" s="18" t="s">
        <v>82</v>
      </c>
    </row>
    <row r="232" spans="2:65" s="1" customFormat="1" ht="21.75" customHeight="1">
      <c r="B232" s="33"/>
      <c r="C232" s="127" t="s">
        <v>477</v>
      </c>
      <c r="D232" s="127" t="s">
        <v>167</v>
      </c>
      <c r="E232" s="128" t="s">
        <v>2451</v>
      </c>
      <c r="F232" s="129" t="s">
        <v>2452</v>
      </c>
      <c r="G232" s="130" t="s">
        <v>335</v>
      </c>
      <c r="H232" s="131">
        <v>1</v>
      </c>
      <c r="I232" s="132"/>
      <c r="J232" s="133">
        <f>ROUND(I232*H232,1)</f>
        <v>0</v>
      </c>
      <c r="K232" s="129" t="s">
        <v>171</v>
      </c>
      <c r="L232" s="33"/>
      <c r="M232" s="134" t="s">
        <v>19</v>
      </c>
      <c r="N232" s="135" t="s">
        <v>43</v>
      </c>
      <c r="P232" s="136">
        <f>O232*H232</f>
        <v>0</v>
      </c>
      <c r="Q232" s="136">
        <v>4.0000000000000002E-4</v>
      </c>
      <c r="R232" s="136">
        <f>Q232*H232</f>
        <v>4.0000000000000002E-4</v>
      </c>
      <c r="S232" s="136">
        <v>0</v>
      </c>
      <c r="T232" s="136">
        <f>S232*H232</f>
        <v>0</v>
      </c>
      <c r="U232" s="137" t="s">
        <v>19</v>
      </c>
      <c r="AR232" s="138" t="s">
        <v>187</v>
      </c>
      <c r="AT232" s="138" t="s">
        <v>167</v>
      </c>
      <c r="AU232" s="138" t="s">
        <v>82</v>
      </c>
      <c r="AY232" s="18" t="s">
        <v>164</v>
      </c>
      <c r="BE232" s="139">
        <f>IF(N232="základní",J232,0)</f>
        <v>0</v>
      </c>
      <c r="BF232" s="139">
        <f>IF(N232="snížená",J232,0)</f>
        <v>0</v>
      </c>
      <c r="BG232" s="139">
        <f>IF(N232="zákl. přenesená",J232,0)</f>
        <v>0</v>
      </c>
      <c r="BH232" s="139">
        <f>IF(N232="sníž. přenesená",J232,0)</f>
        <v>0</v>
      </c>
      <c r="BI232" s="139">
        <f>IF(N232="nulová",J232,0)</f>
        <v>0</v>
      </c>
      <c r="BJ232" s="18" t="s">
        <v>80</v>
      </c>
      <c r="BK232" s="139">
        <f>ROUND(I232*H232,1)</f>
        <v>0</v>
      </c>
      <c r="BL232" s="18" t="s">
        <v>187</v>
      </c>
      <c r="BM232" s="138" t="s">
        <v>2453</v>
      </c>
    </row>
    <row r="233" spans="2:65" s="1" customFormat="1" ht="11.25">
      <c r="B233" s="33"/>
      <c r="D233" s="140" t="s">
        <v>175</v>
      </c>
      <c r="F233" s="141" t="s">
        <v>2454</v>
      </c>
      <c r="I233" s="142"/>
      <c r="L233" s="33"/>
      <c r="M233" s="143"/>
      <c r="U233" s="54"/>
      <c r="AT233" s="18" t="s">
        <v>175</v>
      </c>
      <c r="AU233" s="18" t="s">
        <v>82</v>
      </c>
    </row>
    <row r="234" spans="2:65" s="1" customFormat="1" ht="24.2" customHeight="1">
      <c r="B234" s="33"/>
      <c r="C234" s="127" t="s">
        <v>484</v>
      </c>
      <c r="D234" s="127" t="s">
        <v>167</v>
      </c>
      <c r="E234" s="128" t="s">
        <v>2455</v>
      </c>
      <c r="F234" s="129" t="s">
        <v>2456</v>
      </c>
      <c r="G234" s="130" t="s">
        <v>314</v>
      </c>
      <c r="H234" s="131">
        <v>105.7</v>
      </c>
      <c r="I234" s="132"/>
      <c r="J234" s="133">
        <f>ROUND(I234*H234,1)</f>
        <v>0</v>
      </c>
      <c r="K234" s="129" t="s">
        <v>171</v>
      </c>
      <c r="L234" s="33"/>
      <c r="M234" s="134" t="s">
        <v>19</v>
      </c>
      <c r="N234" s="135" t="s">
        <v>43</v>
      </c>
      <c r="P234" s="136">
        <f>O234*H234</f>
        <v>0</v>
      </c>
      <c r="Q234" s="136">
        <v>2.0000000000000002E-5</v>
      </c>
      <c r="R234" s="136">
        <f>Q234*H234</f>
        <v>2.1140000000000004E-3</v>
      </c>
      <c r="S234" s="136">
        <v>0</v>
      </c>
      <c r="T234" s="136">
        <f>S234*H234</f>
        <v>0</v>
      </c>
      <c r="U234" s="137" t="s">
        <v>19</v>
      </c>
      <c r="AR234" s="138" t="s">
        <v>187</v>
      </c>
      <c r="AT234" s="138" t="s">
        <v>167</v>
      </c>
      <c r="AU234" s="138" t="s">
        <v>82</v>
      </c>
      <c r="AY234" s="18" t="s">
        <v>164</v>
      </c>
      <c r="BE234" s="139">
        <f>IF(N234="základní",J234,0)</f>
        <v>0</v>
      </c>
      <c r="BF234" s="139">
        <f>IF(N234="snížená",J234,0)</f>
        <v>0</v>
      </c>
      <c r="BG234" s="139">
        <f>IF(N234="zákl. přenesená",J234,0)</f>
        <v>0</v>
      </c>
      <c r="BH234" s="139">
        <f>IF(N234="sníž. přenesená",J234,0)</f>
        <v>0</v>
      </c>
      <c r="BI234" s="139">
        <f>IF(N234="nulová",J234,0)</f>
        <v>0</v>
      </c>
      <c r="BJ234" s="18" t="s">
        <v>80</v>
      </c>
      <c r="BK234" s="139">
        <f>ROUND(I234*H234,1)</f>
        <v>0</v>
      </c>
      <c r="BL234" s="18" t="s">
        <v>187</v>
      </c>
      <c r="BM234" s="138" t="s">
        <v>2457</v>
      </c>
    </row>
    <row r="235" spans="2:65" s="1" customFormat="1" ht="11.25">
      <c r="B235" s="33"/>
      <c r="D235" s="140" t="s">
        <v>175</v>
      </c>
      <c r="F235" s="141" t="s">
        <v>2458</v>
      </c>
      <c r="I235" s="142"/>
      <c r="L235" s="33"/>
      <c r="M235" s="143"/>
      <c r="U235" s="54"/>
      <c r="AT235" s="18" t="s">
        <v>175</v>
      </c>
      <c r="AU235" s="18" t="s">
        <v>82</v>
      </c>
    </row>
    <row r="236" spans="2:65" s="12" customFormat="1" ht="11.25">
      <c r="B236" s="144"/>
      <c r="D236" s="145" t="s">
        <v>177</v>
      </c>
      <c r="E236" s="146" t="s">
        <v>19</v>
      </c>
      <c r="F236" s="147" t="s">
        <v>2459</v>
      </c>
      <c r="H236" s="148">
        <v>105.7</v>
      </c>
      <c r="I236" s="149"/>
      <c r="L236" s="144"/>
      <c r="M236" s="150"/>
      <c r="U236" s="151"/>
      <c r="AT236" s="146" t="s">
        <v>177</v>
      </c>
      <c r="AU236" s="146" t="s">
        <v>82</v>
      </c>
      <c r="AV236" s="12" t="s">
        <v>82</v>
      </c>
      <c r="AW236" s="12" t="s">
        <v>33</v>
      </c>
      <c r="AX236" s="12" t="s">
        <v>80</v>
      </c>
      <c r="AY236" s="146" t="s">
        <v>164</v>
      </c>
    </row>
    <row r="237" spans="2:65" s="1" customFormat="1" ht="21.75" customHeight="1">
      <c r="B237" s="33"/>
      <c r="C237" s="127" t="s">
        <v>490</v>
      </c>
      <c r="D237" s="127" t="s">
        <v>167</v>
      </c>
      <c r="E237" s="128" t="s">
        <v>2460</v>
      </c>
      <c r="F237" s="129" t="s">
        <v>2461</v>
      </c>
      <c r="G237" s="130" t="s">
        <v>314</v>
      </c>
      <c r="H237" s="131">
        <v>105.7</v>
      </c>
      <c r="I237" s="132"/>
      <c r="J237" s="133">
        <f>ROUND(I237*H237,1)</f>
        <v>0</v>
      </c>
      <c r="K237" s="129" t="s">
        <v>171</v>
      </c>
      <c r="L237" s="33"/>
      <c r="M237" s="134" t="s">
        <v>19</v>
      </c>
      <c r="N237" s="135" t="s">
        <v>43</v>
      </c>
      <c r="P237" s="136">
        <f>O237*H237</f>
        <v>0</v>
      </c>
      <c r="Q237" s="136">
        <v>1.0000000000000001E-5</v>
      </c>
      <c r="R237" s="136">
        <f>Q237*H237</f>
        <v>1.0570000000000002E-3</v>
      </c>
      <c r="S237" s="136">
        <v>0</v>
      </c>
      <c r="T237" s="136">
        <f>S237*H237</f>
        <v>0</v>
      </c>
      <c r="U237" s="137" t="s">
        <v>19</v>
      </c>
      <c r="AR237" s="138" t="s">
        <v>187</v>
      </c>
      <c r="AT237" s="138" t="s">
        <v>167</v>
      </c>
      <c r="AU237" s="138" t="s">
        <v>82</v>
      </c>
      <c r="AY237" s="18" t="s">
        <v>164</v>
      </c>
      <c r="BE237" s="139">
        <f>IF(N237="základní",J237,0)</f>
        <v>0</v>
      </c>
      <c r="BF237" s="139">
        <f>IF(N237="snížená",J237,0)</f>
        <v>0</v>
      </c>
      <c r="BG237" s="139">
        <f>IF(N237="zákl. přenesená",J237,0)</f>
        <v>0</v>
      </c>
      <c r="BH237" s="139">
        <f>IF(N237="sníž. přenesená",J237,0)</f>
        <v>0</v>
      </c>
      <c r="BI237" s="139">
        <f>IF(N237="nulová",J237,0)</f>
        <v>0</v>
      </c>
      <c r="BJ237" s="18" t="s">
        <v>80</v>
      </c>
      <c r="BK237" s="139">
        <f>ROUND(I237*H237,1)</f>
        <v>0</v>
      </c>
      <c r="BL237" s="18" t="s">
        <v>187</v>
      </c>
      <c r="BM237" s="138" t="s">
        <v>2462</v>
      </c>
    </row>
    <row r="238" spans="2:65" s="1" customFormat="1" ht="11.25">
      <c r="B238" s="33"/>
      <c r="D238" s="140" t="s">
        <v>175</v>
      </c>
      <c r="F238" s="141" t="s">
        <v>2463</v>
      </c>
      <c r="I238" s="142"/>
      <c r="L238" s="33"/>
      <c r="M238" s="143"/>
      <c r="U238" s="54"/>
      <c r="AT238" s="18" t="s">
        <v>175</v>
      </c>
      <c r="AU238" s="18" t="s">
        <v>82</v>
      </c>
    </row>
    <row r="239" spans="2:65" s="1" customFormat="1" ht="16.5" customHeight="1">
      <c r="B239" s="33"/>
      <c r="C239" s="127" t="s">
        <v>496</v>
      </c>
      <c r="D239" s="127" t="s">
        <v>167</v>
      </c>
      <c r="E239" s="128" t="s">
        <v>2464</v>
      </c>
      <c r="F239" s="129" t="s">
        <v>2465</v>
      </c>
      <c r="G239" s="130" t="s">
        <v>609</v>
      </c>
      <c r="H239" s="131">
        <v>1</v>
      </c>
      <c r="I239" s="132"/>
      <c r="J239" s="133">
        <f>ROUND(I239*H239,1)</f>
        <v>0</v>
      </c>
      <c r="K239" s="129" t="s">
        <v>19</v>
      </c>
      <c r="L239" s="33"/>
      <c r="M239" s="134" t="s">
        <v>19</v>
      </c>
      <c r="N239" s="135" t="s">
        <v>43</v>
      </c>
      <c r="P239" s="136">
        <f>O239*H239</f>
        <v>0</v>
      </c>
      <c r="Q239" s="136">
        <v>0</v>
      </c>
      <c r="R239" s="136">
        <f>Q239*H239</f>
        <v>0</v>
      </c>
      <c r="S239" s="136">
        <v>0</v>
      </c>
      <c r="T239" s="136">
        <f>S239*H239</f>
        <v>0</v>
      </c>
      <c r="U239" s="137" t="s">
        <v>19</v>
      </c>
      <c r="AR239" s="138" t="s">
        <v>187</v>
      </c>
      <c r="AT239" s="138" t="s">
        <v>167</v>
      </c>
      <c r="AU239" s="138" t="s">
        <v>82</v>
      </c>
      <c r="AY239" s="18" t="s">
        <v>164</v>
      </c>
      <c r="BE239" s="139">
        <f>IF(N239="základní",J239,0)</f>
        <v>0</v>
      </c>
      <c r="BF239" s="139">
        <f>IF(N239="snížená",J239,0)</f>
        <v>0</v>
      </c>
      <c r="BG239" s="139">
        <f>IF(N239="zákl. přenesená",J239,0)</f>
        <v>0</v>
      </c>
      <c r="BH239" s="139">
        <f>IF(N239="sníž. přenesená",J239,0)</f>
        <v>0</v>
      </c>
      <c r="BI239" s="139">
        <f>IF(N239="nulová",J239,0)</f>
        <v>0</v>
      </c>
      <c r="BJ239" s="18" t="s">
        <v>80</v>
      </c>
      <c r="BK239" s="139">
        <f>ROUND(I239*H239,1)</f>
        <v>0</v>
      </c>
      <c r="BL239" s="18" t="s">
        <v>187</v>
      </c>
      <c r="BM239" s="138" t="s">
        <v>2466</v>
      </c>
    </row>
    <row r="240" spans="2:65" s="1" customFormat="1" ht="24.2" customHeight="1">
      <c r="B240" s="33"/>
      <c r="C240" s="127" t="s">
        <v>501</v>
      </c>
      <c r="D240" s="127" t="s">
        <v>167</v>
      </c>
      <c r="E240" s="128" t="s">
        <v>2467</v>
      </c>
      <c r="F240" s="129" t="s">
        <v>2468</v>
      </c>
      <c r="G240" s="130" t="s">
        <v>200</v>
      </c>
      <c r="H240" s="131">
        <v>0.128</v>
      </c>
      <c r="I240" s="132"/>
      <c r="J240" s="133">
        <f>ROUND(I240*H240,1)</f>
        <v>0</v>
      </c>
      <c r="K240" s="129" t="s">
        <v>171</v>
      </c>
      <c r="L240" s="33"/>
      <c r="M240" s="134" t="s">
        <v>19</v>
      </c>
      <c r="N240" s="135" t="s">
        <v>43</v>
      </c>
      <c r="P240" s="136">
        <f>O240*H240</f>
        <v>0</v>
      </c>
      <c r="Q240" s="136">
        <v>0</v>
      </c>
      <c r="R240" s="136">
        <f>Q240*H240</f>
        <v>0</v>
      </c>
      <c r="S240" s="136">
        <v>0</v>
      </c>
      <c r="T240" s="136">
        <f>S240*H240</f>
        <v>0</v>
      </c>
      <c r="U240" s="137" t="s">
        <v>19</v>
      </c>
      <c r="AR240" s="138" t="s">
        <v>187</v>
      </c>
      <c r="AT240" s="138" t="s">
        <v>167</v>
      </c>
      <c r="AU240" s="138" t="s">
        <v>82</v>
      </c>
      <c r="AY240" s="18" t="s">
        <v>164</v>
      </c>
      <c r="BE240" s="139">
        <f>IF(N240="základní",J240,0)</f>
        <v>0</v>
      </c>
      <c r="BF240" s="139">
        <f>IF(N240="snížená",J240,0)</f>
        <v>0</v>
      </c>
      <c r="BG240" s="139">
        <f>IF(N240="zákl. přenesená",J240,0)</f>
        <v>0</v>
      </c>
      <c r="BH240" s="139">
        <f>IF(N240="sníž. přenesená",J240,0)</f>
        <v>0</v>
      </c>
      <c r="BI240" s="139">
        <f>IF(N240="nulová",J240,0)</f>
        <v>0</v>
      </c>
      <c r="BJ240" s="18" t="s">
        <v>80</v>
      </c>
      <c r="BK240" s="139">
        <f>ROUND(I240*H240,1)</f>
        <v>0</v>
      </c>
      <c r="BL240" s="18" t="s">
        <v>187</v>
      </c>
      <c r="BM240" s="138" t="s">
        <v>2469</v>
      </c>
    </row>
    <row r="241" spans="2:65" s="1" customFormat="1" ht="11.25">
      <c r="B241" s="33"/>
      <c r="D241" s="140" t="s">
        <v>175</v>
      </c>
      <c r="F241" s="141" t="s">
        <v>2470</v>
      </c>
      <c r="I241" s="142"/>
      <c r="L241" s="33"/>
      <c r="M241" s="143"/>
      <c r="U241" s="54"/>
      <c r="AT241" s="18" t="s">
        <v>175</v>
      </c>
      <c r="AU241" s="18" t="s">
        <v>82</v>
      </c>
    </row>
    <row r="242" spans="2:65" s="1" customFormat="1" ht="16.5" customHeight="1">
      <c r="B242" s="33"/>
      <c r="C242" s="127" t="s">
        <v>508</v>
      </c>
      <c r="D242" s="127" t="s">
        <v>167</v>
      </c>
      <c r="E242" s="128" t="s">
        <v>2471</v>
      </c>
      <c r="F242" s="129" t="s">
        <v>2472</v>
      </c>
      <c r="G242" s="130" t="s">
        <v>747</v>
      </c>
      <c r="H242" s="176"/>
      <c r="I242" s="132"/>
      <c r="J242" s="133">
        <f>ROUND(I242*H242,1)</f>
        <v>0</v>
      </c>
      <c r="K242" s="129" t="s">
        <v>19</v>
      </c>
      <c r="L242" s="33"/>
      <c r="M242" s="134" t="s">
        <v>19</v>
      </c>
      <c r="N242" s="135" t="s">
        <v>43</v>
      </c>
      <c r="P242" s="136">
        <f>O242*H242</f>
        <v>0</v>
      </c>
      <c r="Q242" s="136">
        <v>0</v>
      </c>
      <c r="R242" s="136">
        <f>Q242*H242</f>
        <v>0</v>
      </c>
      <c r="S242" s="136">
        <v>0</v>
      </c>
      <c r="T242" s="136">
        <f>S242*H242</f>
        <v>0</v>
      </c>
      <c r="U242" s="137" t="s">
        <v>19</v>
      </c>
      <c r="AR242" s="138" t="s">
        <v>187</v>
      </c>
      <c r="AT242" s="138" t="s">
        <v>167</v>
      </c>
      <c r="AU242" s="138" t="s">
        <v>82</v>
      </c>
      <c r="AY242" s="18" t="s">
        <v>164</v>
      </c>
      <c r="BE242" s="139">
        <f>IF(N242="základní",J242,0)</f>
        <v>0</v>
      </c>
      <c r="BF242" s="139">
        <f>IF(N242="snížená",J242,0)</f>
        <v>0</v>
      </c>
      <c r="BG242" s="139">
        <f>IF(N242="zákl. přenesená",J242,0)</f>
        <v>0</v>
      </c>
      <c r="BH242" s="139">
        <f>IF(N242="sníž. přenesená",J242,0)</f>
        <v>0</v>
      </c>
      <c r="BI242" s="139">
        <f>IF(N242="nulová",J242,0)</f>
        <v>0</v>
      </c>
      <c r="BJ242" s="18" t="s">
        <v>80</v>
      </c>
      <c r="BK242" s="139">
        <f>ROUND(I242*H242,1)</f>
        <v>0</v>
      </c>
      <c r="BL242" s="18" t="s">
        <v>187</v>
      </c>
      <c r="BM242" s="138" t="s">
        <v>2473</v>
      </c>
    </row>
    <row r="243" spans="2:65" s="11" customFormat="1" ht="22.9" customHeight="1">
      <c r="B243" s="115"/>
      <c r="D243" s="116" t="s">
        <v>71</v>
      </c>
      <c r="E243" s="125" t="s">
        <v>2474</v>
      </c>
      <c r="F243" s="125" t="s">
        <v>2475</v>
      </c>
      <c r="I243" s="118"/>
      <c r="J243" s="126">
        <f>BK243</f>
        <v>0</v>
      </c>
      <c r="L243" s="115"/>
      <c r="M243" s="120"/>
      <c r="P243" s="121">
        <f>SUM(P244:P278)</f>
        <v>0</v>
      </c>
      <c r="R243" s="121">
        <f>SUM(R244:R278)</f>
        <v>0.16931480000000002</v>
      </c>
      <c r="T243" s="121">
        <f>SUM(T244:T278)</f>
        <v>0</v>
      </c>
      <c r="U243" s="122"/>
      <c r="AR243" s="116" t="s">
        <v>82</v>
      </c>
      <c r="AT243" s="123" t="s">
        <v>71</v>
      </c>
      <c r="AU243" s="123" t="s">
        <v>80</v>
      </c>
      <c r="AY243" s="116" t="s">
        <v>164</v>
      </c>
      <c r="BK243" s="124">
        <f>SUM(BK244:BK278)</f>
        <v>0</v>
      </c>
    </row>
    <row r="244" spans="2:65" s="1" customFormat="1" ht="16.5" customHeight="1">
      <c r="B244" s="33"/>
      <c r="C244" s="127" t="s">
        <v>514</v>
      </c>
      <c r="D244" s="127" t="s">
        <v>167</v>
      </c>
      <c r="E244" s="128" t="s">
        <v>2476</v>
      </c>
      <c r="F244" s="129" t="s">
        <v>2477</v>
      </c>
      <c r="G244" s="130" t="s">
        <v>2478</v>
      </c>
      <c r="H244" s="131">
        <v>1</v>
      </c>
      <c r="I244" s="132"/>
      <c r="J244" s="133">
        <f>ROUND(I244*H244,1)</f>
        <v>0</v>
      </c>
      <c r="K244" s="129" t="s">
        <v>171</v>
      </c>
      <c r="L244" s="33"/>
      <c r="M244" s="134" t="s">
        <v>19</v>
      </c>
      <c r="N244" s="135" t="s">
        <v>43</v>
      </c>
      <c r="P244" s="136">
        <f>O244*H244</f>
        <v>0</v>
      </c>
      <c r="Q244" s="136">
        <v>3.4200000000000001E-2</v>
      </c>
      <c r="R244" s="136">
        <f>Q244*H244</f>
        <v>3.4200000000000001E-2</v>
      </c>
      <c r="S244" s="136">
        <v>0</v>
      </c>
      <c r="T244" s="136">
        <f>S244*H244</f>
        <v>0</v>
      </c>
      <c r="U244" s="137" t="s">
        <v>19</v>
      </c>
      <c r="AR244" s="138" t="s">
        <v>187</v>
      </c>
      <c r="AT244" s="138" t="s">
        <v>167</v>
      </c>
      <c r="AU244" s="138" t="s">
        <v>82</v>
      </c>
      <c r="AY244" s="18" t="s">
        <v>164</v>
      </c>
      <c r="BE244" s="139">
        <f>IF(N244="základní",J244,0)</f>
        <v>0</v>
      </c>
      <c r="BF244" s="139">
        <f>IF(N244="snížená",J244,0)</f>
        <v>0</v>
      </c>
      <c r="BG244" s="139">
        <f>IF(N244="zákl. přenesená",J244,0)</f>
        <v>0</v>
      </c>
      <c r="BH244" s="139">
        <f>IF(N244="sníž. přenesená",J244,0)</f>
        <v>0</v>
      </c>
      <c r="BI244" s="139">
        <f>IF(N244="nulová",J244,0)</f>
        <v>0</v>
      </c>
      <c r="BJ244" s="18" t="s">
        <v>80</v>
      </c>
      <c r="BK244" s="139">
        <f>ROUND(I244*H244,1)</f>
        <v>0</v>
      </c>
      <c r="BL244" s="18" t="s">
        <v>187</v>
      </c>
      <c r="BM244" s="138" t="s">
        <v>2479</v>
      </c>
    </row>
    <row r="245" spans="2:65" s="1" customFormat="1" ht="11.25">
      <c r="B245" s="33"/>
      <c r="D245" s="140" t="s">
        <v>175</v>
      </c>
      <c r="F245" s="141" t="s">
        <v>2480</v>
      </c>
      <c r="I245" s="142"/>
      <c r="L245" s="33"/>
      <c r="M245" s="143"/>
      <c r="U245" s="54"/>
      <c r="AT245" s="18" t="s">
        <v>175</v>
      </c>
      <c r="AU245" s="18" t="s">
        <v>82</v>
      </c>
    </row>
    <row r="246" spans="2:65" s="15" customFormat="1" ht="11.25">
      <c r="B246" s="180"/>
      <c r="D246" s="145" t="s">
        <v>177</v>
      </c>
      <c r="E246" s="181" t="s">
        <v>19</v>
      </c>
      <c r="F246" s="182" t="s">
        <v>2481</v>
      </c>
      <c r="H246" s="181" t="s">
        <v>19</v>
      </c>
      <c r="I246" s="183"/>
      <c r="L246" s="180"/>
      <c r="M246" s="184"/>
      <c r="U246" s="185"/>
      <c r="AT246" s="181" t="s">
        <v>177</v>
      </c>
      <c r="AU246" s="181" t="s">
        <v>82</v>
      </c>
      <c r="AV246" s="15" t="s">
        <v>80</v>
      </c>
      <c r="AW246" s="15" t="s">
        <v>33</v>
      </c>
      <c r="AX246" s="15" t="s">
        <v>72</v>
      </c>
      <c r="AY246" s="181" t="s">
        <v>164</v>
      </c>
    </row>
    <row r="247" spans="2:65" s="12" customFormat="1" ht="11.25">
      <c r="B247" s="144"/>
      <c r="D247" s="145" t="s">
        <v>177</v>
      </c>
      <c r="E247" s="146" t="s">
        <v>19</v>
      </c>
      <c r="F247" s="147" t="s">
        <v>1950</v>
      </c>
      <c r="H247" s="148">
        <v>1</v>
      </c>
      <c r="I247" s="149"/>
      <c r="L247" s="144"/>
      <c r="M247" s="150"/>
      <c r="U247" s="151"/>
      <c r="AT247" s="146" t="s">
        <v>177</v>
      </c>
      <c r="AU247" s="146" t="s">
        <v>82</v>
      </c>
      <c r="AV247" s="12" t="s">
        <v>82</v>
      </c>
      <c r="AW247" s="12" t="s">
        <v>33</v>
      </c>
      <c r="AX247" s="12" t="s">
        <v>80</v>
      </c>
      <c r="AY247" s="146" t="s">
        <v>164</v>
      </c>
    </row>
    <row r="248" spans="2:65" s="1" customFormat="1" ht="16.5" customHeight="1">
      <c r="B248" s="33"/>
      <c r="C248" s="127" t="s">
        <v>519</v>
      </c>
      <c r="D248" s="127" t="s">
        <v>167</v>
      </c>
      <c r="E248" s="128" t="s">
        <v>2482</v>
      </c>
      <c r="F248" s="129" t="s">
        <v>2483</v>
      </c>
      <c r="G248" s="130" t="s">
        <v>335</v>
      </c>
      <c r="H248" s="131">
        <v>2</v>
      </c>
      <c r="I248" s="132"/>
      <c r="J248" s="133">
        <f>ROUND(I248*H248,1)</f>
        <v>0</v>
      </c>
      <c r="K248" s="129" t="s">
        <v>171</v>
      </c>
      <c r="L248" s="33"/>
      <c r="M248" s="134" t="s">
        <v>19</v>
      </c>
      <c r="N248" s="135" t="s">
        <v>43</v>
      </c>
      <c r="P248" s="136">
        <f>O248*H248</f>
        <v>0</v>
      </c>
      <c r="Q248" s="136">
        <v>6.3000000000000003E-4</v>
      </c>
      <c r="R248" s="136">
        <f>Q248*H248</f>
        <v>1.2600000000000001E-3</v>
      </c>
      <c r="S248" s="136">
        <v>0</v>
      </c>
      <c r="T248" s="136">
        <f>S248*H248</f>
        <v>0</v>
      </c>
      <c r="U248" s="137" t="s">
        <v>19</v>
      </c>
      <c r="AR248" s="138" t="s">
        <v>187</v>
      </c>
      <c r="AT248" s="138" t="s">
        <v>167</v>
      </c>
      <c r="AU248" s="138" t="s">
        <v>82</v>
      </c>
      <c r="AY248" s="18" t="s">
        <v>164</v>
      </c>
      <c r="BE248" s="139">
        <f>IF(N248="základní",J248,0)</f>
        <v>0</v>
      </c>
      <c r="BF248" s="139">
        <f>IF(N248="snížená",J248,0)</f>
        <v>0</v>
      </c>
      <c r="BG248" s="139">
        <f>IF(N248="zákl. přenesená",J248,0)</f>
        <v>0</v>
      </c>
      <c r="BH248" s="139">
        <f>IF(N248="sníž. přenesená",J248,0)</f>
        <v>0</v>
      </c>
      <c r="BI248" s="139">
        <f>IF(N248="nulová",J248,0)</f>
        <v>0</v>
      </c>
      <c r="BJ248" s="18" t="s">
        <v>80</v>
      </c>
      <c r="BK248" s="139">
        <f>ROUND(I248*H248,1)</f>
        <v>0</v>
      </c>
      <c r="BL248" s="18" t="s">
        <v>187</v>
      </c>
      <c r="BM248" s="138" t="s">
        <v>2484</v>
      </c>
    </row>
    <row r="249" spans="2:65" s="1" customFormat="1" ht="11.25">
      <c r="B249" s="33"/>
      <c r="D249" s="140" t="s">
        <v>175</v>
      </c>
      <c r="F249" s="141" t="s">
        <v>2485</v>
      </c>
      <c r="I249" s="142"/>
      <c r="L249" s="33"/>
      <c r="M249" s="143"/>
      <c r="U249" s="54"/>
      <c r="AT249" s="18" t="s">
        <v>175</v>
      </c>
      <c r="AU249" s="18" t="s">
        <v>82</v>
      </c>
    </row>
    <row r="250" spans="2:65" s="12" customFormat="1" ht="11.25">
      <c r="B250" s="144"/>
      <c r="D250" s="145" t="s">
        <v>177</v>
      </c>
      <c r="E250" s="146" t="s">
        <v>19</v>
      </c>
      <c r="F250" s="147" t="s">
        <v>2486</v>
      </c>
      <c r="H250" s="148">
        <v>1</v>
      </c>
      <c r="I250" s="149"/>
      <c r="L250" s="144"/>
      <c r="M250" s="150"/>
      <c r="U250" s="151"/>
      <c r="AT250" s="146" t="s">
        <v>177</v>
      </c>
      <c r="AU250" s="146" t="s">
        <v>82</v>
      </c>
      <c r="AV250" s="12" t="s">
        <v>82</v>
      </c>
      <c r="AW250" s="12" t="s">
        <v>33</v>
      </c>
      <c r="AX250" s="12" t="s">
        <v>72</v>
      </c>
      <c r="AY250" s="146" t="s">
        <v>164</v>
      </c>
    </row>
    <row r="251" spans="2:65" s="12" customFormat="1" ht="11.25">
      <c r="B251" s="144"/>
      <c r="D251" s="145" t="s">
        <v>177</v>
      </c>
      <c r="E251" s="146" t="s">
        <v>19</v>
      </c>
      <c r="F251" s="147" t="s">
        <v>2487</v>
      </c>
      <c r="H251" s="148">
        <v>1</v>
      </c>
      <c r="I251" s="149"/>
      <c r="L251" s="144"/>
      <c r="M251" s="150"/>
      <c r="U251" s="151"/>
      <c r="AT251" s="146" t="s">
        <v>177</v>
      </c>
      <c r="AU251" s="146" t="s">
        <v>82</v>
      </c>
      <c r="AV251" s="12" t="s">
        <v>82</v>
      </c>
      <c r="AW251" s="12" t="s">
        <v>33</v>
      </c>
      <c r="AX251" s="12" t="s">
        <v>72</v>
      </c>
      <c r="AY251" s="146" t="s">
        <v>164</v>
      </c>
    </row>
    <row r="252" spans="2:65" s="13" customFormat="1" ht="11.25">
      <c r="B252" s="162"/>
      <c r="D252" s="145" t="s">
        <v>177</v>
      </c>
      <c r="E252" s="163" t="s">
        <v>19</v>
      </c>
      <c r="F252" s="164" t="s">
        <v>241</v>
      </c>
      <c r="H252" s="165">
        <v>2</v>
      </c>
      <c r="I252" s="166"/>
      <c r="L252" s="162"/>
      <c r="M252" s="167"/>
      <c r="U252" s="168"/>
      <c r="AT252" s="163" t="s">
        <v>177</v>
      </c>
      <c r="AU252" s="163" t="s">
        <v>82</v>
      </c>
      <c r="AV252" s="13" t="s">
        <v>172</v>
      </c>
      <c r="AW252" s="13" t="s">
        <v>33</v>
      </c>
      <c r="AX252" s="13" t="s">
        <v>80</v>
      </c>
      <c r="AY252" s="163" t="s">
        <v>164</v>
      </c>
    </row>
    <row r="253" spans="2:65" s="1" customFormat="1" ht="16.5" customHeight="1">
      <c r="B253" s="33"/>
      <c r="C253" s="152" t="s">
        <v>524</v>
      </c>
      <c r="D253" s="152" t="s">
        <v>225</v>
      </c>
      <c r="E253" s="153" t="s">
        <v>2488</v>
      </c>
      <c r="F253" s="154" t="s">
        <v>2489</v>
      </c>
      <c r="G253" s="155" t="s">
        <v>335</v>
      </c>
      <c r="H253" s="156">
        <v>1</v>
      </c>
      <c r="I253" s="157"/>
      <c r="J253" s="158">
        <f>ROUND(I253*H253,1)</f>
        <v>0</v>
      </c>
      <c r="K253" s="154" t="s">
        <v>171</v>
      </c>
      <c r="L253" s="159"/>
      <c r="M253" s="160" t="s">
        <v>19</v>
      </c>
      <c r="N253" s="161" t="s">
        <v>43</v>
      </c>
      <c r="P253" s="136">
        <f>O253*H253</f>
        <v>0</v>
      </c>
      <c r="Q253" s="136">
        <v>2.5999999999999999E-2</v>
      </c>
      <c r="R253" s="136">
        <f>Q253*H253</f>
        <v>2.5999999999999999E-2</v>
      </c>
      <c r="S253" s="136">
        <v>0</v>
      </c>
      <c r="T253" s="136">
        <f>S253*H253</f>
        <v>0</v>
      </c>
      <c r="U253" s="137" t="s">
        <v>19</v>
      </c>
      <c r="AR253" s="138" t="s">
        <v>364</v>
      </c>
      <c r="AT253" s="138" t="s">
        <v>225</v>
      </c>
      <c r="AU253" s="138" t="s">
        <v>82</v>
      </c>
      <c r="AY253" s="18" t="s">
        <v>164</v>
      </c>
      <c r="BE253" s="139">
        <f>IF(N253="základní",J253,0)</f>
        <v>0</v>
      </c>
      <c r="BF253" s="139">
        <f>IF(N253="snížená",J253,0)</f>
        <v>0</v>
      </c>
      <c r="BG253" s="139">
        <f>IF(N253="zákl. přenesená",J253,0)</f>
        <v>0</v>
      </c>
      <c r="BH253" s="139">
        <f>IF(N253="sníž. přenesená",J253,0)</f>
        <v>0</v>
      </c>
      <c r="BI253" s="139">
        <f>IF(N253="nulová",J253,0)</f>
        <v>0</v>
      </c>
      <c r="BJ253" s="18" t="s">
        <v>80</v>
      </c>
      <c r="BK253" s="139">
        <f>ROUND(I253*H253,1)</f>
        <v>0</v>
      </c>
      <c r="BL253" s="18" t="s">
        <v>187</v>
      </c>
      <c r="BM253" s="138" t="s">
        <v>2490</v>
      </c>
    </row>
    <row r="254" spans="2:65" s="12" customFormat="1" ht="11.25">
      <c r="B254" s="144"/>
      <c r="D254" s="145" t="s">
        <v>177</v>
      </c>
      <c r="E254" s="146" t="s">
        <v>19</v>
      </c>
      <c r="F254" s="147" t="s">
        <v>2486</v>
      </c>
      <c r="H254" s="148">
        <v>1</v>
      </c>
      <c r="I254" s="149"/>
      <c r="L254" s="144"/>
      <c r="M254" s="150"/>
      <c r="U254" s="151"/>
      <c r="AT254" s="146" t="s">
        <v>177</v>
      </c>
      <c r="AU254" s="146" t="s">
        <v>82</v>
      </c>
      <c r="AV254" s="12" t="s">
        <v>82</v>
      </c>
      <c r="AW254" s="12" t="s">
        <v>33</v>
      </c>
      <c r="AX254" s="12" t="s">
        <v>80</v>
      </c>
      <c r="AY254" s="146" t="s">
        <v>164</v>
      </c>
    </row>
    <row r="255" spans="2:65" s="1" customFormat="1" ht="16.5" customHeight="1">
      <c r="B255" s="33"/>
      <c r="C255" s="127" t="s">
        <v>529</v>
      </c>
      <c r="D255" s="127" t="s">
        <v>167</v>
      </c>
      <c r="E255" s="128" t="s">
        <v>2491</v>
      </c>
      <c r="F255" s="129" t="s">
        <v>2492</v>
      </c>
      <c r="G255" s="130" t="s">
        <v>335</v>
      </c>
      <c r="H255" s="131">
        <v>1</v>
      </c>
      <c r="I255" s="132"/>
      <c r="J255" s="133">
        <f>ROUND(I255*H255,1)</f>
        <v>0</v>
      </c>
      <c r="K255" s="129" t="s">
        <v>171</v>
      </c>
      <c r="L255" s="33"/>
      <c r="M255" s="134" t="s">
        <v>19</v>
      </c>
      <c r="N255" s="135" t="s">
        <v>43</v>
      </c>
      <c r="P255" s="136">
        <f>O255*H255</f>
        <v>0</v>
      </c>
      <c r="Q255" s="136">
        <v>0</v>
      </c>
      <c r="R255" s="136">
        <f>Q255*H255</f>
        <v>0</v>
      </c>
      <c r="S255" s="136">
        <v>0</v>
      </c>
      <c r="T255" s="136">
        <f>S255*H255</f>
        <v>0</v>
      </c>
      <c r="U255" s="137" t="s">
        <v>19</v>
      </c>
      <c r="AR255" s="138" t="s">
        <v>187</v>
      </c>
      <c r="AT255" s="138" t="s">
        <v>167</v>
      </c>
      <c r="AU255" s="138" t="s">
        <v>82</v>
      </c>
      <c r="AY255" s="18" t="s">
        <v>164</v>
      </c>
      <c r="BE255" s="139">
        <f>IF(N255="základní",J255,0)</f>
        <v>0</v>
      </c>
      <c r="BF255" s="139">
        <f>IF(N255="snížená",J255,0)</f>
        <v>0</v>
      </c>
      <c r="BG255" s="139">
        <f>IF(N255="zákl. přenesená",J255,0)</f>
        <v>0</v>
      </c>
      <c r="BH255" s="139">
        <f>IF(N255="sníž. přenesená",J255,0)</f>
        <v>0</v>
      </c>
      <c r="BI255" s="139">
        <f>IF(N255="nulová",J255,0)</f>
        <v>0</v>
      </c>
      <c r="BJ255" s="18" t="s">
        <v>80</v>
      </c>
      <c r="BK255" s="139">
        <f>ROUND(I255*H255,1)</f>
        <v>0</v>
      </c>
      <c r="BL255" s="18" t="s">
        <v>187</v>
      </c>
      <c r="BM255" s="138" t="s">
        <v>2493</v>
      </c>
    </row>
    <row r="256" spans="2:65" s="1" customFormat="1" ht="11.25">
      <c r="B256" s="33"/>
      <c r="D256" s="140" t="s">
        <v>175</v>
      </c>
      <c r="F256" s="141" t="s">
        <v>2494</v>
      </c>
      <c r="I256" s="142"/>
      <c r="L256" s="33"/>
      <c r="M256" s="143"/>
      <c r="U256" s="54"/>
      <c r="AT256" s="18" t="s">
        <v>175</v>
      </c>
      <c r="AU256" s="18" t="s">
        <v>82</v>
      </c>
    </row>
    <row r="257" spans="2:65" s="12" customFormat="1" ht="11.25">
      <c r="B257" s="144"/>
      <c r="D257" s="145" t="s">
        <v>177</v>
      </c>
      <c r="E257" s="146" t="s">
        <v>19</v>
      </c>
      <c r="F257" s="147" t="s">
        <v>2486</v>
      </c>
      <c r="H257" s="148">
        <v>1</v>
      </c>
      <c r="I257" s="149"/>
      <c r="L257" s="144"/>
      <c r="M257" s="150"/>
      <c r="U257" s="151"/>
      <c r="AT257" s="146" t="s">
        <v>177</v>
      </c>
      <c r="AU257" s="146" t="s">
        <v>82</v>
      </c>
      <c r="AV257" s="12" t="s">
        <v>82</v>
      </c>
      <c r="AW257" s="12" t="s">
        <v>33</v>
      </c>
      <c r="AX257" s="12" t="s">
        <v>80</v>
      </c>
      <c r="AY257" s="146" t="s">
        <v>164</v>
      </c>
    </row>
    <row r="258" spans="2:65" s="1" customFormat="1" ht="16.5" customHeight="1">
      <c r="B258" s="33"/>
      <c r="C258" s="152" t="s">
        <v>534</v>
      </c>
      <c r="D258" s="152" t="s">
        <v>225</v>
      </c>
      <c r="E258" s="153" t="s">
        <v>2495</v>
      </c>
      <c r="F258" s="154" t="s">
        <v>2496</v>
      </c>
      <c r="G258" s="155" t="s">
        <v>335</v>
      </c>
      <c r="H258" s="156">
        <v>1</v>
      </c>
      <c r="I258" s="157"/>
      <c r="J258" s="158">
        <f>ROUND(I258*H258,1)</f>
        <v>0</v>
      </c>
      <c r="K258" s="154" t="s">
        <v>171</v>
      </c>
      <c r="L258" s="159"/>
      <c r="M258" s="160" t="s">
        <v>19</v>
      </c>
      <c r="N258" s="161" t="s">
        <v>43</v>
      </c>
      <c r="P258" s="136">
        <f>O258*H258</f>
        <v>0</v>
      </c>
      <c r="Q258" s="136">
        <v>1.2800000000000001E-3</v>
      </c>
      <c r="R258" s="136">
        <f>Q258*H258</f>
        <v>1.2800000000000001E-3</v>
      </c>
      <c r="S258" s="136">
        <v>0</v>
      </c>
      <c r="T258" s="136">
        <f>S258*H258</f>
        <v>0</v>
      </c>
      <c r="U258" s="137" t="s">
        <v>19</v>
      </c>
      <c r="AR258" s="138" t="s">
        <v>364</v>
      </c>
      <c r="AT258" s="138" t="s">
        <v>225</v>
      </c>
      <c r="AU258" s="138" t="s">
        <v>82</v>
      </c>
      <c r="AY258" s="18" t="s">
        <v>164</v>
      </c>
      <c r="BE258" s="139">
        <f>IF(N258="základní",J258,0)</f>
        <v>0</v>
      </c>
      <c r="BF258" s="139">
        <f>IF(N258="snížená",J258,0)</f>
        <v>0</v>
      </c>
      <c r="BG258" s="139">
        <f>IF(N258="zákl. přenesená",J258,0)</f>
        <v>0</v>
      </c>
      <c r="BH258" s="139">
        <f>IF(N258="sníž. přenesená",J258,0)</f>
        <v>0</v>
      </c>
      <c r="BI258" s="139">
        <f>IF(N258="nulová",J258,0)</f>
        <v>0</v>
      </c>
      <c r="BJ258" s="18" t="s">
        <v>80</v>
      </c>
      <c r="BK258" s="139">
        <f>ROUND(I258*H258,1)</f>
        <v>0</v>
      </c>
      <c r="BL258" s="18" t="s">
        <v>187</v>
      </c>
      <c r="BM258" s="138" t="s">
        <v>2497</v>
      </c>
    </row>
    <row r="259" spans="2:65" s="12" customFormat="1" ht="11.25">
      <c r="B259" s="144"/>
      <c r="D259" s="145" t="s">
        <v>177</v>
      </c>
      <c r="E259" s="146" t="s">
        <v>19</v>
      </c>
      <c r="F259" s="147" t="s">
        <v>2486</v>
      </c>
      <c r="H259" s="148">
        <v>1</v>
      </c>
      <c r="I259" s="149"/>
      <c r="L259" s="144"/>
      <c r="M259" s="150"/>
      <c r="U259" s="151"/>
      <c r="AT259" s="146" t="s">
        <v>177</v>
      </c>
      <c r="AU259" s="146" t="s">
        <v>82</v>
      </c>
      <c r="AV259" s="12" t="s">
        <v>82</v>
      </c>
      <c r="AW259" s="12" t="s">
        <v>33</v>
      </c>
      <c r="AX259" s="12" t="s">
        <v>80</v>
      </c>
      <c r="AY259" s="146" t="s">
        <v>164</v>
      </c>
    </row>
    <row r="260" spans="2:65" s="1" customFormat="1" ht="24.2" customHeight="1">
      <c r="B260" s="33"/>
      <c r="C260" s="127" t="s">
        <v>371</v>
      </c>
      <c r="D260" s="127" t="s">
        <v>167</v>
      </c>
      <c r="E260" s="128" t="s">
        <v>2498</v>
      </c>
      <c r="F260" s="129" t="s">
        <v>2499</v>
      </c>
      <c r="G260" s="130" t="s">
        <v>2478</v>
      </c>
      <c r="H260" s="131">
        <v>3</v>
      </c>
      <c r="I260" s="132"/>
      <c r="J260" s="133">
        <f>ROUND(I260*H260,1)</f>
        <v>0</v>
      </c>
      <c r="K260" s="129" t="s">
        <v>171</v>
      </c>
      <c r="L260" s="33"/>
      <c r="M260" s="134" t="s">
        <v>19</v>
      </c>
      <c r="N260" s="135" t="s">
        <v>43</v>
      </c>
      <c r="P260" s="136">
        <f>O260*H260</f>
        <v>0</v>
      </c>
      <c r="Q260" s="136">
        <v>2.2300000000000002E-3</v>
      </c>
      <c r="R260" s="136">
        <f>Q260*H260</f>
        <v>6.6900000000000006E-3</v>
      </c>
      <c r="S260" s="136">
        <v>0</v>
      </c>
      <c r="T260" s="136">
        <f>S260*H260</f>
        <v>0</v>
      </c>
      <c r="U260" s="137" t="s">
        <v>19</v>
      </c>
      <c r="AR260" s="138" t="s">
        <v>187</v>
      </c>
      <c r="AT260" s="138" t="s">
        <v>167</v>
      </c>
      <c r="AU260" s="138" t="s">
        <v>82</v>
      </c>
      <c r="AY260" s="18" t="s">
        <v>164</v>
      </c>
      <c r="BE260" s="139">
        <f>IF(N260="základní",J260,0)</f>
        <v>0</v>
      </c>
      <c r="BF260" s="139">
        <f>IF(N260="snížená",J260,0)</f>
        <v>0</v>
      </c>
      <c r="BG260" s="139">
        <f>IF(N260="zákl. přenesená",J260,0)</f>
        <v>0</v>
      </c>
      <c r="BH260" s="139">
        <f>IF(N260="sníž. přenesená",J260,0)</f>
        <v>0</v>
      </c>
      <c r="BI260" s="139">
        <f>IF(N260="nulová",J260,0)</f>
        <v>0</v>
      </c>
      <c r="BJ260" s="18" t="s">
        <v>80</v>
      </c>
      <c r="BK260" s="139">
        <f>ROUND(I260*H260,1)</f>
        <v>0</v>
      </c>
      <c r="BL260" s="18" t="s">
        <v>187</v>
      </c>
      <c r="BM260" s="138" t="s">
        <v>2500</v>
      </c>
    </row>
    <row r="261" spans="2:65" s="1" customFormat="1" ht="11.25">
      <c r="B261" s="33"/>
      <c r="D261" s="140" t="s">
        <v>175</v>
      </c>
      <c r="F261" s="141" t="s">
        <v>2501</v>
      </c>
      <c r="I261" s="142"/>
      <c r="L261" s="33"/>
      <c r="M261" s="143"/>
      <c r="U261" s="54"/>
      <c r="AT261" s="18" t="s">
        <v>175</v>
      </c>
      <c r="AU261" s="18" t="s">
        <v>82</v>
      </c>
    </row>
    <row r="262" spans="2:65" s="1" customFormat="1" ht="16.5" customHeight="1">
      <c r="B262" s="33"/>
      <c r="C262" s="152" t="s">
        <v>409</v>
      </c>
      <c r="D262" s="152" t="s">
        <v>225</v>
      </c>
      <c r="E262" s="153" t="s">
        <v>2502</v>
      </c>
      <c r="F262" s="154" t="s">
        <v>2503</v>
      </c>
      <c r="G262" s="155" t="s">
        <v>335</v>
      </c>
      <c r="H262" s="156">
        <v>3</v>
      </c>
      <c r="I262" s="157"/>
      <c r="J262" s="158">
        <f>ROUND(I262*H262,1)</f>
        <v>0</v>
      </c>
      <c r="K262" s="154" t="s">
        <v>171</v>
      </c>
      <c r="L262" s="159"/>
      <c r="M262" s="160" t="s">
        <v>19</v>
      </c>
      <c r="N262" s="161" t="s">
        <v>43</v>
      </c>
      <c r="P262" s="136">
        <f>O262*H262</f>
        <v>0</v>
      </c>
      <c r="Q262" s="136">
        <v>1.2E-2</v>
      </c>
      <c r="R262" s="136">
        <f>Q262*H262</f>
        <v>3.6000000000000004E-2</v>
      </c>
      <c r="S262" s="136">
        <v>0</v>
      </c>
      <c r="T262" s="136">
        <f>S262*H262</f>
        <v>0</v>
      </c>
      <c r="U262" s="137" t="s">
        <v>19</v>
      </c>
      <c r="AR262" s="138" t="s">
        <v>364</v>
      </c>
      <c r="AT262" s="138" t="s">
        <v>225</v>
      </c>
      <c r="AU262" s="138" t="s">
        <v>82</v>
      </c>
      <c r="AY262" s="18" t="s">
        <v>164</v>
      </c>
      <c r="BE262" s="139">
        <f>IF(N262="základní",J262,0)</f>
        <v>0</v>
      </c>
      <c r="BF262" s="139">
        <f>IF(N262="snížená",J262,0)</f>
        <v>0</v>
      </c>
      <c r="BG262" s="139">
        <f>IF(N262="zákl. přenesená",J262,0)</f>
        <v>0</v>
      </c>
      <c r="BH262" s="139">
        <f>IF(N262="sníž. přenesená",J262,0)</f>
        <v>0</v>
      </c>
      <c r="BI262" s="139">
        <f>IF(N262="nulová",J262,0)</f>
        <v>0</v>
      </c>
      <c r="BJ262" s="18" t="s">
        <v>80</v>
      </c>
      <c r="BK262" s="139">
        <f>ROUND(I262*H262,1)</f>
        <v>0</v>
      </c>
      <c r="BL262" s="18" t="s">
        <v>187</v>
      </c>
      <c r="BM262" s="138" t="s">
        <v>2504</v>
      </c>
    </row>
    <row r="263" spans="2:65" s="1" customFormat="1" ht="21.75" customHeight="1">
      <c r="B263" s="33"/>
      <c r="C263" s="127" t="s">
        <v>439</v>
      </c>
      <c r="D263" s="127" t="s">
        <v>167</v>
      </c>
      <c r="E263" s="128" t="s">
        <v>2505</v>
      </c>
      <c r="F263" s="129" t="s">
        <v>2506</v>
      </c>
      <c r="G263" s="130" t="s">
        <v>2478</v>
      </c>
      <c r="H263" s="131">
        <v>1</v>
      </c>
      <c r="I263" s="132"/>
      <c r="J263" s="133">
        <f>ROUND(I263*H263,1)</f>
        <v>0</v>
      </c>
      <c r="K263" s="129" t="s">
        <v>171</v>
      </c>
      <c r="L263" s="33"/>
      <c r="M263" s="134" t="s">
        <v>19</v>
      </c>
      <c r="N263" s="135" t="s">
        <v>43</v>
      </c>
      <c r="P263" s="136">
        <f>O263*H263</f>
        <v>0</v>
      </c>
      <c r="Q263" s="136">
        <v>6.3347999999999998E-3</v>
      </c>
      <c r="R263" s="136">
        <f>Q263*H263</f>
        <v>6.3347999999999998E-3</v>
      </c>
      <c r="S263" s="136">
        <v>0</v>
      </c>
      <c r="T263" s="136">
        <f>S263*H263</f>
        <v>0</v>
      </c>
      <c r="U263" s="137" t="s">
        <v>19</v>
      </c>
      <c r="AR263" s="138" t="s">
        <v>187</v>
      </c>
      <c r="AT263" s="138" t="s">
        <v>167</v>
      </c>
      <c r="AU263" s="138" t="s">
        <v>82</v>
      </c>
      <c r="AY263" s="18" t="s">
        <v>164</v>
      </c>
      <c r="BE263" s="139">
        <f>IF(N263="základní",J263,0)</f>
        <v>0</v>
      </c>
      <c r="BF263" s="139">
        <f>IF(N263="snížená",J263,0)</f>
        <v>0</v>
      </c>
      <c r="BG263" s="139">
        <f>IF(N263="zákl. přenesená",J263,0)</f>
        <v>0</v>
      </c>
      <c r="BH263" s="139">
        <f>IF(N263="sníž. přenesená",J263,0)</f>
        <v>0</v>
      </c>
      <c r="BI263" s="139">
        <f>IF(N263="nulová",J263,0)</f>
        <v>0</v>
      </c>
      <c r="BJ263" s="18" t="s">
        <v>80</v>
      </c>
      <c r="BK263" s="139">
        <f>ROUND(I263*H263,1)</f>
        <v>0</v>
      </c>
      <c r="BL263" s="18" t="s">
        <v>187</v>
      </c>
      <c r="BM263" s="138" t="s">
        <v>2507</v>
      </c>
    </row>
    <row r="264" spans="2:65" s="1" customFormat="1" ht="11.25">
      <c r="B264" s="33"/>
      <c r="D264" s="140" t="s">
        <v>175</v>
      </c>
      <c r="F264" s="141" t="s">
        <v>2508</v>
      </c>
      <c r="I264" s="142"/>
      <c r="L264" s="33"/>
      <c r="M264" s="143"/>
      <c r="U264" s="54"/>
      <c r="AT264" s="18" t="s">
        <v>175</v>
      </c>
      <c r="AU264" s="18" t="s">
        <v>82</v>
      </c>
    </row>
    <row r="265" spans="2:65" s="1" customFormat="1" ht="16.5" customHeight="1">
      <c r="B265" s="33"/>
      <c r="C265" s="152" t="s">
        <v>470</v>
      </c>
      <c r="D265" s="152" t="s">
        <v>225</v>
      </c>
      <c r="E265" s="153" t="s">
        <v>2509</v>
      </c>
      <c r="F265" s="154" t="s">
        <v>2510</v>
      </c>
      <c r="G265" s="155" t="s">
        <v>335</v>
      </c>
      <c r="H265" s="156">
        <v>1</v>
      </c>
      <c r="I265" s="157"/>
      <c r="J265" s="158">
        <f>ROUND(I265*H265,1)</f>
        <v>0</v>
      </c>
      <c r="K265" s="154" t="s">
        <v>171</v>
      </c>
      <c r="L265" s="159"/>
      <c r="M265" s="160" t="s">
        <v>19</v>
      </c>
      <c r="N265" s="161" t="s">
        <v>43</v>
      </c>
      <c r="P265" s="136">
        <f>O265*H265</f>
        <v>0</v>
      </c>
      <c r="Q265" s="136">
        <v>1.2999999999999999E-2</v>
      </c>
      <c r="R265" s="136">
        <f>Q265*H265</f>
        <v>1.2999999999999999E-2</v>
      </c>
      <c r="S265" s="136">
        <v>0</v>
      </c>
      <c r="T265" s="136">
        <f>S265*H265</f>
        <v>0</v>
      </c>
      <c r="U265" s="137" t="s">
        <v>19</v>
      </c>
      <c r="AR265" s="138" t="s">
        <v>364</v>
      </c>
      <c r="AT265" s="138" t="s">
        <v>225</v>
      </c>
      <c r="AU265" s="138" t="s">
        <v>82</v>
      </c>
      <c r="AY265" s="18" t="s">
        <v>164</v>
      </c>
      <c r="BE265" s="139">
        <f>IF(N265="základní",J265,0)</f>
        <v>0</v>
      </c>
      <c r="BF265" s="139">
        <f>IF(N265="snížená",J265,0)</f>
        <v>0</v>
      </c>
      <c r="BG265" s="139">
        <f>IF(N265="zákl. přenesená",J265,0)</f>
        <v>0</v>
      </c>
      <c r="BH265" s="139">
        <f>IF(N265="sníž. přenesená",J265,0)</f>
        <v>0</v>
      </c>
      <c r="BI265" s="139">
        <f>IF(N265="nulová",J265,0)</f>
        <v>0</v>
      </c>
      <c r="BJ265" s="18" t="s">
        <v>80</v>
      </c>
      <c r="BK265" s="139">
        <f>ROUND(I265*H265,1)</f>
        <v>0</v>
      </c>
      <c r="BL265" s="18" t="s">
        <v>187</v>
      </c>
      <c r="BM265" s="138" t="s">
        <v>2511</v>
      </c>
    </row>
    <row r="266" spans="2:65" s="1" customFormat="1" ht="16.5" customHeight="1">
      <c r="B266" s="33"/>
      <c r="C266" s="127" t="s">
        <v>560</v>
      </c>
      <c r="D266" s="127" t="s">
        <v>167</v>
      </c>
      <c r="E266" s="128" t="s">
        <v>2512</v>
      </c>
      <c r="F266" s="129" t="s">
        <v>2513</v>
      </c>
      <c r="G266" s="130" t="s">
        <v>2478</v>
      </c>
      <c r="H266" s="131">
        <v>1</v>
      </c>
      <c r="I266" s="132"/>
      <c r="J266" s="133">
        <f>ROUND(I266*H266,1)</f>
        <v>0</v>
      </c>
      <c r="K266" s="129" t="s">
        <v>171</v>
      </c>
      <c r="L266" s="33"/>
      <c r="M266" s="134" t="s">
        <v>19</v>
      </c>
      <c r="N266" s="135" t="s">
        <v>43</v>
      </c>
      <c r="P266" s="136">
        <f>O266*H266</f>
        <v>0</v>
      </c>
      <c r="Q266" s="136">
        <v>4.2000000000000002E-4</v>
      </c>
      <c r="R266" s="136">
        <f>Q266*H266</f>
        <v>4.2000000000000002E-4</v>
      </c>
      <c r="S266" s="136">
        <v>0</v>
      </c>
      <c r="T266" s="136">
        <f>S266*H266</f>
        <v>0</v>
      </c>
      <c r="U266" s="137" t="s">
        <v>19</v>
      </c>
      <c r="AR266" s="138" t="s">
        <v>187</v>
      </c>
      <c r="AT266" s="138" t="s">
        <v>167</v>
      </c>
      <c r="AU266" s="138" t="s">
        <v>82</v>
      </c>
      <c r="AY266" s="18" t="s">
        <v>164</v>
      </c>
      <c r="BE266" s="139">
        <f>IF(N266="základní",J266,0)</f>
        <v>0</v>
      </c>
      <c r="BF266" s="139">
        <f>IF(N266="snížená",J266,0)</f>
        <v>0</v>
      </c>
      <c r="BG266" s="139">
        <f>IF(N266="zákl. přenesená",J266,0)</f>
        <v>0</v>
      </c>
      <c r="BH266" s="139">
        <f>IF(N266="sníž. přenesená",J266,0)</f>
        <v>0</v>
      </c>
      <c r="BI266" s="139">
        <f>IF(N266="nulová",J266,0)</f>
        <v>0</v>
      </c>
      <c r="BJ266" s="18" t="s">
        <v>80</v>
      </c>
      <c r="BK266" s="139">
        <f>ROUND(I266*H266,1)</f>
        <v>0</v>
      </c>
      <c r="BL266" s="18" t="s">
        <v>187</v>
      </c>
      <c r="BM266" s="138" t="s">
        <v>2514</v>
      </c>
    </row>
    <row r="267" spans="2:65" s="1" customFormat="1" ht="11.25">
      <c r="B267" s="33"/>
      <c r="D267" s="140" t="s">
        <v>175</v>
      </c>
      <c r="F267" s="141" t="s">
        <v>2515</v>
      </c>
      <c r="I267" s="142"/>
      <c r="L267" s="33"/>
      <c r="M267" s="143"/>
      <c r="U267" s="54"/>
      <c r="AT267" s="18" t="s">
        <v>175</v>
      </c>
      <c r="AU267" s="18" t="s">
        <v>82</v>
      </c>
    </row>
    <row r="268" spans="2:65" s="1" customFormat="1" ht="24.2" customHeight="1">
      <c r="B268" s="33"/>
      <c r="C268" s="152" t="s">
        <v>565</v>
      </c>
      <c r="D268" s="152" t="s">
        <v>225</v>
      </c>
      <c r="E268" s="153" t="s">
        <v>2516</v>
      </c>
      <c r="F268" s="154" t="s">
        <v>2517</v>
      </c>
      <c r="G268" s="155" t="s">
        <v>335</v>
      </c>
      <c r="H268" s="156">
        <v>1</v>
      </c>
      <c r="I268" s="157"/>
      <c r="J268" s="158">
        <f>ROUND(I268*H268,1)</f>
        <v>0</v>
      </c>
      <c r="K268" s="154" t="s">
        <v>171</v>
      </c>
      <c r="L268" s="159"/>
      <c r="M268" s="160" t="s">
        <v>19</v>
      </c>
      <c r="N268" s="161" t="s">
        <v>43</v>
      </c>
      <c r="P268" s="136">
        <f>O268*H268</f>
        <v>0</v>
      </c>
      <c r="Q268" s="136">
        <v>3.5999999999999997E-2</v>
      </c>
      <c r="R268" s="136">
        <f>Q268*H268</f>
        <v>3.5999999999999997E-2</v>
      </c>
      <c r="S268" s="136">
        <v>0</v>
      </c>
      <c r="T268" s="136">
        <f>S268*H268</f>
        <v>0</v>
      </c>
      <c r="U268" s="137" t="s">
        <v>19</v>
      </c>
      <c r="AR268" s="138" t="s">
        <v>364</v>
      </c>
      <c r="AT268" s="138" t="s">
        <v>225</v>
      </c>
      <c r="AU268" s="138" t="s">
        <v>82</v>
      </c>
      <c r="AY268" s="18" t="s">
        <v>164</v>
      </c>
      <c r="BE268" s="139">
        <f>IF(N268="základní",J268,0)</f>
        <v>0</v>
      </c>
      <c r="BF268" s="139">
        <f>IF(N268="snížená",J268,0)</f>
        <v>0</v>
      </c>
      <c r="BG268" s="139">
        <f>IF(N268="zákl. přenesená",J268,0)</f>
        <v>0</v>
      </c>
      <c r="BH268" s="139">
        <f>IF(N268="sníž. přenesená",J268,0)</f>
        <v>0</v>
      </c>
      <c r="BI268" s="139">
        <f>IF(N268="nulová",J268,0)</f>
        <v>0</v>
      </c>
      <c r="BJ268" s="18" t="s">
        <v>80</v>
      </c>
      <c r="BK268" s="139">
        <f>ROUND(I268*H268,1)</f>
        <v>0</v>
      </c>
      <c r="BL268" s="18" t="s">
        <v>187</v>
      </c>
      <c r="BM268" s="138" t="s">
        <v>2518</v>
      </c>
    </row>
    <row r="269" spans="2:65" s="1" customFormat="1" ht="16.5" customHeight="1">
      <c r="B269" s="33"/>
      <c r="C269" s="127" t="s">
        <v>570</v>
      </c>
      <c r="D269" s="127" t="s">
        <v>167</v>
      </c>
      <c r="E269" s="128" t="s">
        <v>2519</v>
      </c>
      <c r="F269" s="129" t="s">
        <v>2520</v>
      </c>
      <c r="G269" s="130" t="s">
        <v>335</v>
      </c>
      <c r="H269" s="131">
        <v>3</v>
      </c>
      <c r="I269" s="132"/>
      <c r="J269" s="133">
        <f>ROUND(I269*H269,1)</f>
        <v>0</v>
      </c>
      <c r="K269" s="129" t="s">
        <v>171</v>
      </c>
      <c r="L269" s="33"/>
      <c r="M269" s="134" t="s">
        <v>19</v>
      </c>
      <c r="N269" s="135" t="s">
        <v>43</v>
      </c>
      <c r="P269" s="136">
        <f>O269*H269</f>
        <v>0</v>
      </c>
      <c r="Q269" s="136">
        <v>4.0000000000000003E-5</v>
      </c>
      <c r="R269" s="136">
        <f>Q269*H269</f>
        <v>1.2000000000000002E-4</v>
      </c>
      <c r="S269" s="136">
        <v>0</v>
      </c>
      <c r="T269" s="136">
        <f>S269*H269</f>
        <v>0</v>
      </c>
      <c r="U269" s="137" t="s">
        <v>19</v>
      </c>
      <c r="AR269" s="138" t="s">
        <v>187</v>
      </c>
      <c r="AT269" s="138" t="s">
        <v>167</v>
      </c>
      <c r="AU269" s="138" t="s">
        <v>82</v>
      </c>
      <c r="AY269" s="18" t="s">
        <v>164</v>
      </c>
      <c r="BE269" s="139">
        <f>IF(N269="základní",J269,0)</f>
        <v>0</v>
      </c>
      <c r="BF269" s="139">
        <f>IF(N269="snížená",J269,0)</f>
        <v>0</v>
      </c>
      <c r="BG269" s="139">
        <f>IF(N269="zákl. přenesená",J269,0)</f>
        <v>0</v>
      </c>
      <c r="BH269" s="139">
        <f>IF(N269="sníž. přenesená",J269,0)</f>
        <v>0</v>
      </c>
      <c r="BI269" s="139">
        <f>IF(N269="nulová",J269,0)</f>
        <v>0</v>
      </c>
      <c r="BJ269" s="18" t="s">
        <v>80</v>
      </c>
      <c r="BK269" s="139">
        <f>ROUND(I269*H269,1)</f>
        <v>0</v>
      </c>
      <c r="BL269" s="18" t="s">
        <v>187</v>
      </c>
      <c r="BM269" s="138" t="s">
        <v>2521</v>
      </c>
    </row>
    <row r="270" spans="2:65" s="1" customFormat="1" ht="11.25">
      <c r="B270" s="33"/>
      <c r="D270" s="140" t="s">
        <v>175</v>
      </c>
      <c r="F270" s="141" t="s">
        <v>2522</v>
      </c>
      <c r="I270" s="142"/>
      <c r="L270" s="33"/>
      <c r="M270" s="143"/>
      <c r="U270" s="54"/>
      <c r="AT270" s="18" t="s">
        <v>175</v>
      </c>
      <c r="AU270" s="18" t="s">
        <v>82</v>
      </c>
    </row>
    <row r="271" spans="2:65" s="1" customFormat="1" ht="16.5" customHeight="1">
      <c r="B271" s="33"/>
      <c r="C271" s="152" t="s">
        <v>576</v>
      </c>
      <c r="D271" s="152" t="s">
        <v>225</v>
      </c>
      <c r="E271" s="153" t="s">
        <v>2523</v>
      </c>
      <c r="F271" s="154" t="s">
        <v>2524</v>
      </c>
      <c r="G271" s="155" t="s">
        <v>335</v>
      </c>
      <c r="H271" s="156">
        <v>3</v>
      </c>
      <c r="I271" s="157"/>
      <c r="J271" s="158">
        <f>ROUND(I271*H271,1)</f>
        <v>0</v>
      </c>
      <c r="K271" s="154" t="s">
        <v>171</v>
      </c>
      <c r="L271" s="159"/>
      <c r="M271" s="160" t="s">
        <v>19</v>
      </c>
      <c r="N271" s="161" t="s">
        <v>43</v>
      </c>
      <c r="P271" s="136">
        <f>O271*H271</f>
        <v>0</v>
      </c>
      <c r="Q271" s="136">
        <v>1.8E-3</v>
      </c>
      <c r="R271" s="136">
        <f>Q271*H271</f>
        <v>5.4000000000000003E-3</v>
      </c>
      <c r="S271" s="136">
        <v>0</v>
      </c>
      <c r="T271" s="136">
        <f>S271*H271</f>
        <v>0</v>
      </c>
      <c r="U271" s="137" t="s">
        <v>19</v>
      </c>
      <c r="AR271" s="138" t="s">
        <v>364</v>
      </c>
      <c r="AT271" s="138" t="s">
        <v>225</v>
      </c>
      <c r="AU271" s="138" t="s">
        <v>82</v>
      </c>
      <c r="AY271" s="18" t="s">
        <v>164</v>
      </c>
      <c r="BE271" s="139">
        <f>IF(N271="základní",J271,0)</f>
        <v>0</v>
      </c>
      <c r="BF271" s="139">
        <f>IF(N271="snížená",J271,0)</f>
        <v>0</v>
      </c>
      <c r="BG271" s="139">
        <f>IF(N271="zákl. přenesená",J271,0)</f>
        <v>0</v>
      </c>
      <c r="BH271" s="139">
        <f>IF(N271="sníž. přenesená",J271,0)</f>
        <v>0</v>
      </c>
      <c r="BI271" s="139">
        <f>IF(N271="nulová",J271,0)</f>
        <v>0</v>
      </c>
      <c r="BJ271" s="18" t="s">
        <v>80</v>
      </c>
      <c r="BK271" s="139">
        <f>ROUND(I271*H271,1)</f>
        <v>0</v>
      </c>
      <c r="BL271" s="18" t="s">
        <v>187</v>
      </c>
      <c r="BM271" s="138" t="s">
        <v>2525</v>
      </c>
    </row>
    <row r="272" spans="2:65" s="1" customFormat="1" ht="16.5" customHeight="1">
      <c r="B272" s="33"/>
      <c r="C272" s="127" t="s">
        <v>582</v>
      </c>
      <c r="D272" s="127" t="s">
        <v>167</v>
      </c>
      <c r="E272" s="128" t="s">
        <v>2526</v>
      </c>
      <c r="F272" s="129" t="s">
        <v>2527</v>
      </c>
      <c r="G272" s="130" t="s">
        <v>335</v>
      </c>
      <c r="H272" s="131">
        <v>1</v>
      </c>
      <c r="I272" s="132"/>
      <c r="J272" s="133">
        <f>ROUND(I272*H272,1)</f>
        <v>0</v>
      </c>
      <c r="K272" s="129" t="s">
        <v>171</v>
      </c>
      <c r="L272" s="33"/>
      <c r="M272" s="134" t="s">
        <v>19</v>
      </c>
      <c r="N272" s="135" t="s">
        <v>43</v>
      </c>
      <c r="P272" s="136">
        <f>O272*H272</f>
        <v>0</v>
      </c>
      <c r="Q272" s="136">
        <v>1.3999999999999999E-4</v>
      </c>
      <c r="R272" s="136">
        <f>Q272*H272</f>
        <v>1.3999999999999999E-4</v>
      </c>
      <c r="S272" s="136">
        <v>0</v>
      </c>
      <c r="T272" s="136">
        <f>S272*H272</f>
        <v>0</v>
      </c>
      <c r="U272" s="137" t="s">
        <v>19</v>
      </c>
      <c r="AR272" s="138" t="s">
        <v>187</v>
      </c>
      <c r="AT272" s="138" t="s">
        <v>167</v>
      </c>
      <c r="AU272" s="138" t="s">
        <v>82</v>
      </c>
      <c r="AY272" s="18" t="s">
        <v>164</v>
      </c>
      <c r="BE272" s="139">
        <f>IF(N272="základní",J272,0)</f>
        <v>0</v>
      </c>
      <c r="BF272" s="139">
        <f>IF(N272="snížená",J272,0)</f>
        <v>0</v>
      </c>
      <c r="BG272" s="139">
        <f>IF(N272="zákl. přenesená",J272,0)</f>
        <v>0</v>
      </c>
      <c r="BH272" s="139">
        <f>IF(N272="sníž. přenesená",J272,0)</f>
        <v>0</v>
      </c>
      <c r="BI272" s="139">
        <f>IF(N272="nulová",J272,0)</f>
        <v>0</v>
      </c>
      <c r="BJ272" s="18" t="s">
        <v>80</v>
      </c>
      <c r="BK272" s="139">
        <f>ROUND(I272*H272,1)</f>
        <v>0</v>
      </c>
      <c r="BL272" s="18" t="s">
        <v>187</v>
      </c>
      <c r="BM272" s="138" t="s">
        <v>2528</v>
      </c>
    </row>
    <row r="273" spans="2:65" s="1" customFormat="1" ht="11.25">
      <c r="B273" s="33"/>
      <c r="D273" s="140" t="s">
        <v>175</v>
      </c>
      <c r="F273" s="141" t="s">
        <v>2529</v>
      </c>
      <c r="I273" s="142"/>
      <c r="L273" s="33"/>
      <c r="M273" s="143"/>
      <c r="U273" s="54"/>
      <c r="AT273" s="18" t="s">
        <v>175</v>
      </c>
      <c r="AU273" s="18" t="s">
        <v>82</v>
      </c>
    </row>
    <row r="274" spans="2:65" s="1" customFormat="1" ht="16.5" customHeight="1">
      <c r="B274" s="33"/>
      <c r="C274" s="152" t="s">
        <v>588</v>
      </c>
      <c r="D274" s="152" t="s">
        <v>225</v>
      </c>
      <c r="E274" s="153" t="s">
        <v>2530</v>
      </c>
      <c r="F274" s="154" t="s">
        <v>2531</v>
      </c>
      <c r="G274" s="155" t="s">
        <v>335</v>
      </c>
      <c r="H274" s="156">
        <v>1</v>
      </c>
      <c r="I274" s="157"/>
      <c r="J274" s="158">
        <f>ROUND(I274*H274,1)</f>
        <v>0</v>
      </c>
      <c r="K274" s="154" t="s">
        <v>171</v>
      </c>
      <c r="L274" s="159"/>
      <c r="M274" s="160" t="s">
        <v>19</v>
      </c>
      <c r="N274" s="161" t="s">
        <v>43</v>
      </c>
      <c r="P274" s="136">
        <f>O274*H274</f>
        <v>0</v>
      </c>
      <c r="Q274" s="136">
        <v>3.6999999999999999E-4</v>
      </c>
      <c r="R274" s="136">
        <f>Q274*H274</f>
        <v>3.6999999999999999E-4</v>
      </c>
      <c r="S274" s="136">
        <v>0</v>
      </c>
      <c r="T274" s="136">
        <f>S274*H274</f>
        <v>0</v>
      </c>
      <c r="U274" s="137" t="s">
        <v>19</v>
      </c>
      <c r="AR274" s="138" t="s">
        <v>364</v>
      </c>
      <c r="AT274" s="138" t="s">
        <v>225</v>
      </c>
      <c r="AU274" s="138" t="s">
        <v>82</v>
      </c>
      <c r="AY274" s="18" t="s">
        <v>164</v>
      </c>
      <c r="BE274" s="139">
        <f>IF(N274="základní",J274,0)</f>
        <v>0</v>
      </c>
      <c r="BF274" s="139">
        <f>IF(N274="snížená",J274,0)</f>
        <v>0</v>
      </c>
      <c r="BG274" s="139">
        <f>IF(N274="zákl. přenesená",J274,0)</f>
        <v>0</v>
      </c>
      <c r="BH274" s="139">
        <f>IF(N274="sníž. přenesená",J274,0)</f>
        <v>0</v>
      </c>
      <c r="BI274" s="139">
        <f>IF(N274="nulová",J274,0)</f>
        <v>0</v>
      </c>
      <c r="BJ274" s="18" t="s">
        <v>80</v>
      </c>
      <c r="BK274" s="139">
        <f>ROUND(I274*H274,1)</f>
        <v>0</v>
      </c>
      <c r="BL274" s="18" t="s">
        <v>187</v>
      </c>
      <c r="BM274" s="138" t="s">
        <v>2532</v>
      </c>
    </row>
    <row r="275" spans="2:65" s="1" customFormat="1" ht="16.5" customHeight="1">
      <c r="B275" s="33"/>
      <c r="C275" s="152" t="s">
        <v>593</v>
      </c>
      <c r="D275" s="152" t="s">
        <v>225</v>
      </c>
      <c r="E275" s="153" t="s">
        <v>2533</v>
      </c>
      <c r="F275" s="154" t="s">
        <v>2534</v>
      </c>
      <c r="G275" s="155" t="s">
        <v>487</v>
      </c>
      <c r="H275" s="156">
        <v>1</v>
      </c>
      <c r="I275" s="157"/>
      <c r="J275" s="158">
        <f>ROUND(I275*H275,1)</f>
        <v>0</v>
      </c>
      <c r="K275" s="154" t="s">
        <v>171</v>
      </c>
      <c r="L275" s="159"/>
      <c r="M275" s="160" t="s">
        <v>19</v>
      </c>
      <c r="N275" s="161" t="s">
        <v>43</v>
      </c>
      <c r="P275" s="136">
        <f>O275*H275</f>
        <v>0</v>
      </c>
      <c r="Q275" s="136">
        <v>2.0999999999999999E-3</v>
      </c>
      <c r="R275" s="136">
        <f>Q275*H275</f>
        <v>2.0999999999999999E-3</v>
      </c>
      <c r="S275" s="136">
        <v>0</v>
      </c>
      <c r="T275" s="136">
        <f>S275*H275</f>
        <v>0</v>
      </c>
      <c r="U275" s="137" t="s">
        <v>19</v>
      </c>
      <c r="AR275" s="138" t="s">
        <v>364</v>
      </c>
      <c r="AT275" s="138" t="s">
        <v>225</v>
      </c>
      <c r="AU275" s="138" t="s">
        <v>82</v>
      </c>
      <c r="AY275" s="18" t="s">
        <v>164</v>
      </c>
      <c r="BE275" s="139">
        <f>IF(N275="základní",J275,0)</f>
        <v>0</v>
      </c>
      <c r="BF275" s="139">
        <f>IF(N275="snížená",J275,0)</f>
        <v>0</v>
      </c>
      <c r="BG275" s="139">
        <f>IF(N275="zákl. přenesená",J275,0)</f>
        <v>0</v>
      </c>
      <c r="BH275" s="139">
        <f>IF(N275="sníž. přenesená",J275,0)</f>
        <v>0</v>
      </c>
      <c r="BI275" s="139">
        <f>IF(N275="nulová",J275,0)</f>
        <v>0</v>
      </c>
      <c r="BJ275" s="18" t="s">
        <v>80</v>
      </c>
      <c r="BK275" s="139">
        <f>ROUND(I275*H275,1)</f>
        <v>0</v>
      </c>
      <c r="BL275" s="18" t="s">
        <v>187</v>
      </c>
      <c r="BM275" s="138" t="s">
        <v>2535</v>
      </c>
    </row>
    <row r="276" spans="2:65" s="1" customFormat="1" ht="24.2" customHeight="1">
      <c r="B276" s="33"/>
      <c r="C276" s="127" t="s">
        <v>598</v>
      </c>
      <c r="D276" s="127" t="s">
        <v>167</v>
      </c>
      <c r="E276" s="128" t="s">
        <v>2536</v>
      </c>
      <c r="F276" s="129" t="s">
        <v>2537</v>
      </c>
      <c r="G276" s="130" t="s">
        <v>200</v>
      </c>
      <c r="H276" s="131">
        <v>0.16900000000000001</v>
      </c>
      <c r="I276" s="132"/>
      <c r="J276" s="133">
        <f>ROUND(I276*H276,1)</f>
        <v>0</v>
      </c>
      <c r="K276" s="129" t="s">
        <v>171</v>
      </c>
      <c r="L276" s="33"/>
      <c r="M276" s="134" t="s">
        <v>19</v>
      </c>
      <c r="N276" s="135" t="s">
        <v>43</v>
      </c>
      <c r="P276" s="136">
        <f>O276*H276</f>
        <v>0</v>
      </c>
      <c r="Q276" s="136">
        <v>0</v>
      </c>
      <c r="R276" s="136">
        <f>Q276*H276</f>
        <v>0</v>
      </c>
      <c r="S276" s="136">
        <v>0</v>
      </c>
      <c r="T276" s="136">
        <f>S276*H276</f>
        <v>0</v>
      </c>
      <c r="U276" s="137" t="s">
        <v>19</v>
      </c>
      <c r="AR276" s="138" t="s">
        <v>187</v>
      </c>
      <c r="AT276" s="138" t="s">
        <v>167</v>
      </c>
      <c r="AU276" s="138" t="s">
        <v>82</v>
      </c>
      <c r="AY276" s="18" t="s">
        <v>164</v>
      </c>
      <c r="BE276" s="139">
        <f>IF(N276="základní",J276,0)</f>
        <v>0</v>
      </c>
      <c r="BF276" s="139">
        <f>IF(N276="snížená",J276,0)</f>
        <v>0</v>
      </c>
      <c r="BG276" s="139">
        <f>IF(N276="zákl. přenesená",J276,0)</f>
        <v>0</v>
      </c>
      <c r="BH276" s="139">
        <f>IF(N276="sníž. přenesená",J276,0)</f>
        <v>0</v>
      </c>
      <c r="BI276" s="139">
        <f>IF(N276="nulová",J276,0)</f>
        <v>0</v>
      </c>
      <c r="BJ276" s="18" t="s">
        <v>80</v>
      </c>
      <c r="BK276" s="139">
        <f>ROUND(I276*H276,1)</f>
        <v>0</v>
      </c>
      <c r="BL276" s="18" t="s">
        <v>187</v>
      </c>
      <c r="BM276" s="138" t="s">
        <v>2538</v>
      </c>
    </row>
    <row r="277" spans="2:65" s="1" customFormat="1" ht="11.25">
      <c r="B277" s="33"/>
      <c r="D277" s="140" t="s">
        <v>175</v>
      </c>
      <c r="F277" s="141" t="s">
        <v>2539</v>
      </c>
      <c r="I277" s="142"/>
      <c r="L277" s="33"/>
      <c r="M277" s="143"/>
      <c r="U277" s="54"/>
      <c r="AT277" s="18" t="s">
        <v>175</v>
      </c>
      <c r="AU277" s="18" t="s">
        <v>82</v>
      </c>
    </row>
    <row r="278" spans="2:65" s="1" customFormat="1" ht="16.5" customHeight="1">
      <c r="B278" s="33"/>
      <c r="C278" s="127" t="s">
        <v>606</v>
      </c>
      <c r="D278" s="127" t="s">
        <v>167</v>
      </c>
      <c r="E278" s="128" t="s">
        <v>2540</v>
      </c>
      <c r="F278" s="129" t="s">
        <v>2541</v>
      </c>
      <c r="G278" s="130" t="s">
        <v>747</v>
      </c>
      <c r="H278" s="176"/>
      <c r="I278" s="132"/>
      <c r="J278" s="133">
        <f>ROUND(I278*H278,1)</f>
        <v>0</v>
      </c>
      <c r="K278" s="129" t="s">
        <v>19</v>
      </c>
      <c r="L278" s="33"/>
      <c r="M278" s="134" t="s">
        <v>19</v>
      </c>
      <c r="N278" s="135" t="s">
        <v>43</v>
      </c>
      <c r="P278" s="136">
        <f>O278*H278</f>
        <v>0</v>
      </c>
      <c r="Q278" s="136">
        <v>0</v>
      </c>
      <c r="R278" s="136">
        <f>Q278*H278</f>
        <v>0</v>
      </c>
      <c r="S278" s="136">
        <v>0</v>
      </c>
      <c r="T278" s="136">
        <f>S278*H278</f>
        <v>0</v>
      </c>
      <c r="U278" s="137" t="s">
        <v>19</v>
      </c>
      <c r="AR278" s="138" t="s">
        <v>187</v>
      </c>
      <c r="AT278" s="138" t="s">
        <v>167</v>
      </c>
      <c r="AU278" s="138" t="s">
        <v>82</v>
      </c>
      <c r="AY278" s="18" t="s">
        <v>164</v>
      </c>
      <c r="BE278" s="139">
        <f>IF(N278="základní",J278,0)</f>
        <v>0</v>
      </c>
      <c r="BF278" s="139">
        <f>IF(N278="snížená",J278,0)</f>
        <v>0</v>
      </c>
      <c r="BG278" s="139">
        <f>IF(N278="zákl. přenesená",J278,0)</f>
        <v>0</v>
      </c>
      <c r="BH278" s="139">
        <f>IF(N278="sníž. přenesená",J278,0)</f>
        <v>0</v>
      </c>
      <c r="BI278" s="139">
        <f>IF(N278="nulová",J278,0)</f>
        <v>0</v>
      </c>
      <c r="BJ278" s="18" t="s">
        <v>80</v>
      </c>
      <c r="BK278" s="139">
        <f>ROUND(I278*H278,1)</f>
        <v>0</v>
      </c>
      <c r="BL278" s="18" t="s">
        <v>187</v>
      </c>
      <c r="BM278" s="138" t="s">
        <v>2542</v>
      </c>
    </row>
    <row r="279" spans="2:65" s="11" customFormat="1" ht="22.9" customHeight="1">
      <c r="B279" s="115"/>
      <c r="D279" s="116" t="s">
        <v>71</v>
      </c>
      <c r="E279" s="125" t="s">
        <v>691</v>
      </c>
      <c r="F279" s="125" t="s">
        <v>692</v>
      </c>
      <c r="I279" s="118"/>
      <c r="J279" s="126">
        <f>BK279</f>
        <v>0</v>
      </c>
      <c r="L279" s="115"/>
      <c r="M279" s="120"/>
      <c r="P279" s="121">
        <f>SUM(P280:P308)</f>
        <v>0</v>
      </c>
      <c r="R279" s="121">
        <f>SUM(R280:R308)</f>
        <v>8.5536000000000001E-2</v>
      </c>
      <c r="T279" s="121">
        <f>SUM(T280:T308)</f>
        <v>2.4930000000000001E-2</v>
      </c>
      <c r="U279" s="122"/>
      <c r="AR279" s="116" t="s">
        <v>82</v>
      </c>
      <c r="AT279" s="123" t="s">
        <v>71</v>
      </c>
      <c r="AU279" s="123" t="s">
        <v>80</v>
      </c>
      <c r="AY279" s="116" t="s">
        <v>164</v>
      </c>
      <c r="BK279" s="124">
        <f>SUM(BK280:BK308)</f>
        <v>0</v>
      </c>
    </row>
    <row r="280" spans="2:65" s="1" customFormat="1" ht="16.5" customHeight="1">
      <c r="B280" s="33"/>
      <c r="C280" s="127" t="s">
        <v>611</v>
      </c>
      <c r="D280" s="127" t="s">
        <v>167</v>
      </c>
      <c r="E280" s="128" t="s">
        <v>2543</v>
      </c>
      <c r="F280" s="129" t="s">
        <v>2544</v>
      </c>
      <c r="G280" s="130" t="s">
        <v>335</v>
      </c>
      <c r="H280" s="131">
        <v>1</v>
      </c>
      <c r="I280" s="132"/>
      <c r="J280" s="133">
        <f>ROUND(I280*H280,1)</f>
        <v>0</v>
      </c>
      <c r="K280" s="129" t="s">
        <v>171</v>
      </c>
      <c r="L280" s="33"/>
      <c r="M280" s="134" t="s">
        <v>19</v>
      </c>
      <c r="N280" s="135" t="s">
        <v>43</v>
      </c>
      <c r="P280" s="136">
        <f>O280*H280</f>
        <v>0</v>
      </c>
      <c r="Q280" s="136">
        <v>8.0000000000000007E-5</v>
      </c>
      <c r="R280" s="136">
        <f>Q280*H280</f>
        <v>8.0000000000000007E-5</v>
      </c>
      <c r="S280" s="136">
        <v>2.4930000000000001E-2</v>
      </c>
      <c r="T280" s="136">
        <f>S280*H280</f>
        <v>2.4930000000000001E-2</v>
      </c>
      <c r="U280" s="137" t="s">
        <v>19</v>
      </c>
      <c r="AR280" s="138" t="s">
        <v>187</v>
      </c>
      <c r="AT280" s="138" t="s">
        <v>167</v>
      </c>
      <c r="AU280" s="138" t="s">
        <v>82</v>
      </c>
      <c r="AY280" s="18" t="s">
        <v>164</v>
      </c>
      <c r="BE280" s="139">
        <f>IF(N280="základní",J280,0)</f>
        <v>0</v>
      </c>
      <c r="BF280" s="139">
        <f>IF(N280="snížená",J280,0)</f>
        <v>0</v>
      </c>
      <c r="BG280" s="139">
        <f>IF(N280="zákl. přenesená",J280,0)</f>
        <v>0</v>
      </c>
      <c r="BH280" s="139">
        <f>IF(N280="sníž. přenesená",J280,0)</f>
        <v>0</v>
      </c>
      <c r="BI280" s="139">
        <f>IF(N280="nulová",J280,0)</f>
        <v>0</v>
      </c>
      <c r="BJ280" s="18" t="s">
        <v>80</v>
      </c>
      <c r="BK280" s="139">
        <f>ROUND(I280*H280,1)</f>
        <v>0</v>
      </c>
      <c r="BL280" s="18" t="s">
        <v>187</v>
      </c>
      <c r="BM280" s="138" t="s">
        <v>2545</v>
      </c>
    </row>
    <row r="281" spans="2:65" s="1" customFormat="1" ht="11.25">
      <c r="B281" s="33"/>
      <c r="D281" s="140" t="s">
        <v>175</v>
      </c>
      <c r="F281" s="141" t="s">
        <v>2546</v>
      </c>
      <c r="I281" s="142"/>
      <c r="L281" s="33"/>
      <c r="M281" s="143"/>
      <c r="U281" s="54"/>
      <c r="AT281" s="18" t="s">
        <v>175</v>
      </c>
      <c r="AU281" s="18" t="s">
        <v>82</v>
      </c>
    </row>
    <row r="282" spans="2:65" s="1" customFormat="1" ht="16.5" customHeight="1">
      <c r="B282" s="33"/>
      <c r="C282" s="127" t="s">
        <v>616</v>
      </c>
      <c r="D282" s="127" t="s">
        <v>167</v>
      </c>
      <c r="E282" s="128" t="s">
        <v>694</v>
      </c>
      <c r="F282" s="129" t="s">
        <v>695</v>
      </c>
      <c r="G282" s="130" t="s">
        <v>314</v>
      </c>
      <c r="H282" s="131">
        <v>13</v>
      </c>
      <c r="I282" s="132"/>
      <c r="J282" s="133">
        <f>ROUND(I282*H282,1)</f>
        <v>0</v>
      </c>
      <c r="K282" s="129" t="s">
        <v>171</v>
      </c>
      <c r="L282" s="33"/>
      <c r="M282" s="134" t="s">
        <v>19</v>
      </c>
      <c r="N282" s="135" t="s">
        <v>43</v>
      </c>
      <c r="P282" s="136">
        <f>O282*H282</f>
        <v>0</v>
      </c>
      <c r="Q282" s="136">
        <v>4.4999999999999999E-4</v>
      </c>
      <c r="R282" s="136">
        <f>Q282*H282</f>
        <v>5.8500000000000002E-3</v>
      </c>
      <c r="S282" s="136">
        <v>0</v>
      </c>
      <c r="T282" s="136">
        <f>S282*H282</f>
        <v>0</v>
      </c>
      <c r="U282" s="137" t="s">
        <v>19</v>
      </c>
      <c r="AR282" s="138" t="s">
        <v>187</v>
      </c>
      <c r="AT282" s="138" t="s">
        <v>167</v>
      </c>
      <c r="AU282" s="138" t="s">
        <v>82</v>
      </c>
      <c r="AY282" s="18" t="s">
        <v>164</v>
      </c>
      <c r="BE282" s="139">
        <f>IF(N282="základní",J282,0)</f>
        <v>0</v>
      </c>
      <c r="BF282" s="139">
        <f>IF(N282="snížená",J282,0)</f>
        <v>0</v>
      </c>
      <c r="BG282" s="139">
        <f>IF(N282="zákl. přenesená",J282,0)</f>
        <v>0</v>
      </c>
      <c r="BH282" s="139">
        <f>IF(N282="sníž. přenesená",J282,0)</f>
        <v>0</v>
      </c>
      <c r="BI282" s="139">
        <f>IF(N282="nulová",J282,0)</f>
        <v>0</v>
      </c>
      <c r="BJ282" s="18" t="s">
        <v>80</v>
      </c>
      <c r="BK282" s="139">
        <f>ROUND(I282*H282,1)</f>
        <v>0</v>
      </c>
      <c r="BL282" s="18" t="s">
        <v>187</v>
      </c>
      <c r="BM282" s="138" t="s">
        <v>2547</v>
      </c>
    </row>
    <row r="283" spans="2:65" s="1" customFormat="1" ht="11.25">
      <c r="B283" s="33"/>
      <c r="D283" s="140" t="s">
        <v>175</v>
      </c>
      <c r="F283" s="141" t="s">
        <v>697</v>
      </c>
      <c r="I283" s="142"/>
      <c r="L283" s="33"/>
      <c r="M283" s="143"/>
      <c r="U283" s="54"/>
      <c r="AT283" s="18" t="s">
        <v>175</v>
      </c>
      <c r="AU283" s="18" t="s">
        <v>82</v>
      </c>
    </row>
    <row r="284" spans="2:65" s="12" customFormat="1" ht="11.25">
      <c r="B284" s="144"/>
      <c r="D284" s="145" t="s">
        <v>177</v>
      </c>
      <c r="E284" s="146" t="s">
        <v>19</v>
      </c>
      <c r="F284" s="147" t="s">
        <v>2548</v>
      </c>
      <c r="H284" s="148">
        <v>13</v>
      </c>
      <c r="I284" s="149"/>
      <c r="L284" s="144"/>
      <c r="M284" s="150"/>
      <c r="U284" s="151"/>
      <c r="AT284" s="146" t="s">
        <v>177</v>
      </c>
      <c r="AU284" s="146" t="s">
        <v>82</v>
      </c>
      <c r="AV284" s="12" t="s">
        <v>82</v>
      </c>
      <c r="AW284" s="12" t="s">
        <v>33</v>
      </c>
      <c r="AX284" s="12" t="s">
        <v>80</v>
      </c>
      <c r="AY284" s="146" t="s">
        <v>164</v>
      </c>
    </row>
    <row r="285" spans="2:65" s="1" customFormat="1" ht="16.5" customHeight="1">
      <c r="B285" s="33"/>
      <c r="C285" s="127" t="s">
        <v>621</v>
      </c>
      <c r="D285" s="127" t="s">
        <v>167</v>
      </c>
      <c r="E285" s="128" t="s">
        <v>700</v>
      </c>
      <c r="F285" s="129" t="s">
        <v>701</v>
      </c>
      <c r="G285" s="130" t="s">
        <v>314</v>
      </c>
      <c r="H285" s="131">
        <v>13</v>
      </c>
      <c r="I285" s="132"/>
      <c r="J285" s="133">
        <f>ROUND(I285*H285,1)</f>
        <v>0</v>
      </c>
      <c r="K285" s="129" t="s">
        <v>171</v>
      </c>
      <c r="L285" s="33"/>
      <c r="M285" s="134" t="s">
        <v>19</v>
      </c>
      <c r="N285" s="135" t="s">
        <v>43</v>
      </c>
      <c r="P285" s="136">
        <f>O285*H285</f>
        <v>0</v>
      </c>
      <c r="Q285" s="136">
        <v>0</v>
      </c>
      <c r="R285" s="136">
        <f>Q285*H285</f>
        <v>0</v>
      </c>
      <c r="S285" s="136">
        <v>0</v>
      </c>
      <c r="T285" s="136">
        <f>S285*H285</f>
        <v>0</v>
      </c>
      <c r="U285" s="137" t="s">
        <v>19</v>
      </c>
      <c r="AR285" s="138" t="s">
        <v>187</v>
      </c>
      <c r="AT285" s="138" t="s">
        <v>167</v>
      </c>
      <c r="AU285" s="138" t="s">
        <v>82</v>
      </c>
      <c r="AY285" s="18" t="s">
        <v>164</v>
      </c>
      <c r="BE285" s="139">
        <f>IF(N285="základní",J285,0)</f>
        <v>0</v>
      </c>
      <c r="BF285" s="139">
        <f>IF(N285="snížená",J285,0)</f>
        <v>0</v>
      </c>
      <c r="BG285" s="139">
        <f>IF(N285="zákl. přenesená",J285,0)</f>
        <v>0</v>
      </c>
      <c r="BH285" s="139">
        <f>IF(N285="sníž. přenesená",J285,0)</f>
        <v>0</v>
      </c>
      <c r="BI285" s="139">
        <f>IF(N285="nulová",J285,0)</f>
        <v>0</v>
      </c>
      <c r="BJ285" s="18" t="s">
        <v>80</v>
      </c>
      <c r="BK285" s="139">
        <f>ROUND(I285*H285,1)</f>
        <v>0</v>
      </c>
      <c r="BL285" s="18" t="s">
        <v>187</v>
      </c>
      <c r="BM285" s="138" t="s">
        <v>2549</v>
      </c>
    </row>
    <row r="286" spans="2:65" s="1" customFormat="1" ht="11.25">
      <c r="B286" s="33"/>
      <c r="D286" s="140" t="s">
        <v>175</v>
      </c>
      <c r="F286" s="141" t="s">
        <v>703</v>
      </c>
      <c r="I286" s="142"/>
      <c r="L286" s="33"/>
      <c r="M286" s="143"/>
      <c r="U286" s="54"/>
      <c r="AT286" s="18" t="s">
        <v>175</v>
      </c>
      <c r="AU286" s="18" t="s">
        <v>82</v>
      </c>
    </row>
    <row r="287" spans="2:65" s="1" customFormat="1" ht="33" customHeight="1">
      <c r="B287" s="33"/>
      <c r="C287" s="127" t="s">
        <v>628</v>
      </c>
      <c r="D287" s="127" t="s">
        <v>167</v>
      </c>
      <c r="E287" s="128" t="s">
        <v>705</v>
      </c>
      <c r="F287" s="129" t="s">
        <v>706</v>
      </c>
      <c r="G287" s="130" t="s">
        <v>314</v>
      </c>
      <c r="H287" s="131">
        <v>1.1000000000000001</v>
      </c>
      <c r="I287" s="132"/>
      <c r="J287" s="133">
        <f>ROUND(I287*H287,1)</f>
        <v>0</v>
      </c>
      <c r="K287" s="129" t="s">
        <v>171</v>
      </c>
      <c r="L287" s="33"/>
      <c r="M287" s="134" t="s">
        <v>19</v>
      </c>
      <c r="N287" s="135" t="s">
        <v>43</v>
      </c>
      <c r="P287" s="136">
        <f>O287*H287</f>
        <v>0</v>
      </c>
      <c r="Q287" s="136">
        <v>1.6000000000000001E-4</v>
      </c>
      <c r="R287" s="136">
        <f>Q287*H287</f>
        <v>1.7600000000000002E-4</v>
      </c>
      <c r="S287" s="136">
        <v>0</v>
      </c>
      <c r="T287" s="136">
        <f>S287*H287</f>
        <v>0</v>
      </c>
      <c r="U287" s="137" t="s">
        <v>19</v>
      </c>
      <c r="AR287" s="138" t="s">
        <v>187</v>
      </c>
      <c r="AT287" s="138" t="s">
        <v>167</v>
      </c>
      <c r="AU287" s="138" t="s">
        <v>82</v>
      </c>
      <c r="AY287" s="18" t="s">
        <v>164</v>
      </c>
      <c r="BE287" s="139">
        <f>IF(N287="základní",J287,0)</f>
        <v>0</v>
      </c>
      <c r="BF287" s="139">
        <f>IF(N287="snížená",J287,0)</f>
        <v>0</v>
      </c>
      <c r="BG287" s="139">
        <f>IF(N287="zákl. přenesená",J287,0)</f>
        <v>0</v>
      </c>
      <c r="BH287" s="139">
        <f>IF(N287="sníž. přenesená",J287,0)</f>
        <v>0</v>
      </c>
      <c r="BI287" s="139">
        <f>IF(N287="nulová",J287,0)</f>
        <v>0</v>
      </c>
      <c r="BJ287" s="18" t="s">
        <v>80</v>
      </c>
      <c r="BK287" s="139">
        <f>ROUND(I287*H287,1)</f>
        <v>0</v>
      </c>
      <c r="BL287" s="18" t="s">
        <v>187</v>
      </c>
      <c r="BM287" s="138" t="s">
        <v>2550</v>
      </c>
    </row>
    <row r="288" spans="2:65" s="1" customFormat="1" ht="11.25">
      <c r="B288" s="33"/>
      <c r="D288" s="140" t="s">
        <v>175</v>
      </c>
      <c r="F288" s="141" t="s">
        <v>708</v>
      </c>
      <c r="I288" s="142"/>
      <c r="L288" s="33"/>
      <c r="M288" s="143"/>
      <c r="U288" s="54"/>
      <c r="AT288" s="18" t="s">
        <v>175</v>
      </c>
      <c r="AU288" s="18" t="s">
        <v>82</v>
      </c>
    </row>
    <row r="289" spans="2:65" s="12" customFormat="1" ht="11.25">
      <c r="B289" s="144"/>
      <c r="D289" s="145" t="s">
        <v>177</v>
      </c>
      <c r="E289" s="146" t="s">
        <v>19</v>
      </c>
      <c r="F289" s="147" t="s">
        <v>2551</v>
      </c>
      <c r="H289" s="148">
        <v>1.1000000000000001</v>
      </c>
      <c r="I289" s="149"/>
      <c r="L289" s="144"/>
      <c r="M289" s="150"/>
      <c r="U289" s="151"/>
      <c r="AT289" s="146" t="s">
        <v>177</v>
      </c>
      <c r="AU289" s="146" t="s">
        <v>82</v>
      </c>
      <c r="AV289" s="12" t="s">
        <v>82</v>
      </c>
      <c r="AW289" s="12" t="s">
        <v>33</v>
      </c>
      <c r="AX289" s="12" t="s">
        <v>80</v>
      </c>
      <c r="AY289" s="146" t="s">
        <v>164</v>
      </c>
    </row>
    <row r="290" spans="2:65" s="1" customFormat="1" ht="16.5" customHeight="1">
      <c r="B290" s="33"/>
      <c r="C290" s="127" t="s">
        <v>637</v>
      </c>
      <c r="D290" s="127" t="s">
        <v>167</v>
      </c>
      <c r="E290" s="128" t="s">
        <v>711</v>
      </c>
      <c r="F290" s="129" t="s">
        <v>712</v>
      </c>
      <c r="G290" s="130" t="s">
        <v>335</v>
      </c>
      <c r="H290" s="131">
        <v>2</v>
      </c>
      <c r="I290" s="132"/>
      <c r="J290" s="133">
        <f>ROUND(I290*H290,1)</f>
        <v>0</v>
      </c>
      <c r="K290" s="129" t="s">
        <v>171</v>
      </c>
      <c r="L290" s="33"/>
      <c r="M290" s="134" t="s">
        <v>19</v>
      </c>
      <c r="N290" s="135" t="s">
        <v>43</v>
      </c>
      <c r="P290" s="136">
        <f>O290*H290</f>
        <v>0</v>
      </c>
      <c r="Q290" s="136">
        <v>1.0000000000000001E-5</v>
      </c>
      <c r="R290" s="136">
        <f>Q290*H290</f>
        <v>2.0000000000000002E-5</v>
      </c>
      <c r="S290" s="136">
        <v>0</v>
      </c>
      <c r="T290" s="136">
        <f>S290*H290</f>
        <v>0</v>
      </c>
      <c r="U290" s="137" t="s">
        <v>19</v>
      </c>
      <c r="AR290" s="138" t="s">
        <v>187</v>
      </c>
      <c r="AT290" s="138" t="s">
        <v>167</v>
      </c>
      <c r="AU290" s="138" t="s">
        <v>82</v>
      </c>
      <c r="AY290" s="18" t="s">
        <v>164</v>
      </c>
      <c r="BE290" s="139">
        <f>IF(N290="základní",J290,0)</f>
        <v>0</v>
      </c>
      <c r="BF290" s="139">
        <f>IF(N290="snížená",J290,0)</f>
        <v>0</v>
      </c>
      <c r="BG290" s="139">
        <f>IF(N290="zákl. přenesená",J290,0)</f>
        <v>0</v>
      </c>
      <c r="BH290" s="139">
        <f>IF(N290="sníž. přenesená",J290,0)</f>
        <v>0</v>
      </c>
      <c r="BI290" s="139">
        <f>IF(N290="nulová",J290,0)</f>
        <v>0</v>
      </c>
      <c r="BJ290" s="18" t="s">
        <v>80</v>
      </c>
      <c r="BK290" s="139">
        <f>ROUND(I290*H290,1)</f>
        <v>0</v>
      </c>
      <c r="BL290" s="18" t="s">
        <v>187</v>
      </c>
      <c r="BM290" s="138" t="s">
        <v>2552</v>
      </c>
    </row>
    <row r="291" spans="2:65" s="1" customFormat="1" ht="11.25">
      <c r="B291" s="33"/>
      <c r="D291" s="140" t="s">
        <v>175</v>
      </c>
      <c r="F291" s="141" t="s">
        <v>714</v>
      </c>
      <c r="I291" s="142"/>
      <c r="L291" s="33"/>
      <c r="M291" s="143"/>
      <c r="U291" s="54"/>
      <c r="AT291" s="18" t="s">
        <v>175</v>
      </c>
      <c r="AU291" s="18" t="s">
        <v>82</v>
      </c>
    </row>
    <row r="292" spans="2:65" s="1" customFormat="1" ht="21.75" customHeight="1">
      <c r="B292" s="33"/>
      <c r="C292" s="127" t="s">
        <v>643</v>
      </c>
      <c r="D292" s="127" t="s">
        <v>167</v>
      </c>
      <c r="E292" s="128" t="s">
        <v>716</v>
      </c>
      <c r="F292" s="129" t="s">
        <v>717</v>
      </c>
      <c r="G292" s="130" t="s">
        <v>335</v>
      </c>
      <c r="H292" s="131">
        <v>2</v>
      </c>
      <c r="I292" s="132"/>
      <c r="J292" s="133">
        <f>ROUND(I292*H292,1)</f>
        <v>0</v>
      </c>
      <c r="K292" s="129" t="s">
        <v>171</v>
      </c>
      <c r="L292" s="33"/>
      <c r="M292" s="134" t="s">
        <v>19</v>
      </c>
      <c r="N292" s="135" t="s">
        <v>43</v>
      </c>
      <c r="P292" s="136">
        <f>O292*H292</f>
        <v>0</v>
      </c>
      <c r="Q292" s="136">
        <v>3.0000000000000001E-5</v>
      </c>
      <c r="R292" s="136">
        <f>Q292*H292</f>
        <v>6.0000000000000002E-5</v>
      </c>
      <c r="S292" s="136">
        <v>0</v>
      </c>
      <c r="T292" s="136">
        <f>S292*H292</f>
        <v>0</v>
      </c>
      <c r="U292" s="137" t="s">
        <v>19</v>
      </c>
      <c r="AR292" s="138" t="s">
        <v>187</v>
      </c>
      <c r="AT292" s="138" t="s">
        <v>167</v>
      </c>
      <c r="AU292" s="138" t="s">
        <v>82</v>
      </c>
      <c r="AY292" s="18" t="s">
        <v>164</v>
      </c>
      <c r="BE292" s="139">
        <f>IF(N292="základní",J292,0)</f>
        <v>0</v>
      </c>
      <c r="BF292" s="139">
        <f>IF(N292="snížená",J292,0)</f>
        <v>0</v>
      </c>
      <c r="BG292" s="139">
        <f>IF(N292="zákl. přenesená",J292,0)</f>
        <v>0</v>
      </c>
      <c r="BH292" s="139">
        <f>IF(N292="sníž. přenesená",J292,0)</f>
        <v>0</v>
      </c>
      <c r="BI292" s="139">
        <f>IF(N292="nulová",J292,0)</f>
        <v>0</v>
      </c>
      <c r="BJ292" s="18" t="s">
        <v>80</v>
      </c>
      <c r="BK292" s="139">
        <f>ROUND(I292*H292,1)</f>
        <v>0</v>
      </c>
      <c r="BL292" s="18" t="s">
        <v>187</v>
      </c>
      <c r="BM292" s="138" t="s">
        <v>2553</v>
      </c>
    </row>
    <row r="293" spans="2:65" s="1" customFormat="1" ht="11.25">
      <c r="B293" s="33"/>
      <c r="D293" s="140" t="s">
        <v>175</v>
      </c>
      <c r="F293" s="141" t="s">
        <v>719</v>
      </c>
      <c r="I293" s="142"/>
      <c r="L293" s="33"/>
      <c r="M293" s="143"/>
      <c r="U293" s="54"/>
      <c r="AT293" s="18" t="s">
        <v>175</v>
      </c>
      <c r="AU293" s="18" t="s">
        <v>82</v>
      </c>
    </row>
    <row r="294" spans="2:65" s="1" customFormat="1" ht="21.75" customHeight="1">
      <c r="B294" s="33"/>
      <c r="C294" s="127" t="s">
        <v>648</v>
      </c>
      <c r="D294" s="127" t="s">
        <v>167</v>
      </c>
      <c r="E294" s="128" t="s">
        <v>725</v>
      </c>
      <c r="F294" s="129" t="s">
        <v>726</v>
      </c>
      <c r="G294" s="130" t="s">
        <v>335</v>
      </c>
      <c r="H294" s="131">
        <v>3</v>
      </c>
      <c r="I294" s="132"/>
      <c r="J294" s="133">
        <f>ROUND(I294*H294,1)</f>
        <v>0</v>
      </c>
      <c r="K294" s="129" t="s">
        <v>171</v>
      </c>
      <c r="L294" s="33"/>
      <c r="M294" s="134" t="s">
        <v>19</v>
      </c>
      <c r="N294" s="135" t="s">
        <v>43</v>
      </c>
      <c r="P294" s="136">
        <f>O294*H294</f>
        <v>0</v>
      </c>
      <c r="Q294" s="136">
        <v>2.5999999999999998E-4</v>
      </c>
      <c r="R294" s="136">
        <f>Q294*H294</f>
        <v>7.7999999999999988E-4</v>
      </c>
      <c r="S294" s="136">
        <v>0</v>
      </c>
      <c r="T294" s="136">
        <f>S294*H294</f>
        <v>0</v>
      </c>
      <c r="U294" s="137" t="s">
        <v>19</v>
      </c>
      <c r="AR294" s="138" t="s">
        <v>187</v>
      </c>
      <c r="AT294" s="138" t="s">
        <v>167</v>
      </c>
      <c r="AU294" s="138" t="s">
        <v>82</v>
      </c>
      <c r="AY294" s="18" t="s">
        <v>164</v>
      </c>
      <c r="BE294" s="139">
        <f>IF(N294="základní",J294,0)</f>
        <v>0</v>
      </c>
      <c r="BF294" s="139">
        <f>IF(N294="snížená",J294,0)</f>
        <v>0</v>
      </c>
      <c r="BG294" s="139">
        <f>IF(N294="zákl. přenesená",J294,0)</f>
        <v>0</v>
      </c>
      <c r="BH294" s="139">
        <f>IF(N294="sníž. přenesená",J294,0)</f>
        <v>0</v>
      </c>
      <c r="BI294" s="139">
        <f>IF(N294="nulová",J294,0)</f>
        <v>0</v>
      </c>
      <c r="BJ294" s="18" t="s">
        <v>80</v>
      </c>
      <c r="BK294" s="139">
        <f>ROUND(I294*H294,1)</f>
        <v>0</v>
      </c>
      <c r="BL294" s="18" t="s">
        <v>187</v>
      </c>
      <c r="BM294" s="138" t="s">
        <v>2554</v>
      </c>
    </row>
    <row r="295" spans="2:65" s="1" customFormat="1" ht="11.25">
      <c r="B295" s="33"/>
      <c r="D295" s="140" t="s">
        <v>175</v>
      </c>
      <c r="F295" s="141" t="s">
        <v>728</v>
      </c>
      <c r="I295" s="142"/>
      <c r="L295" s="33"/>
      <c r="M295" s="143"/>
      <c r="U295" s="54"/>
      <c r="AT295" s="18" t="s">
        <v>175</v>
      </c>
      <c r="AU295" s="18" t="s">
        <v>82</v>
      </c>
    </row>
    <row r="296" spans="2:65" s="1" customFormat="1" ht="24.2" customHeight="1">
      <c r="B296" s="33"/>
      <c r="C296" s="127" t="s">
        <v>653</v>
      </c>
      <c r="D296" s="127" t="s">
        <v>167</v>
      </c>
      <c r="E296" s="128" t="s">
        <v>730</v>
      </c>
      <c r="F296" s="129" t="s">
        <v>731</v>
      </c>
      <c r="G296" s="130" t="s">
        <v>335</v>
      </c>
      <c r="H296" s="131">
        <v>3</v>
      </c>
      <c r="I296" s="132"/>
      <c r="J296" s="133">
        <f>ROUND(I296*H296,1)</f>
        <v>0</v>
      </c>
      <c r="K296" s="129" t="s">
        <v>171</v>
      </c>
      <c r="L296" s="33"/>
      <c r="M296" s="134" t="s">
        <v>19</v>
      </c>
      <c r="N296" s="135" t="s">
        <v>43</v>
      </c>
      <c r="P296" s="136">
        <f>O296*H296</f>
        <v>0</v>
      </c>
      <c r="Q296" s="136">
        <v>1.3999999999999999E-4</v>
      </c>
      <c r="R296" s="136">
        <f>Q296*H296</f>
        <v>4.1999999999999996E-4</v>
      </c>
      <c r="S296" s="136">
        <v>0</v>
      </c>
      <c r="T296" s="136">
        <f>S296*H296</f>
        <v>0</v>
      </c>
      <c r="U296" s="137" t="s">
        <v>19</v>
      </c>
      <c r="AR296" s="138" t="s">
        <v>187</v>
      </c>
      <c r="AT296" s="138" t="s">
        <v>167</v>
      </c>
      <c r="AU296" s="138" t="s">
        <v>82</v>
      </c>
      <c r="AY296" s="18" t="s">
        <v>164</v>
      </c>
      <c r="BE296" s="139">
        <f>IF(N296="základní",J296,0)</f>
        <v>0</v>
      </c>
      <c r="BF296" s="139">
        <f>IF(N296="snížená",J296,0)</f>
        <v>0</v>
      </c>
      <c r="BG296" s="139">
        <f>IF(N296="zákl. přenesená",J296,0)</f>
        <v>0</v>
      </c>
      <c r="BH296" s="139">
        <f>IF(N296="sníž. přenesená",J296,0)</f>
        <v>0</v>
      </c>
      <c r="BI296" s="139">
        <f>IF(N296="nulová",J296,0)</f>
        <v>0</v>
      </c>
      <c r="BJ296" s="18" t="s">
        <v>80</v>
      </c>
      <c r="BK296" s="139">
        <f>ROUND(I296*H296,1)</f>
        <v>0</v>
      </c>
      <c r="BL296" s="18" t="s">
        <v>187</v>
      </c>
      <c r="BM296" s="138" t="s">
        <v>2555</v>
      </c>
    </row>
    <row r="297" spans="2:65" s="1" customFormat="1" ht="11.25">
      <c r="B297" s="33"/>
      <c r="D297" s="140" t="s">
        <v>175</v>
      </c>
      <c r="F297" s="141" t="s">
        <v>733</v>
      </c>
      <c r="I297" s="142"/>
      <c r="L297" s="33"/>
      <c r="M297" s="143"/>
      <c r="U297" s="54"/>
      <c r="AT297" s="18" t="s">
        <v>175</v>
      </c>
      <c r="AU297" s="18" t="s">
        <v>82</v>
      </c>
    </row>
    <row r="298" spans="2:65" s="1" customFormat="1" ht="21.75" customHeight="1">
      <c r="B298" s="33"/>
      <c r="C298" s="127" t="s">
        <v>658</v>
      </c>
      <c r="D298" s="127" t="s">
        <v>167</v>
      </c>
      <c r="E298" s="128" t="s">
        <v>721</v>
      </c>
      <c r="F298" s="129" t="s">
        <v>722</v>
      </c>
      <c r="G298" s="130" t="s">
        <v>335</v>
      </c>
      <c r="H298" s="131">
        <v>3</v>
      </c>
      <c r="I298" s="132"/>
      <c r="J298" s="133">
        <f>ROUND(I298*H298,1)</f>
        <v>0</v>
      </c>
      <c r="K298" s="129" t="s">
        <v>171</v>
      </c>
      <c r="L298" s="33"/>
      <c r="M298" s="134" t="s">
        <v>19</v>
      </c>
      <c r="N298" s="135" t="s">
        <v>43</v>
      </c>
      <c r="P298" s="136">
        <f>O298*H298</f>
        <v>0</v>
      </c>
      <c r="Q298" s="136">
        <v>6.9999999999999999E-4</v>
      </c>
      <c r="R298" s="136">
        <f>Q298*H298</f>
        <v>2.0999999999999999E-3</v>
      </c>
      <c r="S298" s="136">
        <v>0</v>
      </c>
      <c r="T298" s="136">
        <f>S298*H298</f>
        <v>0</v>
      </c>
      <c r="U298" s="137" t="s">
        <v>19</v>
      </c>
      <c r="AR298" s="138" t="s">
        <v>187</v>
      </c>
      <c r="AT298" s="138" t="s">
        <v>167</v>
      </c>
      <c r="AU298" s="138" t="s">
        <v>82</v>
      </c>
      <c r="AY298" s="18" t="s">
        <v>164</v>
      </c>
      <c r="BE298" s="139">
        <f>IF(N298="základní",J298,0)</f>
        <v>0</v>
      </c>
      <c r="BF298" s="139">
        <f>IF(N298="snížená",J298,0)</f>
        <v>0</v>
      </c>
      <c r="BG298" s="139">
        <f>IF(N298="zákl. přenesená",J298,0)</f>
        <v>0</v>
      </c>
      <c r="BH298" s="139">
        <f>IF(N298="sníž. přenesená",J298,0)</f>
        <v>0</v>
      </c>
      <c r="BI298" s="139">
        <f>IF(N298="nulová",J298,0)</f>
        <v>0</v>
      </c>
      <c r="BJ298" s="18" t="s">
        <v>80</v>
      </c>
      <c r="BK298" s="139">
        <f>ROUND(I298*H298,1)</f>
        <v>0</v>
      </c>
      <c r="BL298" s="18" t="s">
        <v>187</v>
      </c>
      <c r="BM298" s="138" t="s">
        <v>2556</v>
      </c>
    </row>
    <row r="299" spans="2:65" s="1" customFormat="1" ht="11.25">
      <c r="B299" s="33"/>
      <c r="D299" s="140" t="s">
        <v>175</v>
      </c>
      <c r="F299" s="141" t="s">
        <v>724</v>
      </c>
      <c r="I299" s="142"/>
      <c r="L299" s="33"/>
      <c r="M299" s="143"/>
      <c r="U299" s="54"/>
      <c r="AT299" s="18" t="s">
        <v>175</v>
      </c>
      <c r="AU299" s="18" t="s">
        <v>82</v>
      </c>
    </row>
    <row r="300" spans="2:65" s="1" customFormat="1" ht="24.2" customHeight="1">
      <c r="B300" s="33"/>
      <c r="C300" s="127" t="s">
        <v>665</v>
      </c>
      <c r="D300" s="127" t="s">
        <v>167</v>
      </c>
      <c r="E300" s="128" t="s">
        <v>735</v>
      </c>
      <c r="F300" s="129" t="s">
        <v>736</v>
      </c>
      <c r="G300" s="130" t="s">
        <v>335</v>
      </c>
      <c r="H300" s="131">
        <v>1</v>
      </c>
      <c r="I300" s="132"/>
      <c r="J300" s="133">
        <f>ROUND(I300*H300,1)</f>
        <v>0</v>
      </c>
      <c r="K300" s="129" t="s">
        <v>171</v>
      </c>
      <c r="L300" s="33"/>
      <c r="M300" s="134" t="s">
        <v>19</v>
      </c>
      <c r="N300" s="135" t="s">
        <v>43</v>
      </c>
      <c r="P300" s="136">
        <f>O300*H300</f>
        <v>0</v>
      </c>
      <c r="Q300" s="136">
        <v>3.4799999999999998E-2</v>
      </c>
      <c r="R300" s="136">
        <f>Q300*H300</f>
        <v>3.4799999999999998E-2</v>
      </c>
      <c r="S300" s="136">
        <v>0</v>
      </c>
      <c r="T300" s="136">
        <f>S300*H300</f>
        <v>0</v>
      </c>
      <c r="U300" s="137" t="s">
        <v>19</v>
      </c>
      <c r="AR300" s="138" t="s">
        <v>187</v>
      </c>
      <c r="AT300" s="138" t="s">
        <v>167</v>
      </c>
      <c r="AU300" s="138" t="s">
        <v>82</v>
      </c>
      <c r="AY300" s="18" t="s">
        <v>164</v>
      </c>
      <c r="BE300" s="139">
        <f>IF(N300="základní",J300,0)</f>
        <v>0</v>
      </c>
      <c r="BF300" s="139">
        <f>IF(N300="snížená",J300,0)</f>
        <v>0</v>
      </c>
      <c r="BG300" s="139">
        <f>IF(N300="zákl. přenesená",J300,0)</f>
        <v>0</v>
      </c>
      <c r="BH300" s="139">
        <f>IF(N300="sníž. přenesená",J300,0)</f>
        <v>0</v>
      </c>
      <c r="BI300" s="139">
        <f>IF(N300="nulová",J300,0)</f>
        <v>0</v>
      </c>
      <c r="BJ300" s="18" t="s">
        <v>80</v>
      </c>
      <c r="BK300" s="139">
        <f>ROUND(I300*H300,1)</f>
        <v>0</v>
      </c>
      <c r="BL300" s="18" t="s">
        <v>187</v>
      </c>
      <c r="BM300" s="138" t="s">
        <v>2557</v>
      </c>
    </row>
    <row r="301" spans="2:65" s="1" customFormat="1" ht="11.25">
      <c r="B301" s="33"/>
      <c r="D301" s="140" t="s">
        <v>175</v>
      </c>
      <c r="F301" s="141" t="s">
        <v>738</v>
      </c>
      <c r="I301" s="142"/>
      <c r="L301" s="33"/>
      <c r="M301" s="143"/>
      <c r="U301" s="54"/>
      <c r="AT301" s="18" t="s">
        <v>175</v>
      </c>
      <c r="AU301" s="18" t="s">
        <v>82</v>
      </c>
    </row>
    <row r="302" spans="2:65" s="1" customFormat="1" ht="24.2" customHeight="1">
      <c r="B302" s="33"/>
      <c r="C302" s="127" t="s">
        <v>670</v>
      </c>
      <c r="D302" s="127" t="s">
        <v>167</v>
      </c>
      <c r="E302" s="128" t="s">
        <v>2558</v>
      </c>
      <c r="F302" s="129" t="s">
        <v>2559</v>
      </c>
      <c r="G302" s="130" t="s">
        <v>335</v>
      </c>
      <c r="H302" s="131">
        <v>1</v>
      </c>
      <c r="I302" s="132"/>
      <c r="J302" s="133">
        <f>ROUND(I302*H302,1)</f>
        <v>0</v>
      </c>
      <c r="K302" s="129" t="s">
        <v>171</v>
      </c>
      <c r="L302" s="33"/>
      <c r="M302" s="134" t="s">
        <v>19</v>
      </c>
      <c r="N302" s="135" t="s">
        <v>43</v>
      </c>
      <c r="P302" s="136">
        <f>O302*H302</f>
        <v>0</v>
      </c>
      <c r="Q302" s="136">
        <v>1.035E-2</v>
      </c>
      <c r="R302" s="136">
        <f>Q302*H302</f>
        <v>1.035E-2</v>
      </c>
      <c r="S302" s="136">
        <v>0</v>
      </c>
      <c r="T302" s="136">
        <f>S302*H302</f>
        <v>0</v>
      </c>
      <c r="U302" s="137" t="s">
        <v>19</v>
      </c>
      <c r="AR302" s="138" t="s">
        <v>187</v>
      </c>
      <c r="AT302" s="138" t="s">
        <v>167</v>
      </c>
      <c r="AU302" s="138" t="s">
        <v>82</v>
      </c>
      <c r="AY302" s="18" t="s">
        <v>164</v>
      </c>
      <c r="BE302" s="139">
        <f>IF(N302="základní",J302,0)</f>
        <v>0</v>
      </c>
      <c r="BF302" s="139">
        <f>IF(N302="snížená",J302,0)</f>
        <v>0</v>
      </c>
      <c r="BG302" s="139">
        <f>IF(N302="zákl. přenesená",J302,0)</f>
        <v>0</v>
      </c>
      <c r="BH302" s="139">
        <f>IF(N302="sníž. přenesená",J302,0)</f>
        <v>0</v>
      </c>
      <c r="BI302" s="139">
        <f>IF(N302="nulová",J302,0)</f>
        <v>0</v>
      </c>
      <c r="BJ302" s="18" t="s">
        <v>80</v>
      </c>
      <c r="BK302" s="139">
        <f>ROUND(I302*H302,1)</f>
        <v>0</v>
      </c>
      <c r="BL302" s="18" t="s">
        <v>187</v>
      </c>
      <c r="BM302" s="138" t="s">
        <v>2560</v>
      </c>
    </row>
    <row r="303" spans="2:65" s="1" customFormat="1" ht="11.25">
      <c r="B303" s="33"/>
      <c r="D303" s="140" t="s">
        <v>175</v>
      </c>
      <c r="F303" s="141" t="s">
        <v>2561</v>
      </c>
      <c r="I303" s="142"/>
      <c r="L303" s="33"/>
      <c r="M303" s="143"/>
      <c r="U303" s="54"/>
      <c r="AT303" s="18" t="s">
        <v>175</v>
      </c>
      <c r="AU303" s="18" t="s">
        <v>82</v>
      </c>
    </row>
    <row r="304" spans="2:65" s="1" customFormat="1" ht="24.2" customHeight="1">
      <c r="B304" s="33"/>
      <c r="C304" s="127" t="s">
        <v>675</v>
      </c>
      <c r="D304" s="127" t="s">
        <v>167</v>
      </c>
      <c r="E304" s="128" t="s">
        <v>2562</v>
      </c>
      <c r="F304" s="129" t="s">
        <v>2563</v>
      </c>
      <c r="G304" s="130" t="s">
        <v>335</v>
      </c>
      <c r="H304" s="131">
        <v>1</v>
      </c>
      <c r="I304" s="132"/>
      <c r="J304" s="133">
        <f>ROUND(I304*H304,1)</f>
        <v>0</v>
      </c>
      <c r="K304" s="129" t="s">
        <v>171</v>
      </c>
      <c r="L304" s="33"/>
      <c r="M304" s="134" t="s">
        <v>19</v>
      </c>
      <c r="N304" s="135" t="s">
        <v>43</v>
      </c>
      <c r="P304" s="136">
        <f>O304*H304</f>
        <v>0</v>
      </c>
      <c r="Q304" s="136">
        <v>3.09E-2</v>
      </c>
      <c r="R304" s="136">
        <f>Q304*H304</f>
        <v>3.09E-2</v>
      </c>
      <c r="S304" s="136">
        <v>0</v>
      </c>
      <c r="T304" s="136">
        <f>S304*H304</f>
        <v>0</v>
      </c>
      <c r="U304" s="137" t="s">
        <v>19</v>
      </c>
      <c r="AR304" s="138" t="s">
        <v>187</v>
      </c>
      <c r="AT304" s="138" t="s">
        <v>167</v>
      </c>
      <c r="AU304" s="138" t="s">
        <v>82</v>
      </c>
      <c r="AY304" s="18" t="s">
        <v>164</v>
      </c>
      <c r="BE304" s="139">
        <f>IF(N304="základní",J304,0)</f>
        <v>0</v>
      </c>
      <c r="BF304" s="139">
        <f>IF(N304="snížená",J304,0)</f>
        <v>0</v>
      </c>
      <c r="BG304" s="139">
        <f>IF(N304="zákl. přenesená",J304,0)</f>
        <v>0</v>
      </c>
      <c r="BH304" s="139">
        <f>IF(N304="sníž. přenesená",J304,0)</f>
        <v>0</v>
      </c>
      <c r="BI304" s="139">
        <f>IF(N304="nulová",J304,0)</f>
        <v>0</v>
      </c>
      <c r="BJ304" s="18" t="s">
        <v>80</v>
      </c>
      <c r="BK304" s="139">
        <f>ROUND(I304*H304,1)</f>
        <v>0</v>
      </c>
      <c r="BL304" s="18" t="s">
        <v>187</v>
      </c>
      <c r="BM304" s="138" t="s">
        <v>2564</v>
      </c>
    </row>
    <row r="305" spans="2:65" s="1" customFormat="1" ht="11.25">
      <c r="B305" s="33"/>
      <c r="D305" s="140" t="s">
        <v>175</v>
      </c>
      <c r="F305" s="141" t="s">
        <v>2565</v>
      </c>
      <c r="I305" s="142"/>
      <c r="L305" s="33"/>
      <c r="M305" s="143"/>
      <c r="U305" s="54"/>
      <c r="AT305" s="18" t="s">
        <v>175</v>
      </c>
      <c r="AU305" s="18" t="s">
        <v>82</v>
      </c>
    </row>
    <row r="306" spans="2:65" s="1" customFormat="1" ht="24.2" customHeight="1">
      <c r="B306" s="33"/>
      <c r="C306" s="127" t="s">
        <v>681</v>
      </c>
      <c r="D306" s="127" t="s">
        <v>167</v>
      </c>
      <c r="E306" s="128" t="s">
        <v>740</v>
      </c>
      <c r="F306" s="129" t="s">
        <v>741</v>
      </c>
      <c r="G306" s="130" t="s">
        <v>200</v>
      </c>
      <c r="H306" s="131">
        <v>8.5999999999999993E-2</v>
      </c>
      <c r="I306" s="132"/>
      <c r="J306" s="133">
        <f>ROUND(I306*H306,1)</f>
        <v>0</v>
      </c>
      <c r="K306" s="129" t="s">
        <v>171</v>
      </c>
      <c r="L306" s="33"/>
      <c r="M306" s="134" t="s">
        <v>19</v>
      </c>
      <c r="N306" s="135" t="s">
        <v>43</v>
      </c>
      <c r="P306" s="136">
        <f>O306*H306</f>
        <v>0</v>
      </c>
      <c r="Q306" s="136">
        <v>0</v>
      </c>
      <c r="R306" s="136">
        <f>Q306*H306</f>
        <v>0</v>
      </c>
      <c r="S306" s="136">
        <v>0</v>
      </c>
      <c r="T306" s="136">
        <f>S306*H306</f>
        <v>0</v>
      </c>
      <c r="U306" s="137" t="s">
        <v>19</v>
      </c>
      <c r="AR306" s="138" t="s">
        <v>187</v>
      </c>
      <c r="AT306" s="138" t="s">
        <v>167</v>
      </c>
      <c r="AU306" s="138" t="s">
        <v>82</v>
      </c>
      <c r="AY306" s="18" t="s">
        <v>164</v>
      </c>
      <c r="BE306" s="139">
        <f>IF(N306="základní",J306,0)</f>
        <v>0</v>
      </c>
      <c r="BF306" s="139">
        <f>IF(N306="snížená",J306,0)</f>
        <v>0</v>
      </c>
      <c r="BG306" s="139">
        <f>IF(N306="zákl. přenesená",J306,0)</f>
        <v>0</v>
      </c>
      <c r="BH306" s="139">
        <f>IF(N306="sníž. přenesená",J306,0)</f>
        <v>0</v>
      </c>
      <c r="BI306" s="139">
        <f>IF(N306="nulová",J306,0)</f>
        <v>0</v>
      </c>
      <c r="BJ306" s="18" t="s">
        <v>80</v>
      </c>
      <c r="BK306" s="139">
        <f>ROUND(I306*H306,1)</f>
        <v>0</v>
      </c>
      <c r="BL306" s="18" t="s">
        <v>187</v>
      </c>
      <c r="BM306" s="138" t="s">
        <v>2566</v>
      </c>
    </row>
    <row r="307" spans="2:65" s="1" customFormat="1" ht="11.25">
      <c r="B307" s="33"/>
      <c r="D307" s="140" t="s">
        <v>175</v>
      </c>
      <c r="F307" s="141" t="s">
        <v>743</v>
      </c>
      <c r="I307" s="142"/>
      <c r="L307" s="33"/>
      <c r="M307" s="143"/>
      <c r="U307" s="54"/>
      <c r="AT307" s="18" t="s">
        <v>175</v>
      </c>
      <c r="AU307" s="18" t="s">
        <v>82</v>
      </c>
    </row>
    <row r="308" spans="2:65" s="1" customFormat="1" ht="16.5" customHeight="1">
      <c r="B308" s="33"/>
      <c r="C308" s="127" t="s">
        <v>686</v>
      </c>
      <c r="D308" s="127" t="s">
        <v>167</v>
      </c>
      <c r="E308" s="128" t="s">
        <v>745</v>
      </c>
      <c r="F308" s="129" t="s">
        <v>746</v>
      </c>
      <c r="G308" s="130" t="s">
        <v>747</v>
      </c>
      <c r="H308" s="176"/>
      <c r="I308" s="132"/>
      <c r="J308" s="133">
        <f>ROUND(I308*H308,1)</f>
        <v>0</v>
      </c>
      <c r="K308" s="129" t="s">
        <v>19</v>
      </c>
      <c r="L308" s="33"/>
      <c r="M308" s="134" t="s">
        <v>19</v>
      </c>
      <c r="N308" s="135" t="s">
        <v>43</v>
      </c>
      <c r="P308" s="136">
        <f>O308*H308</f>
        <v>0</v>
      </c>
      <c r="Q308" s="136">
        <v>0</v>
      </c>
      <c r="R308" s="136">
        <f>Q308*H308</f>
        <v>0</v>
      </c>
      <c r="S308" s="136">
        <v>0</v>
      </c>
      <c r="T308" s="136">
        <f>S308*H308</f>
        <v>0</v>
      </c>
      <c r="U308" s="137" t="s">
        <v>19</v>
      </c>
      <c r="AR308" s="138" t="s">
        <v>187</v>
      </c>
      <c r="AT308" s="138" t="s">
        <v>167</v>
      </c>
      <c r="AU308" s="138" t="s">
        <v>82</v>
      </c>
      <c r="AY308" s="18" t="s">
        <v>164</v>
      </c>
      <c r="BE308" s="139">
        <f>IF(N308="základní",J308,0)</f>
        <v>0</v>
      </c>
      <c r="BF308" s="139">
        <f>IF(N308="snížená",J308,0)</f>
        <v>0</v>
      </c>
      <c r="BG308" s="139">
        <f>IF(N308="zákl. přenesená",J308,0)</f>
        <v>0</v>
      </c>
      <c r="BH308" s="139">
        <f>IF(N308="sníž. přenesená",J308,0)</f>
        <v>0</v>
      </c>
      <c r="BI308" s="139">
        <f>IF(N308="nulová",J308,0)</f>
        <v>0</v>
      </c>
      <c r="BJ308" s="18" t="s">
        <v>80</v>
      </c>
      <c r="BK308" s="139">
        <f>ROUND(I308*H308,1)</f>
        <v>0</v>
      </c>
      <c r="BL308" s="18" t="s">
        <v>187</v>
      </c>
      <c r="BM308" s="138" t="s">
        <v>2567</v>
      </c>
    </row>
    <row r="309" spans="2:65" s="11" customFormat="1" ht="22.9" customHeight="1">
      <c r="B309" s="115"/>
      <c r="D309" s="116" t="s">
        <v>71</v>
      </c>
      <c r="E309" s="125" t="s">
        <v>2568</v>
      </c>
      <c r="F309" s="125" t="s">
        <v>2569</v>
      </c>
      <c r="I309" s="118"/>
      <c r="J309" s="126">
        <f>BK309</f>
        <v>0</v>
      </c>
      <c r="L309" s="115"/>
      <c r="M309" s="120"/>
      <c r="P309" s="121">
        <f>SUM(P310:P329)</f>
        <v>0</v>
      </c>
      <c r="R309" s="121">
        <f>SUM(R310:R329)</f>
        <v>2.7295E-2</v>
      </c>
      <c r="T309" s="121">
        <f>SUM(T310:T329)</f>
        <v>0</v>
      </c>
      <c r="U309" s="122"/>
      <c r="AR309" s="116" t="s">
        <v>82</v>
      </c>
      <c r="AT309" s="123" t="s">
        <v>71</v>
      </c>
      <c r="AU309" s="123" t="s">
        <v>80</v>
      </c>
      <c r="AY309" s="116" t="s">
        <v>164</v>
      </c>
      <c r="BK309" s="124">
        <f>SUM(BK310:BK329)</f>
        <v>0</v>
      </c>
    </row>
    <row r="310" spans="2:65" s="1" customFormat="1" ht="21.75" customHeight="1">
      <c r="B310" s="33"/>
      <c r="C310" s="127" t="s">
        <v>693</v>
      </c>
      <c r="D310" s="127" t="s">
        <v>167</v>
      </c>
      <c r="E310" s="128" t="s">
        <v>2570</v>
      </c>
      <c r="F310" s="129" t="s">
        <v>2571</v>
      </c>
      <c r="G310" s="130" t="s">
        <v>335</v>
      </c>
      <c r="H310" s="131">
        <v>1</v>
      </c>
      <c r="I310" s="132"/>
      <c r="J310" s="133">
        <f>ROUND(I310*H310,1)</f>
        <v>0</v>
      </c>
      <c r="K310" s="129" t="s">
        <v>171</v>
      </c>
      <c r="L310" s="33"/>
      <c r="M310" s="134" t="s">
        <v>19</v>
      </c>
      <c r="N310" s="135" t="s">
        <v>43</v>
      </c>
      <c r="P310" s="136">
        <f>O310*H310</f>
        <v>0</v>
      </c>
      <c r="Q310" s="136">
        <v>0</v>
      </c>
      <c r="R310" s="136">
        <f>Q310*H310</f>
        <v>0</v>
      </c>
      <c r="S310" s="136">
        <v>0</v>
      </c>
      <c r="T310" s="136">
        <f>S310*H310</f>
        <v>0</v>
      </c>
      <c r="U310" s="137" t="s">
        <v>19</v>
      </c>
      <c r="AR310" s="138" t="s">
        <v>187</v>
      </c>
      <c r="AT310" s="138" t="s">
        <v>167</v>
      </c>
      <c r="AU310" s="138" t="s">
        <v>82</v>
      </c>
      <c r="AY310" s="18" t="s">
        <v>164</v>
      </c>
      <c r="BE310" s="139">
        <f>IF(N310="základní",J310,0)</f>
        <v>0</v>
      </c>
      <c r="BF310" s="139">
        <f>IF(N310="snížená",J310,0)</f>
        <v>0</v>
      </c>
      <c r="BG310" s="139">
        <f>IF(N310="zákl. přenesená",J310,0)</f>
        <v>0</v>
      </c>
      <c r="BH310" s="139">
        <f>IF(N310="sníž. přenesená",J310,0)</f>
        <v>0</v>
      </c>
      <c r="BI310" s="139">
        <f>IF(N310="nulová",J310,0)</f>
        <v>0</v>
      </c>
      <c r="BJ310" s="18" t="s">
        <v>80</v>
      </c>
      <c r="BK310" s="139">
        <f>ROUND(I310*H310,1)</f>
        <v>0</v>
      </c>
      <c r="BL310" s="18" t="s">
        <v>187</v>
      </c>
      <c r="BM310" s="138" t="s">
        <v>2572</v>
      </c>
    </row>
    <row r="311" spans="2:65" s="1" customFormat="1" ht="11.25">
      <c r="B311" s="33"/>
      <c r="D311" s="140" t="s">
        <v>175</v>
      </c>
      <c r="F311" s="141" t="s">
        <v>2573</v>
      </c>
      <c r="I311" s="142"/>
      <c r="L311" s="33"/>
      <c r="M311" s="143"/>
      <c r="U311" s="54"/>
      <c r="AT311" s="18" t="s">
        <v>175</v>
      </c>
      <c r="AU311" s="18" t="s">
        <v>82</v>
      </c>
    </row>
    <row r="312" spans="2:65" s="1" customFormat="1" ht="16.5" customHeight="1">
      <c r="B312" s="33"/>
      <c r="C312" s="152" t="s">
        <v>699</v>
      </c>
      <c r="D312" s="152" t="s">
        <v>225</v>
      </c>
      <c r="E312" s="153" t="s">
        <v>2574</v>
      </c>
      <c r="F312" s="154" t="s">
        <v>2575</v>
      </c>
      <c r="G312" s="155" t="s">
        <v>335</v>
      </c>
      <c r="H312" s="156">
        <v>1</v>
      </c>
      <c r="I312" s="157"/>
      <c r="J312" s="158">
        <f>ROUND(I312*H312,1)</f>
        <v>0</v>
      </c>
      <c r="K312" s="154" t="s">
        <v>19</v>
      </c>
      <c r="L312" s="159"/>
      <c r="M312" s="160" t="s">
        <v>19</v>
      </c>
      <c r="N312" s="161" t="s">
        <v>43</v>
      </c>
      <c r="P312" s="136">
        <f>O312*H312</f>
        <v>0</v>
      </c>
      <c r="Q312" s="136">
        <v>2.7000000000000001E-3</v>
      </c>
      <c r="R312" s="136">
        <f>Q312*H312</f>
        <v>2.7000000000000001E-3</v>
      </c>
      <c r="S312" s="136">
        <v>0</v>
      </c>
      <c r="T312" s="136">
        <f>S312*H312</f>
        <v>0</v>
      </c>
      <c r="U312" s="137" t="s">
        <v>19</v>
      </c>
      <c r="AR312" s="138" t="s">
        <v>364</v>
      </c>
      <c r="AT312" s="138" t="s">
        <v>225</v>
      </c>
      <c r="AU312" s="138" t="s">
        <v>82</v>
      </c>
      <c r="AY312" s="18" t="s">
        <v>164</v>
      </c>
      <c r="BE312" s="139">
        <f>IF(N312="základní",J312,0)</f>
        <v>0</v>
      </c>
      <c r="BF312" s="139">
        <f>IF(N312="snížená",J312,0)</f>
        <v>0</v>
      </c>
      <c r="BG312" s="139">
        <f>IF(N312="zákl. přenesená",J312,0)</f>
        <v>0</v>
      </c>
      <c r="BH312" s="139">
        <f>IF(N312="sníž. přenesená",J312,0)</f>
        <v>0</v>
      </c>
      <c r="BI312" s="139">
        <f>IF(N312="nulová",J312,0)</f>
        <v>0</v>
      </c>
      <c r="BJ312" s="18" t="s">
        <v>80</v>
      </c>
      <c r="BK312" s="139">
        <f>ROUND(I312*H312,1)</f>
        <v>0</v>
      </c>
      <c r="BL312" s="18" t="s">
        <v>187</v>
      </c>
      <c r="BM312" s="138" t="s">
        <v>2576</v>
      </c>
    </row>
    <row r="313" spans="2:65" s="1" customFormat="1" ht="24.2" customHeight="1">
      <c r="B313" s="33"/>
      <c r="C313" s="127" t="s">
        <v>704</v>
      </c>
      <c r="D313" s="127" t="s">
        <v>167</v>
      </c>
      <c r="E313" s="128" t="s">
        <v>2577</v>
      </c>
      <c r="F313" s="129" t="s">
        <v>2578</v>
      </c>
      <c r="G313" s="130" t="s">
        <v>314</v>
      </c>
      <c r="H313" s="131">
        <v>3.1</v>
      </c>
      <c r="I313" s="132"/>
      <c r="J313" s="133">
        <f>ROUND(I313*H313,1)</f>
        <v>0</v>
      </c>
      <c r="K313" s="129" t="s">
        <v>171</v>
      </c>
      <c r="L313" s="33"/>
      <c r="M313" s="134" t="s">
        <v>19</v>
      </c>
      <c r="N313" s="135" t="s">
        <v>43</v>
      </c>
      <c r="P313" s="136">
        <f>O313*H313</f>
        <v>0</v>
      </c>
      <c r="Q313" s="136">
        <v>3.4499999999999999E-3</v>
      </c>
      <c r="R313" s="136">
        <f>Q313*H313</f>
        <v>1.0695E-2</v>
      </c>
      <c r="S313" s="136">
        <v>0</v>
      </c>
      <c r="T313" s="136">
        <f>S313*H313</f>
        <v>0</v>
      </c>
      <c r="U313" s="137" t="s">
        <v>19</v>
      </c>
      <c r="AR313" s="138" t="s">
        <v>187</v>
      </c>
      <c r="AT313" s="138" t="s">
        <v>167</v>
      </c>
      <c r="AU313" s="138" t="s">
        <v>82</v>
      </c>
      <c r="AY313" s="18" t="s">
        <v>164</v>
      </c>
      <c r="BE313" s="139">
        <f>IF(N313="základní",J313,0)</f>
        <v>0</v>
      </c>
      <c r="BF313" s="139">
        <f>IF(N313="snížená",J313,0)</f>
        <v>0</v>
      </c>
      <c r="BG313" s="139">
        <f>IF(N313="zákl. přenesená",J313,0)</f>
        <v>0</v>
      </c>
      <c r="BH313" s="139">
        <f>IF(N313="sníž. přenesená",J313,0)</f>
        <v>0</v>
      </c>
      <c r="BI313" s="139">
        <f>IF(N313="nulová",J313,0)</f>
        <v>0</v>
      </c>
      <c r="BJ313" s="18" t="s">
        <v>80</v>
      </c>
      <c r="BK313" s="139">
        <f>ROUND(I313*H313,1)</f>
        <v>0</v>
      </c>
      <c r="BL313" s="18" t="s">
        <v>187</v>
      </c>
      <c r="BM313" s="138" t="s">
        <v>2579</v>
      </c>
    </row>
    <row r="314" spans="2:65" s="1" customFormat="1" ht="11.25">
      <c r="B314" s="33"/>
      <c r="D314" s="140" t="s">
        <v>175</v>
      </c>
      <c r="F314" s="141" t="s">
        <v>2580</v>
      </c>
      <c r="I314" s="142"/>
      <c r="L314" s="33"/>
      <c r="M314" s="143"/>
      <c r="U314" s="54"/>
      <c r="AT314" s="18" t="s">
        <v>175</v>
      </c>
      <c r="AU314" s="18" t="s">
        <v>82</v>
      </c>
    </row>
    <row r="315" spans="2:65" s="1" customFormat="1" ht="24.2" customHeight="1">
      <c r="B315" s="33"/>
      <c r="C315" s="127" t="s">
        <v>710</v>
      </c>
      <c r="D315" s="127" t="s">
        <v>167</v>
      </c>
      <c r="E315" s="128" t="s">
        <v>2581</v>
      </c>
      <c r="F315" s="129" t="s">
        <v>2582</v>
      </c>
      <c r="G315" s="130" t="s">
        <v>335</v>
      </c>
      <c r="H315" s="131">
        <v>1</v>
      </c>
      <c r="I315" s="132"/>
      <c r="J315" s="133">
        <f>ROUND(I315*H315,1)</f>
        <v>0</v>
      </c>
      <c r="K315" s="129" t="s">
        <v>171</v>
      </c>
      <c r="L315" s="33"/>
      <c r="M315" s="134" t="s">
        <v>19</v>
      </c>
      <c r="N315" s="135" t="s">
        <v>43</v>
      </c>
      <c r="P315" s="136">
        <f>O315*H315</f>
        <v>0</v>
      </c>
      <c r="Q315" s="136">
        <v>0</v>
      </c>
      <c r="R315" s="136">
        <f>Q315*H315</f>
        <v>0</v>
      </c>
      <c r="S315" s="136">
        <v>0</v>
      </c>
      <c r="T315" s="136">
        <f>S315*H315</f>
        <v>0</v>
      </c>
      <c r="U315" s="137" t="s">
        <v>19</v>
      </c>
      <c r="AR315" s="138" t="s">
        <v>187</v>
      </c>
      <c r="AT315" s="138" t="s">
        <v>167</v>
      </c>
      <c r="AU315" s="138" t="s">
        <v>82</v>
      </c>
      <c r="AY315" s="18" t="s">
        <v>164</v>
      </c>
      <c r="BE315" s="139">
        <f>IF(N315="základní",J315,0)</f>
        <v>0</v>
      </c>
      <c r="BF315" s="139">
        <f>IF(N315="snížená",J315,0)</f>
        <v>0</v>
      </c>
      <c r="BG315" s="139">
        <f>IF(N315="zákl. přenesená",J315,0)</f>
        <v>0</v>
      </c>
      <c r="BH315" s="139">
        <f>IF(N315="sníž. přenesená",J315,0)</f>
        <v>0</v>
      </c>
      <c r="BI315" s="139">
        <f>IF(N315="nulová",J315,0)</f>
        <v>0</v>
      </c>
      <c r="BJ315" s="18" t="s">
        <v>80</v>
      </c>
      <c r="BK315" s="139">
        <f>ROUND(I315*H315,1)</f>
        <v>0</v>
      </c>
      <c r="BL315" s="18" t="s">
        <v>187</v>
      </c>
      <c r="BM315" s="138" t="s">
        <v>2583</v>
      </c>
    </row>
    <row r="316" spans="2:65" s="1" customFormat="1" ht="11.25">
      <c r="B316" s="33"/>
      <c r="D316" s="140" t="s">
        <v>175</v>
      </c>
      <c r="F316" s="141" t="s">
        <v>2584</v>
      </c>
      <c r="I316" s="142"/>
      <c r="L316" s="33"/>
      <c r="M316" s="143"/>
      <c r="U316" s="54"/>
      <c r="AT316" s="18" t="s">
        <v>175</v>
      </c>
      <c r="AU316" s="18" t="s">
        <v>82</v>
      </c>
    </row>
    <row r="317" spans="2:65" s="1" customFormat="1" ht="16.5" customHeight="1">
      <c r="B317" s="33"/>
      <c r="C317" s="152" t="s">
        <v>715</v>
      </c>
      <c r="D317" s="152" t="s">
        <v>225</v>
      </c>
      <c r="E317" s="153" t="s">
        <v>2585</v>
      </c>
      <c r="F317" s="154" t="s">
        <v>2586</v>
      </c>
      <c r="G317" s="155" t="s">
        <v>335</v>
      </c>
      <c r="H317" s="156">
        <v>1</v>
      </c>
      <c r="I317" s="157"/>
      <c r="J317" s="158">
        <f>ROUND(I317*H317,1)</f>
        <v>0</v>
      </c>
      <c r="K317" s="154" t="s">
        <v>171</v>
      </c>
      <c r="L317" s="159"/>
      <c r="M317" s="160" t="s">
        <v>19</v>
      </c>
      <c r="N317" s="161" t="s">
        <v>43</v>
      </c>
      <c r="P317" s="136">
        <f>O317*H317</f>
        <v>0</v>
      </c>
      <c r="Q317" s="136">
        <v>8.0000000000000004E-4</v>
      </c>
      <c r="R317" s="136">
        <f>Q317*H317</f>
        <v>8.0000000000000004E-4</v>
      </c>
      <c r="S317" s="136">
        <v>0</v>
      </c>
      <c r="T317" s="136">
        <f>S317*H317</f>
        <v>0</v>
      </c>
      <c r="U317" s="137" t="s">
        <v>19</v>
      </c>
      <c r="AR317" s="138" t="s">
        <v>364</v>
      </c>
      <c r="AT317" s="138" t="s">
        <v>225</v>
      </c>
      <c r="AU317" s="138" t="s">
        <v>82</v>
      </c>
      <c r="AY317" s="18" t="s">
        <v>164</v>
      </c>
      <c r="BE317" s="139">
        <f>IF(N317="základní",J317,0)</f>
        <v>0</v>
      </c>
      <c r="BF317" s="139">
        <f>IF(N317="snížená",J317,0)</f>
        <v>0</v>
      </c>
      <c r="BG317" s="139">
        <f>IF(N317="zákl. přenesená",J317,0)</f>
        <v>0</v>
      </c>
      <c r="BH317" s="139">
        <f>IF(N317="sníž. přenesená",J317,0)</f>
        <v>0</v>
      </c>
      <c r="BI317" s="139">
        <f>IF(N317="nulová",J317,0)</f>
        <v>0</v>
      </c>
      <c r="BJ317" s="18" t="s">
        <v>80</v>
      </c>
      <c r="BK317" s="139">
        <f>ROUND(I317*H317,1)</f>
        <v>0</v>
      </c>
      <c r="BL317" s="18" t="s">
        <v>187</v>
      </c>
      <c r="BM317" s="138" t="s">
        <v>2587</v>
      </c>
    </row>
    <row r="318" spans="2:65" s="1" customFormat="1" ht="16.5" customHeight="1">
      <c r="B318" s="33"/>
      <c r="C318" s="127" t="s">
        <v>720</v>
      </c>
      <c r="D318" s="127" t="s">
        <v>167</v>
      </c>
      <c r="E318" s="128" t="s">
        <v>2588</v>
      </c>
      <c r="F318" s="129" t="s">
        <v>2589</v>
      </c>
      <c r="G318" s="130" t="s">
        <v>335</v>
      </c>
      <c r="H318" s="131">
        <v>6</v>
      </c>
      <c r="I318" s="132"/>
      <c r="J318" s="133">
        <f>ROUND(I318*H318,1)</f>
        <v>0</v>
      </c>
      <c r="K318" s="129" t="s">
        <v>171</v>
      </c>
      <c r="L318" s="33"/>
      <c r="M318" s="134" t="s">
        <v>19</v>
      </c>
      <c r="N318" s="135" t="s">
        <v>43</v>
      </c>
      <c r="P318" s="136">
        <f>O318*H318</f>
        <v>0</v>
      </c>
      <c r="Q318" s="136">
        <v>0</v>
      </c>
      <c r="R318" s="136">
        <f>Q318*H318</f>
        <v>0</v>
      </c>
      <c r="S318" s="136">
        <v>0</v>
      </c>
      <c r="T318" s="136">
        <f>S318*H318</f>
        <v>0</v>
      </c>
      <c r="U318" s="137" t="s">
        <v>19</v>
      </c>
      <c r="AR318" s="138" t="s">
        <v>187</v>
      </c>
      <c r="AT318" s="138" t="s">
        <v>167</v>
      </c>
      <c r="AU318" s="138" t="s">
        <v>82</v>
      </c>
      <c r="AY318" s="18" t="s">
        <v>164</v>
      </c>
      <c r="BE318" s="139">
        <f>IF(N318="základní",J318,0)</f>
        <v>0</v>
      </c>
      <c r="BF318" s="139">
        <f>IF(N318="snížená",J318,0)</f>
        <v>0</v>
      </c>
      <c r="BG318" s="139">
        <f>IF(N318="zákl. přenesená",J318,0)</f>
        <v>0</v>
      </c>
      <c r="BH318" s="139">
        <f>IF(N318="sníž. přenesená",J318,0)</f>
        <v>0</v>
      </c>
      <c r="BI318" s="139">
        <f>IF(N318="nulová",J318,0)</f>
        <v>0</v>
      </c>
      <c r="BJ318" s="18" t="s">
        <v>80</v>
      </c>
      <c r="BK318" s="139">
        <f>ROUND(I318*H318,1)</f>
        <v>0</v>
      </c>
      <c r="BL318" s="18" t="s">
        <v>187</v>
      </c>
      <c r="BM318" s="138" t="s">
        <v>2590</v>
      </c>
    </row>
    <row r="319" spans="2:65" s="1" customFormat="1" ht="11.25">
      <c r="B319" s="33"/>
      <c r="D319" s="140" t="s">
        <v>175</v>
      </c>
      <c r="F319" s="141" t="s">
        <v>2591</v>
      </c>
      <c r="I319" s="142"/>
      <c r="L319" s="33"/>
      <c r="M319" s="143"/>
      <c r="U319" s="54"/>
      <c r="AT319" s="18" t="s">
        <v>175</v>
      </c>
      <c r="AU319" s="18" t="s">
        <v>82</v>
      </c>
    </row>
    <row r="320" spans="2:65" s="1" customFormat="1" ht="16.5" customHeight="1">
      <c r="B320" s="33"/>
      <c r="C320" s="152" t="s">
        <v>482</v>
      </c>
      <c r="D320" s="152" t="s">
        <v>225</v>
      </c>
      <c r="E320" s="153" t="s">
        <v>2592</v>
      </c>
      <c r="F320" s="154" t="s">
        <v>2593</v>
      </c>
      <c r="G320" s="155" t="s">
        <v>335</v>
      </c>
      <c r="H320" s="156">
        <v>3</v>
      </c>
      <c r="I320" s="157"/>
      <c r="J320" s="158">
        <f>ROUND(I320*H320,1)</f>
        <v>0</v>
      </c>
      <c r="K320" s="154" t="s">
        <v>171</v>
      </c>
      <c r="L320" s="159"/>
      <c r="M320" s="160" t="s">
        <v>19</v>
      </c>
      <c r="N320" s="161" t="s">
        <v>43</v>
      </c>
      <c r="P320" s="136">
        <f>O320*H320</f>
        <v>0</v>
      </c>
      <c r="Q320" s="136">
        <v>5.9999999999999995E-4</v>
      </c>
      <c r="R320" s="136">
        <f>Q320*H320</f>
        <v>1.8E-3</v>
      </c>
      <c r="S320" s="136">
        <v>0</v>
      </c>
      <c r="T320" s="136">
        <f>S320*H320</f>
        <v>0</v>
      </c>
      <c r="U320" s="137" t="s">
        <v>19</v>
      </c>
      <c r="AR320" s="138" t="s">
        <v>364</v>
      </c>
      <c r="AT320" s="138" t="s">
        <v>225</v>
      </c>
      <c r="AU320" s="138" t="s">
        <v>82</v>
      </c>
      <c r="AY320" s="18" t="s">
        <v>164</v>
      </c>
      <c r="BE320" s="139">
        <f>IF(N320="základní",J320,0)</f>
        <v>0</v>
      </c>
      <c r="BF320" s="139">
        <f>IF(N320="snížená",J320,0)</f>
        <v>0</v>
      </c>
      <c r="BG320" s="139">
        <f>IF(N320="zákl. přenesená",J320,0)</f>
        <v>0</v>
      </c>
      <c r="BH320" s="139">
        <f>IF(N320="sníž. přenesená",J320,0)</f>
        <v>0</v>
      </c>
      <c r="BI320" s="139">
        <f>IF(N320="nulová",J320,0)</f>
        <v>0</v>
      </c>
      <c r="BJ320" s="18" t="s">
        <v>80</v>
      </c>
      <c r="BK320" s="139">
        <f>ROUND(I320*H320,1)</f>
        <v>0</v>
      </c>
      <c r="BL320" s="18" t="s">
        <v>187</v>
      </c>
      <c r="BM320" s="138" t="s">
        <v>2594</v>
      </c>
    </row>
    <row r="321" spans="2:65" s="1" customFormat="1" ht="16.5" customHeight="1">
      <c r="B321" s="33"/>
      <c r="C321" s="152" t="s">
        <v>729</v>
      </c>
      <c r="D321" s="152" t="s">
        <v>225</v>
      </c>
      <c r="E321" s="153" t="s">
        <v>2595</v>
      </c>
      <c r="F321" s="154" t="s">
        <v>2596</v>
      </c>
      <c r="G321" s="155" t="s">
        <v>335</v>
      </c>
      <c r="H321" s="156">
        <v>3</v>
      </c>
      <c r="I321" s="157"/>
      <c r="J321" s="158">
        <f>ROUND(I321*H321,1)</f>
        <v>0</v>
      </c>
      <c r="K321" s="154" t="s">
        <v>19</v>
      </c>
      <c r="L321" s="159"/>
      <c r="M321" s="160" t="s">
        <v>19</v>
      </c>
      <c r="N321" s="161" t="s">
        <v>43</v>
      </c>
      <c r="P321" s="136">
        <f>O321*H321</f>
        <v>0</v>
      </c>
      <c r="Q321" s="136">
        <v>5.9999999999999995E-4</v>
      </c>
      <c r="R321" s="136">
        <f>Q321*H321</f>
        <v>1.8E-3</v>
      </c>
      <c r="S321" s="136">
        <v>0</v>
      </c>
      <c r="T321" s="136">
        <f>S321*H321</f>
        <v>0</v>
      </c>
      <c r="U321" s="137" t="s">
        <v>19</v>
      </c>
      <c r="AR321" s="138" t="s">
        <v>364</v>
      </c>
      <c r="AT321" s="138" t="s">
        <v>225</v>
      </c>
      <c r="AU321" s="138" t="s">
        <v>82</v>
      </c>
      <c r="AY321" s="18" t="s">
        <v>164</v>
      </c>
      <c r="BE321" s="139">
        <f>IF(N321="základní",J321,0)</f>
        <v>0</v>
      </c>
      <c r="BF321" s="139">
        <f>IF(N321="snížená",J321,0)</f>
        <v>0</v>
      </c>
      <c r="BG321" s="139">
        <f>IF(N321="zákl. přenesená",J321,0)</f>
        <v>0</v>
      </c>
      <c r="BH321" s="139">
        <f>IF(N321="sníž. přenesená",J321,0)</f>
        <v>0</v>
      </c>
      <c r="BI321" s="139">
        <f>IF(N321="nulová",J321,0)</f>
        <v>0</v>
      </c>
      <c r="BJ321" s="18" t="s">
        <v>80</v>
      </c>
      <c r="BK321" s="139">
        <f>ROUND(I321*H321,1)</f>
        <v>0</v>
      </c>
      <c r="BL321" s="18" t="s">
        <v>187</v>
      </c>
      <c r="BM321" s="138" t="s">
        <v>2597</v>
      </c>
    </row>
    <row r="322" spans="2:65" s="1" customFormat="1" ht="16.5" customHeight="1">
      <c r="B322" s="33"/>
      <c r="C322" s="127" t="s">
        <v>734</v>
      </c>
      <c r="D322" s="127" t="s">
        <v>167</v>
      </c>
      <c r="E322" s="128" t="s">
        <v>2598</v>
      </c>
      <c r="F322" s="129" t="s">
        <v>2599</v>
      </c>
      <c r="G322" s="130" t="s">
        <v>335</v>
      </c>
      <c r="H322" s="131">
        <v>3</v>
      </c>
      <c r="I322" s="132"/>
      <c r="J322" s="133">
        <f>ROUND(I322*H322,1)</f>
        <v>0</v>
      </c>
      <c r="K322" s="129" t="s">
        <v>171</v>
      </c>
      <c r="L322" s="33"/>
      <c r="M322" s="134" t="s">
        <v>19</v>
      </c>
      <c r="N322" s="135" t="s">
        <v>43</v>
      </c>
      <c r="P322" s="136">
        <f>O322*H322</f>
        <v>0</v>
      </c>
      <c r="Q322" s="136">
        <v>0</v>
      </c>
      <c r="R322" s="136">
        <f>Q322*H322</f>
        <v>0</v>
      </c>
      <c r="S322" s="136">
        <v>0</v>
      </c>
      <c r="T322" s="136">
        <f>S322*H322</f>
        <v>0</v>
      </c>
      <c r="U322" s="137" t="s">
        <v>19</v>
      </c>
      <c r="AR322" s="138" t="s">
        <v>187</v>
      </c>
      <c r="AT322" s="138" t="s">
        <v>167</v>
      </c>
      <c r="AU322" s="138" t="s">
        <v>82</v>
      </c>
      <c r="AY322" s="18" t="s">
        <v>164</v>
      </c>
      <c r="BE322" s="139">
        <f>IF(N322="základní",J322,0)</f>
        <v>0</v>
      </c>
      <c r="BF322" s="139">
        <f>IF(N322="snížená",J322,0)</f>
        <v>0</v>
      </c>
      <c r="BG322" s="139">
        <f>IF(N322="zákl. přenesená",J322,0)</f>
        <v>0</v>
      </c>
      <c r="BH322" s="139">
        <f>IF(N322="sníž. přenesená",J322,0)</f>
        <v>0</v>
      </c>
      <c r="BI322" s="139">
        <f>IF(N322="nulová",J322,0)</f>
        <v>0</v>
      </c>
      <c r="BJ322" s="18" t="s">
        <v>80</v>
      </c>
      <c r="BK322" s="139">
        <f>ROUND(I322*H322,1)</f>
        <v>0</v>
      </c>
      <c r="BL322" s="18" t="s">
        <v>187</v>
      </c>
      <c r="BM322" s="138" t="s">
        <v>2600</v>
      </c>
    </row>
    <row r="323" spans="2:65" s="1" customFormat="1" ht="11.25">
      <c r="B323" s="33"/>
      <c r="D323" s="140" t="s">
        <v>175</v>
      </c>
      <c r="F323" s="141" t="s">
        <v>2601</v>
      </c>
      <c r="I323" s="142"/>
      <c r="L323" s="33"/>
      <c r="M323" s="143"/>
      <c r="U323" s="54"/>
      <c r="AT323" s="18" t="s">
        <v>175</v>
      </c>
      <c r="AU323" s="18" t="s">
        <v>82</v>
      </c>
    </row>
    <row r="324" spans="2:65" s="1" customFormat="1" ht="16.5" customHeight="1">
      <c r="B324" s="33"/>
      <c r="C324" s="152" t="s">
        <v>739</v>
      </c>
      <c r="D324" s="152" t="s">
        <v>225</v>
      </c>
      <c r="E324" s="153" t="s">
        <v>2602</v>
      </c>
      <c r="F324" s="154" t="s">
        <v>2603</v>
      </c>
      <c r="G324" s="155" t="s">
        <v>335</v>
      </c>
      <c r="H324" s="156">
        <v>3</v>
      </c>
      <c r="I324" s="157"/>
      <c r="J324" s="158">
        <f>ROUND(I324*H324,1)</f>
        <v>0</v>
      </c>
      <c r="K324" s="154" t="s">
        <v>19</v>
      </c>
      <c r="L324" s="159"/>
      <c r="M324" s="160" t="s">
        <v>19</v>
      </c>
      <c r="N324" s="161" t="s">
        <v>43</v>
      </c>
      <c r="P324" s="136">
        <f>O324*H324</f>
        <v>0</v>
      </c>
      <c r="Q324" s="136">
        <v>2.5000000000000001E-3</v>
      </c>
      <c r="R324" s="136">
        <f>Q324*H324</f>
        <v>7.4999999999999997E-3</v>
      </c>
      <c r="S324" s="136">
        <v>0</v>
      </c>
      <c r="T324" s="136">
        <f>S324*H324</f>
        <v>0</v>
      </c>
      <c r="U324" s="137" t="s">
        <v>19</v>
      </c>
      <c r="AR324" s="138" t="s">
        <v>364</v>
      </c>
      <c r="AT324" s="138" t="s">
        <v>225</v>
      </c>
      <c r="AU324" s="138" t="s">
        <v>82</v>
      </c>
      <c r="AY324" s="18" t="s">
        <v>164</v>
      </c>
      <c r="BE324" s="139">
        <f>IF(N324="základní",J324,0)</f>
        <v>0</v>
      </c>
      <c r="BF324" s="139">
        <f>IF(N324="snížená",J324,0)</f>
        <v>0</v>
      </c>
      <c r="BG324" s="139">
        <f>IF(N324="zákl. přenesená",J324,0)</f>
        <v>0</v>
      </c>
      <c r="BH324" s="139">
        <f>IF(N324="sníž. přenesená",J324,0)</f>
        <v>0</v>
      </c>
      <c r="BI324" s="139">
        <f>IF(N324="nulová",J324,0)</f>
        <v>0</v>
      </c>
      <c r="BJ324" s="18" t="s">
        <v>80</v>
      </c>
      <c r="BK324" s="139">
        <f>ROUND(I324*H324,1)</f>
        <v>0</v>
      </c>
      <c r="BL324" s="18" t="s">
        <v>187</v>
      </c>
      <c r="BM324" s="138" t="s">
        <v>2604</v>
      </c>
    </row>
    <row r="325" spans="2:65" s="1" customFormat="1" ht="16.5" customHeight="1">
      <c r="B325" s="33"/>
      <c r="C325" s="127" t="s">
        <v>744</v>
      </c>
      <c r="D325" s="127" t="s">
        <v>167</v>
      </c>
      <c r="E325" s="128" t="s">
        <v>2605</v>
      </c>
      <c r="F325" s="129" t="s">
        <v>2606</v>
      </c>
      <c r="G325" s="130" t="s">
        <v>228</v>
      </c>
      <c r="H325" s="131">
        <v>2</v>
      </c>
      <c r="I325" s="132"/>
      <c r="J325" s="133">
        <f>ROUND(I325*H325,1)</f>
        <v>0</v>
      </c>
      <c r="K325" s="129" t="s">
        <v>19</v>
      </c>
      <c r="L325" s="33"/>
      <c r="M325" s="134" t="s">
        <v>19</v>
      </c>
      <c r="N325" s="135" t="s">
        <v>43</v>
      </c>
      <c r="P325" s="136">
        <f>O325*H325</f>
        <v>0</v>
      </c>
      <c r="Q325" s="136">
        <v>0</v>
      </c>
      <c r="R325" s="136">
        <f>Q325*H325</f>
        <v>0</v>
      </c>
      <c r="S325" s="136">
        <v>0</v>
      </c>
      <c r="T325" s="136">
        <f>S325*H325</f>
        <v>0</v>
      </c>
      <c r="U325" s="137" t="s">
        <v>19</v>
      </c>
      <c r="AR325" s="138" t="s">
        <v>187</v>
      </c>
      <c r="AT325" s="138" t="s">
        <v>167</v>
      </c>
      <c r="AU325" s="138" t="s">
        <v>82</v>
      </c>
      <c r="AY325" s="18" t="s">
        <v>164</v>
      </c>
      <c r="BE325" s="139">
        <f>IF(N325="základní",J325,0)</f>
        <v>0</v>
      </c>
      <c r="BF325" s="139">
        <f>IF(N325="snížená",J325,0)</f>
        <v>0</v>
      </c>
      <c r="BG325" s="139">
        <f>IF(N325="zákl. přenesená",J325,0)</f>
        <v>0</v>
      </c>
      <c r="BH325" s="139">
        <f>IF(N325="sníž. přenesená",J325,0)</f>
        <v>0</v>
      </c>
      <c r="BI325" s="139">
        <f>IF(N325="nulová",J325,0)</f>
        <v>0</v>
      </c>
      <c r="BJ325" s="18" t="s">
        <v>80</v>
      </c>
      <c r="BK325" s="139">
        <f>ROUND(I325*H325,1)</f>
        <v>0</v>
      </c>
      <c r="BL325" s="18" t="s">
        <v>187</v>
      </c>
      <c r="BM325" s="138" t="s">
        <v>2607</v>
      </c>
    </row>
    <row r="326" spans="2:65" s="1" customFormat="1" ht="16.5" customHeight="1">
      <c r="B326" s="33"/>
      <c r="C326" s="152" t="s">
        <v>749</v>
      </c>
      <c r="D326" s="152" t="s">
        <v>225</v>
      </c>
      <c r="E326" s="153" t="s">
        <v>2608</v>
      </c>
      <c r="F326" s="154" t="s">
        <v>2609</v>
      </c>
      <c r="G326" s="155" t="s">
        <v>228</v>
      </c>
      <c r="H326" s="156">
        <v>2</v>
      </c>
      <c r="I326" s="157"/>
      <c r="J326" s="158">
        <f>ROUND(I326*H326,1)</f>
        <v>0</v>
      </c>
      <c r="K326" s="154" t="s">
        <v>19</v>
      </c>
      <c r="L326" s="159"/>
      <c r="M326" s="160" t="s">
        <v>19</v>
      </c>
      <c r="N326" s="161" t="s">
        <v>43</v>
      </c>
      <c r="P326" s="136">
        <f>O326*H326</f>
        <v>0</v>
      </c>
      <c r="Q326" s="136">
        <v>1E-3</v>
      </c>
      <c r="R326" s="136">
        <f>Q326*H326</f>
        <v>2E-3</v>
      </c>
      <c r="S326" s="136">
        <v>0</v>
      </c>
      <c r="T326" s="136">
        <f>S326*H326</f>
        <v>0</v>
      </c>
      <c r="U326" s="137" t="s">
        <v>19</v>
      </c>
      <c r="AR326" s="138" t="s">
        <v>364</v>
      </c>
      <c r="AT326" s="138" t="s">
        <v>225</v>
      </c>
      <c r="AU326" s="138" t="s">
        <v>82</v>
      </c>
      <c r="AY326" s="18" t="s">
        <v>164</v>
      </c>
      <c r="BE326" s="139">
        <f>IF(N326="základní",J326,0)</f>
        <v>0</v>
      </c>
      <c r="BF326" s="139">
        <f>IF(N326="snížená",J326,0)</f>
        <v>0</v>
      </c>
      <c r="BG326" s="139">
        <f>IF(N326="zákl. přenesená",J326,0)</f>
        <v>0</v>
      </c>
      <c r="BH326" s="139">
        <f>IF(N326="sníž. přenesená",J326,0)</f>
        <v>0</v>
      </c>
      <c r="BI326" s="139">
        <f>IF(N326="nulová",J326,0)</f>
        <v>0</v>
      </c>
      <c r="BJ326" s="18" t="s">
        <v>80</v>
      </c>
      <c r="BK326" s="139">
        <f>ROUND(I326*H326,1)</f>
        <v>0</v>
      </c>
      <c r="BL326" s="18" t="s">
        <v>187</v>
      </c>
      <c r="BM326" s="138" t="s">
        <v>2610</v>
      </c>
    </row>
    <row r="327" spans="2:65" s="1" customFormat="1" ht="24.2" customHeight="1">
      <c r="B327" s="33"/>
      <c r="C327" s="127" t="s">
        <v>760</v>
      </c>
      <c r="D327" s="127" t="s">
        <v>167</v>
      </c>
      <c r="E327" s="128" t="s">
        <v>2611</v>
      </c>
      <c r="F327" s="129" t="s">
        <v>2612</v>
      </c>
      <c r="G327" s="130" t="s">
        <v>200</v>
      </c>
      <c r="H327" s="131">
        <v>2.7E-2</v>
      </c>
      <c r="I327" s="132"/>
      <c r="J327" s="133">
        <f>ROUND(I327*H327,1)</f>
        <v>0</v>
      </c>
      <c r="K327" s="129" t="s">
        <v>171</v>
      </c>
      <c r="L327" s="33"/>
      <c r="M327" s="134" t="s">
        <v>19</v>
      </c>
      <c r="N327" s="135" t="s">
        <v>43</v>
      </c>
      <c r="P327" s="136">
        <f>O327*H327</f>
        <v>0</v>
      </c>
      <c r="Q327" s="136">
        <v>0</v>
      </c>
      <c r="R327" s="136">
        <f>Q327*H327</f>
        <v>0</v>
      </c>
      <c r="S327" s="136">
        <v>0</v>
      </c>
      <c r="T327" s="136">
        <f>S327*H327</f>
        <v>0</v>
      </c>
      <c r="U327" s="137" t="s">
        <v>19</v>
      </c>
      <c r="AR327" s="138" t="s">
        <v>187</v>
      </c>
      <c r="AT327" s="138" t="s">
        <v>167</v>
      </c>
      <c r="AU327" s="138" t="s">
        <v>82</v>
      </c>
      <c r="AY327" s="18" t="s">
        <v>164</v>
      </c>
      <c r="BE327" s="139">
        <f>IF(N327="základní",J327,0)</f>
        <v>0</v>
      </c>
      <c r="BF327" s="139">
        <f>IF(N327="snížená",J327,0)</f>
        <v>0</v>
      </c>
      <c r="BG327" s="139">
        <f>IF(N327="zákl. přenesená",J327,0)</f>
        <v>0</v>
      </c>
      <c r="BH327" s="139">
        <f>IF(N327="sníž. přenesená",J327,0)</f>
        <v>0</v>
      </c>
      <c r="BI327" s="139">
        <f>IF(N327="nulová",J327,0)</f>
        <v>0</v>
      </c>
      <c r="BJ327" s="18" t="s">
        <v>80</v>
      </c>
      <c r="BK327" s="139">
        <f>ROUND(I327*H327,1)</f>
        <v>0</v>
      </c>
      <c r="BL327" s="18" t="s">
        <v>187</v>
      </c>
      <c r="BM327" s="138" t="s">
        <v>2613</v>
      </c>
    </row>
    <row r="328" spans="2:65" s="1" customFormat="1" ht="11.25">
      <c r="B328" s="33"/>
      <c r="D328" s="140" t="s">
        <v>175</v>
      </c>
      <c r="F328" s="141" t="s">
        <v>2614</v>
      </c>
      <c r="I328" s="142"/>
      <c r="L328" s="33"/>
      <c r="M328" s="143"/>
      <c r="U328" s="54"/>
      <c r="AT328" s="18" t="s">
        <v>175</v>
      </c>
      <c r="AU328" s="18" t="s">
        <v>82</v>
      </c>
    </row>
    <row r="329" spans="2:65" s="1" customFormat="1" ht="16.5" customHeight="1">
      <c r="B329" s="33"/>
      <c r="C329" s="127" t="s">
        <v>766</v>
      </c>
      <c r="D329" s="127" t="s">
        <v>167</v>
      </c>
      <c r="E329" s="128" t="s">
        <v>2615</v>
      </c>
      <c r="F329" s="129" t="s">
        <v>2616</v>
      </c>
      <c r="G329" s="130" t="s">
        <v>747</v>
      </c>
      <c r="H329" s="176"/>
      <c r="I329" s="132"/>
      <c r="J329" s="133">
        <f>ROUND(I329*H329,1)</f>
        <v>0</v>
      </c>
      <c r="K329" s="129" t="s">
        <v>19</v>
      </c>
      <c r="L329" s="33"/>
      <c r="M329" s="134" t="s">
        <v>19</v>
      </c>
      <c r="N329" s="135" t="s">
        <v>43</v>
      </c>
      <c r="P329" s="136">
        <f>O329*H329</f>
        <v>0</v>
      </c>
      <c r="Q329" s="136">
        <v>0</v>
      </c>
      <c r="R329" s="136">
        <f>Q329*H329</f>
        <v>0</v>
      </c>
      <c r="S329" s="136">
        <v>0</v>
      </c>
      <c r="T329" s="136">
        <f>S329*H329</f>
        <v>0</v>
      </c>
      <c r="U329" s="137" t="s">
        <v>19</v>
      </c>
      <c r="AR329" s="138" t="s">
        <v>187</v>
      </c>
      <c r="AT329" s="138" t="s">
        <v>167</v>
      </c>
      <c r="AU329" s="138" t="s">
        <v>82</v>
      </c>
      <c r="AY329" s="18" t="s">
        <v>164</v>
      </c>
      <c r="BE329" s="139">
        <f>IF(N329="základní",J329,0)</f>
        <v>0</v>
      </c>
      <c r="BF329" s="139">
        <f>IF(N329="snížená",J329,0)</f>
        <v>0</v>
      </c>
      <c r="BG329" s="139">
        <f>IF(N329="zákl. přenesená",J329,0)</f>
        <v>0</v>
      </c>
      <c r="BH329" s="139">
        <f>IF(N329="sníž. přenesená",J329,0)</f>
        <v>0</v>
      </c>
      <c r="BI329" s="139">
        <f>IF(N329="nulová",J329,0)</f>
        <v>0</v>
      </c>
      <c r="BJ329" s="18" t="s">
        <v>80</v>
      </c>
      <c r="BK329" s="139">
        <f>ROUND(I329*H329,1)</f>
        <v>0</v>
      </c>
      <c r="BL329" s="18" t="s">
        <v>187</v>
      </c>
      <c r="BM329" s="138" t="s">
        <v>2617</v>
      </c>
    </row>
    <row r="330" spans="2:65" s="11" customFormat="1" ht="22.9" customHeight="1">
      <c r="B330" s="115"/>
      <c r="D330" s="116" t="s">
        <v>71</v>
      </c>
      <c r="E330" s="125" t="s">
        <v>2618</v>
      </c>
      <c r="F330" s="125" t="s">
        <v>2619</v>
      </c>
      <c r="I330" s="118"/>
      <c r="J330" s="126">
        <f>BK330</f>
        <v>0</v>
      </c>
      <c r="L330" s="115"/>
      <c r="M330" s="120"/>
      <c r="P330" s="121">
        <f>SUM(P331:P343)</f>
        <v>0</v>
      </c>
      <c r="R330" s="121">
        <f>SUM(R331:R343)</f>
        <v>0.11000000000000001</v>
      </c>
      <c r="T330" s="121">
        <f>SUM(T331:T343)</f>
        <v>0</v>
      </c>
      <c r="U330" s="122"/>
      <c r="AR330" s="116" t="s">
        <v>82</v>
      </c>
      <c r="AT330" s="123" t="s">
        <v>71</v>
      </c>
      <c r="AU330" s="123" t="s">
        <v>80</v>
      </c>
      <c r="AY330" s="116" t="s">
        <v>164</v>
      </c>
      <c r="BK330" s="124">
        <f>SUM(BK331:BK343)</f>
        <v>0</v>
      </c>
    </row>
    <row r="331" spans="2:65" s="1" customFormat="1" ht="24.2" customHeight="1">
      <c r="B331" s="33"/>
      <c r="C331" s="127" t="s">
        <v>772</v>
      </c>
      <c r="D331" s="127" t="s">
        <v>167</v>
      </c>
      <c r="E331" s="128" t="s">
        <v>2620</v>
      </c>
      <c r="F331" s="129" t="s">
        <v>2621</v>
      </c>
      <c r="G331" s="130" t="s">
        <v>335</v>
      </c>
      <c r="H331" s="131">
        <v>1</v>
      </c>
      <c r="I331" s="132"/>
      <c r="J331" s="133">
        <f>ROUND(I331*H331,1)</f>
        <v>0</v>
      </c>
      <c r="K331" s="129" t="s">
        <v>171</v>
      </c>
      <c r="L331" s="33"/>
      <c r="M331" s="134" t="s">
        <v>19</v>
      </c>
      <c r="N331" s="135" t="s">
        <v>43</v>
      </c>
      <c r="P331" s="136">
        <f>O331*H331</f>
        <v>0</v>
      </c>
      <c r="Q331" s="136">
        <v>0</v>
      </c>
      <c r="R331" s="136">
        <f>Q331*H331</f>
        <v>0</v>
      </c>
      <c r="S331" s="136">
        <v>0</v>
      </c>
      <c r="T331" s="136">
        <f>S331*H331</f>
        <v>0</v>
      </c>
      <c r="U331" s="137" t="s">
        <v>19</v>
      </c>
      <c r="AR331" s="138" t="s">
        <v>187</v>
      </c>
      <c r="AT331" s="138" t="s">
        <v>167</v>
      </c>
      <c r="AU331" s="138" t="s">
        <v>82</v>
      </c>
      <c r="AY331" s="18" t="s">
        <v>164</v>
      </c>
      <c r="BE331" s="139">
        <f>IF(N331="základní",J331,0)</f>
        <v>0</v>
      </c>
      <c r="BF331" s="139">
        <f>IF(N331="snížená",J331,0)</f>
        <v>0</v>
      </c>
      <c r="BG331" s="139">
        <f>IF(N331="zákl. přenesená",J331,0)</f>
        <v>0</v>
      </c>
      <c r="BH331" s="139">
        <f>IF(N331="sníž. přenesená",J331,0)</f>
        <v>0</v>
      </c>
      <c r="BI331" s="139">
        <f>IF(N331="nulová",J331,0)</f>
        <v>0</v>
      </c>
      <c r="BJ331" s="18" t="s">
        <v>80</v>
      </c>
      <c r="BK331" s="139">
        <f>ROUND(I331*H331,1)</f>
        <v>0</v>
      </c>
      <c r="BL331" s="18" t="s">
        <v>187</v>
      </c>
      <c r="BM331" s="138" t="s">
        <v>2622</v>
      </c>
    </row>
    <row r="332" spans="2:65" s="1" customFormat="1" ht="11.25">
      <c r="B332" s="33"/>
      <c r="D332" s="140" t="s">
        <v>175</v>
      </c>
      <c r="F332" s="141" t="s">
        <v>2623</v>
      </c>
      <c r="I332" s="142"/>
      <c r="L332" s="33"/>
      <c r="M332" s="143"/>
      <c r="U332" s="54"/>
      <c r="AT332" s="18" t="s">
        <v>175</v>
      </c>
      <c r="AU332" s="18" t="s">
        <v>82</v>
      </c>
    </row>
    <row r="333" spans="2:65" s="1" customFormat="1" ht="24.2" customHeight="1">
      <c r="B333" s="33"/>
      <c r="C333" s="152" t="s">
        <v>777</v>
      </c>
      <c r="D333" s="152" t="s">
        <v>225</v>
      </c>
      <c r="E333" s="153" t="s">
        <v>2624</v>
      </c>
      <c r="F333" s="154" t="s">
        <v>2625</v>
      </c>
      <c r="G333" s="155" t="s">
        <v>335</v>
      </c>
      <c r="H333" s="156">
        <v>1</v>
      </c>
      <c r="I333" s="157"/>
      <c r="J333" s="158">
        <f>ROUND(I333*H333,1)</f>
        <v>0</v>
      </c>
      <c r="K333" s="154" t="s">
        <v>19</v>
      </c>
      <c r="L333" s="159"/>
      <c r="M333" s="160" t="s">
        <v>19</v>
      </c>
      <c r="N333" s="161" t="s">
        <v>43</v>
      </c>
      <c r="P333" s="136">
        <f>O333*H333</f>
        <v>0</v>
      </c>
      <c r="Q333" s="136">
        <v>0.1</v>
      </c>
      <c r="R333" s="136">
        <f>Q333*H333</f>
        <v>0.1</v>
      </c>
      <c r="S333" s="136">
        <v>0</v>
      </c>
      <c r="T333" s="136">
        <f>S333*H333</f>
        <v>0</v>
      </c>
      <c r="U333" s="137" t="s">
        <v>19</v>
      </c>
      <c r="AR333" s="138" t="s">
        <v>364</v>
      </c>
      <c r="AT333" s="138" t="s">
        <v>225</v>
      </c>
      <c r="AU333" s="138" t="s">
        <v>82</v>
      </c>
      <c r="AY333" s="18" t="s">
        <v>164</v>
      </c>
      <c r="BE333" s="139">
        <f>IF(N333="základní",J333,0)</f>
        <v>0</v>
      </c>
      <c r="BF333" s="139">
        <f>IF(N333="snížená",J333,0)</f>
        <v>0</v>
      </c>
      <c r="BG333" s="139">
        <f>IF(N333="zákl. přenesená",J333,0)</f>
        <v>0</v>
      </c>
      <c r="BH333" s="139">
        <f>IF(N333="sníž. přenesená",J333,0)</f>
        <v>0</v>
      </c>
      <c r="BI333" s="139">
        <f>IF(N333="nulová",J333,0)</f>
        <v>0</v>
      </c>
      <c r="BJ333" s="18" t="s">
        <v>80</v>
      </c>
      <c r="BK333" s="139">
        <f>ROUND(I333*H333,1)</f>
        <v>0</v>
      </c>
      <c r="BL333" s="18" t="s">
        <v>187</v>
      </c>
      <c r="BM333" s="138" t="s">
        <v>2626</v>
      </c>
    </row>
    <row r="334" spans="2:65" s="1" customFormat="1" ht="24.2" customHeight="1">
      <c r="B334" s="33"/>
      <c r="C334" s="127" t="s">
        <v>782</v>
      </c>
      <c r="D334" s="127" t="s">
        <v>167</v>
      </c>
      <c r="E334" s="128" t="s">
        <v>2577</v>
      </c>
      <c r="F334" s="129" t="s">
        <v>2578</v>
      </c>
      <c r="G334" s="130" t="s">
        <v>314</v>
      </c>
      <c r="H334" s="131">
        <v>2</v>
      </c>
      <c r="I334" s="132"/>
      <c r="J334" s="133">
        <f>ROUND(I334*H334,1)</f>
        <v>0</v>
      </c>
      <c r="K334" s="129" t="s">
        <v>171</v>
      </c>
      <c r="L334" s="33"/>
      <c r="M334" s="134" t="s">
        <v>19</v>
      </c>
      <c r="N334" s="135" t="s">
        <v>43</v>
      </c>
      <c r="P334" s="136">
        <f>O334*H334</f>
        <v>0</v>
      </c>
      <c r="Q334" s="136">
        <v>3.4499999999999999E-3</v>
      </c>
      <c r="R334" s="136">
        <f>Q334*H334</f>
        <v>6.8999999999999999E-3</v>
      </c>
      <c r="S334" s="136">
        <v>0</v>
      </c>
      <c r="T334" s="136">
        <f>S334*H334</f>
        <v>0</v>
      </c>
      <c r="U334" s="137" t="s">
        <v>19</v>
      </c>
      <c r="AR334" s="138" t="s">
        <v>187</v>
      </c>
      <c r="AT334" s="138" t="s">
        <v>167</v>
      </c>
      <c r="AU334" s="138" t="s">
        <v>82</v>
      </c>
      <c r="AY334" s="18" t="s">
        <v>164</v>
      </c>
      <c r="BE334" s="139">
        <f>IF(N334="základní",J334,0)</f>
        <v>0</v>
      </c>
      <c r="BF334" s="139">
        <f>IF(N334="snížená",J334,0)</f>
        <v>0</v>
      </c>
      <c r="BG334" s="139">
        <f>IF(N334="zákl. přenesená",J334,0)</f>
        <v>0</v>
      </c>
      <c r="BH334" s="139">
        <f>IF(N334="sníž. přenesená",J334,0)</f>
        <v>0</v>
      </c>
      <c r="BI334" s="139">
        <f>IF(N334="nulová",J334,0)</f>
        <v>0</v>
      </c>
      <c r="BJ334" s="18" t="s">
        <v>80</v>
      </c>
      <c r="BK334" s="139">
        <f>ROUND(I334*H334,1)</f>
        <v>0</v>
      </c>
      <c r="BL334" s="18" t="s">
        <v>187</v>
      </c>
      <c r="BM334" s="138" t="s">
        <v>2627</v>
      </c>
    </row>
    <row r="335" spans="2:65" s="1" customFormat="1" ht="11.25">
      <c r="B335" s="33"/>
      <c r="D335" s="140" t="s">
        <v>175</v>
      </c>
      <c r="F335" s="141" t="s">
        <v>2580</v>
      </c>
      <c r="I335" s="142"/>
      <c r="L335" s="33"/>
      <c r="M335" s="143"/>
      <c r="U335" s="54"/>
      <c r="AT335" s="18" t="s">
        <v>175</v>
      </c>
      <c r="AU335" s="18" t="s">
        <v>82</v>
      </c>
    </row>
    <row r="336" spans="2:65" s="1" customFormat="1" ht="24.2" customHeight="1">
      <c r="B336" s="33"/>
      <c r="C336" s="127" t="s">
        <v>787</v>
      </c>
      <c r="D336" s="127" t="s">
        <v>167</v>
      </c>
      <c r="E336" s="128" t="s">
        <v>2628</v>
      </c>
      <c r="F336" s="129" t="s">
        <v>2629</v>
      </c>
      <c r="G336" s="130" t="s">
        <v>335</v>
      </c>
      <c r="H336" s="131">
        <v>1</v>
      </c>
      <c r="I336" s="132"/>
      <c r="J336" s="133">
        <f>ROUND(I336*H336,1)</f>
        <v>0</v>
      </c>
      <c r="K336" s="129" t="s">
        <v>171</v>
      </c>
      <c r="L336" s="33"/>
      <c r="M336" s="134" t="s">
        <v>19</v>
      </c>
      <c r="N336" s="135" t="s">
        <v>43</v>
      </c>
      <c r="P336" s="136">
        <f>O336*H336</f>
        <v>0</v>
      </c>
      <c r="Q336" s="136">
        <v>0</v>
      </c>
      <c r="R336" s="136">
        <f>Q336*H336</f>
        <v>0</v>
      </c>
      <c r="S336" s="136">
        <v>0</v>
      </c>
      <c r="T336" s="136">
        <f>S336*H336</f>
        <v>0</v>
      </c>
      <c r="U336" s="137" t="s">
        <v>19</v>
      </c>
      <c r="AR336" s="138" t="s">
        <v>187</v>
      </c>
      <c r="AT336" s="138" t="s">
        <v>167</v>
      </c>
      <c r="AU336" s="138" t="s">
        <v>82</v>
      </c>
      <c r="AY336" s="18" t="s">
        <v>164</v>
      </c>
      <c r="BE336" s="139">
        <f>IF(N336="základní",J336,0)</f>
        <v>0</v>
      </c>
      <c r="BF336" s="139">
        <f>IF(N336="snížená",J336,0)</f>
        <v>0</v>
      </c>
      <c r="BG336" s="139">
        <f>IF(N336="zákl. přenesená",J336,0)</f>
        <v>0</v>
      </c>
      <c r="BH336" s="139">
        <f>IF(N336="sníž. přenesená",J336,0)</f>
        <v>0</v>
      </c>
      <c r="BI336" s="139">
        <f>IF(N336="nulová",J336,0)</f>
        <v>0</v>
      </c>
      <c r="BJ336" s="18" t="s">
        <v>80</v>
      </c>
      <c r="BK336" s="139">
        <f>ROUND(I336*H336,1)</f>
        <v>0</v>
      </c>
      <c r="BL336" s="18" t="s">
        <v>187</v>
      </c>
      <c r="BM336" s="138" t="s">
        <v>2630</v>
      </c>
    </row>
    <row r="337" spans="2:65" s="1" customFormat="1" ht="11.25">
      <c r="B337" s="33"/>
      <c r="D337" s="140" t="s">
        <v>175</v>
      </c>
      <c r="F337" s="141" t="s">
        <v>2631</v>
      </c>
      <c r="I337" s="142"/>
      <c r="L337" s="33"/>
      <c r="M337" s="143"/>
      <c r="U337" s="54"/>
      <c r="AT337" s="18" t="s">
        <v>175</v>
      </c>
      <c r="AU337" s="18" t="s">
        <v>82</v>
      </c>
    </row>
    <row r="338" spans="2:65" s="1" customFormat="1" ht="16.5" customHeight="1">
      <c r="B338" s="33"/>
      <c r="C338" s="152" t="s">
        <v>793</v>
      </c>
      <c r="D338" s="152" t="s">
        <v>225</v>
      </c>
      <c r="E338" s="153" t="s">
        <v>2632</v>
      </c>
      <c r="F338" s="154" t="s">
        <v>2633</v>
      </c>
      <c r="G338" s="155" t="s">
        <v>335</v>
      </c>
      <c r="H338" s="156">
        <v>1</v>
      </c>
      <c r="I338" s="157"/>
      <c r="J338" s="158">
        <f>ROUND(I338*H338,1)</f>
        <v>0</v>
      </c>
      <c r="K338" s="154" t="s">
        <v>171</v>
      </c>
      <c r="L338" s="159"/>
      <c r="M338" s="160" t="s">
        <v>19</v>
      </c>
      <c r="N338" s="161" t="s">
        <v>43</v>
      </c>
      <c r="P338" s="136">
        <f>O338*H338</f>
        <v>0</v>
      </c>
      <c r="Q338" s="136">
        <v>1.1000000000000001E-3</v>
      </c>
      <c r="R338" s="136">
        <f>Q338*H338</f>
        <v>1.1000000000000001E-3</v>
      </c>
      <c r="S338" s="136">
        <v>0</v>
      </c>
      <c r="T338" s="136">
        <f>S338*H338</f>
        <v>0</v>
      </c>
      <c r="U338" s="137" t="s">
        <v>19</v>
      </c>
      <c r="AR338" s="138" t="s">
        <v>364</v>
      </c>
      <c r="AT338" s="138" t="s">
        <v>225</v>
      </c>
      <c r="AU338" s="138" t="s">
        <v>82</v>
      </c>
      <c r="AY338" s="18" t="s">
        <v>164</v>
      </c>
      <c r="BE338" s="139">
        <f>IF(N338="základní",J338,0)</f>
        <v>0</v>
      </c>
      <c r="BF338" s="139">
        <f>IF(N338="snížená",J338,0)</f>
        <v>0</v>
      </c>
      <c r="BG338" s="139">
        <f>IF(N338="zákl. přenesená",J338,0)</f>
        <v>0</v>
      </c>
      <c r="BH338" s="139">
        <f>IF(N338="sníž. přenesená",J338,0)</f>
        <v>0</v>
      </c>
      <c r="BI338" s="139">
        <f>IF(N338="nulová",J338,0)</f>
        <v>0</v>
      </c>
      <c r="BJ338" s="18" t="s">
        <v>80</v>
      </c>
      <c r="BK338" s="139">
        <f>ROUND(I338*H338,1)</f>
        <v>0</v>
      </c>
      <c r="BL338" s="18" t="s">
        <v>187</v>
      </c>
      <c r="BM338" s="138" t="s">
        <v>2634</v>
      </c>
    </row>
    <row r="339" spans="2:65" s="1" customFormat="1" ht="16.5" customHeight="1">
      <c r="B339" s="33"/>
      <c r="C339" s="127" t="s">
        <v>798</v>
      </c>
      <c r="D339" s="127" t="s">
        <v>167</v>
      </c>
      <c r="E339" s="128" t="s">
        <v>2605</v>
      </c>
      <c r="F339" s="129" t="s">
        <v>2606</v>
      </c>
      <c r="G339" s="130" t="s">
        <v>228</v>
      </c>
      <c r="H339" s="131">
        <v>2</v>
      </c>
      <c r="I339" s="132"/>
      <c r="J339" s="133">
        <f>ROUND(I339*H339,1)</f>
        <v>0</v>
      </c>
      <c r="K339" s="129" t="s">
        <v>19</v>
      </c>
      <c r="L339" s="33"/>
      <c r="M339" s="134" t="s">
        <v>19</v>
      </c>
      <c r="N339" s="135" t="s">
        <v>43</v>
      </c>
      <c r="P339" s="136">
        <f>O339*H339</f>
        <v>0</v>
      </c>
      <c r="Q339" s="136">
        <v>0</v>
      </c>
      <c r="R339" s="136">
        <f>Q339*H339</f>
        <v>0</v>
      </c>
      <c r="S339" s="136">
        <v>0</v>
      </c>
      <c r="T339" s="136">
        <f>S339*H339</f>
        <v>0</v>
      </c>
      <c r="U339" s="137" t="s">
        <v>19</v>
      </c>
      <c r="AR339" s="138" t="s">
        <v>187</v>
      </c>
      <c r="AT339" s="138" t="s">
        <v>167</v>
      </c>
      <c r="AU339" s="138" t="s">
        <v>82</v>
      </c>
      <c r="AY339" s="18" t="s">
        <v>164</v>
      </c>
      <c r="BE339" s="139">
        <f>IF(N339="základní",J339,0)</f>
        <v>0</v>
      </c>
      <c r="BF339" s="139">
        <f>IF(N339="snížená",J339,0)</f>
        <v>0</v>
      </c>
      <c r="BG339" s="139">
        <f>IF(N339="zákl. přenesená",J339,0)</f>
        <v>0</v>
      </c>
      <c r="BH339" s="139">
        <f>IF(N339="sníž. přenesená",J339,0)</f>
        <v>0</v>
      </c>
      <c r="BI339" s="139">
        <f>IF(N339="nulová",J339,0)</f>
        <v>0</v>
      </c>
      <c r="BJ339" s="18" t="s">
        <v>80</v>
      </c>
      <c r="BK339" s="139">
        <f>ROUND(I339*H339,1)</f>
        <v>0</v>
      </c>
      <c r="BL339" s="18" t="s">
        <v>187</v>
      </c>
      <c r="BM339" s="138" t="s">
        <v>2635</v>
      </c>
    </row>
    <row r="340" spans="2:65" s="1" customFormat="1" ht="16.5" customHeight="1">
      <c r="B340" s="33"/>
      <c r="C340" s="152" t="s">
        <v>804</v>
      </c>
      <c r="D340" s="152" t="s">
        <v>225</v>
      </c>
      <c r="E340" s="153" t="s">
        <v>2608</v>
      </c>
      <c r="F340" s="154" t="s">
        <v>2609</v>
      </c>
      <c r="G340" s="155" t="s">
        <v>228</v>
      </c>
      <c r="H340" s="156">
        <v>2</v>
      </c>
      <c r="I340" s="157"/>
      <c r="J340" s="158">
        <f>ROUND(I340*H340,1)</f>
        <v>0</v>
      </c>
      <c r="K340" s="154" t="s">
        <v>19</v>
      </c>
      <c r="L340" s="159"/>
      <c r="M340" s="160" t="s">
        <v>19</v>
      </c>
      <c r="N340" s="161" t="s">
        <v>43</v>
      </c>
      <c r="P340" s="136">
        <f>O340*H340</f>
        <v>0</v>
      </c>
      <c r="Q340" s="136">
        <v>1E-3</v>
      </c>
      <c r="R340" s="136">
        <f>Q340*H340</f>
        <v>2E-3</v>
      </c>
      <c r="S340" s="136">
        <v>0</v>
      </c>
      <c r="T340" s="136">
        <f>S340*H340</f>
        <v>0</v>
      </c>
      <c r="U340" s="137" t="s">
        <v>19</v>
      </c>
      <c r="AR340" s="138" t="s">
        <v>364</v>
      </c>
      <c r="AT340" s="138" t="s">
        <v>225</v>
      </c>
      <c r="AU340" s="138" t="s">
        <v>82</v>
      </c>
      <c r="AY340" s="18" t="s">
        <v>164</v>
      </c>
      <c r="BE340" s="139">
        <f>IF(N340="základní",J340,0)</f>
        <v>0</v>
      </c>
      <c r="BF340" s="139">
        <f>IF(N340="snížená",J340,0)</f>
        <v>0</v>
      </c>
      <c r="BG340" s="139">
        <f>IF(N340="zákl. přenesená",J340,0)</f>
        <v>0</v>
      </c>
      <c r="BH340" s="139">
        <f>IF(N340="sníž. přenesená",J340,0)</f>
        <v>0</v>
      </c>
      <c r="BI340" s="139">
        <f>IF(N340="nulová",J340,0)</f>
        <v>0</v>
      </c>
      <c r="BJ340" s="18" t="s">
        <v>80</v>
      </c>
      <c r="BK340" s="139">
        <f>ROUND(I340*H340,1)</f>
        <v>0</v>
      </c>
      <c r="BL340" s="18" t="s">
        <v>187</v>
      </c>
      <c r="BM340" s="138" t="s">
        <v>2636</v>
      </c>
    </row>
    <row r="341" spans="2:65" s="1" customFormat="1" ht="24.2" customHeight="1">
      <c r="B341" s="33"/>
      <c r="C341" s="127" t="s">
        <v>810</v>
      </c>
      <c r="D341" s="127" t="s">
        <v>167</v>
      </c>
      <c r="E341" s="128" t="s">
        <v>2611</v>
      </c>
      <c r="F341" s="129" t="s">
        <v>2612</v>
      </c>
      <c r="G341" s="130" t="s">
        <v>200</v>
      </c>
      <c r="H341" s="131">
        <v>0.11</v>
      </c>
      <c r="I341" s="132"/>
      <c r="J341" s="133">
        <f>ROUND(I341*H341,1)</f>
        <v>0</v>
      </c>
      <c r="K341" s="129" t="s">
        <v>171</v>
      </c>
      <c r="L341" s="33"/>
      <c r="M341" s="134" t="s">
        <v>19</v>
      </c>
      <c r="N341" s="135" t="s">
        <v>43</v>
      </c>
      <c r="P341" s="136">
        <f>O341*H341</f>
        <v>0</v>
      </c>
      <c r="Q341" s="136">
        <v>0</v>
      </c>
      <c r="R341" s="136">
        <f>Q341*H341</f>
        <v>0</v>
      </c>
      <c r="S341" s="136">
        <v>0</v>
      </c>
      <c r="T341" s="136">
        <f>S341*H341</f>
        <v>0</v>
      </c>
      <c r="U341" s="137" t="s">
        <v>19</v>
      </c>
      <c r="AR341" s="138" t="s">
        <v>187</v>
      </c>
      <c r="AT341" s="138" t="s">
        <v>167</v>
      </c>
      <c r="AU341" s="138" t="s">
        <v>82</v>
      </c>
      <c r="AY341" s="18" t="s">
        <v>164</v>
      </c>
      <c r="BE341" s="139">
        <f>IF(N341="základní",J341,0)</f>
        <v>0</v>
      </c>
      <c r="BF341" s="139">
        <f>IF(N341="snížená",J341,0)</f>
        <v>0</v>
      </c>
      <c r="BG341" s="139">
        <f>IF(N341="zákl. přenesená",J341,0)</f>
        <v>0</v>
      </c>
      <c r="BH341" s="139">
        <f>IF(N341="sníž. přenesená",J341,0)</f>
        <v>0</v>
      </c>
      <c r="BI341" s="139">
        <f>IF(N341="nulová",J341,0)</f>
        <v>0</v>
      </c>
      <c r="BJ341" s="18" t="s">
        <v>80</v>
      </c>
      <c r="BK341" s="139">
        <f>ROUND(I341*H341,1)</f>
        <v>0</v>
      </c>
      <c r="BL341" s="18" t="s">
        <v>187</v>
      </c>
      <c r="BM341" s="138" t="s">
        <v>2637</v>
      </c>
    </row>
    <row r="342" spans="2:65" s="1" customFormat="1" ht="11.25">
      <c r="B342" s="33"/>
      <c r="D342" s="140" t="s">
        <v>175</v>
      </c>
      <c r="F342" s="141" t="s">
        <v>2614</v>
      </c>
      <c r="I342" s="142"/>
      <c r="L342" s="33"/>
      <c r="M342" s="143"/>
      <c r="U342" s="54"/>
      <c r="AT342" s="18" t="s">
        <v>175</v>
      </c>
      <c r="AU342" s="18" t="s">
        <v>82</v>
      </c>
    </row>
    <row r="343" spans="2:65" s="1" customFormat="1" ht="16.5" customHeight="1">
      <c r="B343" s="33"/>
      <c r="C343" s="127" t="s">
        <v>817</v>
      </c>
      <c r="D343" s="127" t="s">
        <v>167</v>
      </c>
      <c r="E343" s="128" t="s">
        <v>2615</v>
      </c>
      <c r="F343" s="129" t="s">
        <v>2616</v>
      </c>
      <c r="G343" s="130" t="s">
        <v>747</v>
      </c>
      <c r="H343" s="176"/>
      <c r="I343" s="132"/>
      <c r="J343" s="133">
        <f>ROUND(I343*H343,1)</f>
        <v>0</v>
      </c>
      <c r="K343" s="129" t="s">
        <v>19</v>
      </c>
      <c r="L343" s="33"/>
      <c r="M343" s="134" t="s">
        <v>19</v>
      </c>
      <c r="N343" s="135" t="s">
        <v>43</v>
      </c>
      <c r="P343" s="136">
        <f>O343*H343</f>
        <v>0</v>
      </c>
      <c r="Q343" s="136">
        <v>0</v>
      </c>
      <c r="R343" s="136">
        <f>Q343*H343</f>
        <v>0</v>
      </c>
      <c r="S343" s="136">
        <v>0</v>
      </c>
      <c r="T343" s="136">
        <f>S343*H343</f>
        <v>0</v>
      </c>
      <c r="U343" s="137" t="s">
        <v>19</v>
      </c>
      <c r="AR343" s="138" t="s">
        <v>187</v>
      </c>
      <c r="AT343" s="138" t="s">
        <v>167</v>
      </c>
      <c r="AU343" s="138" t="s">
        <v>82</v>
      </c>
      <c r="AY343" s="18" t="s">
        <v>164</v>
      </c>
      <c r="BE343" s="139">
        <f>IF(N343="základní",J343,0)</f>
        <v>0</v>
      </c>
      <c r="BF343" s="139">
        <f>IF(N343="snížená",J343,0)</f>
        <v>0</v>
      </c>
      <c r="BG343" s="139">
        <f>IF(N343="zákl. přenesená",J343,0)</f>
        <v>0</v>
      </c>
      <c r="BH343" s="139">
        <f>IF(N343="sníž. přenesená",J343,0)</f>
        <v>0</v>
      </c>
      <c r="BI343" s="139">
        <f>IF(N343="nulová",J343,0)</f>
        <v>0</v>
      </c>
      <c r="BJ343" s="18" t="s">
        <v>80</v>
      </c>
      <c r="BK343" s="139">
        <f>ROUND(I343*H343,1)</f>
        <v>0</v>
      </c>
      <c r="BL343" s="18" t="s">
        <v>187</v>
      </c>
      <c r="BM343" s="138" t="s">
        <v>2638</v>
      </c>
    </row>
    <row r="344" spans="2:65" s="11" customFormat="1" ht="22.9" customHeight="1">
      <c r="B344" s="115"/>
      <c r="D344" s="116" t="s">
        <v>71</v>
      </c>
      <c r="E344" s="125" t="s">
        <v>2639</v>
      </c>
      <c r="F344" s="125" t="s">
        <v>2640</v>
      </c>
      <c r="I344" s="118"/>
      <c r="J344" s="126">
        <f>BK344</f>
        <v>0</v>
      </c>
      <c r="L344" s="115"/>
      <c r="M344" s="120"/>
      <c r="P344" s="121">
        <f>SUM(P345:P361)</f>
        <v>0</v>
      </c>
      <c r="R344" s="121">
        <f>SUM(R345:R361)</f>
        <v>1.7595000000000003E-2</v>
      </c>
      <c r="T344" s="121">
        <f>SUM(T345:T361)</f>
        <v>0</v>
      </c>
      <c r="U344" s="122"/>
      <c r="AR344" s="116" t="s">
        <v>82</v>
      </c>
      <c r="AT344" s="123" t="s">
        <v>71</v>
      </c>
      <c r="AU344" s="123" t="s">
        <v>80</v>
      </c>
      <c r="AY344" s="116" t="s">
        <v>164</v>
      </c>
      <c r="BK344" s="124">
        <f>SUM(BK345:BK361)</f>
        <v>0</v>
      </c>
    </row>
    <row r="345" spans="2:65" s="1" customFormat="1" ht="21.75" customHeight="1">
      <c r="B345" s="33"/>
      <c r="C345" s="127" t="s">
        <v>823</v>
      </c>
      <c r="D345" s="127" t="s">
        <v>167</v>
      </c>
      <c r="E345" s="128" t="s">
        <v>2570</v>
      </c>
      <c r="F345" s="129" t="s">
        <v>2571</v>
      </c>
      <c r="G345" s="130" t="s">
        <v>335</v>
      </c>
      <c r="H345" s="131">
        <v>1</v>
      </c>
      <c r="I345" s="132"/>
      <c r="J345" s="133">
        <f>ROUND(I345*H345,1)</f>
        <v>0</v>
      </c>
      <c r="K345" s="129" t="s">
        <v>171</v>
      </c>
      <c r="L345" s="33"/>
      <c r="M345" s="134" t="s">
        <v>19</v>
      </c>
      <c r="N345" s="135" t="s">
        <v>43</v>
      </c>
      <c r="P345" s="136">
        <f>O345*H345</f>
        <v>0</v>
      </c>
      <c r="Q345" s="136">
        <v>0</v>
      </c>
      <c r="R345" s="136">
        <f>Q345*H345</f>
        <v>0</v>
      </c>
      <c r="S345" s="136">
        <v>0</v>
      </c>
      <c r="T345" s="136">
        <f>S345*H345</f>
        <v>0</v>
      </c>
      <c r="U345" s="137" t="s">
        <v>19</v>
      </c>
      <c r="AR345" s="138" t="s">
        <v>187</v>
      </c>
      <c r="AT345" s="138" t="s">
        <v>167</v>
      </c>
      <c r="AU345" s="138" t="s">
        <v>82</v>
      </c>
      <c r="AY345" s="18" t="s">
        <v>164</v>
      </c>
      <c r="BE345" s="139">
        <f>IF(N345="základní",J345,0)</f>
        <v>0</v>
      </c>
      <c r="BF345" s="139">
        <f>IF(N345="snížená",J345,0)</f>
        <v>0</v>
      </c>
      <c r="BG345" s="139">
        <f>IF(N345="zákl. přenesená",J345,0)</f>
        <v>0</v>
      </c>
      <c r="BH345" s="139">
        <f>IF(N345="sníž. přenesená",J345,0)</f>
        <v>0</v>
      </c>
      <c r="BI345" s="139">
        <f>IF(N345="nulová",J345,0)</f>
        <v>0</v>
      </c>
      <c r="BJ345" s="18" t="s">
        <v>80</v>
      </c>
      <c r="BK345" s="139">
        <f>ROUND(I345*H345,1)</f>
        <v>0</v>
      </c>
      <c r="BL345" s="18" t="s">
        <v>187</v>
      </c>
      <c r="BM345" s="138" t="s">
        <v>2641</v>
      </c>
    </row>
    <row r="346" spans="2:65" s="1" customFormat="1" ht="11.25">
      <c r="B346" s="33"/>
      <c r="D346" s="140" t="s">
        <v>175</v>
      </c>
      <c r="F346" s="141" t="s">
        <v>2573</v>
      </c>
      <c r="I346" s="142"/>
      <c r="L346" s="33"/>
      <c r="M346" s="143"/>
      <c r="U346" s="54"/>
      <c r="AT346" s="18" t="s">
        <v>175</v>
      </c>
      <c r="AU346" s="18" t="s">
        <v>82</v>
      </c>
    </row>
    <row r="347" spans="2:65" s="1" customFormat="1" ht="16.5" customHeight="1">
      <c r="B347" s="33"/>
      <c r="C347" s="152" t="s">
        <v>830</v>
      </c>
      <c r="D347" s="152" t="s">
        <v>225</v>
      </c>
      <c r="E347" s="153" t="s">
        <v>2574</v>
      </c>
      <c r="F347" s="154" t="s">
        <v>2575</v>
      </c>
      <c r="G347" s="155" t="s">
        <v>335</v>
      </c>
      <c r="H347" s="156">
        <v>1</v>
      </c>
      <c r="I347" s="157"/>
      <c r="J347" s="158">
        <f>ROUND(I347*H347,1)</f>
        <v>0</v>
      </c>
      <c r="K347" s="154" t="s">
        <v>19</v>
      </c>
      <c r="L347" s="159"/>
      <c r="M347" s="160" t="s">
        <v>19</v>
      </c>
      <c r="N347" s="161" t="s">
        <v>43</v>
      </c>
      <c r="P347" s="136">
        <f>O347*H347</f>
        <v>0</v>
      </c>
      <c r="Q347" s="136">
        <v>2.7000000000000001E-3</v>
      </c>
      <c r="R347" s="136">
        <f>Q347*H347</f>
        <v>2.7000000000000001E-3</v>
      </c>
      <c r="S347" s="136">
        <v>0</v>
      </c>
      <c r="T347" s="136">
        <f>S347*H347</f>
        <v>0</v>
      </c>
      <c r="U347" s="137" t="s">
        <v>19</v>
      </c>
      <c r="AR347" s="138" t="s">
        <v>364</v>
      </c>
      <c r="AT347" s="138" t="s">
        <v>225</v>
      </c>
      <c r="AU347" s="138" t="s">
        <v>82</v>
      </c>
      <c r="AY347" s="18" t="s">
        <v>164</v>
      </c>
      <c r="BE347" s="139">
        <f>IF(N347="základní",J347,0)</f>
        <v>0</v>
      </c>
      <c r="BF347" s="139">
        <f>IF(N347="snížená",J347,0)</f>
        <v>0</v>
      </c>
      <c r="BG347" s="139">
        <f>IF(N347="zákl. přenesená",J347,0)</f>
        <v>0</v>
      </c>
      <c r="BH347" s="139">
        <f>IF(N347="sníž. přenesená",J347,0)</f>
        <v>0</v>
      </c>
      <c r="BI347" s="139">
        <f>IF(N347="nulová",J347,0)</f>
        <v>0</v>
      </c>
      <c r="BJ347" s="18" t="s">
        <v>80</v>
      </c>
      <c r="BK347" s="139">
        <f>ROUND(I347*H347,1)</f>
        <v>0</v>
      </c>
      <c r="BL347" s="18" t="s">
        <v>187</v>
      </c>
      <c r="BM347" s="138" t="s">
        <v>2642</v>
      </c>
    </row>
    <row r="348" spans="2:65" s="1" customFormat="1" ht="24.2" customHeight="1">
      <c r="B348" s="33"/>
      <c r="C348" s="127" t="s">
        <v>836</v>
      </c>
      <c r="D348" s="127" t="s">
        <v>167</v>
      </c>
      <c r="E348" s="128" t="s">
        <v>2577</v>
      </c>
      <c r="F348" s="129" t="s">
        <v>2578</v>
      </c>
      <c r="G348" s="130" t="s">
        <v>314</v>
      </c>
      <c r="H348" s="131">
        <v>3.1</v>
      </c>
      <c r="I348" s="132"/>
      <c r="J348" s="133">
        <f>ROUND(I348*H348,1)</f>
        <v>0</v>
      </c>
      <c r="K348" s="129" t="s">
        <v>171</v>
      </c>
      <c r="L348" s="33"/>
      <c r="M348" s="134" t="s">
        <v>19</v>
      </c>
      <c r="N348" s="135" t="s">
        <v>43</v>
      </c>
      <c r="P348" s="136">
        <f>O348*H348</f>
        <v>0</v>
      </c>
      <c r="Q348" s="136">
        <v>3.4499999999999999E-3</v>
      </c>
      <c r="R348" s="136">
        <f>Q348*H348</f>
        <v>1.0695E-2</v>
      </c>
      <c r="S348" s="136">
        <v>0</v>
      </c>
      <c r="T348" s="136">
        <f>S348*H348</f>
        <v>0</v>
      </c>
      <c r="U348" s="137" t="s">
        <v>19</v>
      </c>
      <c r="AR348" s="138" t="s">
        <v>187</v>
      </c>
      <c r="AT348" s="138" t="s">
        <v>167</v>
      </c>
      <c r="AU348" s="138" t="s">
        <v>82</v>
      </c>
      <c r="AY348" s="18" t="s">
        <v>164</v>
      </c>
      <c r="BE348" s="139">
        <f>IF(N348="základní",J348,0)</f>
        <v>0</v>
      </c>
      <c r="BF348" s="139">
        <f>IF(N348="snížená",J348,0)</f>
        <v>0</v>
      </c>
      <c r="BG348" s="139">
        <f>IF(N348="zákl. přenesená",J348,0)</f>
        <v>0</v>
      </c>
      <c r="BH348" s="139">
        <f>IF(N348="sníž. přenesená",J348,0)</f>
        <v>0</v>
      </c>
      <c r="BI348" s="139">
        <f>IF(N348="nulová",J348,0)</f>
        <v>0</v>
      </c>
      <c r="BJ348" s="18" t="s">
        <v>80</v>
      </c>
      <c r="BK348" s="139">
        <f>ROUND(I348*H348,1)</f>
        <v>0</v>
      </c>
      <c r="BL348" s="18" t="s">
        <v>187</v>
      </c>
      <c r="BM348" s="138" t="s">
        <v>2643</v>
      </c>
    </row>
    <row r="349" spans="2:65" s="1" customFormat="1" ht="11.25">
      <c r="B349" s="33"/>
      <c r="D349" s="140" t="s">
        <v>175</v>
      </c>
      <c r="F349" s="141" t="s">
        <v>2580</v>
      </c>
      <c r="I349" s="142"/>
      <c r="L349" s="33"/>
      <c r="M349" s="143"/>
      <c r="U349" s="54"/>
      <c r="AT349" s="18" t="s">
        <v>175</v>
      </c>
      <c r="AU349" s="18" t="s">
        <v>82</v>
      </c>
    </row>
    <row r="350" spans="2:65" s="1" customFormat="1" ht="24.2" customHeight="1">
      <c r="B350" s="33"/>
      <c r="C350" s="127" t="s">
        <v>841</v>
      </c>
      <c r="D350" s="127" t="s">
        <v>167</v>
      </c>
      <c r="E350" s="128" t="s">
        <v>2581</v>
      </c>
      <c r="F350" s="129" t="s">
        <v>2582</v>
      </c>
      <c r="G350" s="130" t="s">
        <v>335</v>
      </c>
      <c r="H350" s="131">
        <v>1</v>
      </c>
      <c r="I350" s="132"/>
      <c r="J350" s="133">
        <f>ROUND(I350*H350,1)</f>
        <v>0</v>
      </c>
      <c r="K350" s="129" t="s">
        <v>171</v>
      </c>
      <c r="L350" s="33"/>
      <c r="M350" s="134" t="s">
        <v>19</v>
      </c>
      <c r="N350" s="135" t="s">
        <v>43</v>
      </c>
      <c r="P350" s="136">
        <f>O350*H350</f>
        <v>0</v>
      </c>
      <c r="Q350" s="136">
        <v>0</v>
      </c>
      <c r="R350" s="136">
        <f>Q350*H350</f>
        <v>0</v>
      </c>
      <c r="S350" s="136">
        <v>0</v>
      </c>
      <c r="T350" s="136">
        <f>S350*H350</f>
        <v>0</v>
      </c>
      <c r="U350" s="137" t="s">
        <v>19</v>
      </c>
      <c r="AR350" s="138" t="s">
        <v>187</v>
      </c>
      <c r="AT350" s="138" t="s">
        <v>167</v>
      </c>
      <c r="AU350" s="138" t="s">
        <v>82</v>
      </c>
      <c r="AY350" s="18" t="s">
        <v>164</v>
      </c>
      <c r="BE350" s="139">
        <f>IF(N350="základní",J350,0)</f>
        <v>0</v>
      </c>
      <c r="BF350" s="139">
        <f>IF(N350="snížená",J350,0)</f>
        <v>0</v>
      </c>
      <c r="BG350" s="139">
        <f>IF(N350="zákl. přenesená",J350,0)</f>
        <v>0</v>
      </c>
      <c r="BH350" s="139">
        <f>IF(N350="sníž. přenesená",J350,0)</f>
        <v>0</v>
      </c>
      <c r="BI350" s="139">
        <f>IF(N350="nulová",J350,0)</f>
        <v>0</v>
      </c>
      <c r="BJ350" s="18" t="s">
        <v>80</v>
      </c>
      <c r="BK350" s="139">
        <f>ROUND(I350*H350,1)</f>
        <v>0</v>
      </c>
      <c r="BL350" s="18" t="s">
        <v>187</v>
      </c>
      <c r="BM350" s="138" t="s">
        <v>2644</v>
      </c>
    </row>
    <row r="351" spans="2:65" s="1" customFormat="1" ht="11.25">
      <c r="B351" s="33"/>
      <c r="D351" s="140" t="s">
        <v>175</v>
      </c>
      <c r="F351" s="141" t="s">
        <v>2584</v>
      </c>
      <c r="I351" s="142"/>
      <c r="L351" s="33"/>
      <c r="M351" s="143"/>
      <c r="U351" s="54"/>
      <c r="AT351" s="18" t="s">
        <v>175</v>
      </c>
      <c r="AU351" s="18" t="s">
        <v>82</v>
      </c>
    </row>
    <row r="352" spans="2:65" s="1" customFormat="1" ht="16.5" customHeight="1">
      <c r="B352" s="33"/>
      <c r="C352" s="152" t="s">
        <v>846</v>
      </c>
      <c r="D352" s="152" t="s">
        <v>225</v>
      </c>
      <c r="E352" s="153" t="s">
        <v>2585</v>
      </c>
      <c r="F352" s="154" t="s">
        <v>2586</v>
      </c>
      <c r="G352" s="155" t="s">
        <v>335</v>
      </c>
      <c r="H352" s="156">
        <v>1</v>
      </c>
      <c r="I352" s="157"/>
      <c r="J352" s="158">
        <f>ROUND(I352*H352,1)</f>
        <v>0</v>
      </c>
      <c r="K352" s="154" t="s">
        <v>171</v>
      </c>
      <c r="L352" s="159"/>
      <c r="M352" s="160" t="s">
        <v>19</v>
      </c>
      <c r="N352" s="161" t="s">
        <v>43</v>
      </c>
      <c r="P352" s="136">
        <f>O352*H352</f>
        <v>0</v>
      </c>
      <c r="Q352" s="136">
        <v>8.0000000000000004E-4</v>
      </c>
      <c r="R352" s="136">
        <f>Q352*H352</f>
        <v>8.0000000000000004E-4</v>
      </c>
      <c r="S352" s="136">
        <v>0</v>
      </c>
      <c r="T352" s="136">
        <f>S352*H352</f>
        <v>0</v>
      </c>
      <c r="U352" s="137" t="s">
        <v>19</v>
      </c>
      <c r="AR352" s="138" t="s">
        <v>364</v>
      </c>
      <c r="AT352" s="138" t="s">
        <v>225</v>
      </c>
      <c r="AU352" s="138" t="s">
        <v>82</v>
      </c>
      <c r="AY352" s="18" t="s">
        <v>164</v>
      </c>
      <c r="BE352" s="139">
        <f>IF(N352="základní",J352,0)</f>
        <v>0</v>
      </c>
      <c r="BF352" s="139">
        <f>IF(N352="snížená",J352,0)</f>
        <v>0</v>
      </c>
      <c r="BG352" s="139">
        <f>IF(N352="zákl. přenesená",J352,0)</f>
        <v>0</v>
      </c>
      <c r="BH352" s="139">
        <f>IF(N352="sníž. přenesená",J352,0)</f>
        <v>0</v>
      </c>
      <c r="BI352" s="139">
        <f>IF(N352="nulová",J352,0)</f>
        <v>0</v>
      </c>
      <c r="BJ352" s="18" t="s">
        <v>80</v>
      </c>
      <c r="BK352" s="139">
        <f>ROUND(I352*H352,1)</f>
        <v>0</v>
      </c>
      <c r="BL352" s="18" t="s">
        <v>187</v>
      </c>
      <c r="BM352" s="138" t="s">
        <v>2645</v>
      </c>
    </row>
    <row r="353" spans="2:65" s="1" customFormat="1" ht="16.5" customHeight="1">
      <c r="B353" s="33"/>
      <c r="C353" s="127" t="s">
        <v>851</v>
      </c>
      <c r="D353" s="127" t="s">
        <v>167</v>
      </c>
      <c r="E353" s="128" t="s">
        <v>2588</v>
      </c>
      <c r="F353" s="129" t="s">
        <v>2589</v>
      </c>
      <c r="G353" s="130" t="s">
        <v>335</v>
      </c>
      <c r="H353" s="131">
        <v>4</v>
      </c>
      <c r="I353" s="132"/>
      <c r="J353" s="133">
        <f>ROUND(I353*H353,1)</f>
        <v>0</v>
      </c>
      <c r="K353" s="129" t="s">
        <v>171</v>
      </c>
      <c r="L353" s="33"/>
      <c r="M353" s="134" t="s">
        <v>19</v>
      </c>
      <c r="N353" s="135" t="s">
        <v>43</v>
      </c>
      <c r="P353" s="136">
        <f>O353*H353</f>
        <v>0</v>
      </c>
      <c r="Q353" s="136">
        <v>0</v>
      </c>
      <c r="R353" s="136">
        <f>Q353*H353</f>
        <v>0</v>
      </c>
      <c r="S353" s="136">
        <v>0</v>
      </c>
      <c r="T353" s="136">
        <f>S353*H353</f>
        <v>0</v>
      </c>
      <c r="U353" s="137" t="s">
        <v>19</v>
      </c>
      <c r="AR353" s="138" t="s">
        <v>187</v>
      </c>
      <c r="AT353" s="138" t="s">
        <v>167</v>
      </c>
      <c r="AU353" s="138" t="s">
        <v>82</v>
      </c>
      <c r="AY353" s="18" t="s">
        <v>164</v>
      </c>
      <c r="BE353" s="139">
        <f>IF(N353="základní",J353,0)</f>
        <v>0</v>
      </c>
      <c r="BF353" s="139">
        <f>IF(N353="snížená",J353,0)</f>
        <v>0</v>
      </c>
      <c r="BG353" s="139">
        <f>IF(N353="zákl. přenesená",J353,0)</f>
        <v>0</v>
      </c>
      <c r="BH353" s="139">
        <f>IF(N353="sníž. přenesená",J353,0)</f>
        <v>0</v>
      </c>
      <c r="BI353" s="139">
        <f>IF(N353="nulová",J353,0)</f>
        <v>0</v>
      </c>
      <c r="BJ353" s="18" t="s">
        <v>80</v>
      </c>
      <c r="BK353" s="139">
        <f>ROUND(I353*H353,1)</f>
        <v>0</v>
      </c>
      <c r="BL353" s="18" t="s">
        <v>187</v>
      </c>
      <c r="BM353" s="138" t="s">
        <v>2646</v>
      </c>
    </row>
    <row r="354" spans="2:65" s="1" customFormat="1" ht="11.25">
      <c r="B354" s="33"/>
      <c r="D354" s="140" t="s">
        <v>175</v>
      </c>
      <c r="F354" s="141" t="s">
        <v>2591</v>
      </c>
      <c r="I354" s="142"/>
      <c r="L354" s="33"/>
      <c r="M354" s="143"/>
      <c r="U354" s="54"/>
      <c r="AT354" s="18" t="s">
        <v>175</v>
      </c>
      <c r="AU354" s="18" t="s">
        <v>82</v>
      </c>
    </row>
    <row r="355" spans="2:65" s="1" customFormat="1" ht="16.5" customHeight="1">
      <c r="B355" s="33"/>
      <c r="C355" s="152" t="s">
        <v>856</v>
      </c>
      <c r="D355" s="152" t="s">
        <v>225</v>
      </c>
      <c r="E355" s="153" t="s">
        <v>2592</v>
      </c>
      <c r="F355" s="154" t="s">
        <v>2593</v>
      </c>
      <c r="G355" s="155" t="s">
        <v>335</v>
      </c>
      <c r="H355" s="156">
        <v>2</v>
      </c>
      <c r="I355" s="157"/>
      <c r="J355" s="158">
        <f>ROUND(I355*H355,1)</f>
        <v>0</v>
      </c>
      <c r="K355" s="154" t="s">
        <v>171</v>
      </c>
      <c r="L355" s="159"/>
      <c r="M355" s="160" t="s">
        <v>19</v>
      </c>
      <c r="N355" s="161" t="s">
        <v>43</v>
      </c>
      <c r="P355" s="136">
        <f>O355*H355</f>
        <v>0</v>
      </c>
      <c r="Q355" s="136">
        <v>5.9999999999999995E-4</v>
      </c>
      <c r="R355" s="136">
        <f>Q355*H355</f>
        <v>1.1999999999999999E-3</v>
      </c>
      <c r="S355" s="136">
        <v>0</v>
      </c>
      <c r="T355" s="136">
        <f>S355*H355</f>
        <v>0</v>
      </c>
      <c r="U355" s="137" t="s">
        <v>19</v>
      </c>
      <c r="AR355" s="138" t="s">
        <v>364</v>
      </c>
      <c r="AT355" s="138" t="s">
        <v>225</v>
      </c>
      <c r="AU355" s="138" t="s">
        <v>82</v>
      </c>
      <c r="AY355" s="18" t="s">
        <v>164</v>
      </c>
      <c r="BE355" s="139">
        <f>IF(N355="základní",J355,0)</f>
        <v>0</v>
      </c>
      <c r="BF355" s="139">
        <f>IF(N355="snížená",J355,0)</f>
        <v>0</v>
      </c>
      <c r="BG355" s="139">
        <f>IF(N355="zákl. přenesená",J355,0)</f>
        <v>0</v>
      </c>
      <c r="BH355" s="139">
        <f>IF(N355="sníž. přenesená",J355,0)</f>
        <v>0</v>
      </c>
      <c r="BI355" s="139">
        <f>IF(N355="nulová",J355,0)</f>
        <v>0</v>
      </c>
      <c r="BJ355" s="18" t="s">
        <v>80</v>
      </c>
      <c r="BK355" s="139">
        <f>ROUND(I355*H355,1)</f>
        <v>0</v>
      </c>
      <c r="BL355" s="18" t="s">
        <v>187</v>
      </c>
      <c r="BM355" s="138" t="s">
        <v>2647</v>
      </c>
    </row>
    <row r="356" spans="2:65" s="1" customFormat="1" ht="16.5" customHeight="1">
      <c r="B356" s="33"/>
      <c r="C356" s="152" t="s">
        <v>861</v>
      </c>
      <c r="D356" s="152" t="s">
        <v>225</v>
      </c>
      <c r="E356" s="153" t="s">
        <v>2595</v>
      </c>
      <c r="F356" s="154" t="s">
        <v>2596</v>
      </c>
      <c r="G356" s="155" t="s">
        <v>335</v>
      </c>
      <c r="H356" s="156">
        <v>2</v>
      </c>
      <c r="I356" s="157"/>
      <c r="J356" s="158">
        <f>ROUND(I356*H356,1)</f>
        <v>0</v>
      </c>
      <c r="K356" s="154" t="s">
        <v>19</v>
      </c>
      <c r="L356" s="159"/>
      <c r="M356" s="160" t="s">
        <v>19</v>
      </c>
      <c r="N356" s="161" t="s">
        <v>43</v>
      </c>
      <c r="P356" s="136">
        <f>O356*H356</f>
        <v>0</v>
      </c>
      <c r="Q356" s="136">
        <v>5.9999999999999995E-4</v>
      </c>
      <c r="R356" s="136">
        <f>Q356*H356</f>
        <v>1.1999999999999999E-3</v>
      </c>
      <c r="S356" s="136">
        <v>0</v>
      </c>
      <c r="T356" s="136">
        <f>S356*H356</f>
        <v>0</v>
      </c>
      <c r="U356" s="137" t="s">
        <v>19</v>
      </c>
      <c r="AR356" s="138" t="s">
        <v>364</v>
      </c>
      <c r="AT356" s="138" t="s">
        <v>225</v>
      </c>
      <c r="AU356" s="138" t="s">
        <v>82</v>
      </c>
      <c r="AY356" s="18" t="s">
        <v>164</v>
      </c>
      <c r="BE356" s="139">
        <f>IF(N356="základní",J356,0)</f>
        <v>0</v>
      </c>
      <c r="BF356" s="139">
        <f>IF(N356="snížená",J356,0)</f>
        <v>0</v>
      </c>
      <c r="BG356" s="139">
        <f>IF(N356="zákl. přenesená",J356,0)</f>
        <v>0</v>
      </c>
      <c r="BH356" s="139">
        <f>IF(N356="sníž. přenesená",J356,0)</f>
        <v>0</v>
      </c>
      <c r="BI356" s="139">
        <f>IF(N356="nulová",J356,0)</f>
        <v>0</v>
      </c>
      <c r="BJ356" s="18" t="s">
        <v>80</v>
      </c>
      <c r="BK356" s="139">
        <f>ROUND(I356*H356,1)</f>
        <v>0</v>
      </c>
      <c r="BL356" s="18" t="s">
        <v>187</v>
      </c>
      <c r="BM356" s="138" t="s">
        <v>2648</v>
      </c>
    </row>
    <row r="357" spans="2:65" s="1" customFormat="1" ht="16.5" customHeight="1">
      <c r="B357" s="33"/>
      <c r="C357" s="127" t="s">
        <v>868</v>
      </c>
      <c r="D357" s="127" t="s">
        <v>167</v>
      </c>
      <c r="E357" s="128" t="s">
        <v>2605</v>
      </c>
      <c r="F357" s="129" t="s">
        <v>2606</v>
      </c>
      <c r="G357" s="130" t="s">
        <v>228</v>
      </c>
      <c r="H357" s="131">
        <v>1</v>
      </c>
      <c r="I357" s="132"/>
      <c r="J357" s="133">
        <f>ROUND(I357*H357,1)</f>
        <v>0</v>
      </c>
      <c r="K357" s="129" t="s">
        <v>19</v>
      </c>
      <c r="L357" s="33"/>
      <c r="M357" s="134" t="s">
        <v>19</v>
      </c>
      <c r="N357" s="135" t="s">
        <v>43</v>
      </c>
      <c r="P357" s="136">
        <f>O357*H357</f>
        <v>0</v>
      </c>
      <c r="Q357" s="136">
        <v>0</v>
      </c>
      <c r="R357" s="136">
        <f>Q357*H357</f>
        <v>0</v>
      </c>
      <c r="S357" s="136">
        <v>0</v>
      </c>
      <c r="T357" s="136">
        <f>S357*H357</f>
        <v>0</v>
      </c>
      <c r="U357" s="137" t="s">
        <v>19</v>
      </c>
      <c r="AR357" s="138" t="s">
        <v>187</v>
      </c>
      <c r="AT357" s="138" t="s">
        <v>167</v>
      </c>
      <c r="AU357" s="138" t="s">
        <v>82</v>
      </c>
      <c r="AY357" s="18" t="s">
        <v>164</v>
      </c>
      <c r="BE357" s="139">
        <f>IF(N357="základní",J357,0)</f>
        <v>0</v>
      </c>
      <c r="BF357" s="139">
        <f>IF(N357="snížená",J357,0)</f>
        <v>0</v>
      </c>
      <c r="BG357" s="139">
        <f>IF(N357="zákl. přenesená",J357,0)</f>
        <v>0</v>
      </c>
      <c r="BH357" s="139">
        <f>IF(N357="sníž. přenesená",J357,0)</f>
        <v>0</v>
      </c>
      <c r="BI357" s="139">
        <f>IF(N357="nulová",J357,0)</f>
        <v>0</v>
      </c>
      <c r="BJ357" s="18" t="s">
        <v>80</v>
      </c>
      <c r="BK357" s="139">
        <f>ROUND(I357*H357,1)</f>
        <v>0</v>
      </c>
      <c r="BL357" s="18" t="s">
        <v>187</v>
      </c>
      <c r="BM357" s="138" t="s">
        <v>2649</v>
      </c>
    </row>
    <row r="358" spans="2:65" s="1" customFormat="1" ht="16.5" customHeight="1">
      <c r="B358" s="33"/>
      <c r="C358" s="152" t="s">
        <v>873</v>
      </c>
      <c r="D358" s="152" t="s">
        <v>225</v>
      </c>
      <c r="E358" s="153" t="s">
        <v>2608</v>
      </c>
      <c r="F358" s="154" t="s">
        <v>2609</v>
      </c>
      <c r="G358" s="155" t="s">
        <v>228</v>
      </c>
      <c r="H358" s="156">
        <v>1</v>
      </c>
      <c r="I358" s="157"/>
      <c r="J358" s="158">
        <f>ROUND(I358*H358,1)</f>
        <v>0</v>
      </c>
      <c r="K358" s="154" t="s">
        <v>19</v>
      </c>
      <c r="L358" s="159"/>
      <c r="M358" s="160" t="s">
        <v>19</v>
      </c>
      <c r="N358" s="161" t="s">
        <v>43</v>
      </c>
      <c r="P358" s="136">
        <f>O358*H358</f>
        <v>0</v>
      </c>
      <c r="Q358" s="136">
        <v>1E-3</v>
      </c>
      <c r="R358" s="136">
        <f>Q358*H358</f>
        <v>1E-3</v>
      </c>
      <c r="S358" s="136">
        <v>0</v>
      </c>
      <c r="T358" s="136">
        <f>S358*H358</f>
        <v>0</v>
      </c>
      <c r="U358" s="137" t="s">
        <v>19</v>
      </c>
      <c r="AR358" s="138" t="s">
        <v>364</v>
      </c>
      <c r="AT358" s="138" t="s">
        <v>225</v>
      </c>
      <c r="AU358" s="138" t="s">
        <v>82</v>
      </c>
      <c r="AY358" s="18" t="s">
        <v>164</v>
      </c>
      <c r="BE358" s="139">
        <f>IF(N358="základní",J358,0)</f>
        <v>0</v>
      </c>
      <c r="BF358" s="139">
        <f>IF(N358="snížená",J358,0)</f>
        <v>0</v>
      </c>
      <c r="BG358" s="139">
        <f>IF(N358="zákl. přenesená",J358,0)</f>
        <v>0</v>
      </c>
      <c r="BH358" s="139">
        <f>IF(N358="sníž. přenesená",J358,0)</f>
        <v>0</v>
      </c>
      <c r="BI358" s="139">
        <f>IF(N358="nulová",J358,0)</f>
        <v>0</v>
      </c>
      <c r="BJ358" s="18" t="s">
        <v>80</v>
      </c>
      <c r="BK358" s="139">
        <f>ROUND(I358*H358,1)</f>
        <v>0</v>
      </c>
      <c r="BL358" s="18" t="s">
        <v>187</v>
      </c>
      <c r="BM358" s="138" t="s">
        <v>2650</v>
      </c>
    </row>
    <row r="359" spans="2:65" s="1" customFormat="1" ht="24.2" customHeight="1">
      <c r="B359" s="33"/>
      <c r="C359" s="127" t="s">
        <v>878</v>
      </c>
      <c r="D359" s="127" t="s">
        <v>167</v>
      </c>
      <c r="E359" s="128" t="s">
        <v>2611</v>
      </c>
      <c r="F359" s="129" t="s">
        <v>2612</v>
      </c>
      <c r="G359" s="130" t="s">
        <v>200</v>
      </c>
      <c r="H359" s="131">
        <v>1.7999999999999999E-2</v>
      </c>
      <c r="I359" s="132"/>
      <c r="J359" s="133">
        <f>ROUND(I359*H359,1)</f>
        <v>0</v>
      </c>
      <c r="K359" s="129" t="s">
        <v>171</v>
      </c>
      <c r="L359" s="33"/>
      <c r="M359" s="134" t="s">
        <v>19</v>
      </c>
      <c r="N359" s="135" t="s">
        <v>43</v>
      </c>
      <c r="P359" s="136">
        <f>O359*H359</f>
        <v>0</v>
      </c>
      <c r="Q359" s="136">
        <v>0</v>
      </c>
      <c r="R359" s="136">
        <f>Q359*H359</f>
        <v>0</v>
      </c>
      <c r="S359" s="136">
        <v>0</v>
      </c>
      <c r="T359" s="136">
        <f>S359*H359</f>
        <v>0</v>
      </c>
      <c r="U359" s="137" t="s">
        <v>19</v>
      </c>
      <c r="AR359" s="138" t="s">
        <v>187</v>
      </c>
      <c r="AT359" s="138" t="s">
        <v>167</v>
      </c>
      <c r="AU359" s="138" t="s">
        <v>82</v>
      </c>
      <c r="AY359" s="18" t="s">
        <v>164</v>
      </c>
      <c r="BE359" s="139">
        <f>IF(N359="základní",J359,0)</f>
        <v>0</v>
      </c>
      <c r="BF359" s="139">
        <f>IF(N359="snížená",J359,0)</f>
        <v>0</v>
      </c>
      <c r="BG359" s="139">
        <f>IF(N359="zákl. přenesená",J359,0)</f>
        <v>0</v>
      </c>
      <c r="BH359" s="139">
        <f>IF(N359="sníž. přenesená",J359,0)</f>
        <v>0</v>
      </c>
      <c r="BI359" s="139">
        <f>IF(N359="nulová",J359,0)</f>
        <v>0</v>
      </c>
      <c r="BJ359" s="18" t="s">
        <v>80</v>
      </c>
      <c r="BK359" s="139">
        <f>ROUND(I359*H359,1)</f>
        <v>0</v>
      </c>
      <c r="BL359" s="18" t="s">
        <v>187</v>
      </c>
      <c r="BM359" s="138" t="s">
        <v>2651</v>
      </c>
    </row>
    <row r="360" spans="2:65" s="1" customFormat="1" ht="11.25">
      <c r="B360" s="33"/>
      <c r="D360" s="140" t="s">
        <v>175</v>
      </c>
      <c r="F360" s="141" t="s">
        <v>2614</v>
      </c>
      <c r="I360" s="142"/>
      <c r="L360" s="33"/>
      <c r="M360" s="143"/>
      <c r="U360" s="54"/>
      <c r="AT360" s="18" t="s">
        <v>175</v>
      </c>
      <c r="AU360" s="18" t="s">
        <v>82</v>
      </c>
    </row>
    <row r="361" spans="2:65" s="1" customFormat="1" ht="16.5" customHeight="1">
      <c r="B361" s="33"/>
      <c r="C361" s="127" t="s">
        <v>883</v>
      </c>
      <c r="D361" s="127" t="s">
        <v>167</v>
      </c>
      <c r="E361" s="128" t="s">
        <v>2615</v>
      </c>
      <c r="F361" s="129" t="s">
        <v>2616</v>
      </c>
      <c r="G361" s="130" t="s">
        <v>747</v>
      </c>
      <c r="H361" s="176"/>
      <c r="I361" s="132"/>
      <c r="J361" s="133">
        <f>ROUND(I361*H361,1)</f>
        <v>0</v>
      </c>
      <c r="K361" s="129" t="s">
        <v>19</v>
      </c>
      <c r="L361" s="33"/>
      <c r="M361" s="134" t="s">
        <v>19</v>
      </c>
      <c r="N361" s="135" t="s">
        <v>43</v>
      </c>
      <c r="P361" s="136">
        <f>O361*H361</f>
        <v>0</v>
      </c>
      <c r="Q361" s="136">
        <v>0</v>
      </c>
      <c r="R361" s="136">
        <f>Q361*H361</f>
        <v>0</v>
      </c>
      <c r="S361" s="136">
        <v>0</v>
      </c>
      <c r="T361" s="136">
        <f>S361*H361</f>
        <v>0</v>
      </c>
      <c r="U361" s="137" t="s">
        <v>19</v>
      </c>
      <c r="AR361" s="138" t="s">
        <v>187</v>
      </c>
      <c r="AT361" s="138" t="s">
        <v>167</v>
      </c>
      <c r="AU361" s="138" t="s">
        <v>82</v>
      </c>
      <c r="AY361" s="18" t="s">
        <v>164</v>
      </c>
      <c r="BE361" s="139">
        <f>IF(N361="základní",J361,0)</f>
        <v>0</v>
      </c>
      <c r="BF361" s="139">
        <f>IF(N361="snížená",J361,0)</f>
        <v>0</v>
      </c>
      <c r="BG361" s="139">
        <f>IF(N361="zákl. přenesená",J361,0)</f>
        <v>0</v>
      </c>
      <c r="BH361" s="139">
        <f>IF(N361="sníž. přenesená",J361,0)</f>
        <v>0</v>
      </c>
      <c r="BI361" s="139">
        <f>IF(N361="nulová",J361,0)</f>
        <v>0</v>
      </c>
      <c r="BJ361" s="18" t="s">
        <v>80</v>
      </c>
      <c r="BK361" s="139">
        <f>ROUND(I361*H361,1)</f>
        <v>0</v>
      </c>
      <c r="BL361" s="18" t="s">
        <v>187</v>
      </c>
      <c r="BM361" s="138" t="s">
        <v>2652</v>
      </c>
    </row>
    <row r="362" spans="2:65" s="11" customFormat="1" ht="25.9" customHeight="1">
      <c r="B362" s="115"/>
      <c r="D362" s="116" t="s">
        <v>71</v>
      </c>
      <c r="E362" s="117" t="s">
        <v>1224</v>
      </c>
      <c r="F362" s="117" t="s">
        <v>2134</v>
      </c>
      <c r="I362" s="118"/>
      <c r="J362" s="119">
        <f>BK362</f>
        <v>0</v>
      </c>
      <c r="L362" s="115"/>
      <c r="M362" s="120"/>
      <c r="P362" s="121">
        <f>SUM(P363:P367)</f>
        <v>0</v>
      </c>
      <c r="R362" s="121">
        <f>SUM(R363:R367)</f>
        <v>0</v>
      </c>
      <c r="T362" s="121">
        <f>SUM(T363:T367)</f>
        <v>0</v>
      </c>
      <c r="U362" s="122"/>
      <c r="AR362" s="116" t="s">
        <v>172</v>
      </c>
      <c r="AT362" s="123" t="s">
        <v>71</v>
      </c>
      <c r="AU362" s="123" t="s">
        <v>72</v>
      </c>
      <c r="AY362" s="116" t="s">
        <v>164</v>
      </c>
      <c r="BK362" s="124">
        <f>SUM(BK363:BK367)</f>
        <v>0</v>
      </c>
    </row>
    <row r="363" spans="2:65" s="1" customFormat="1" ht="16.5" customHeight="1">
      <c r="B363" s="33"/>
      <c r="C363" s="127" t="s">
        <v>888</v>
      </c>
      <c r="D363" s="127" t="s">
        <v>167</v>
      </c>
      <c r="E363" s="128" t="s">
        <v>750</v>
      </c>
      <c r="F363" s="129" t="s">
        <v>751</v>
      </c>
      <c r="G363" s="130" t="s">
        <v>752</v>
      </c>
      <c r="H363" s="131">
        <v>8</v>
      </c>
      <c r="I363" s="132"/>
      <c r="J363" s="133">
        <f>ROUND(I363*H363,1)</f>
        <v>0</v>
      </c>
      <c r="K363" s="129" t="s">
        <v>171</v>
      </c>
      <c r="L363" s="33"/>
      <c r="M363" s="134" t="s">
        <v>19</v>
      </c>
      <c r="N363" s="135" t="s">
        <v>43</v>
      </c>
      <c r="P363" s="136">
        <f>O363*H363</f>
        <v>0</v>
      </c>
      <c r="Q363" s="136">
        <v>0</v>
      </c>
      <c r="R363" s="136">
        <f>Q363*H363</f>
        <v>0</v>
      </c>
      <c r="S363" s="136">
        <v>0</v>
      </c>
      <c r="T363" s="136">
        <f>S363*H363</f>
        <v>0</v>
      </c>
      <c r="U363" s="137" t="s">
        <v>19</v>
      </c>
      <c r="AR363" s="138" t="s">
        <v>753</v>
      </c>
      <c r="AT363" s="138" t="s">
        <v>167</v>
      </c>
      <c r="AU363" s="138" t="s">
        <v>80</v>
      </c>
      <c r="AY363" s="18" t="s">
        <v>164</v>
      </c>
      <c r="BE363" s="139">
        <f>IF(N363="základní",J363,0)</f>
        <v>0</v>
      </c>
      <c r="BF363" s="139">
        <f>IF(N363="snížená",J363,0)</f>
        <v>0</v>
      </c>
      <c r="BG363" s="139">
        <f>IF(N363="zákl. přenesená",J363,0)</f>
        <v>0</v>
      </c>
      <c r="BH363" s="139">
        <f>IF(N363="sníž. přenesená",J363,0)</f>
        <v>0</v>
      </c>
      <c r="BI363" s="139">
        <f>IF(N363="nulová",J363,0)</f>
        <v>0</v>
      </c>
      <c r="BJ363" s="18" t="s">
        <v>80</v>
      </c>
      <c r="BK363" s="139">
        <f>ROUND(I363*H363,1)</f>
        <v>0</v>
      </c>
      <c r="BL363" s="18" t="s">
        <v>753</v>
      </c>
      <c r="BM363" s="138" t="s">
        <v>2653</v>
      </c>
    </row>
    <row r="364" spans="2:65" s="1" customFormat="1" ht="11.25">
      <c r="B364" s="33"/>
      <c r="D364" s="140" t="s">
        <v>175</v>
      </c>
      <c r="F364" s="141" t="s">
        <v>755</v>
      </c>
      <c r="I364" s="142"/>
      <c r="L364" s="33"/>
      <c r="M364" s="143"/>
      <c r="U364" s="54"/>
      <c r="AT364" s="18" t="s">
        <v>175</v>
      </c>
      <c r="AU364" s="18" t="s">
        <v>80</v>
      </c>
    </row>
    <row r="365" spans="2:65" s="12" customFormat="1" ht="11.25">
      <c r="B365" s="144"/>
      <c r="D365" s="145" t="s">
        <v>177</v>
      </c>
      <c r="E365" s="146" t="s">
        <v>19</v>
      </c>
      <c r="F365" s="147" t="s">
        <v>2654</v>
      </c>
      <c r="H365" s="148">
        <v>4</v>
      </c>
      <c r="I365" s="149"/>
      <c r="L365" s="144"/>
      <c r="M365" s="150"/>
      <c r="U365" s="151"/>
      <c r="AT365" s="146" t="s">
        <v>177</v>
      </c>
      <c r="AU365" s="146" t="s">
        <v>80</v>
      </c>
      <c r="AV365" s="12" t="s">
        <v>82</v>
      </c>
      <c r="AW365" s="12" t="s">
        <v>33</v>
      </c>
      <c r="AX365" s="12" t="s">
        <v>72</v>
      </c>
      <c r="AY365" s="146" t="s">
        <v>164</v>
      </c>
    </row>
    <row r="366" spans="2:65" s="12" customFormat="1" ht="11.25">
      <c r="B366" s="144"/>
      <c r="D366" s="145" t="s">
        <v>177</v>
      </c>
      <c r="E366" s="146" t="s">
        <v>19</v>
      </c>
      <c r="F366" s="147" t="s">
        <v>2655</v>
      </c>
      <c r="H366" s="148">
        <v>4</v>
      </c>
      <c r="I366" s="149"/>
      <c r="L366" s="144"/>
      <c r="M366" s="150"/>
      <c r="U366" s="151"/>
      <c r="AT366" s="146" t="s">
        <v>177</v>
      </c>
      <c r="AU366" s="146" t="s">
        <v>80</v>
      </c>
      <c r="AV366" s="12" t="s">
        <v>82</v>
      </c>
      <c r="AW366" s="12" t="s">
        <v>33</v>
      </c>
      <c r="AX366" s="12" t="s">
        <v>72</v>
      </c>
      <c r="AY366" s="146" t="s">
        <v>164</v>
      </c>
    </row>
    <row r="367" spans="2:65" s="13" customFormat="1" ht="11.25">
      <c r="B367" s="162"/>
      <c r="D367" s="145" t="s">
        <v>177</v>
      </c>
      <c r="E367" s="163" t="s">
        <v>19</v>
      </c>
      <c r="F367" s="164" t="s">
        <v>241</v>
      </c>
      <c r="H367" s="165">
        <v>8</v>
      </c>
      <c r="I367" s="166"/>
      <c r="L367" s="162"/>
      <c r="M367" s="186"/>
      <c r="N367" s="187"/>
      <c r="O367" s="187"/>
      <c r="P367" s="187"/>
      <c r="Q367" s="187"/>
      <c r="R367" s="187"/>
      <c r="S367" s="187"/>
      <c r="T367" s="187"/>
      <c r="U367" s="188"/>
      <c r="AT367" s="163" t="s">
        <v>177</v>
      </c>
      <c r="AU367" s="163" t="s">
        <v>80</v>
      </c>
      <c r="AV367" s="13" t="s">
        <v>172</v>
      </c>
      <c r="AW367" s="13" t="s">
        <v>33</v>
      </c>
      <c r="AX367" s="13" t="s">
        <v>80</v>
      </c>
      <c r="AY367" s="163" t="s">
        <v>164</v>
      </c>
    </row>
    <row r="368" spans="2:65" s="1" customFormat="1" ht="6.95" customHeight="1">
      <c r="B368" s="42"/>
      <c r="C368" s="43"/>
      <c r="D368" s="43"/>
      <c r="E368" s="43"/>
      <c r="F368" s="43"/>
      <c r="G368" s="43"/>
      <c r="H368" s="43"/>
      <c r="I368" s="43"/>
      <c r="J368" s="43"/>
      <c r="K368" s="43"/>
      <c r="L368" s="33"/>
    </row>
  </sheetData>
  <sheetProtection algorithmName="SHA-512" hashValue="etK0mgsFwxFUOu8YUUas3XXnrO6YXEguuFFQM9sKKoJvnjur/FOJTiOqOWR4SoVTyGtZHlwJqUomaGN5PxzlTw==" saltValue="rjk/VVHcfsIHIX+z/sc8+sbIRY51RVHW3ayJYZC9g4lTPulPBgPE88/NelUEG8MxlDH7WPQC6pjQvzkbOy68Iw==" spinCount="100000" sheet="1" objects="1" scenarios="1" formatColumns="0" formatRows="0" autoFilter="0"/>
  <autoFilter ref="C97:K367" xr:uid="{00000000-0009-0000-0000-000005000000}"/>
  <mergeCells count="9">
    <mergeCell ref="E50:H50"/>
    <mergeCell ref="E88:H88"/>
    <mergeCell ref="E90:H90"/>
    <mergeCell ref="L2:V2"/>
    <mergeCell ref="E7:H7"/>
    <mergeCell ref="E9:H9"/>
    <mergeCell ref="E18:H18"/>
    <mergeCell ref="E27:H27"/>
    <mergeCell ref="E48:H48"/>
  </mergeCells>
  <hyperlinks>
    <hyperlink ref="F103" r:id="rId1" xr:uid="{00000000-0004-0000-0500-000000000000}"/>
    <hyperlink ref="F108" r:id="rId2" xr:uid="{00000000-0004-0000-0500-000001000000}"/>
    <hyperlink ref="F113" r:id="rId3" xr:uid="{00000000-0004-0000-0500-000002000000}"/>
    <hyperlink ref="F115" r:id="rId4" xr:uid="{00000000-0004-0000-0500-000003000000}"/>
    <hyperlink ref="F119" r:id="rId5" xr:uid="{00000000-0004-0000-0500-000004000000}"/>
    <hyperlink ref="F127" r:id="rId6" xr:uid="{00000000-0004-0000-0500-000005000000}"/>
    <hyperlink ref="F136" r:id="rId7" xr:uid="{00000000-0004-0000-0500-000006000000}"/>
    <hyperlink ref="F138" r:id="rId8" xr:uid="{00000000-0004-0000-0500-000007000000}"/>
    <hyperlink ref="F144" r:id="rId9" xr:uid="{00000000-0004-0000-0500-000008000000}"/>
    <hyperlink ref="F146" r:id="rId10" xr:uid="{00000000-0004-0000-0500-000009000000}"/>
    <hyperlink ref="F148" r:id="rId11" xr:uid="{00000000-0004-0000-0500-00000A000000}"/>
    <hyperlink ref="F150" r:id="rId12" xr:uid="{00000000-0004-0000-0500-00000B000000}"/>
    <hyperlink ref="F152" r:id="rId13" xr:uid="{00000000-0004-0000-0500-00000C000000}"/>
    <hyperlink ref="F156" r:id="rId14" xr:uid="{00000000-0004-0000-0500-00000D000000}"/>
    <hyperlink ref="F161" r:id="rId15" xr:uid="{00000000-0004-0000-0500-00000E000000}"/>
    <hyperlink ref="F164" r:id="rId16" xr:uid="{00000000-0004-0000-0500-00000F000000}"/>
    <hyperlink ref="F167" r:id="rId17" xr:uid="{00000000-0004-0000-0500-000010000000}"/>
    <hyperlink ref="F172" r:id="rId18" xr:uid="{00000000-0004-0000-0500-000011000000}"/>
    <hyperlink ref="F176" r:id="rId19" xr:uid="{00000000-0004-0000-0500-000012000000}"/>
    <hyperlink ref="F180" r:id="rId20" xr:uid="{00000000-0004-0000-0500-000013000000}"/>
    <hyperlink ref="F184" r:id="rId21" xr:uid="{00000000-0004-0000-0500-000014000000}"/>
    <hyperlink ref="F187" r:id="rId22" xr:uid="{00000000-0004-0000-0500-000015000000}"/>
    <hyperlink ref="F190" r:id="rId23" xr:uid="{00000000-0004-0000-0500-000016000000}"/>
    <hyperlink ref="F193" r:id="rId24" xr:uid="{00000000-0004-0000-0500-000017000000}"/>
    <hyperlink ref="F195" r:id="rId25" xr:uid="{00000000-0004-0000-0500-000018000000}"/>
    <hyperlink ref="F197" r:id="rId26" xr:uid="{00000000-0004-0000-0500-000019000000}"/>
    <hyperlink ref="F199" r:id="rId27" xr:uid="{00000000-0004-0000-0500-00001A000000}"/>
    <hyperlink ref="F201" r:id="rId28" xr:uid="{00000000-0004-0000-0500-00001B000000}"/>
    <hyperlink ref="F203" r:id="rId29" xr:uid="{00000000-0004-0000-0500-00001C000000}"/>
    <hyperlink ref="F206" r:id="rId30" xr:uid="{00000000-0004-0000-0500-00001D000000}"/>
    <hyperlink ref="F210" r:id="rId31" xr:uid="{00000000-0004-0000-0500-00001E000000}"/>
    <hyperlink ref="F217" r:id="rId32" xr:uid="{00000000-0004-0000-0500-00001F000000}"/>
    <hyperlink ref="F220" r:id="rId33" xr:uid="{00000000-0004-0000-0500-000020000000}"/>
    <hyperlink ref="F222" r:id="rId34" xr:uid="{00000000-0004-0000-0500-000021000000}"/>
    <hyperlink ref="F224" r:id="rId35" xr:uid="{00000000-0004-0000-0500-000022000000}"/>
    <hyperlink ref="F227" r:id="rId36" xr:uid="{00000000-0004-0000-0500-000023000000}"/>
    <hyperlink ref="F229" r:id="rId37" xr:uid="{00000000-0004-0000-0500-000024000000}"/>
    <hyperlink ref="F231" r:id="rId38" xr:uid="{00000000-0004-0000-0500-000025000000}"/>
    <hyperlink ref="F233" r:id="rId39" xr:uid="{00000000-0004-0000-0500-000026000000}"/>
    <hyperlink ref="F235" r:id="rId40" xr:uid="{00000000-0004-0000-0500-000027000000}"/>
    <hyperlink ref="F238" r:id="rId41" xr:uid="{00000000-0004-0000-0500-000028000000}"/>
    <hyperlink ref="F241" r:id="rId42" xr:uid="{00000000-0004-0000-0500-000029000000}"/>
    <hyperlink ref="F245" r:id="rId43" xr:uid="{00000000-0004-0000-0500-00002A000000}"/>
    <hyperlink ref="F249" r:id="rId44" xr:uid="{00000000-0004-0000-0500-00002B000000}"/>
    <hyperlink ref="F256" r:id="rId45" xr:uid="{00000000-0004-0000-0500-00002C000000}"/>
    <hyperlink ref="F261" r:id="rId46" xr:uid="{00000000-0004-0000-0500-00002D000000}"/>
    <hyperlink ref="F264" r:id="rId47" xr:uid="{00000000-0004-0000-0500-00002E000000}"/>
    <hyperlink ref="F267" r:id="rId48" xr:uid="{00000000-0004-0000-0500-00002F000000}"/>
    <hyperlink ref="F270" r:id="rId49" xr:uid="{00000000-0004-0000-0500-000030000000}"/>
    <hyperlink ref="F273" r:id="rId50" xr:uid="{00000000-0004-0000-0500-000031000000}"/>
    <hyperlink ref="F277" r:id="rId51" xr:uid="{00000000-0004-0000-0500-000032000000}"/>
    <hyperlink ref="F281" r:id="rId52" xr:uid="{00000000-0004-0000-0500-000033000000}"/>
    <hyperlink ref="F283" r:id="rId53" xr:uid="{00000000-0004-0000-0500-000034000000}"/>
    <hyperlink ref="F286" r:id="rId54" xr:uid="{00000000-0004-0000-0500-000035000000}"/>
    <hyperlink ref="F288" r:id="rId55" xr:uid="{00000000-0004-0000-0500-000036000000}"/>
    <hyperlink ref="F291" r:id="rId56" xr:uid="{00000000-0004-0000-0500-000037000000}"/>
    <hyperlink ref="F293" r:id="rId57" xr:uid="{00000000-0004-0000-0500-000038000000}"/>
    <hyperlink ref="F295" r:id="rId58" xr:uid="{00000000-0004-0000-0500-000039000000}"/>
    <hyperlink ref="F297" r:id="rId59" xr:uid="{00000000-0004-0000-0500-00003A000000}"/>
    <hyperlink ref="F299" r:id="rId60" xr:uid="{00000000-0004-0000-0500-00003B000000}"/>
    <hyperlink ref="F301" r:id="rId61" xr:uid="{00000000-0004-0000-0500-00003C000000}"/>
    <hyperlink ref="F303" r:id="rId62" xr:uid="{00000000-0004-0000-0500-00003D000000}"/>
    <hyperlink ref="F305" r:id="rId63" xr:uid="{00000000-0004-0000-0500-00003E000000}"/>
    <hyperlink ref="F307" r:id="rId64" xr:uid="{00000000-0004-0000-0500-00003F000000}"/>
    <hyperlink ref="F311" r:id="rId65" xr:uid="{00000000-0004-0000-0500-000040000000}"/>
    <hyperlink ref="F314" r:id="rId66" xr:uid="{00000000-0004-0000-0500-000041000000}"/>
    <hyperlink ref="F316" r:id="rId67" xr:uid="{00000000-0004-0000-0500-000042000000}"/>
    <hyperlink ref="F319" r:id="rId68" xr:uid="{00000000-0004-0000-0500-000043000000}"/>
    <hyperlink ref="F323" r:id="rId69" xr:uid="{00000000-0004-0000-0500-000044000000}"/>
    <hyperlink ref="F328" r:id="rId70" xr:uid="{00000000-0004-0000-0500-000045000000}"/>
    <hyperlink ref="F332" r:id="rId71" xr:uid="{00000000-0004-0000-0500-000046000000}"/>
    <hyperlink ref="F335" r:id="rId72" xr:uid="{00000000-0004-0000-0500-000047000000}"/>
    <hyperlink ref="F337" r:id="rId73" xr:uid="{00000000-0004-0000-0500-000048000000}"/>
    <hyperlink ref="F342" r:id="rId74" xr:uid="{00000000-0004-0000-0500-000049000000}"/>
    <hyperlink ref="F346" r:id="rId75" xr:uid="{00000000-0004-0000-0500-00004A000000}"/>
    <hyperlink ref="F349" r:id="rId76" xr:uid="{00000000-0004-0000-0500-00004B000000}"/>
    <hyperlink ref="F351" r:id="rId77" xr:uid="{00000000-0004-0000-0500-00004C000000}"/>
    <hyperlink ref="F354" r:id="rId78" xr:uid="{00000000-0004-0000-0500-00004D000000}"/>
    <hyperlink ref="F360" r:id="rId79" xr:uid="{00000000-0004-0000-0500-00004E000000}"/>
    <hyperlink ref="F364" r:id="rId80" xr:uid="{00000000-0004-0000-0500-00004F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96"/>
  <sheetViews>
    <sheetView showGridLines="0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1" width="14.16406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AT2" s="18" t="s">
        <v>98</v>
      </c>
    </row>
    <row r="3" spans="2:46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82</v>
      </c>
    </row>
    <row r="4" spans="2:46" ht="24.95" customHeight="1">
      <c r="B4" s="21"/>
      <c r="D4" s="22" t="s">
        <v>99</v>
      </c>
      <c r="L4" s="21"/>
      <c r="M4" s="86" t="s">
        <v>10</v>
      </c>
      <c r="AT4" s="18" t="s">
        <v>4</v>
      </c>
    </row>
    <row r="5" spans="2:46" ht="6.95" customHeight="1">
      <c r="B5" s="21"/>
      <c r="L5" s="21"/>
    </row>
    <row r="6" spans="2:46" ht="12" customHeight="1">
      <c r="B6" s="21"/>
      <c r="D6" s="28" t="s">
        <v>16</v>
      </c>
      <c r="L6" s="21"/>
    </row>
    <row r="7" spans="2:46" ht="16.5" customHeight="1">
      <c r="B7" s="21"/>
      <c r="E7" s="314" t="str">
        <f>'Rekapitulace stavby'!K6</f>
        <v>MALŠOVICE 4 - STAVEBNÍ ÚPRAVY (REVIZE 1)</v>
      </c>
      <c r="F7" s="315"/>
      <c r="G7" s="315"/>
      <c r="H7" s="315"/>
      <c r="L7" s="21"/>
    </row>
    <row r="8" spans="2:46" s="1" customFormat="1" ht="12" customHeight="1">
      <c r="B8" s="33"/>
      <c r="D8" s="28" t="s">
        <v>100</v>
      </c>
      <c r="L8" s="33"/>
    </row>
    <row r="9" spans="2:46" s="1" customFormat="1" ht="16.5" customHeight="1">
      <c r="B9" s="33"/>
      <c r="E9" s="277" t="s">
        <v>2656</v>
      </c>
      <c r="F9" s="316"/>
      <c r="G9" s="316"/>
      <c r="H9" s="316"/>
      <c r="L9" s="33"/>
    </row>
    <row r="10" spans="2:46" s="1" customFormat="1" ht="11.25">
      <c r="B10" s="33"/>
      <c r="L10" s="33"/>
    </row>
    <row r="11" spans="2:46" s="1" customFormat="1" ht="12" customHeight="1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25. 4. 2025</v>
      </c>
      <c r="L12" s="33"/>
    </row>
    <row r="13" spans="2:46" s="1" customFormat="1" ht="10.9" customHeight="1">
      <c r="B13" s="33"/>
      <c r="L13" s="33"/>
    </row>
    <row r="14" spans="2:46" s="1" customFormat="1" ht="12" customHeight="1">
      <c r="B14" s="33"/>
      <c r="D14" s="28" t="s">
        <v>25</v>
      </c>
      <c r="I14" s="28" t="s">
        <v>26</v>
      </c>
      <c r="J14" s="26" t="s">
        <v>19</v>
      </c>
      <c r="L14" s="33"/>
    </row>
    <row r="15" spans="2:46" s="1" customFormat="1" ht="18" customHeight="1">
      <c r="B15" s="33"/>
      <c r="E15" s="26" t="s">
        <v>27</v>
      </c>
      <c r="I15" s="28" t="s">
        <v>28</v>
      </c>
      <c r="J15" s="26" t="s">
        <v>19</v>
      </c>
      <c r="L15" s="33"/>
    </row>
    <row r="16" spans="2:46" s="1" customFormat="1" ht="6.95" customHeight="1">
      <c r="B16" s="33"/>
      <c r="L16" s="33"/>
    </row>
    <row r="17" spans="2:12" s="1" customFormat="1" ht="12" customHeight="1">
      <c r="B17" s="33"/>
      <c r="D17" s="28" t="s">
        <v>29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>
      <c r="B18" s="33"/>
      <c r="E18" s="317" t="str">
        <f>'Rekapitulace stavby'!E14</f>
        <v>Vyplň údaj</v>
      </c>
      <c r="F18" s="298"/>
      <c r="G18" s="298"/>
      <c r="H18" s="298"/>
      <c r="I18" s="28" t="s">
        <v>28</v>
      </c>
      <c r="J18" s="29" t="str">
        <f>'Rekapitulace stavby'!AN14</f>
        <v>Vyplň údaj</v>
      </c>
      <c r="L18" s="33"/>
    </row>
    <row r="19" spans="2:12" s="1" customFormat="1" ht="6.95" customHeight="1">
      <c r="B19" s="33"/>
      <c r="L19" s="33"/>
    </row>
    <row r="20" spans="2:12" s="1" customFormat="1" ht="12" customHeight="1">
      <c r="B20" s="33"/>
      <c r="D20" s="28" t="s">
        <v>31</v>
      </c>
      <c r="I20" s="28" t="s">
        <v>26</v>
      </c>
      <c r="J20" s="26" t="s">
        <v>19</v>
      </c>
      <c r="L20" s="33"/>
    </row>
    <row r="21" spans="2:12" s="1" customFormat="1" ht="18" customHeight="1">
      <c r="B21" s="33"/>
      <c r="E21" s="26" t="s">
        <v>32</v>
      </c>
      <c r="I21" s="28" t="s">
        <v>28</v>
      </c>
      <c r="J21" s="26" t="s">
        <v>19</v>
      </c>
      <c r="L21" s="33"/>
    </row>
    <row r="22" spans="2:12" s="1" customFormat="1" ht="6.95" customHeight="1">
      <c r="B22" s="33"/>
      <c r="L22" s="33"/>
    </row>
    <row r="23" spans="2:12" s="1" customFormat="1" ht="12" customHeight="1">
      <c r="B23" s="33"/>
      <c r="D23" s="28" t="s">
        <v>34</v>
      </c>
      <c r="I23" s="28" t="s">
        <v>26</v>
      </c>
      <c r="J23" s="26" t="s">
        <v>19</v>
      </c>
      <c r="L23" s="33"/>
    </row>
    <row r="24" spans="2:12" s="1" customFormat="1" ht="18" customHeight="1">
      <c r="B24" s="33"/>
      <c r="E24" s="26" t="s">
        <v>35</v>
      </c>
      <c r="I24" s="28" t="s">
        <v>28</v>
      </c>
      <c r="J24" s="26" t="s">
        <v>19</v>
      </c>
      <c r="L24" s="33"/>
    </row>
    <row r="25" spans="2:12" s="1" customFormat="1" ht="6.95" customHeight="1">
      <c r="B25" s="33"/>
      <c r="L25" s="33"/>
    </row>
    <row r="26" spans="2:12" s="1" customFormat="1" ht="12" customHeight="1">
      <c r="B26" s="33"/>
      <c r="D26" s="28" t="s">
        <v>36</v>
      </c>
      <c r="L26" s="33"/>
    </row>
    <row r="27" spans="2:12" s="7" customFormat="1" ht="47.25" customHeight="1">
      <c r="B27" s="87"/>
      <c r="E27" s="303" t="s">
        <v>37</v>
      </c>
      <c r="F27" s="303"/>
      <c r="G27" s="303"/>
      <c r="H27" s="303"/>
      <c r="L27" s="87"/>
    </row>
    <row r="28" spans="2:12" s="1" customFormat="1" ht="6.95" customHeight="1">
      <c r="B28" s="33"/>
      <c r="L28" s="33"/>
    </row>
    <row r="29" spans="2:12" s="1" customFormat="1" ht="6.95" customHeight="1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>
      <c r="B30" s="33"/>
      <c r="D30" s="88" t="s">
        <v>38</v>
      </c>
      <c r="J30" s="64">
        <f>ROUND(J82, 1)</f>
        <v>0</v>
      </c>
      <c r="L30" s="33"/>
    </row>
    <row r="31" spans="2:12" s="1" customFormat="1" ht="6.95" customHeight="1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>
      <c r="B32" s="33"/>
      <c r="F32" s="36" t="s">
        <v>40</v>
      </c>
      <c r="I32" s="36" t="s">
        <v>39</v>
      </c>
      <c r="J32" s="36" t="s">
        <v>41</v>
      </c>
      <c r="L32" s="33"/>
    </row>
    <row r="33" spans="2:12" s="1" customFormat="1" ht="14.45" customHeight="1">
      <c r="B33" s="33"/>
      <c r="D33" s="53" t="s">
        <v>42</v>
      </c>
      <c r="E33" s="28" t="s">
        <v>43</v>
      </c>
      <c r="F33" s="89">
        <f>ROUND((SUM(BE82:BE95)),  1)</f>
        <v>0</v>
      </c>
      <c r="I33" s="90">
        <v>0.21</v>
      </c>
      <c r="J33" s="89">
        <f>ROUND(((SUM(BE82:BE95))*I33),  1)</f>
        <v>0</v>
      </c>
      <c r="L33" s="33"/>
    </row>
    <row r="34" spans="2:12" s="1" customFormat="1" ht="14.45" customHeight="1">
      <c r="B34" s="33"/>
      <c r="E34" s="28" t="s">
        <v>44</v>
      </c>
      <c r="F34" s="89">
        <f>ROUND((SUM(BF82:BF95)),  1)</f>
        <v>0</v>
      </c>
      <c r="I34" s="90">
        <v>0.12</v>
      </c>
      <c r="J34" s="89">
        <f>ROUND(((SUM(BF82:BF95))*I34),  1)</f>
        <v>0</v>
      </c>
      <c r="L34" s="33"/>
    </row>
    <row r="35" spans="2:12" s="1" customFormat="1" ht="14.45" hidden="1" customHeight="1">
      <c r="B35" s="33"/>
      <c r="E35" s="28" t="s">
        <v>45</v>
      </c>
      <c r="F35" s="89">
        <f>ROUND((SUM(BG82:BG95)),  1)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>
      <c r="B36" s="33"/>
      <c r="E36" s="28" t="s">
        <v>46</v>
      </c>
      <c r="F36" s="89">
        <f>ROUND((SUM(BH82:BH95)),  1)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>
      <c r="B37" s="33"/>
      <c r="E37" s="28" t="s">
        <v>47</v>
      </c>
      <c r="F37" s="89">
        <f>ROUND((SUM(BI82:BI95)),  1)</f>
        <v>0</v>
      </c>
      <c r="I37" s="90">
        <v>0</v>
      </c>
      <c r="J37" s="89">
        <f>0</f>
        <v>0</v>
      </c>
      <c r="L37" s="33"/>
    </row>
    <row r="38" spans="2:12" s="1" customFormat="1" ht="6.95" customHeight="1">
      <c r="B38" s="33"/>
      <c r="L38" s="33"/>
    </row>
    <row r="39" spans="2:12" s="1" customFormat="1" ht="25.35" customHeight="1">
      <c r="B39" s="33"/>
      <c r="C39" s="91"/>
      <c r="D39" s="92" t="s">
        <v>48</v>
      </c>
      <c r="E39" s="55"/>
      <c r="F39" s="55"/>
      <c r="G39" s="93" t="s">
        <v>49</v>
      </c>
      <c r="H39" s="94" t="s">
        <v>50</v>
      </c>
      <c r="I39" s="55"/>
      <c r="J39" s="95">
        <f>SUM(J30:J37)</f>
        <v>0</v>
      </c>
      <c r="K39" s="96"/>
      <c r="L39" s="33"/>
    </row>
    <row r="40" spans="2:12" s="1" customFormat="1" ht="14.45" customHeight="1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>
      <c r="B45" s="33"/>
      <c r="C45" s="22" t="s">
        <v>102</v>
      </c>
      <c r="L45" s="33"/>
    </row>
    <row r="46" spans="2:12" s="1" customFormat="1" ht="6.95" customHeight="1">
      <c r="B46" s="33"/>
      <c r="L46" s="33"/>
    </row>
    <row r="47" spans="2:12" s="1" customFormat="1" ht="12" customHeight="1">
      <c r="B47" s="33"/>
      <c r="C47" s="28" t="s">
        <v>16</v>
      </c>
      <c r="L47" s="33"/>
    </row>
    <row r="48" spans="2:12" s="1" customFormat="1" ht="16.5" customHeight="1">
      <c r="B48" s="33"/>
      <c r="E48" s="314" t="str">
        <f>E7</f>
        <v>MALŠOVICE 4 - STAVEBNÍ ÚPRAVY (REVIZE 1)</v>
      </c>
      <c r="F48" s="315"/>
      <c r="G48" s="315"/>
      <c r="H48" s="315"/>
      <c r="L48" s="33"/>
    </row>
    <row r="49" spans="2:47" s="1" customFormat="1" ht="12" customHeight="1">
      <c r="B49" s="33"/>
      <c r="C49" s="28" t="s">
        <v>100</v>
      </c>
      <c r="L49" s="33"/>
    </row>
    <row r="50" spans="2:47" s="1" customFormat="1" ht="16.5" customHeight="1">
      <c r="B50" s="33"/>
      <c r="E50" s="277" t="str">
        <f>E9</f>
        <v>06 - VEDLEJŠÍ ROZPOČTOVÉ NÁKLADY</v>
      </c>
      <c r="F50" s="316"/>
      <c r="G50" s="316"/>
      <c r="H50" s="316"/>
      <c r="L50" s="33"/>
    </row>
    <row r="51" spans="2:47" s="1" customFormat="1" ht="6.95" customHeight="1">
      <c r="B51" s="33"/>
      <c r="L51" s="33"/>
    </row>
    <row r="52" spans="2:47" s="1" customFormat="1" ht="12" customHeight="1">
      <c r="B52" s="33"/>
      <c r="C52" s="28" t="s">
        <v>21</v>
      </c>
      <c r="F52" s="26" t="str">
        <f>F12</f>
        <v>MALŠOVICE st.p.č.116, p.p.č456/5</v>
      </c>
      <c r="I52" s="28" t="s">
        <v>23</v>
      </c>
      <c r="J52" s="50" t="str">
        <f>IF(J12="","",J12)</f>
        <v>25. 4. 2025</v>
      </c>
      <c r="L52" s="33"/>
    </row>
    <row r="53" spans="2:47" s="1" customFormat="1" ht="6.95" customHeight="1">
      <c r="B53" s="33"/>
      <c r="L53" s="33"/>
    </row>
    <row r="54" spans="2:47" s="1" customFormat="1" ht="15.2" customHeight="1">
      <c r="B54" s="33"/>
      <c r="C54" s="28" t="s">
        <v>25</v>
      </c>
      <c r="F54" s="26" t="str">
        <f>E15</f>
        <v>OBEC MALŠOVICE, Malšovice 6</v>
      </c>
      <c r="I54" s="28" t="s">
        <v>31</v>
      </c>
      <c r="J54" s="31" t="str">
        <f>E21</f>
        <v>Ing. Jiří Demuth Děčín</v>
      </c>
      <c r="L54" s="33"/>
    </row>
    <row r="55" spans="2:47" s="1" customFormat="1" ht="15.2" customHeight="1">
      <c r="B55" s="33"/>
      <c r="C55" s="28" t="s">
        <v>29</v>
      </c>
      <c r="F55" s="26" t="str">
        <f>IF(E18="","",E18)</f>
        <v>Vyplň údaj</v>
      </c>
      <c r="I55" s="28" t="s">
        <v>34</v>
      </c>
      <c r="J55" s="31" t="str">
        <f>E24</f>
        <v>Nina Blavková Děčín</v>
      </c>
      <c r="L55" s="33"/>
    </row>
    <row r="56" spans="2:47" s="1" customFormat="1" ht="10.35" customHeight="1">
      <c r="B56" s="33"/>
      <c r="L56" s="33"/>
    </row>
    <row r="57" spans="2:47" s="1" customFormat="1" ht="29.25" customHeight="1">
      <c r="B57" s="33"/>
      <c r="C57" s="97" t="s">
        <v>103</v>
      </c>
      <c r="D57" s="91"/>
      <c r="E57" s="91"/>
      <c r="F57" s="91"/>
      <c r="G57" s="91"/>
      <c r="H57" s="91"/>
      <c r="I57" s="91"/>
      <c r="J57" s="98" t="s">
        <v>104</v>
      </c>
      <c r="K57" s="91"/>
      <c r="L57" s="33"/>
    </row>
    <row r="58" spans="2:47" s="1" customFormat="1" ht="10.35" customHeight="1">
      <c r="B58" s="33"/>
      <c r="L58" s="33"/>
    </row>
    <row r="59" spans="2:47" s="1" customFormat="1" ht="22.9" customHeight="1">
      <c r="B59" s="33"/>
      <c r="C59" s="99" t="s">
        <v>70</v>
      </c>
      <c r="J59" s="64">
        <f>J82</f>
        <v>0</v>
      </c>
      <c r="L59" s="33"/>
      <c r="AU59" s="18" t="s">
        <v>105</v>
      </c>
    </row>
    <row r="60" spans="2:47" s="8" customFormat="1" ht="24.95" customHeight="1">
      <c r="B60" s="100"/>
      <c r="D60" s="101" t="s">
        <v>2657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9" customFormat="1" ht="19.899999999999999" customHeight="1">
      <c r="B61" s="104"/>
      <c r="D61" s="105" t="s">
        <v>2658</v>
      </c>
      <c r="E61" s="106"/>
      <c r="F61" s="106"/>
      <c r="G61" s="106"/>
      <c r="H61" s="106"/>
      <c r="I61" s="106"/>
      <c r="J61" s="107">
        <f>J84</f>
        <v>0</v>
      </c>
      <c r="L61" s="104"/>
    </row>
    <row r="62" spans="2:47" s="9" customFormat="1" ht="19.899999999999999" customHeight="1">
      <c r="B62" s="104"/>
      <c r="D62" s="105" t="s">
        <v>2659</v>
      </c>
      <c r="E62" s="106"/>
      <c r="F62" s="106"/>
      <c r="G62" s="106"/>
      <c r="H62" s="106"/>
      <c r="I62" s="106"/>
      <c r="J62" s="107">
        <f>J93</f>
        <v>0</v>
      </c>
      <c r="L62" s="104"/>
    </row>
    <row r="63" spans="2:47" s="1" customFormat="1" ht="21.75" customHeight="1">
      <c r="B63" s="33"/>
      <c r="L63" s="33"/>
    </row>
    <row r="64" spans="2:47" s="1" customFormat="1" ht="6.95" customHeight="1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>
      <c r="B69" s="33"/>
      <c r="C69" s="22" t="s">
        <v>148</v>
      </c>
      <c r="L69" s="33"/>
    </row>
    <row r="70" spans="2:12" s="1" customFormat="1" ht="6.95" customHeight="1">
      <c r="B70" s="33"/>
      <c r="L70" s="33"/>
    </row>
    <row r="71" spans="2:12" s="1" customFormat="1" ht="12" customHeight="1">
      <c r="B71" s="33"/>
      <c r="C71" s="28" t="s">
        <v>16</v>
      </c>
      <c r="L71" s="33"/>
    </row>
    <row r="72" spans="2:12" s="1" customFormat="1" ht="16.5" customHeight="1">
      <c r="B72" s="33"/>
      <c r="E72" s="314" t="str">
        <f>E7</f>
        <v>MALŠOVICE 4 - STAVEBNÍ ÚPRAVY (REVIZE 1)</v>
      </c>
      <c r="F72" s="315"/>
      <c r="G72" s="315"/>
      <c r="H72" s="315"/>
      <c r="L72" s="33"/>
    </row>
    <row r="73" spans="2:12" s="1" customFormat="1" ht="12" customHeight="1">
      <c r="B73" s="33"/>
      <c r="C73" s="28" t="s">
        <v>100</v>
      </c>
      <c r="L73" s="33"/>
    </row>
    <row r="74" spans="2:12" s="1" customFormat="1" ht="16.5" customHeight="1">
      <c r="B74" s="33"/>
      <c r="E74" s="277" t="str">
        <f>E9</f>
        <v>06 - VEDLEJŠÍ ROZPOČTOVÉ NÁKLADY</v>
      </c>
      <c r="F74" s="316"/>
      <c r="G74" s="316"/>
      <c r="H74" s="316"/>
      <c r="L74" s="33"/>
    </row>
    <row r="75" spans="2:12" s="1" customFormat="1" ht="6.95" customHeight="1">
      <c r="B75" s="33"/>
      <c r="L75" s="33"/>
    </row>
    <row r="76" spans="2:12" s="1" customFormat="1" ht="12" customHeight="1">
      <c r="B76" s="33"/>
      <c r="C76" s="28" t="s">
        <v>21</v>
      </c>
      <c r="F76" s="26" t="str">
        <f>F12</f>
        <v>MALŠOVICE st.p.č.116, p.p.č456/5</v>
      </c>
      <c r="I76" s="28" t="s">
        <v>23</v>
      </c>
      <c r="J76" s="50" t="str">
        <f>IF(J12="","",J12)</f>
        <v>25. 4. 2025</v>
      </c>
      <c r="L76" s="33"/>
    </row>
    <row r="77" spans="2:12" s="1" customFormat="1" ht="6.95" customHeight="1">
      <c r="B77" s="33"/>
      <c r="L77" s="33"/>
    </row>
    <row r="78" spans="2:12" s="1" customFormat="1" ht="15.2" customHeight="1">
      <c r="B78" s="33"/>
      <c r="C78" s="28" t="s">
        <v>25</v>
      </c>
      <c r="F78" s="26" t="str">
        <f>E15</f>
        <v>OBEC MALŠOVICE, Malšovice 6</v>
      </c>
      <c r="I78" s="28" t="s">
        <v>31</v>
      </c>
      <c r="J78" s="31" t="str">
        <f>E21</f>
        <v>Ing. Jiří Demuth Děčín</v>
      </c>
      <c r="L78" s="33"/>
    </row>
    <row r="79" spans="2:12" s="1" customFormat="1" ht="15.2" customHeight="1">
      <c r="B79" s="33"/>
      <c r="C79" s="28" t="s">
        <v>29</v>
      </c>
      <c r="F79" s="26" t="str">
        <f>IF(E18="","",E18)</f>
        <v>Vyplň údaj</v>
      </c>
      <c r="I79" s="28" t="s">
        <v>34</v>
      </c>
      <c r="J79" s="31" t="str">
        <f>E24</f>
        <v>Nina Blavková Děčín</v>
      </c>
      <c r="L79" s="33"/>
    </row>
    <row r="80" spans="2:12" s="1" customFormat="1" ht="10.35" customHeight="1">
      <c r="B80" s="33"/>
      <c r="L80" s="33"/>
    </row>
    <row r="81" spans="2:65" s="10" customFormat="1" ht="29.25" customHeight="1">
      <c r="B81" s="108"/>
      <c r="C81" s="109" t="s">
        <v>149</v>
      </c>
      <c r="D81" s="110" t="s">
        <v>57</v>
      </c>
      <c r="E81" s="110" t="s">
        <v>53</v>
      </c>
      <c r="F81" s="110" t="s">
        <v>54</v>
      </c>
      <c r="G81" s="110" t="s">
        <v>150</v>
      </c>
      <c r="H81" s="110" t="s">
        <v>151</v>
      </c>
      <c r="I81" s="110" t="s">
        <v>152</v>
      </c>
      <c r="J81" s="110" t="s">
        <v>104</v>
      </c>
      <c r="K81" s="111" t="s">
        <v>153</v>
      </c>
      <c r="L81" s="108"/>
      <c r="M81" s="57" t="s">
        <v>19</v>
      </c>
      <c r="N81" s="58" t="s">
        <v>42</v>
      </c>
      <c r="O81" s="58" t="s">
        <v>154</v>
      </c>
      <c r="P81" s="58" t="s">
        <v>155</v>
      </c>
      <c r="Q81" s="58" t="s">
        <v>156</v>
      </c>
      <c r="R81" s="58" t="s">
        <v>157</v>
      </c>
      <c r="S81" s="58" t="s">
        <v>158</v>
      </c>
      <c r="T81" s="58" t="s">
        <v>159</v>
      </c>
      <c r="U81" s="59" t="s">
        <v>160</v>
      </c>
    </row>
    <row r="82" spans="2:65" s="1" customFormat="1" ht="22.9" customHeight="1">
      <c r="B82" s="33"/>
      <c r="C82" s="62" t="s">
        <v>161</v>
      </c>
      <c r="J82" s="112">
        <f>BK82</f>
        <v>0</v>
      </c>
      <c r="L82" s="33"/>
      <c r="M82" s="60"/>
      <c r="N82" s="51"/>
      <c r="O82" s="51"/>
      <c r="P82" s="113">
        <f>P83</f>
        <v>0</v>
      </c>
      <c r="Q82" s="51"/>
      <c r="R82" s="113">
        <f>R83</f>
        <v>0</v>
      </c>
      <c r="S82" s="51"/>
      <c r="T82" s="113">
        <f>T83</f>
        <v>0</v>
      </c>
      <c r="U82" s="52"/>
      <c r="AT82" s="18" t="s">
        <v>71</v>
      </c>
      <c r="AU82" s="18" t="s">
        <v>105</v>
      </c>
      <c r="BK82" s="114">
        <f>BK83</f>
        <v>0</v>
      </c>
    </row>
    <row r="83" spans="2:65" s="11" customFormat="1" ht="25.9" customHeight="1">
      <c r="B83" s="115"/>
      <c r="D83" s="116" t="s">
        <v>71</v>
      </c>
      <c r="E83" s="117" t="s">
        <v>2660</v>
      </c>
      <c r="F83" s="117" t="s">
        <v>2661</v>
      </c>
      <c r="I83" s="118"/>
      <c r="J83" s="119">
        <f>BK83</f>
        <v>0</v>
      </c>
      <c r="L83" s="115"/>
      <c r="M83" s="120"/>
      <c r="P83" s="121">
        <f>P84+P93</f>
        <v>0</v>
      </c>
      <c r="R83" s="121">
        <f>R84+R93</f>
        <v>0</v>
      </c>
      <c r="T83" s="121">
        <f>T84+T93</f>
        <v>0</v>
      </c>
      <c r="U83" s="122"/>
      <c r="AR83" s="116" t="s">
        <v>197</v>
      </c>
      <c r="AT83" s="123" t="s">
        <v>71</v>
      </c>
      <c r="AU83" s="123" t="s">
        <v>72</v>
      </c>
      <c r="AY83" s="116" t="s">
        <v>164</v>
      </c>
      <c r="BK83" s="124">
        <f>BK84+BK93</f>
        <v>0</v>
      </c>
    </row>
    <row r="84" spans="2:65" s="11" customFormat="1" ht="22.9" customHeight="1">
      <c r="B84" s="115"/>
      <c r="D84" s="116" t="s">
        <v>71</v>
      </c>
      <c r="E84" s="125" t="s">
        <v>2662</v>
      </c>
      <c r="F84" s="125" t="s">
        <v>2663</v>
      </c>
      <c r="I84" s="118"/>
      <c r="J84" s="126">
        <f>BK84</f>
        <v>0</v>
      </c>
      <c r="L84" s="115"/>
      <c r="M84" s="120"/>
      <c r="P84" s="121">
        <f>SUM(P85:P92)</f>
        <v>0</v>
      </c>
      <c r="R84" s="121">
        <f>SUM(R85:R92)</f>
        <v>0</v>
      </c>
      <c r="T84" s="121">
        <f>SUM(T85:T92)</f>
        <v>0</v>
      </c>
      <c r="U84" s="122"/>
      <c r="AR84" s="116" t="s">
        <v>197</v>
      </c>
      <c r="AT84" s="123" t="s">
        <v>71</v>
      </c>
      <c r="AU84" s="123" t="s">
        <v>80</v>
      </c>
      <c r="AY84" s="116" t="s">
        <v>164</v>
      </c>
      <c r="BK84" s="124">
        <f>SUM(BK85:BK92)</f>
        <v>0</v>
      </c>
    </row>
    <row r="85" spans="2:65" s="1" customFormat="1" ht="16.5" customHeight="1">
      <c r="B85" s="33"/>
      <c r="C85" s="127" t="s">
        <v>80</v>
      </c>
      <c r="D85" s="127" t="s">
        <v>167</v>
      </c>
      <c r="E85" s="128" t="s">
        <v>2664</v>
      </c>
      <c r="F85" s="129" t="s">
        <v>2665</v>
      </c>
      <c r="G85" s="130" t="s">
        <v>2666</v>
      </c>
      <c r="H85" s="131">
        <v>1</v>
      </c>
      <c r="I85" s="132"/>
      <c r="J85" s="133">
        <f>ROUND(I85*H85,1)</f>
        <v>0</v>
      </c>
      <c r="K85" s="129" t="s">
        <v>171</v>
      </c>
      <c r="L85" s="33"/>
      <c r="M85" s="134" t="s">
        <v>19</v>
      </c>
      <c r="N85" s="135" t="s">
        <v>43</v>
      </c>
      <c r="P85" s="136">
        <f>O85*H85</f>
        <v>0</v>
      </c>
      <c r="Q85" s="136">
        <v>0</v>
      </c>
      <c r="R85" s="136">
        <f>Q85*H85</f>
        <v>0</v>
      </c>
      <c r="S85" s="136">
        <v>0</v>
      </c>
      <c r="T85" s="136">
        <f>S85*H85</f>
        <v>0</v>
      </c>
      <c r="U85" s="137" t="s">
        <v>19</v>
      </c>
      <c r="AR85" s="138" t="s">
        <v>2667</v>
      </c>
      <c r="AT85" s="138" t="s">
        <v>167</v>
      </c>
      <c r="AU85" s="138" t="s">
        <v>82</v>
      </c>
      <c r="AY85" s="18" t="s">
        <v>164</v>
      </c>
      <c r="BE85" s="139">
        <f>IF(N85="základní",J85,0)</f>
        <v>0</v>
      </c>
      <c r="BF85" s="139">
        <f>IF(N85="snížená",J85,0)</f>
        <v>0</v>
      </c>
      <c r="BG85" s="139">
        <f>IF(N85="zákl. přenesená",J85,0)</f>
        <v>0</v>
      </c>
      <c r="BH85" s="139">
        <f>IF(N85="sníž. přenesená",J85,0)</f>
        <v>0</v>
      </c>
      <c r="BI85" s="139">
        <f>IF(N85="nulová",J85,0)</f>
        <v>0</v>
      </c>
      <c r="BJ85" s="18" t="s">
        <v>80</v>
      </c>
      <c r="BK85" s="139">
        <f>ROUND(I85*H85,1)</f>
        <v>0</v>
      </c>
      <c r="BL85" s="18" t="s">
        <v>2667</v>
      </c>
      <c r="BM85" s="138" t="s">
        <v>2668</v>
      </c>
    </row>
    <row r="86" spans="2:65" s="1" customFormat="1" ht="11.25">
      <c r="B86" s="33"/>
      <c r="D86" s="140" t="s">
        <v>175</v>
      </c>
      <c r="F86" s="141" t="s">
        <v>2669</v>
      </c>
      <c r="I86" s="142"/>
      <c r="L86" s="33"/>
      <c r="M86" s="143"/>
      <c r="U86" s="54"/>
      <c r="AT86" s="18" t="s">
        <v>175</v>
      </c>
      <c r="AU86" s="18" t="s">
        <v>82</v>
      </c>
    </row>
    <row r="87" spans="2:65" s="1" customFormat="1" ht="16.5" customHeight="1">
      <c r="B87" s="33"/>
      <c r="C87" s="127" t="s">
        <v>82</v>
      </c>
      <c r="D87" s="127" t="s">
        <v>167</v>
      </c>
      <c r="E87" s="128" t="s">
        <v>2670</v>
      </c>
      <c r="F87" s="129" t="s">
        <v>2671</v>
      </c>
      <c r="G87" s="130" t="s">
        <v>609</v>
      </c>
      <c r="H87" s="131">
        <v>1</v>
      </c>
      <c r="I87" s="132"/>
      <c r="J87" s="133">
        <f>ROUND(I87*H87,1)</f>
        <v>0</v>
      </c>
      <c r="K87" s="129" t="s">
        <v>171</v>
      </c>
      <c r="L87" s="33"/>
      <c r="M87" s="134" t="s">
        <v>19</v>
      </c>
      <c r="N87" s="135" t="s">
        <v>43</v>
      </c>
      <c r="P87" s="136">
        <f>O87*H87</f>
        <v>0</v>
      </c>
      <c r="Q87" s="136">
        <v>0</v>
      </c>
      <c r="R87" s="136">
        <f>Q87*H87</f>
        <v>0</v>
      </c>
      <c r="S87" s="136">
        <v>0</v>
      </c>
      <c r="T87" s="136">
        <f>S87*H87</f>
        <v>0</v>
      </c>
      <c r="U87" s="137" t="s">
        <v>19</v>
      </c>
      <c r="AR87" s="138" t="s">
        <v>2667</v>
      </c>
      <c r="AT87" s="138" t="s">
        <v>167</v>
      </c>
      <c r="AU87" s="138" t="s">
        <v>82</v>
      </c>
      <c r="AY87" s="18" t="s">
        <v>164</v>
      </c>
      <c r="BE87" s="139">
        <f>IF(N87="základní",J87,0)</f>
        <v>0</v>
      </c>
      <c r="BF87" s="139">
        <f>IF(N87="snížená",J87,0)</f>
        <v>0</v>
      </c>
      <c r="BG87" s="139">
        <f>IF(N87="zákl. přenesená",J87,0)</f>
        <v>0</v>
      </c>
      <c r="BH87" s="139">
        <f>IF(N87="sníž. přenesená",J87,0)</f>
        <v>0</v>
      </c>
      <c r="BI87" s="139">
        <f>IF(N87="nulová",J87,0)</f>
        <v>0</v>
      </c>
      <c r="BJ87" s="18" t="s">
        <v>80</v>
      </c>
      <c r="BK87" s="139">
        <f>ROUND(I87*H87,1)</f>
        <v>0</v>
      </c>
      <c r="BL87" s="18" t="s">
        <v>2667</v>
      </c>
      <c r="BM87" s="138" t="s">
        <v>2672</v>
      </c>
    </row>
    <row r="88" spans="2:65" s="1" customFormat="1" ht="11.25">
      <c r="B88" s="33"/>
      <c r="D88" s="140" t="s">
        <v>175</v>
      </c>
      <c r="F88" s="141" t="s">
        <v>2673</v>
      </c>
      <c r="I88" s="142"/>
      <c r="L88" s="33"/>
      <c r="M88" s="143"/>
      <c r="U88" s="54"/>
      <c r="AT88" s="18" t="s">
        <v>175</v>
      </c>
      <c r="AU88" s="18" t="s">
        <v>82</v>
      </c>
    </row>
    <row r="89" spans="2:65" s="1" customFormat="1" ht="16.5" customHeight="1">
      <c r="B89" s="33"/>
      <c r="C89" s="127" t="s">
        <v>173</v>
      </c>
      <c r="D89" s="127" t="s">
        <v>167</v>
      </c>
      <c r="E89" s="128" t="s">
        <v>2674</v>
      </c>
      <c r="F89" s="129" t="s">
        <v>2675</v>
      </c>
      <c r="G89" s="130" t="s">
        <v>609</v>
      </c>
      <c r="H89" s="131">
        <v>1</v>
      </c>
      <c r="I89" s="132"/>
      <c r="J89" s="133">
        <f>ROUND(I89*H89,1)</f>
        <v>0</v>
      </c>
      <c r="K89" s="129" t="s">
        <v>171</v>
      </c>
      <c r="L89" s="33"/>
      <c r="M89" s="134" t="s">
        <v>19</v>
      </c>
      <c r="N89" s="135" t="s">
        <v>43</v>
      </c>
      <c r="P89" s="136">
        <f>O89*H89</f>
        <v>0</v>
      </c>
      <c r="Q89" s="136">
        <v>0</v>
      </c>
      <c r="R89" s="136">
        <f>Q89*H89</f>
        <v>0</v>
      </c>
      <c r="S89" s="136">
        <v>0</v>
      </c>
      <c r="T89" s="136">
        <f>S89*H89</f>
        <v>0</v>
      </c>
      <c r="U89" s="137" t="s">
        <v>19</v>
      </c>
      <c r="AR89" s="138" t="s">
        <v>2667</v>
      </c>
      <c r="AT89" s="138" t="s">
        <v>167</v>
      </c>
      <c r="AU89" s="138" t="s">
        <v>82</v>
      </c>
      <c r="AY89" s="18" t="s">
        <v>164</v>
      </c>
      <c r="BE89" s="139">
        <f>IF(N89="základní",J89,0)</f>
        <v>0</v>
      </c>
      <c r="BF89" s="139">
        <f>IF(N89="snížená",J89,0)</f>
        <v>0</v>
      </c>
      <c r="BG89" s="139">
        <f>IF(N89="zákl. přenesená",J89,0)</f>
        <v>0</v>
      </c>
      <c r="BH89" s="139">
        <f>IF(N89="sníž. přenesená",J89,0)</f>
        <v>0</v>
      </c>
      <c r="BI89" s="139">
        <f>IF(N89="nulová",J89,0)</f>
        <v>0</v>
      </c>
      <c r="BJ89" s="18" t="s">
        <v>80</v>
      </c>
      <c r="BK89" s="139">
        <f>ROUND(I89*H89,1)</f>
        <v>0</v>
      </c>
      <c r="BL89" s="18" t="s">
        <v>2667</v>
      </c>
      <c r="BM89" s="138" t="s">
        <v>2676</v>
      </c>
    </row>
    <row r="90" spans="2:65" s="1" customFormat="1" ht="11.25">
      <c r="B90" s="33"/>
      <c r="D90" s="140" t="s">
        <v>175</v>
      </c>
      <c r="F90" s="141" t="s">
        <v>2677</v>
      </c>
      <c r="I90" s="142"/>
      <c r="L90" s="33"/>
      <c r="M90" s="143"/>
      <c r="U90" s="54"/>
      <c r="AT90" s="18" t="s">
        <v>175</v>
      </c>
      <c r="AU90" s="18" t="s">
        <v>82</v>
      </c>
    </row>
    <row r="91" spans="2:65" s="1" customFormat="1" ht="16.5" customHeight="1">
      <c r="B91" s="33"/>
      <c r="C91" s="127" t="s">
        <v>172</v>
      </c>
      <c r="D91" s="127" t="s">
        <v>167</v>
      </c>
      <c r="E91" s="128" t="s">
        <v>2678</v>
      </c>
      <c r="F91" s="129" t="s">
        <v>2679</v>
      </c>
      <c r="G91" s="130" t="s">
        <v>609</v>
      </c>
      <c r="H91" s="131">
        <v>1</v>
      </c>
      <c r="I91" s="132"/>
      <c r="J91" s="133">
        <f>ROUND(I91*H91,1)</f>
        <v>0</v>
      </c>
      <c r="K91" s="129" t="s">
        <v>171</v>
      </c>
      <c r="L91" s="33"/>
      <c r="M91" s="134" t="s">
        <v>19</v>
      </c>
      <c r="N91" s="135" t="s">
        <v>43</v>
      </c>
      <c r="P91" s="136">
        <f>O91*H91</f>
        <v>0</v>
      </c>
      <c r="Q91" s="136">
        <v>0</v>
      </c>
      <c r="R91" s="136">
        <f>Q91*H91</f>
        <v>0</v>
      </c>
      <c r="S91" s="136">
        <v>0</v>
      </c>
      <c r="T91" s="136">
        <f>S91*H91</f>
        <v>0</v>
      </c>
      <c r="U91" s="137" t="s">
        <v>19</v>
      </c>
      <c r="AR91" s="138" t="s">
        <v>2667</v>
      </c>
      <c r="AT91" s="138" t="s">
        <v>167</v>
      </c>
      <c r="AU91" s="138" t="s">
        <v>82</v>
      </c>
      <c r="AY91" s="18" t="s">
        <v>164</v>
      </c>
      <c r="BE91" s="139">
        <f>IF(N91="základní",J91,0)</f>
        <v>0</v>
      </c>
      <c r="BF91" s="139">
        <f>IF(N91="snížená",J91,0)</f>
        <v>0</v>
      </c>
      <c r="BG91" s="139">
        <f>IF(N91="zákl. přenesená",J91,0)</f>
        <v>0</v>
      </c>
      <c r="BH91" s="139">
        <f>IF(N91="sníž. přenesená",J91,0)</f>
        <v>0</v>
      </c>
      <c r="BI91" s="139">
        <f>IF(N91="nulová",J91,0)</f>
        <v>0</v>
      </c>
      <c r="BJ91" s="18" t="s">
        <v>80</v>
      </c>
      <c r="BK91" s="139">
        <f>ROUND(I91*H91,1)</f>
        <v>0</v>
      </c>
      <c r="BL91" s="18" t="s">
        <v>2667</v>
      </c>
      <c r="BM91" s="138" t="s">
        <v>2680</v>
      </c>
    </row>
    <row r="92" spans="2:65" s="1" customFormat="1" ht="11.25">
      <c r="B92" s="33"/>
      <c r="D92" s="140" t="s">
        <v>175</v>
      </c>
      <c r="F92" s="141" t="s">
        <v>2681</v>
      </c>
      <c r="I92" s="142"/>
      <c r="L92" s="33"/>
      <c r="M92" s="143"/>
      <c r="U92" s="54"/>
      <c r="AT92" s="18" t="s">
        <v>175</v>
      </c>
      <c r="AU92" s="18" t="s">
        <v>82</v>
      </c>
    </row>
    <row r="93" spans="2:65" s="11" customFormat="1" ht="22.9" customHeight="1">
      <c r="B93" s="115"/>
      <c r="D93" s="116" t="s">
        <v>71</v>
      </c>
      <c r="E93" s="125" t="s">
        <v>2682</v>
      </c>
      <c r="F93" s="125" t="s">
        <v>2683</v>
      </c>
      <c r="I93" s="118"/>
      <c r="J93" s="126">
        <f>BK93</f>
        <v>0</v>
      </c>
      <c r="L93" s="115"/>
      <c r="M93" s="120"/>
      <c r="P93" s="121">
        <f>SUM(P94:P95)</f>
        <v>0</v>
      </c>
      <c r="R93" s="121">
        <f>SUM(R94:R95)</f>
        <v>0</v>
      </c>
      <c r="T93" s="121">
        <f>SUM(T94:T95)</f>
        <v>0</v>
      </c>
      <c r="U93" s="122"/>
      <c r="AR93" s="116" t="s">
        <v>197</v>
      </c>
      <c r="AT93" s="123" t="s">
        <v>71</v>
      </c>
      <c r="AU93" s="123" t="s">
        <v>80</v>
      </c>
      <c r="AY93" s="116" t="s">
        <v>164</v>
      </c>
      <c r="BK93" s="124">
        <f>SUM(BK94:BK95)</f>
        <v>0</v>
      </c>
    </row>
    <row r="94" spans="2:65" s="1" customFormat="1" ht="16.5" customHeight="1">
      <c r="B94" s="33"/>
      <c r="C94" s="127" t="s">
        <v>197</v>
      </c>
      <c r="D94" s="127" t="s">
        <v>167</v>
      </c>
      <c r="E94" s="128" t="s">
        <v>2684</v>
      </c>
      <c r="F94" s="129" t="s">
        <v>2683</v>
      </c>
      <c r="G94" s="130" t="s">
        <v>609</v>
      </c>
      <c r="H94" s="131">
        <v>1</v>
      </c>
      <c r="I94" s="132"/>
      <c r="J94" s="133">
        <f>ROUND(I94*H94,1)</f>
        <v>0</v>
      </c>
      <c r="K94" s="129" t="s">
        <v>171</v>
      </c>
      <c r="L94" s="33"/>
      <c r="M94" s="134" t="s">
        <v>19</v>
      </c>
      <c r="N94" s="135" t="s">
        <v>43</v>
      </c>
      <c r="P94" s="136">
        <f>O94*H94</f>
        <v>0</v>
      </c>
      <c r="Q94" s="136">
        <v>0</v>
      </c>
      <c r="R94" s="136">
        <f>Q94*H94</f>
        <v>0</v>
      </c>
      <c r="S94" s="136">
        <v>0</v>
      </c>
      <c r="T94" s="136">
        <f>S94*H94</f>
        <v>0</v>
      </c>
      <c r="U94" s="137" t="s">
        <v>19</v>
      </c>
      <c r="AR94" s="138" t="s">
        <v>2667</v>
      </c>
      <c r="AT94" s="138" t="s">
        <v>167</v>
      </c>
      <c r="AU94" s="138" t="s">
        <v>82</v>
      </c>
      <c r="AY94" s="18" t="s">
        <v>164</v>
      </c>
      <c r="BE94" s="139">
        <f>IF(N94="základní",J94,0)</f>
        <v>0</v>
      </c>
      <c r="BF94" s="139">
        <f>IF(N94="snížená",J94,0)</f>
        <v>0</v>
      </c>
      <c r="BG94" s="139">
        <f>IF(N94="zákl. přenesená",J94,0)</f>
        <v>0</v>
      </c>
      <c r="BH94" s="139">
        <f>IF(N94="sníž. přenesená",J94,0)</f>
        <v>0</v>
      </c>
      <c r="BI94" s="139">
        <f>IF(N94="nulová",J94,0)</f>
        <v>0</v>
      </c>
      <c r="BJ94" s="18" t="s">
        <v>80</v>
      </c>
      <c r="BK94" s="139">
        <f>ROUND(I94*H94,1)</f>
        <v>0</v>
      </c>
      <c r="BL94" s="18" t="s">
        <v>2667</v>
      </c>
      <c r="BM94" s="138" t="s">
        <v>2685</v>
      </c>
    </row>
    <row r="95" spans="2:65" s="1" customFormat="1" ht="11.25">
      <c r="B95" s="33"/>
      <c r="D95" s="140" t="s">
        <v>175</v>
      </c>
      <c r="F95" s="141" t="s">
        <v>2686</v>
      </c>
      <c r="I95" s="142"/>
      <c r="L95" s="33"/>
      <c r="M95" s="189"/>
      <c r="N95" s="190"/>
      <c r="O95" s="190"/>
      <c r="P95" s="190"/>
      <c r="Q95" s="190"/>
      <c r="R95" s="190"/>
      <c r="S95" s="190"/>
      <c r="T95" s="190"/>
      <c r="U95" s="191"/>
      <c r="AT95" s="18" t="s">
        <v>175</v>
      </c>
      <c r="AU95" s="18" t="s">
        <v>82</v>
      </c>
    </row>
    <row r="96" spans="2:65" s="1" customFormat="1" ht="6.95" customHeight="1"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33"/>
    </row>
  </sheetData>
  <sheetProtection algorithmName="SHA-512" hashValue="+OzsZepURvHuFGnY+CIOkhDpNSGOKNJfw8aYkKa7sSnQ7K6GzD1oMIyIwxQeBncQAKB5XckLAf/1u6oArCpnsg==" saltValue="zwjTZi+sG/r2lcP2xOO+dyWD+9zZ32lUSSETvngf4sGjGQkrtyK6zjcktiZvmLe5lBOT9UhDqtFn8jvQzUzkCw==" spinCount="100000" sheet="1" objects="1" scenarios="1" formatColumns="0" formatRows="0" autoFilter="0"/>
  <autoFilter ref="C81:K95" xr:uid="{00000000-0009-0000-0000-000006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hyperlinks>
    <hyperlink ref="F86" r:id="rId1" xr:uid="{00000000-0004-0000-0600-000000000000}"/>
    <hyperlink ref="F88" r:id="rId2" xr:uid="{00000000-0004-0000-0600-000001000000}"/>
    <hyperlink ref="F90" r:id="rId3" xr:uid="{00000000-0004-0000-0600-000002000000}"/>
    <hyperlink ref="F92" r:id="rId4" xr:uid="{00000000-0004-0000-0600-000003000000}"/>
    <hyperlink ref="F95" r:id="rId5" xr:uid="{00000000-0004-0000-0600-00000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/>
  <cols>
    <col min="1" max="1" width="8.33203125" style="192" customWidth="1"/>
    <col min="2" max="2" width="1.6640625" style="192" customWidth="1"/>
    <col min="3" max="4" width="5" style="192" customWidth="1"/>
    <col min="5" max="5" width="11.6640625" style="192" customWidth="1"/>
    <col min="6" max="6" width="9.1640625" style="192" customWidth="1"/>
    <col min="7" max="7" width="5" style="192" customWidth="1"/>
    <col min="8" max="8" width="77.83203125" style="192" customWidth="1"/>
    <col min="9" max="10" width="20" style="192" customWidth="1"/>
    <col min="11" max="11" width="1.6640625" style="192" customWidth="1"/>
  </cols>
  <sheetData>
    <row r="1" spans="2:11" customFormat="1" ht="37.5" customHeight="1"/>
    <row r="2" spans="2:11" customFormat="1" ht="7.5" customHeight="1">
      <c r="B2" s="193"/>
      <c r="C2" s="194"/>
      <c r="D2" s="194"/>
      <c r="E2" s="194"/>
      <c r="F2" s="194"/>
      <c r="G2" s="194"/>
      <c r="H2" s="194"/>
      <c r="I2" s="194"/>
      <c r="J2" s="194"/>
      <c r="K2" s="195"/>
    </row>
    <row r="3" spans="2:11" s="16" customFormat="1" ht="45" customHeight="1">
      <c r="B3" s="196"/>
      <c r="C3" s="320" t="s">
        <v>2687</v>
      </c>
      <c r="D3" s="320"/>
      <c r="E3" s="320"/>
      <c r="F3" s="320"/>
      <c r="G3" s="320"/>
      <c r="H3" s="320"/>
      <c r="I3" s="320"/>
      <c r="J3" s="320"/>
      <c r="K3" s="197"/>
    </row>
    <row r="4" spans="2:11" customFormat="1" ht="25.5" customHeight="1">
      <c r="B4" s="198"/>
      <c r="C4" s="319" t="s">
        <v>2688</v>
      </c>
      <c r="D4" s="319"/>
      <c r="E4" s="319"/>
      <c r="F4" s="319"/>
      <c r="G4" s="319"/>
      <c r="H4" s="319"/>
      <c r="I4" s="319"/>
      <c r="J4" s="319"/>
      <c r="K4" s="199"/>
    </row>
    <row r="5" spans="2:11" customFormat="1" ht="5.25" customHeight="1">
      <c r="B5" s="198"/>
      <c r="C5" s="200"/>
      <c r="D5" s="200"/>
      <c r="E5" s="200"/>
      <c r="F5" s="200"/>
      <c r="G5" s="200"/>
      <c r="H5" s="200"/>
      <c r="I5" s="200"/>
      <c r="J5" s="200"/>
      <c r="K5" s="199"/>
    </row>
    <row r="6" spans="2:11" customFormat="1" ht="15" customHeight="1">
      <c r="B6" s="198"/>
      <c r="C6" s="318" t="s">
        <v>2689</v>
      </c>
      <c r="D6" s="318"/>
      <c r="E6" s="318"/>
      <c r="F6" s="318"/>
      <c r="G6" s="318"/>
      <c r="H6" s="318"/>
      <c r="I6" s="318"/>
      <c r="J6" s="318"/>
      <c r="K6" s="199"/>
    </row>
    <row r="7" spans="2:11" customFormat="1" ht="15" customHeight="1">
      <c r="B7" s="202"/>
      <c r="C7" s="318" t="s">
        <v>2690</v>
      </c>
      <c r="D7" s="318"/>
      <c r="E7" s="318"/>
      <c r="F7" s="318"/>
      <c r="G7" s="318"/>
      <c r="H7" s="318"/>
      <c r="I7" s="318"/>
      <c r="J7" s="318"/>
      <c r="K7" s="199"/>
    </row>
    <row r="8" spans="2:11" customFormat="1" ht="12.75" customHeight="1">
      <c r="B8" s="202"/>
      <c r="C8" s="201"/>
      <c r="D8" s="201"/>
      <c r="E8" s="201"/>
      <c r="F8" s="201"/>
      <c r="G8" s="201"/>
      <c r="H8" s="201"/>
      <c r="I8" s="201"/>
      <c r="J8" s="201"/>
      <c r="K8" s="199"/>
    </row>
    <row r="9" spans="2:11" customFormat="1" ht="15" customHeight="1">
      <c r="B9" s="202"/>
      <c r="C9" s="318" t="s">
        <v>2691</v>
      </c>
      <c r="D9" s="318"/>
      <c r="E9" s="318"/>
      <c r="F9" s="318"/>
      <c r="G9" s="318"/>
      <c r="H9" s="318"/>
      <c r="I9" s="318"/>
      <c r="J9" s="318"/>
      <c r="K9" s="199"/>
    </row>
    <row r="10" spans="2:11" customFormat="1" ht="15" customHeight="1">
      <c r="B10" s="202"/>
      <c r="C10" s="201"/>
      <c r="D10" s="318" t="s">
        <v>2692</v>
      </c>
      <c r="E10" s="318"/>
      <c r="F10" s="318"/>
      <c r="G10" s="318"/>
      <c r="H10" s="318"/>
      <c r="I10" s="318"/>
      <c r="J10" s="318"/>
      <c r="K10" s="199"/>
    </row>
    <row r="11" spans="2:11" customFormat="1" ht="15" customHeight="1">
      <c r="B11" s="202"/>
      <c r="C11" s="203"/>
      <c r="D11" s="318" t="s">
        <v>2693</v>
      </c>
      <c r="E11" s="318"/>
      <c r="F11" s="318"/>
      <c r="G11" s="318"/>
      <c r="H11" s="318"/>
      <c r="I11" s="318"/>
      <c r="J11" s="318"/>
      <c r="K11" s="199"/>
    </row>
    <row r="12" spans="2:11" customFormat="1" ht="15" customHeight="1">
      <c r="B12" s="202"/>
      <c r="C12" s="203"/>
      <c r="D12" s="201"/>
      <c r="E12" s="201"/>
      <c r="F12" s="201"/>
      <c r="G12" s="201"/>
      <c r="H12" s="201"/>
      <c r="I12" s="201"/>
      <c r="J12" s="201"/>
      <c r="K12" s="199"/>
    </row>
    <row r="13" spans="2:11" customFormat="1" ht="15" customHeight="1">
      <c r="B13" s="202"/>
      <c r="C13" s="203"/>
      <c r="D13" s="204" t="s">
        <v>2694</v>
      </c>
      <c r="E13" s="201"/>
      <c r="F13" s="201"/>
      <c r="G13" s="201"/>
      <c r="H13" s="201"/>
      <c r="I13" s="201"/>
      <c r="J13" s="201"/>
      <c r="K13" s="199"/>
    </row>
    <row r="14" spans="2:11" customFormat="1" ht="12.75" customHeight="1">
      <c r="B14" s="202"/>
      <c r="C14" s="203"/>
      <c r="D14" s="203"/>
      <c r="E14" s="203"/>
      <c r="F14" s="203"/>
      <c r="G14" s="203"/>
      <c r="H14" s="203"/>
      <c r="I14" s="203"/>
      <c r="J14" s="203"/>
      <c r="K14" s="199"/>
    </row>
    <row r="15" spans="2:11" customFormat="1" ht="15" customHeight="1">
      <c r="B15" s="202"/>
      <c r="C15" s="203"/>
      <c r="D15" s="318" t="s">
        <v>2695</v>
      </c>
      <c r="E15" s="318"/>
      <c r="F15" s="318"/>
      <c r="G15" s="318"/>
      <c r="H15" s="318"/>
      <c r="I15" s="318"/>
      <c r="J15" s="318"/>
      <c r="K15" s="199"/>
    </row>
    <row r="16" spans="2:11" customFormat="1" ht="15" customHeight="1">
      <c r="B16" s="202"/>
      <c r="C16" s="203"/>
      <c r="D16" s="318" t="s">
        <v>2696</v>
      </c>
      <c r="E16" s="318"/>
      <c r="F16" s="318"/>
      <c r="G16" s="318"/>
      <c r="H16" s="318"/>
      <c r="I16" s="318"/>
      <c r="J16" s="318"/>
      <c r="K16" s="199"/>
    </row>
    <row r="17" spans="2:11" customFormat="1" ht="15" customHeight="1">
      <c r="B17" s="202"/>
      <c r="C17" s="203"/>
      <c r="D17" s="318" t="s">
        <v>2697</v>
      </c>
      <c r="E17" s="318"/>
      <c r="F17" s="318"/>
      <c r="G17" s="318"/>
      <c r="H17" s="318"/>
      <c r="I17" s="318"/>
      <c r="J17" s="318"/>
      <c r="K17" s="199"/>
    </row>
    <row r="18" spans="2:11" customFormat="1" ht="15" customHeight="1">
      <c r="B18" s="202"/>
      <c r="C18" s="203"/>
      <c r="D18" s="203"/>
      <c r="E18" s="205" t="s">
        <v>79</v>
      </c>
      <c r="F18" s="318" t="s">
        <v>2698</v>
      </c>
      <c r="G18" s="318"/>
      <c r="H18" s="318"/>
      <c r="I18" s="318"/>
      <c r="J18" s="318"/>
      <c r="K18" s="199"/>
    </row>
    <row r="19" spans="2:11" customFormat="1" ht="15" customHeight="1">
      <c r="B19" s="202"/>
      <c r="C19" s="203"/>
      <c r="D19" s="203"/>
      <c r="E19" s="205" t="s">
        <v>2699</v>
      </c>
      <c r="F19" s="318" t="s">
        <v>2700</v>
      </c>
      <c r="G19" s="318"/>
      <c r="H19" s="318"/>
      <c r="I19" s="318"/>
      <c r="J19" s="318"/>
      <c r="K19" s="199"/>
    </row>
    <row r="20" spans="2:11" customFormat="1" ht="15" customHeight="1">
      <c r="B20" s="202"/>
      <c r="C20" s="203"/>
      <c r="D20" s="203"/>
      <c r="E20" s="205" t="s">
        <v>2701</v>
      </c>
      <c r="F20" s="318" t="s">
        <v>2702</v>
      </c>
      <c r="G20" s="318"/>
      <c r="H20" s="318"/>
      <c r="I20" s="318"/>
      <c r="J20" s="318"/>
      <c r="K20" s="199"/>
    </row>
    <row r="21" spans="2:11" customFormat="1" ht="15" customHeight="1">
      <c r="B21" s="202"/>
      <c r="C21" s="203"/>
      <c r="D21" s="203"/>
      <c r="E21" s="205" t="s">
        <v>97</v>
      </c>
      <c r="F21" s="318" t="s">
        <v>2703</v>
      </c>
      <c r="G21" s="318"/>
      <c r="H21" s="318"/>
      <c r="I21" s="318"/>
      <c r="J21" s="318"/>
      <c r="K21" s="199"/>
    </row>
    <row r="22" spans="2:11" customFormat="1" ht="15" customHeight="1">
      <c r="B22" s="202"/>
      <c r="C22" s="203"/>
      <c r="D22" s="203"/>
      <c r="E22" s="205" t="s">
        <v>2704</v>
      </c>
      <c r="F22" s="318" t="s">
        <v>2705</v>
      </c>
      <c r="G22" s="318"/>
      <c r="H22" s="318"/>
      <c r="I22" s="318"/>
      <c r="J22" s="318"/>
      <c r="K22" s="199"/>
    </row>
    <row r="23" spans="2:11" customFormat="1" ht="15" customHeight="1">
      <c r="B23" s="202"/>
      <c r="C23" s="203"/>
      <c r="D23" s="203"/>
      <c r="E23" s="205" t="s">
        <v>2706</v>
      </c>
      <c r="F23" s="318" t="s">
        <v>2707</v>
      </c>
      <c r="G23" s="318"/>
      <c r="H23" s="318"/>
      <c r="I23" s="318"/>
      <c r="J23" s="318"/>
      <c r="K23" s="199"/>
    </row>
    <row r="24" spans="2:11" customFormat="1" ht="12.75" customHeight="1">
      <c r="B24" s="202"/>
      <c r="C24" s="203"/>
      <c r="D24" s="203"/>
      <c r="E24" s="203"/>
      <c r="F24" s="203"/>
      <c r="G24" s="203"/>
      <c r="H24" s="203"/>
      <c r="I24" s="203"/>
      <c r="J24" s="203"/>
      <c r="K24" s="199"/>
    </row>
    <row r="25" spans="2:11" customFormat="1" ht="15" customHeight="1">
      <c r="B25" s="202"/>
      <c r="C25" s="318" t="s">
        <v>2708</v>
      </c>
      <c r="D25" s="318"/>
      <c r="E25" s="318"/>
      <c r="F25" s="318"/>
      <c r="G25" s="318"/>
      <c r="H25" s="318"/>
      <c r="I25" s="318"/>
      <c r="J25" s="318"/>
      <c r="K25" s="199"/>
    </row>
    <row r="26" spans="2:11" customFormat="1" ht="15" customHeight="1">
      <c r="B26" s="202"/>
      <c r="C26" s="318" t="s">
        <v>2709</v>
      </c>
      <c r="D26" s="318"/>
      <c r="E26" s="318"/>
      <c r="F26" s="318"/>
      <c r="G26" s="318"/>
      <c r="H26" s="318"/>
      <c r="I26" s="318"/>
      <c r="J26" s="318"/>
      <c r="K26" s="199"/>
    </row>
    <row r="27" spans="2:11" customFormat="1" ht="15" customHeight="1">
      <c r="B27" s="202"/>
      <c r="C27" s="201"/>
      <c r="D27" s="318" t="s">
        <v>2710</v>
      </c>
      <c r="E27" s="318"/>
      <c r="F27" s="318"/>
      <c r="G27" s="318"/>
      <c r="H27" s="318"/>
      <c r="I27" s="318"/>
      <c r="J27" s="318"/>
      <c r="K27" s="199"/>
    </row>
    <row r="28" spans="2:11" customFormat="1" ht="15" customHeight="1">
      <c r="B28" s="202"/>
      <c r="C28" s="203"/>
      <c r="D28" s="318" t="s">
        <v>2711</v>
      </c>
      <c r="E28" s="318"/>
      <c r="F28" s="318"/>
      <c r="G28" s="318"/>
      <c r="H28" s="318"/>
      <c r="I28" s="318"/>
      <c r="J28" s="318"/>
      <c r="K28" s="199"/>
    </row>
    <row r="29" spans="2:11" customFormat="1" ht="12.75" customHeight="1">
      <c r="B29" s="202"/>
      <c r="C29" s="203"/>
      <c r="D29" s="203"/>
      <c r="E29" s="203"/>
      <c r="F29" s="203"/>
      <c r="G29" s="203"/>
      <c r="H29" s="203"/>
      <c r="I29" s="203"/>
      <c r="J29" s="203"/>
      <c r="K29" s="199"/>
    </row>
    <row r="30" spans="2:11" customFormat="1" ht="15" customHeight="1">
      <c r="B30" s="202"/>
      <c r="C30" s="203"/>
      <c r="D30" s="318" t="s">
        <v>2712</v>
      </c>
      <c r="E30" s="318"/>
      <c r="F30" s="318"/>
      <c r="G30" s="318"/>
      <c r="H30" s="318"/>
      <c r="I30" s="318"/>
      <c r="J30" s="318"/>
      <c r="K30" s="199"/>
    </row>
    <row r="31" spans="2:11" customFormat="1" ht="15" customHeight="1">
      <c r="B31" s="202"/>
      <c r="C31" s="203"/>
      <c r="D31" s="318" t="s">
        <v>2713</v>
      </c>
      <c r="E31" s="318"/>
      <c r="F31" s="318"/>
      <c r="G31" s="318"/>
      <c r="H31" s="318"/>
      <c r="I31" s="318"/>
      <c r="J31" s="318"/>
      <c r="K31" s="199"/>
    </row>
    <row r="32" spans="2:11" customFormat="1" ht="12.75" customHeight="1">
      <c r="B32" s="202"/>
      <c r="C32" s="203"/>
      <c r="D32" s="203"/>
      <c r="E32" s="203"/>
      <c r="F32" s="203"/>
      <c r="G32" s="203"/>
      <c r="H32" s="203"/>
      <c r="I32" s="203"/>
      <c r="J32" s="203"/>
      <c r="K32" s="199"/>
    </row>
    <row r="33" spans="2:11" customFormat="1" ht="15" customHeight="1">
      <c r="B33" s="202"/>
      <c r="C33" s="203"/>
      <c r="D33" s="318" t="s">
        <v>2714</v>
      </c>
      <c r="E33" s="318"/>
      <c r="F33" s="318"/>
      <c r="G33" s="318"/>
      <c r="H33" s="318"/>
      <c r="I33" s="318"/>
      <c r="J33" s="318"/>
      <c r="K33" s="199"/>
    </row>
    <row r="34" spans="2:11" customFormat="1" ht="15" customHeight="1">
      <c r="B34" s="202"/>
      <c r="C34" s="203"/>
      <c r="D34" s="318" t="s">
        <v>2715</v>
      </c>
      <c r="E34" s="318"/>
      <c r="F34" s="318"/>
      <c r="G34" s="318"/>
      <c r="H34" s="318"/>
      <c r="I34" s="318"/>
      <c r="J34" s="318"/>
      <c r="K34" s="199"/>
    </row>
    <row r="35" spans="2:11" customFormat="1" ht="15" customHeight="1">
      <c r="B35" s="202"/>
      <c r="C35" s="203"/>
      <c r="D35" s="318" t="s">
        <v>2716</v>
      </c>
      <c r="E35" s="318"/>
      <c r="F35" s="318"/>
      <c r="G35" s="318"/>
      <c r="H35" s="318"/>
      <c r="I35" s="318"/>
      <c r="J35" s="318"/>
      <c r="K35" s="199"/>
    </row>
    <row r="36" spans="2:11" customFormat="1" ht="15" customHeight="1">
      <c r="B36" s="202"/>
      <c r="C36" s="203"/>
      <c r="D36" s="201"/>
      <c r="E36" s="204" t="s">
        <v>149</v>
      </c>
      <c r="F36" s="201"/>
      <c r="G36" s="318" t="s">
        <v>2717</v>
      </c>
      <c r="H36" s="318"/>
      <c r="I36" s="318"/>
      <c r="J36" s="318"/>
      <c r="K36" s="199"/>
    </row>
    <row r="37" spans="2:11" customFormat="1" ht="30.75" customHeight="1">
      <c r="B37" s="202"/>
      <c r="C37" s="203"/>
      <c r="D37" s="201"/>
      <c r="E37" s="204" t="s">
        <v>2718</v>
      </c>
      <c r="F37" s="201"/>
      <c r="G37" s="318" t="s">
        <v>2719</v>
      </c>
      <c r="H37" s="318"/>
      <c r="I37" s="318"/>
      <c r="J37" s="318"/>
      <c r="K37" s="199"/>
    </row>
    <row r="38" spans="2:11" customFormat="1" ht="15" customHeight="1">
      <c r="B38" s="202"/>
      <c r="C38" s="203"/>
      <c r="D38" s="201"/>
      <c r="E38" s="204" t="s">
        <v>53</v>
      </c>
      <c r="F38" s="201"/>
      <c r="G38" s="318" t="s">
        <v>2720</v>
      </c>
      <c r="H38" s="318"/>
      <c r="I38" s="318"/>
      <c r="J38" s="318"/>
      <c r="K38" s="199"/>
    </row>
    <row r="39" spans="2:11" customFormat="1" ht="15" customHeight="1">
      <c r="B39" s="202"/>
      <c r="C39" s="203"/>
      <c r="D39" s="201"/>
      <c r="E39" s="204" t="s">
        <v>54</v>
      </c>
      <c r="F39" s="201"/>
      <c r="G39" s="318" t="s">
        <v>2721</v>
      </c>
      <c r="H39" s="318"/>
      <c r="I39" s="318"/>
      <c r="J39" s="318"/>
      <c r="K39" s="199"/>
    </row>
    <row r="40" spans="2:11" customFormat="1" ht="15" customHeight="1">
      <c r="B40" s="202"/>
      <c r="C40" s="203"/>
      <c r="D40" s="201"/>
      <c r="E40" s="204" t="s">
        <v>150</v>
      </c>
      <c r="F40" s="201"/>
      <c r="G40" s="318" t="s">
        <v>2722</v>
      </c>
      <c r="H40" s="318"/>
      <c r="I40" s="318"/>
      <c r="J40" s="318"/>
      <c r="K40" s="199"/>
    </row>
    <row r="41" spans="2:11" customFormat="1" ht="15" customHeight="1">
      <c r="B41" s="202"/>
      <c r="C41" s="203"/>
      <c r="D41" s="201"/>
      <c r="E41" s="204" t="s">
        <v>151</v>
      </c>
      <c r="F41" s="201"/>
      <c r="G41" s="318" t="s">
        <v>2723</v>
      </c>
      <c r="H41" s="318"/>
      <c r="I41" s="318"/>
      <c r="J41" s="318"/>
      <c r="K41" s="199"/>
    </row>
    <row r="42" spans="2:11" customFormat="1" ht="15" customHeight="1">
      <c r="B42" s="202"/>
      <c r="C42" s="203"/>
      <c r="D42" s="201"/>
      <c r="E42" s="204" t="s">
        <v>2724</v>
      </c>
      <c r="F42" s="201"/>
      <c r="G42" s="318" t="s">
        <v>2725</v>
      </c>
      <c r="H42" s="318"/>
      <c r="I42" s="318"/>
      <c r="J42" s="318"/>
      <c r="K42" s="199"/>
    </row>
    <row r="43" spans="2:11" customFormat="1" ht="15" customHeight="1">
      <c r="B43" s="202"/>
      <c r="C43" s="203"/>
      <c r="D43" s="201"/>
      <c r="E43" s="204"/>
      <c r="F43" s="201"/>
      <c r="G43" s="318" t="s">
        <v>2726</v>
      </c>
      <c r="H43" s="318"/>
      <c r="I43" s="318"/>
      <c r="J43" s="318"/>
      <c r="K43" s="199"/>
    </row>
    <row r="44" spans="2:11" customFormat="1" ht="15" customHeight="1">
      <c r="B44" s="202"/>
      <c r="C44" s="203"/>
      <c r="D44" s="201"/>
      <c r="E44" s="204" t="s">
        <v>2727</v>
      </c>
      <c r="F44" s="201"/>
      <c r="G44" s="318" t="s">
        <v>2728</v>
      </c>
      <c r="H44" s="318"/>
      <c r="I44" s="318"/>
      <c r="J44" s="318"/>
      <c r="K44" s="199"/>
    </row>
    <row r="45" spans="2:11" customFormat="1" ht="15" customHeight="1">
      <c r="B45" s="202"/>
      <c r="C45" s="203"/>
      <c r="D45" s="201"/>
      <c r="E45" s="204" t="s">
        <v>153</v>
      </c>
      <c r="F45" s="201"/>
      <c r="G45" s="318" t="s">
        <v>2729</v>
      </c>
      <c r="H45" s="318"/>
      <c r="I45" s="318"/>
      <c r="J45" s="318"/>
      <c r="K45" s="199"/>
    </row>
    <row r="46" spans="2:11" customFormat="1" ht="12.75" customHeight="1">
      <c r="B46" s="202"/>
      <c r="C46" s="203"/>
      <c r="D46" s="201"/>
      <c r="E46" s="201"/>
      <c r="F46" s="201"/>
      <c r="G46" s="201"/>
      <c r="H46" s="201"/>
      <c r="I46" s="201"/>
      <c r="J46" s="201"/>
      <c r="K46" s="199"/>
    </row>
    <row r="47" spans="2:11" customFormat="1" ht="15" customHeight="1">
      <c r="B47" s="202"/>
      <c r="C47" s="203"/>
      <c r="D47" s="318" t="s">
        <v>2730</v>
      </c>
      <c r="E47" s="318"/>
      <c r="F47" s="318"/>
      <c r="G47" s="318"/>
      <c r="H47" s="318"/>
      <c r="I47" s="318"/>
      <c r="J47" s="318"/>
      <c r="K47" s="199"/>
    </row>
    <row r="48" spans="2:11" customFormat="1" ht="15" customHeight="1">
      <c r="B48" s="202"/>
      <c r="C48" s="203"/>
      <c r="D48" s="203"/>
      <c r="E48" s="318" t="s">
        <v>2731</v>
      </c>
      <c r="F48" s="318"/>
      <c r="G48" s="318"/>
      <c r="H48" s="318"/>
      <c r="I48" s="318"/>
      <c r="J48" s="318"/>
      <c r="K48" s="199"/>
    </row>
    <row r="49" spans="2:11" customFormat="1" ht="15" customHeight="1">
      <c r="B49" s="202"/>
      <c r="C49" s="203"/>
      <c r="D49" s="203"/>
      <c r="E49" s="318" t="s">
        <v>2732</v>
      </c>
      <c r="F49" s="318"/>
      <c r="G49" s="318"/>
      <c r="H49" s="318"/>
      <c r="I49" s="318"/>
      <c r="J49" s="318"/>
      <c r="K49" s="199"/>
    </row>
    <row r="50" spans="2:11" customFormat="1" ht="15" customHeight="1">
      <c r="B50" s="202"/>
      <c r="C50" s="203"/>
      <c r="D50" s="203"/>
      <c r="E50" s="318" t="s">
        <v>2733</v>
      </c>
      <c r="F50" s="318"/>
      <c r="G50" s="318"/>
      <c r="H50" s="318"/>
      <c r="I50" s="318"/>
      <c r="J50" s="318"/>
      <c r="K50" s="199"/>
    </row>
    <row r="51" spans="2:11" customFormat="1" ht="15" customHeight="1">
      <c r="B51" s="202"/>
      <c r="C51" s="203"/>
      <c r="D51" s="318" t="s">
        <v>2734</v>
      </c>
      <c r="E51" s="318"/>
      <c r="F51" s="318"/>
      <c r="G51" s="318"/>
      <c r="H51" s="318"/>
      <c r="I51" s="318"/>
      <c r="J51" s="318"/>
      <c r="K51" s="199"/>
    </row>
    <row r="52" spans="2:11" customFormat="1" ht="25.5" customHeight="1">
      <c r="B52" s="198"/>
      <c r="C52" s="319" t="s">
        <v>2735</v>
      </c>
      <c r="D52" s="319"/>
      <c r="E52" s="319"/>
      <c r="F52" s="319"/>
      <c r="G52" s="319"/>
      <c r="H52" s="319"/>
      <c r="I52" s="319"/>
      <c r="J52" s="319"/>
      <c r="K52" s="199"/>
    </row>
    <row r="53" spans="2:11" customFormat="1" ht="5.25" customHeight="1">
      <c r="B53" s="198"/>
      <c r="C53" s="200"/>
      <c r="D53" s="200"/>
      <c r="E53" s="200"/>
      <c r="F53" s="200"/>
      <c r="G53" s="200"/>
      <c r="H53" s="200"/>
      <c r="I53" s="200"/>
      <c r="J53" s="200"/>
      <c r="K53" s="199"/>
    </row>
    <row r="54" spans="2:11" customFormat="1" ht="15" customHeight="1">
      <c r="B54" s="198"/>
      <c r="C54" s="318" t="s">
        <v>2736</v>
      </c>
      <c r="D54" s="318"/>
      <c r="E54" s="318"/>
      <c r="F54" s="318"/>
      <c r="G54" s="318"/>
      <c r="H54" s="318"/>
      <c r="I54" s="318"/>
      <c r="J54" s="318"/>
      <c r="K54" s="199"/>
    </row>
    <row r="55" spans="2:11" customFormat="1" ht="15" customHeight="1">
      <c r="B55" s="198"/>
      <c r="C55" s="318" t="s">
        <v>2737</v>
      </c>
      <c r="D55" s="318"/>
      <c r="E55" s="318"/>
      <c r="F55" s="318"/>
      <c r="G55" s="318"/>
      <c r="H55" s="318"/>
      <c r="I55" s="318"/>
      <c r="J55" s="318"/>
      <c r="K55" s="199"/>
    </row>
    <row r="56" spans="2:11" customFormat="1" ht="12.75" customHeight="1">
      <c r="B56" s="198"/>
      <c r="C56" s="201"/>
      <c r="D56" s="201"/>
      <c r="E56" s="201"/>
      <c r="F56" s="201"/>
      <c r="G56" s="201"/>
      <c r="H56" s="201"/>
      <c r="I56" s="201"/>
      <c r="J56" s="201"/>
      <c r="K56" s="199"/>
    </row>
    <row r="57" spans="2:11" customFormat="1" ht="15" customHeight="1">
      <c r="B57" s="198"/>
      <c r="C57" s="318" t="s">
        <v>2738</v>
      </c>
      <c r="D57" s="318"/>
      <c r="E57" s="318"/>
      <c r="F57" s="318"/>
      <c r="G57" s="318"/>
      <c r="H57" s="318"/>
      <c r="I57" s="318"/>
      <c r="J57" s="318"/>
      <c r="K57" s="199"/>
    </row>
    <row r="58" spans="2:11" customFormat="1" ht="15" customHeight="1">
      <c r="B58" s="198"/>
      <c r="C58" s="203"/>
      <c r="D58" s="318" t="s">
        <v>2739</v>
      </c>
      <c r="E58" s="318"/>
      <c r="F58" s="318"/>
      <c r="G58" s="318"/>
      <c r="H58" s="318"/>
      <c r="I58" s="318"/>
      <c r="J58" s="318"/>
      <c r="K58" s="199"/>
    </row>
    <row r="59" spans="2:11" customFormat="1" ht="15" customHeight="1">
      <c r="B59" s="198"/>
      <c r="C59" s="203"/>
      <c r="D59" s="318" t="s">
        <v>2740</v>
      </c>
      <c r="E59" s="318"/>
      <c r="F59" s="318"/>
      <c r="G59" s="318"/>
      <c r="H59" s="318"/>
      <c r="I59" s="318"/>
      <c r="J59" s="318"/>
      <c r="K59" s="199"/>
    </row>
    <row r="60" spans="2:11" customFormat="1" ht="15" customHeight="1">
      <c r="B60" s="198"/>
      <c r="C60" s="203"/>
      <c r="D60" s="318" t="s">
        <v>2741</v>
      </c>
      <c r="E60" s="318"/>
      <c r="F60" s="318"/>
      <c r="G60" s="318"/>
      <c r="H60" s="318"/>
      <c r="I60" s="318"/>
      <c r="J60" s="318"/>
      <c r="K60" s="199"/>
    </row>
    <row r="61" spans="2:11" customFormat="1" ht="15" customHeight="1">
      <c r="B61" s="198"/>
      <c r="C61" s="203"/>
      <c r="D61" s="318" t="s">
        <v>2742</v>
      </c>
      <c r="E61" s="318"/>
      <c r="F61" s="318"/>
      <c r="G61" s="318"/>
      <c r="H61" s="318"/>
      <c r="I61" s="318"/>
      <c r="J61" s="318"/>
      <c r="K61" s="199"/>
    </row>
    <row r="62" spans="2:11" customFormat="1" ht="15" customHeight="1">
      <c r="B62" s="198"/>
      <c r="C62" s="203"/>
      <c r="D62" s="321" t="s">
        <v>2743</v>
      </c>
      <c r="E62" s="321"/>
      <c r="F62" s="321"/>
      <c r="G62" s="321"/>
      <c r="H62" s="321"/>
      <c r="I62" s="321"/>
      <c r="J62" s="321"/>
      <c r="K62" s="199"/>
    </row>
    <row r="63" spans="2:11" customFormat="1" ht="15" customHeight="1">
      <c r="B63" s="198"/>
      <c r="C63" s="203"/>
      <c r="D63" s="318" t="s">
        <v>2744</v>
      </c>
      <c r="E63" s="318"/>
      <c r="F63" s="318"/>
      <c r="G63" s="318"/>
      <c r="H63" s="318"/>
      <c r="I63" s="318"/>
      <c r="J63" s="318"/>
      <c r="K63" s="199"/>
    </row>
    <row r="64" spans="2:11" customFormat="1" ht="12.75" customHeight="1">
      <c r="B64" s="198"/>
      <c r="C64" s="203"/>
      <c r="D64" s="203"/>
      <c r="E64" s="206"/>
      <c r="F64" s="203"/>
      <c r="G64" s="203"/>
      <c r="H64" s="203"/>
      <c r="I64" s="203"/>
      <c r="J64" s="203"/>
      <c r="K64" s="199"/>
    </row>
    <row r="65" spans="2:11" customFormat="1" ht="15" customHeight="1">
      <c r="B65" s="198"/>
      <c r="C65" s="203"/>
      <c r="D65" s="318" t="s">
        <v>2745</v>
      </c>
      <c r="E65" s="318"/>
      <c r="F65" s="318"/>
      <c r="G65" s="318"/>
      <c r="H65" s="318"/>
      <c r="I65" s="318"/>
      <c r="J65" s="318"/>
      <c r="K65" s="199"/>
    </row>
    <row r="66" spans="2:11" customFormat="1" ht="15" customHeight="1">
      <c r="B66" s="198"/>
      <c r="C66" s="203"/>
      <c r="D66" s="321" t="s">
        <v>2746</v>
      </c>
      <c r="E66" s="321"/>
      <c r="F66" s="321"/>
      <c r="G66" s="321"/>
      <c r="H66" s="321"/>
      <c r="I66" s="321"/>
      <c r="J66" s="321"/>
      <c r="K66" s="199"/>
    </row>
    <row r="67" spans="2:11" customFormat="1" ht="15" customHeight="1">
      <c r="B67" s="198"/>
      <c r="C67" s="203"/>
      <c r="D67" s="318" t="s">
        <v>2747</v>
      </c>
      <c r="E67" s="318"/>
      <c r="F67" s="318"/>
      <c r="G67" s="318"/>
      <c r="H67" s="318"/>
      <c r="I67" s="318"/>
      <c r="J67" s="318"/>
      <c r="K67" s="199"/>
    </row>
    <row r="68" spans="2:11" customFormat="1" ht="15" customHeight="1">
      <c r="B68" s="198"/>
      <c r="C68" s="203"/>
      <c r="D68" s="318" t="s">
        <v>2748</v>
      </c>
      <c r="E68" s="318"/>
      <c r="F68" s="318"/>
      <c r="G68" s="318"/>
      <c r="H68" s="318"/>
      <c r="I68" s="318"/>
      <c r="J68" s="318"/>
      <c r="K68" s="199"/>
    </row>
    <row r="69" spans="2:11" customFormat="1" ht="15" customHeight="1">
      <c r="B69" s="198"/>
      <c r="C69" s="203"/>
      <c r="D69" s="318" t="s">
        <v>2749</v>
      </c>
      <c r="E69" s="318"/>
      <c r="F69" s="318"/>
      <c r="G69" s="318"/>
      <c r="H69" s="318"/>
      <c r="I69" s="318"/>
      <c r="J69" s="318"/>
      <c r="K69" s="199"/>
    </row>
    <row r="70" spans="2:11" customFormat="1" ht="15" customHeight="1">
      <c r="B70" s="198"/>
      <c r="C70" s="203"/>
      <c r="D70" s="318" t="s">
        <v>2750</v>
      </c>
      <c r="E70" s="318"/>
      <c r="F70" s="318"/>
      <c r="G70" s="318"/>
      <c r="H70" s="318"/>
      <c r="I70" s="318"/>
      <c r="J70" s="318"/>
      <c r="K70" s="199"/>
    </row>
    <row r="71" spans="2:11" customFormat="1" ht="12.75" customHeight="1">
      <c r="B71" s="207"/>
      <c r="C71" s="208"/>
      <c r="D71" s="208"/>
      <c r="E71" s="208"/>
      <c r="F71" s="208"/>
      <c r="G71" s="208"/>
      <c r="H71" s="208"/>
      <c r="I71" s="208"/>
      <c r="J71" s="208"/>
      <c r="K71" s="209"/>
    </row>
    <row r="72" spans="2:11" customFormat="1" ht="18.75" customHeight="1">
      <c r="B72" s="210"/>
      <c r="C72" s="210"/>
      <c r="D72" s="210"/>
      <c r="E72" s="210"/>
      <c r="F72" s="210"/>
      <c r="G72" s="210"/>
      <c r="H72" s="210"/>
      <c r="I72" s="210"/>
      <c r="J72" s="210"/>
      <c r="K72" s="211"/>
    </row>
    <row r="73" spans="2:11" customFormat="1" ht="18.75" customHeight="1">
      <c r="B73" s="211"/>
      <c r="C73" s="211"/>
      <c r="D73" s="211"/>
      <c r="E73" s="211"/>
      <c r="F73" s="211"/>
      <c r="G73" s="211"/>
      <c r="H73" s="211"/>
      <c r="I73" s="211"/>
      <c r="J73" s="211"/>
      <c r="K73" s="211"/>
    </row>
    <row r="74" spans="2:11" customFormat="1" ht="7.5" customHeight="1">
      <c r="B74" s="212"/>
      <c r="C74" s="213"/>
      <c r="D74" s="213"/>
      <c r="E74" s="213"/>
      <c r="F74" s="213"/>
      <c r="G74" s="213"/>
      <c r="H74" s="213"/>
      <c r="I74" s="213"/>
      <c r="J74" s="213"/>
      <c r="K74" s="214"/>
    </row>
    <row r="75" spans="2:11" customFormat="1" ht="45" customHeight="1">
      <c r="B75" s="215"/>
      <c r="C75" s="322" t="s">
        <v>2751</v>
      </c>
      <c r="D75" s="322"/>
      <c r="E75" s="322"/>
      <c r="F75" s="322"/>
      <c r="G75" s="322"/>
      <c r="H75" s="322"/>
      <c r="I75" s="322"/>
      <c r="J75" s="322"/>
      <c r="K75" s="216"/>
    </row>
    <row r="76" spans="2:11" customFormat="1" ht="17.25" customHeight="1">
      <c r="B76" s="215"/>
      <c r="C76" s="217" t="s">
        <v>2752</v>
      </c>
      <c r="D76" s="217"/>
      <c r="E76" s="217"/>
      <c r="F76" s="217" t="s">
        <v>2753</v>
      </c>
      <c r="G76" s="218"/>
      <c r="H76" s="217" t="s">
        <v>54</v>
      </c>
      <c r="I76" s="217" t="s">
        <v>57</v>
      </c>
      <c r="J76" s="217" t="s">
        <v>2754</v>
      </c>
      <c r="K76" s="216"/>
    </row>
    <row r="77" spans="2:11" customFormat="1" ht="17.25" customHeight="1">
      <c r="B77" s="215"/>
      <c r="C77" s="219" t="s">
        <v>2755</v>
      </c>
      <c r="D77" s="219"/>
      <c r="E77" s="219"/>
      <c r="F77" s="220" t="s">
        <v>2756</v>
      </c>
      <c r="G77" s="221"/>
      <c r="H77" s="219"/>
      <c r="I77" s="219"/>
      <c r="J77" s="219" t="s">
        <v>2757</v>
      </c>
      <c r="K77" s="216"/>
    </row>
    <row r="78" spans="2:11" customFormat="1" ht="5.25" customHeight="1">
      <c r="B78" s="215"/>
      <c r="C78" s="222"/>
      <c r="D78" s="222"/>
      <c r="E78" s="222"/>
      <c r="F78" s="222"/>
      <c r="G78" s="223"/>
      <c r="H78" s="222"/>
      <c r="I78" s="222"/>
      <c r="J78" s="222"/>
      <c r="K78" s="216"/>
    </row>
    <row r="79" spans="2:11" customFormat="1" ht="15" customHeight="1">
      <c r="B79" s="215"/>
      <c r="C79" s="204" t="s">
        <v>53</v>
      </c>
      <c r="D79" s="224"/>
      <c r="E79" s="224"/>
      <c r="F79" s="225" t="s">
        <v>2758</v>
      </c>
      <c r="G79" s="226"/>
      <c r="H79" s="204" t="s">
        <v>2759</v>
      </c>
      <c r="I79" s="204" t="s">
        <v>2760</v>
      </c>
      <c r="J79" s="204">
        <v>20</v>
      </c>
      <c r="K79" s="216"/>
    </row>
    <row r="80" spans="2:11" customFormat="1" ht="15" customHeight="1">
      <c r="B80" s="215"/>
      <c r="C80" s="204" t="s">
        <v>2761</v>
      </c>
      <c r="D80" s="204"/>
      <c r="E80" s="204"/>
      <c r="F80" s="225" t="s">
        <v>2758</v>
      </c>
      <c r="G80" s="226"/>
      <c r="H80" s="204" t="s">
        <v>2762</v>
      </c>
      <c r="I80" s="204" t="s">
        <v>2760</v>
      </c>
      <c r="J80" s="204">
        <v>120</v>
      </c>
      <c r="K80" s="216"/>
    </row>
    <row r="81" spans="2:11" customFormat="1" ht="15" customHeight="1">
      <c r="B81" s="227"/>
      <c r="C81" s="204" t="s">
        <v>2763</v>
      </c>
      <c r="D81" s="204"/>
      <c r="E81" s="204"/>
      <c r="F81" s="225" t="s">
        <v>2764</v>
      </c>
      <c r="G81" s="226"/>
      <c r="H81" s="204" t="s">
        <v>2765</v>
      </c>
      <c r="I81" s="204" t="s">
        <v>2760</v>
      </c>
      <c r="J81" s="204">
        <v>50</v>
      </c>
      <c r="K81" s="216"/>
    </row>
    <row r="82" spans="2:11" customFormat="1" ht="15" customHeight="1">
      <c r="B82" s="227"/>
      <c r="C82" s="204" t="s">
        <v>2766</v>
      </c>
      <c r="D82" s="204"/>
      <c r="E82" s="204"/>
      <c r="F82" s="225" t="s">
        <v>2758</v>
      </c>
      <c r="G82" s="226"/>
      <c r="H82" s="204" t="s">
        <v>2767</v>
      </c>
      <c r="I82" s="204" t="s">
        <v>2768</v>
      </c>
      <c r="J82" s="204"/>
      <c r="K82" s="216"/>
    </row>
    <row r="83" spans="2:11" customFormat="1" ht="15" customHeight="1">
      <c r="B83" s="227"/>
      <c r="C83" s="204" t="s">
        <v>2769</v>
      </c>
      <c r="D83" s="204"/>
      <c r="E83" s="204"/>
      <c r="F83" s="225" t="s">
        <v>2764</v>
      </c>
      <c r="G83" s="204"/>
      <c r="H83" s="204" t="s">
        <v>2770</v>
      </c>
      <c r="I83" s="204" t="s">
        <v>2760</v>
      </c>
      <c r="J83" s="204">
        <v>15</v>
      </c>
      <c r="K83" s="216"/>
    </row>
    <row r="84" spans="2:11" customFormat="1" ht="15" customHeight="1">
      <c r="B84" s="227"/>
      <c r="C84" s="204" t="s">
        <v>2771</v>
      </c>
      <c r="D84" s="204"/>
      <c r="E84" s="204"/>
      <c r="F84" s="225" t="s">
        <v>2764</v>
      </c>
      <c r="G84" s="204"/>
      <c r="H84" s="204" t="s">
        <v>2772</v>
      </c>
      <c r="I84" s="204" t="s">
        <v>2760</v>
      </c>
      <c r="J84" s="204">
        <v>15</v>
      </c>
      <c r="K84" s="216"/>
    </row>
    <row r="85" spans="2:11" customFormat="1" ht="15" customHeight="1">
      <c r="B85" s="227"/>
      <c r="C85" s="204" t="s">
        <v>2773</v>
      </c>
      <c r="D85" s="204"/>
      <c r="E85" s="204"/>
      <c r="F85" s="225" t="s">
        <v>2764</v>
      </c>
      <c r="G85" s="204"/>
      <c r="H85" s="204" t="s">
        <v>2774</v>
      </c>
      <c r="I85" s="204" t="s">
        <v>2760</v>
      </c>
      <c r="J85" s="204">
        <v>20</v>
      </c>
      <c r="K85" s="216"/>
    </row>
    <row r="86" spans="2:11" customFormat="1" ht="15" customHeight="1">
      <c r="B86" s="227"/>
      <c r="C86" s="204" t="s">
        <v>2775</v>
      </c>
      <c r="D86" s="204"/>
      <c r="E86" s="204"/>
      <c r="F86" s="225" t="s">
        <v>2764</v>
      </c>
      <c r="G86" s="204"/>
      <c r="H86" s="204" t="s">
        <v>2776</v>
      </c>
      <c r="I86" s="204" t="s">
        <v>2760</v>
      </c>
      <c r="J86" s="204">
        <v>20</v>
      </c>
      <c r="K86" s="216"/>
    </row>
    <row r="87" spans="2:11" customFormat="1" ht="15" customHeight="1">
      <c r="B87" s="227"/>
      <c r="C87" s="204" t="s">
        <v>2777</v>
      </c>
      <c r="D87" s="204"/>
      <c r="E87" s="204"/>
      <c r="F87" s="225" t="s">
        <v>2764</v>
      </c>
      <c r="G87" s="226"/>
      <c r="H87" s="204" t="s">
        <v>2778</v>
      </c>
      <c r="I87" s="204" t="s">
        <v>2760</v>
      </c>
      <c r="J87" s="204">
        <v>50</v>
      </c>
      <c r="K87" s="216"/>
    </row>
    <row r="88" spans="2:11" customFormat="1" ht="15" customHeight="1">
      <c r="B88" s="227"/>
      <c r="C88" s="204" t="s">
        <v>2779</v>
      </c>
      <c r="D88" s="204"/>
      <c r="E88" s="204"/>
      <c r="F88" s="225" t="s">
        <v>2764</v>
      </c>
      <c r="G88" s="226"/>
      <c r="H88" s="204" t="s">
        <v>2780</v>
      </c>
      <c r="I88" s="204" t="s">
        <v>2760</v>
      </c>
      <c r="J88" s="204">
        <v>20</v>
      </c>
      <c r="K88" s="216"/>
    </row>
    <row r="89" spans="2:11" customFormat="1" ht="15" customHeight="1">
      <c r="B89" s="227"/>
      <c r="C89" s="204" t="s">
        <v>2781</v>
      </c>
      <c r="D89" s="204"/>
      <c r="E89" s="204"/>
      <c r="F89" s="225" t="s">
        <v>2764</v>
      </c>
      <c r="G89" s="226"/>
      <c r="H89" s="204" t="s">
        <v>2782</v>
      </c>
      <c r="I89" s="204" t="s">
        <v>2760</v>
      </c>
      <c r="J89" s="204">
        <v>20</v>
      </c>
      <c r="K89" s="216"/>
    </row>
    <row r="90" spans="2:11" customFormat="1" ht="15" customHeight="1">
      <c r="B90" s="227"/>
      <c r="C90" s="204" t="s">
        <v>2783</v>
      </c>
      <c r="D90" s="204"/>
      <c r="E90" s="204"/>
      <c r="F90" s="225" t="s">
        <v>2764</v>
      </c>
      <c r="G90" s="226"/>
      <c r="H90" s="204" t="s">
        <v>2784</v>
      </c>
      <c r="I90" s="204" t="s">
        <v>2760</v>
      </c>
      <c r="J90" s="204">
        <v>50</v>
      </c>
      <c r="K90" s="216"/>
    </row>
    <row r="91" spans="2:11" customFormat="1" ht="15" customHeight="1">
      <c r="B91" s="227"/>
      <c r="C91" s="204" t="s">
        <v>2785</v>
      </c>
      <c r="D91" s="204"/>
      <c r="E91" s="204"/>
      <c r="F91" s="225" t="s">
        <v>2764</v>
      </c>
      <c r="G91" s="226"/>
      <c r="H91" s="204" t="s">
        <v>2785</v>
      </c>
      <c r="I91" s="204" t="s">
        <v>2760</v>
      </c>
      <c r="J91" s="204">
        <v>50</v>
      </c>
      <c r="K91" s="216"/>
    </row>
    <row r="92" spans="2:11" customFormat="1" ht="15" customHeight="1">
      <c r="B92" s="227"/>
      <c r="C92" s="204" t="s">
        <v>2786</v>
      </c>
      <c r="D92" s="204"/>
      <c r="E92" s="204"/>
      <c r="F92" s="225" t="s">
        <v>2764</v>
      </c>
      <c r="G92" s="226"/>
      <c r="H92" s="204" t="s">
        <v>2787</v>
      </c>
      <c r="I92" s="204" t="s">
        <v>2760</v>
      </c>
      <c r="J92" s="204">
        <v>255</v>
      </c>
      <c r="K92" s="216"/>
    </row>
    <row r="93" spans="2:11" customFormat="1" ht="15" customHeight="1">
      <c r="B93" s="227"/>
      <c r="C93" s="204" t="s">
        <v>2788</v>
      </c>
      <c r="D93" s="204"/>
      <c r="E93" s="204"/>
      <c r="F93" s="225" t="s">
        <v>2758</v>
      </c>
      <c r="G93" s="226"/>
      <c r="H93" s="204" t="s">
        <v>2789</v>
      </c>
      <c r="I93" s="204" t="s">
        <v>2790</v>
      </c>
      <c r="J93" s="204"/>
      <c r="K93" s="216"/>
    </row>
    <row r="94" spans="2:11" customFormat="1" ht="15" customHeight="1">
      <c r="B94" s="227"/>
      <c r="C94" s="204" t="s">
        <v>2791</v>
      </c>
      <c r="D94" s="204"/>
      <c r="E94" s="204"/>
      <c r="F94" s="225" t="s">
        <v>2758</v>
      </c>
      <c r="G94" s="226"/>
      <c r="H94" s="204" t="s">
        <v>2792</v>
      </c>
      <c r="I94" s="204" t="s">
        <v>2793</v>
      </c>
      <c r="J94" s="204"/>
      <c r="K94" s="216"/>
    </row>
    <row r="95" spans="2:11" customFormat="1" ht="15" customHeight="1">
      <c r="B95" s="227"/>
      <c r="C95" s="204" t="s">
        <v>2794</v>
      </c>
      <c r="D95" s="204"/>
      <c r="E95" s="204"/>
      <c r="F95" s="225" t="s">
        <v>2758</v>
      </c>
      <c r="G95" s="226"/>
      <c r="H95" s="204" t="s">
        <v>2794</v>
      </c>
      <c r="I95" s="204" t="s">
        <v>2793</v>
      </c>
      <c r="J95" s="204"/>
      <c r="K95" s="216"/>
    </row>
    <row r="96" spans="2:11" customFormat="1" ht="15" customHeight="1">
      <c r="B96" s="227"/>
      <c r="C96" s="204" t="s">
        <v>38</v>
      </c>
      <c r="D96" s="204"/>
      <c r="E96" s="204"/>
      <c r="F96" s="225" t="s">
        <v>2758</v>
      </c>
      <c r="G96" s="226"/>
      <c r="H96" s="204" t="s">
        <v>2795</v>
      </c>
      <c r="I96" s="204" t="s">
        <v>2793</v>
      </c>
      <c r="J96" s="204"/>
      <c r="K96" s="216"/>
    </row>
    <row r="97" spans="2:11" customFormat="1" ht="15" customHeight="1">
      <c r="B97" s="227"/>
      <c r="C97" s="204" t="s">
        <v>48</v>
      </c>
      <c r="D97" s="204"/>
      <c r="E97" s="204"/>
      <c r="F97" s="225" t="s">
        <v>2758</v>
      </c>
      <c r="G97" s="226"/>
      <c r="H97" s="204" t="s">
        <v>2796</v>
      </c>
      <c r="I97" s="204" t="s">
        <v>2793</v>
      </c>
      <c r="J97" s="204"/>
      <c r="K97" s="216"/>
    </row>
    <row r="98" spans="2:11" customFormat="1" ht="15" customHeight="1">
      <c r="B98" s="228"/>
      <c r="C98" s="229"/>
      <c r="D98" s="229"/>
      <c r="E98" s="229"/>
      <c r="F98" s="229"/>
      <c r="G98" s="229"/>
      <c r="H98" s="229"/>
      <c r="I98" s="229"/>
      <c r="J98" s="229"/>
      <c r="K98" s="230"/>
    </row>
    <row r="99" spans="2:11" customFormat="1" ht="18.75" customHeight="1">
      <c r="B99" s="231"/>
      <c r="C99" s="232"/>
      <c r="D99" s="232"/>
      <c r="E99" s="232"/>
      <c r="F99" s="232"/>
      <c r="G99" s="232"/>
      <c r="H99" s="232"/>
      <c r="I99" s="232"/>
      <c r="J99" s="232"/>
      <c r="K99" s="231"/>
    </row>
    <row r="100" spans="2:11" customFormat="1" ht="18.75" customHeight="1">
      <c r="B100" s="211"/>
      <c r="C100" s="211"/>
      <c r="D100" s="211"/>
      <c r="E100" s="211"/>
      <c r="F100" s="211"/>
      <c r="G100" s="211"/>
      <c r="H100" s="211"/>
      <c r="I100" s="211"/>
      <c r="J100" s="211"/>
      <c r="K100" s="211"/>
    </row>
    <row r="101" spans="2:11" customFormat="1" ht="7.5" customHeight="1">
      <c r="B101" s="212"/>
      <c r="C101" s="213"/>
      <c r="D101" s="213"/>
      <c r="E101" s="213"/>
      <c r="F101" s="213"/>
      <c r="G101" s="213"/>
      <c r="H101" s="213"/>
      <c r="I101" s="213"/>
      <c r="J101" s="213"/>
      <c r="K101" s="214"/>
    </row>
    <row r="102" spans="2:11" customFormat="1" ht="45" customHeight="1">
      <c r="B102" s="215"/>
      <c r="C102" s="322" t="s">
        <v>2797</v>
      </c>
      <c r="D102" s="322"/>
      <c r="E102" s="322"/>
      <c r="F102" s="322"/>
      <c r="G102" s="322"/>
      <c r="H102" s="322"/>
      <c r="I102" s="322"/>
      <c r="J102" s="322"/>
      <c r="K102" s="216"/>
    </row>
    <row r="103" spans="2:11" customFormat="1" ht="17.25" customHeight="1">
      <c r="B103" s="215"/>
      <c r="C103" s="217" t="s">
        <v>2752</v>
      </c>
      <c r="D103" s="217"/>
      <c r="E103" s="217"/>
      <c r="F103" s="217" t="s">
        <v>2753</v>
      </c>
      <c r="G103" s="218"/>
      <c r="H103" s="217" t="s">
        <v>54</v>
      </c>
      <c r="I103" s="217" t="s">
        <v>57</v>
      </c>
      <c r="J103" s="217" t="s">
        <v>2754</v>
      </c>
      <c r="K103" s="216"/>
    </row>
    <row r="104" spans="2:11" customFormat="1" ht="17.25" customHeight="1">
      <c r="B104" s="215"/>
      <c r="C104" s="219" t="s">
        <v>2755</v>
      </c>
      <c r="D104" s="219"/>
      <c r="E104" s="219"/>
      <c r="F104" s="220" t="s">
        <v>2756</v>
      </c>
      <c r="G104" s="221"/>
      <c r="H104" s="219"/>
      <c r="I104" s="219"/>
      <c r="J104" s="219" t="s">
        <v>2757</v>
      </c>
      <c r="K104" s="216"/>
    </row>
    <row r="105" spans="2:11" customFormat="1" ht="5.25" customHeight="1">
      <c r="B105" s="215"/>
      <c r="C105" s="217"/>
      <c r="D105" s="217"/>
      <c r="E105" s="217"/>
      <c r="F105" s="217"/>
      <c r="G105" s="233"/>
      <c r="H105" s="217"/>
      <c r="I105" s="217"/>
      <c r="J105" s="217"/>
      <c r="K105" s="216"/>
    </row>
    <row r="106" spans="2:11" customFormat="1" ht="15" customHeight="1">
      <c r="B106" s="215"/>
      <c r="C106" s="204" t="s">
        <v>53</v>
      </c>
      <c r="D106" s="224"/>
      <c r="E106" s="224"/>
      <c r="F106" s="225" t="s">
        <v>2758</v>
      </c>
      <c r="G106" s="204"/>
      <c r="H106" s="204" t="s">
        <v>2798</v>
      </c>
      <c r="I106" s="204" t="s">
        <v>2760</v>
      </c>
      <c r="J106" s="204">
        <v>20</v>
      </c>
      <c r="K106" s="216"/>
    </row>
    <row r="107" spans="2:11" customFormat="1" ht="15" customHeight="1">
      <c r="B107" s="215"/>
      <c r="C107" s="204" t="s">
        <v>2761</v>
      </c>
      <c r="D107" s="204"/>
      <c r="E107" s="204"/>
      <c r="F107" s="225" t="s">
        <v>2758</v>
      </c>
      <c r="G107" s="204"/>
      <c r="H107" s="204" t="s">
        <v>2798</v>
      </c>
      <c r="I107" s="204" t="s">
        <v>2760</v>
      </c>
      <c r="J107" s="204">
        <v>120</v>
      </c>
      <c r="K107" s="216"/>
    </row>
    <row r="108" spans="2:11" customFormat="1" ht="15" customHeight="1">
      <c r="B108" s="227"/>
      <c r="C108" s="204" t="s">
        <v>2763</v>
      </c>
      <c r="D108" s="204"/>
      <c r="E108" s="204"/>
      <c r="F108" s="225" t="s">
        <v>2764</v>
      </c>
      <c r="G108" s="204"/>
      <c r="H108" s="204" t="s">
        <v>2798</v>
      </c>
      <c r="I108" s="204" t="s">
        <v>2760</v>
      </c>
      <c r="J108" s="204">
        <v>50</v>
      </c>
      <c r="K108" s="216"/>
    </row>
    <row r="109" spans="2:11" customFormat="1" ht="15" customHeight="1">
      <c r="B109" s="227"/>
      <c r="C109" s="204" t="s">
        <v>2766</v>
      </c>
      <c r="D109" s="204"/>
      <c r="E109" s="204"/>
      <c r="F109" s="225" t="s">
        <v>2758</v>
      </c>
      <c r="G109" s="204"/>
      <c r="H109" s="204" t="s">
        <v>2798</v>
      </c>
      <c r="I109" s="204" t="s">
        <v>2768</v>
      </c>
      <c r="J109" s="204"/>
      <c r="K109" s="216"/>
    </row>
    <row r="110" spans="2:11" customFormat="1" ht="15" customHeight="1">
      <c r="B110" s="227"/>
      <c r="C110" s="204" t="s">
        <v>2777</v>
      </c>
      <c r="D110" s="204"/>
      <c r="E110" s="204"/>
      <c r="F110" s="225" t="s">
        <v>2764</v>
      </c>
      <c r="G110" s="204"/>
      <c r="H110" s="204" t="s">
        <v>2798</v>
      </c>
      <c r="I110" s="204" t="s">
        <v>2760</v>
      </c>
      <c r="J110" s="204">
        <v>50</v>
      </c>
      <c r="K110" s="216"/>
    </row>
    <row r="111" spans="2:11" customFormat="1" ht="15" customHeight="1">
      <c r="B111" s="227"/>
      <c r="C111" s="204" t="s">
        <v>2785</v>
      </c>
      <c r="D111" s="204"/>
      <c r="E111" s="204"/>
      <c r="F111" s="225" t="s">
        <v>2764</v>
      </c>
      <c r="G111" s="204"/>
      <c r="H111" s="204" t="s">
        <v>2798</v>
      </c>
      <c r="I111" s="204" t="s">
        <v>2760</v>
      </c>
      <c r="J111" s="204">
        <v>50</v>
      </c>
      <c r="K111" s="216"/>
    </row>
    <row r="112" spans="2:11" customFormat="1" ht="15" customHeight="1">
      <c r="B112" s="227"/>
      <c r="C112" s="204" t="s">
        <v>2783</v>
      </c>
      <c r="D112" s="204"/>
      <c r="E112" s="204"/>
      <c r="F112" s="225" t="s">
        <v>2764</v>
      </c>
      <c r="G112" s="204"/>
      <c r="H112" s="204" t="s">
        <v>2798</v>
      </c>
      <c r="I112" s="204" t="s">
        <v>2760</v>
      </c>
      <c r="J112" s="204">
        <v>50</v>
      </c>
      <c r="K112" s="216"/>
    </row>
    <row r="113" spans="2:11" customFormat="1" ht="15" customHeight="1">
      <c r="B113" s="227"/>
      <c r="C113" s="204" t="s">
        <v>53</v>
      </c>
      <c r="D113" s="204"/>
      <c r="E113" s="204"/>
      <c r="F113" s="225" t="s">
        <v>2758</v>
      </c>
      <c r="G113" s="204"/>
      <c r="H113" s="204" t="s">
        <v>2799</v>
      </c>
      <c r="I113" s="204" t="s">
        <v>2760</v>
      </c>
      <c r="J113" s="204">
        <v>20</v>
      </c>
      <c r="K113" s="216"/>
    </row>
    <row r="114" spans="2:11" customFormat="1" ht="15" customHeight="1">
      <c r="B114" s="227"/>
      <c r="C114" s="204" t="s">
        <v>2800</v>
      </c>
      <c r="D114" s="204"/>
      <c r="E114" s="204"/>
      <c r="F114" s="225" t="s">
        <v>2758</v>
      </c>
      <c r="G114" s="204"/>
      <c r="H114" s="204" t="s">
        <v>2801</v>
      </c>
      <c r="I114" s="204" t="s">
        <v>2760</v>
      </c>
      <c r="J114" s="204">
        <v>120</v>
      </c>
      <c r="K114" s="216"/>
    </row>
    <row r="115" spans="2:11" customFormat="1" ht="15" customHeight="1">
      <c r="B115" s="227"/>
      <c r="C115" s="204" t="s">
        <v>38</v>
      </c>
      <c r="D115" s="204"/>
      <c r="E115" s="204"/>
      <c r="F115" s="225" t="s">
        <v>2758</v>
      </c>
      <c r="G115" s="204"/>
      <c r="H115" s="204" t="s">
        <v>2802</v>
      </c>
      <c r="I115" s="204" t="s">
        <v>2793</v>
      </c>
      <c r="J115" s="204"/>
      <c r="K115" s="216"/>
    </row>
    <row r="116" spans="2:11" customFormat="1" ht="15" customHeight="1">
      <c r="B116" s="227"/>
      <c r="C116" s="204" t="s">
        <v>48</v>
      </c>
      <c r="D116" s="204"/>
      <c r="E116" s="204"/>
      <c r="F116" s="225" t="s">
        <v>2758</v>
      </c>
      <c r="G116" s="204"/>
      <c r="H116" s="204" t="s">
        <v>2803</v>
      </c>
      <c r="I116" s="204" t="s">
        <v>2793</v>
      </c>
      <c r="J116" s="204"/>
      <c r="K116" s="216"/>
    </row>
    <row r="117" spans="2:11" customFormat="1" ht="15" customHeight="1">
      <c r="B117" s="227"/>
      <c r="C117" s="204" t="s">
        <v>57</v>
      </c>
      <c r="D117" s="204"/>
      <c r="E117" s="204"/>
      <c r="F117" s="225" t="s">
        <v>2758</v>
      </c>
      <c r="G117" s="204"/>
      <c r="H117" s="204" t="s">
        <v>2804</v>
      </c>
      <c r="I117" s="204" t="s">
        <v>2805</v>
      </c>
      <c r="J117" s="204"/>
      <c r="K117" s="216"/>
    </row>
    <row r="118" spans="2:11" customFormat="1" ht="15" customHeight="1">
      <c r="B118" s="228"/>
      <c r="C118" s="234"/>
      <c r="D118" s="234"/>
      <c r="E118" s="234"/>
      <c r="F118" s="234"/>
      <c r="G118" s="234"/>
      <c r="H118" s="234"/>
      <c r="I118" s="234"/>
      <c r="J118" s="234"/>
      <c r="K118" s="230"/>
    </row>
    <row r="119" spans="2:11" customFormat="1" ht="18.75" customHeight="1">
      <c r="B119" s="235"/>
      <c r="C119" s="236"/>
      <c r="D119" s="236"/>
      <c r="E119" s="236"/>
      <c r="F119" s="237"/>
      <c r="G119" s="236"/>
      <c r="H119" s="236"/>
      <c r="I119" s="236"/>
      <c r="J119" s="236"/>
      <c r="K119" s="235"/>
    </row>
    <row r="120" spans="2:11" customFormat="1" ht="18.75" customHeight="1">
      <c r="B120" s="211"/>
      <c r="C120" s="211"/>
      <c r="D120" s="211"/>
      <c r="E120" s="211"/>
      <c r="F120" s="211"/>
      <c r="G120" s="211"/>
      <c r="H120" s="211"/>
      <c r="I120" s="211"/>
      <c r="J120" s="211"/>
      <c r="K120" s="211"/>
    </row>
    <row r="121" spans="2:11" customFormat="1" ht="7.5" customHeight="1">
      <c r="B121" s="238"/>
      <c r="C121" s="239"/>
      <c r="D121" s="239"/>
      <c r="E121" s="239"/>
      <c r="F121" s="239"/>
      <c r="G121" s="239"/>
      <c r="H121" s="239"/>
      <c r="I121" s="239"/>
      <c r="J121" s="239"/>
      <c r="K121" s="240"/>
    </row>
    <row r="122" spans="2:11" customFormat="1" ht="45" customHeight="1">
      <c r="B122" s="241"/>
      <c r="C122" s="320" t="s">
        <v>2806</v>
      </c>
      <c r="D122" s="320"/>
      <c r="E122" s="320"/>
      <c r="F122" s="320"/>
      <c r="G122" s="320"/>
      <c r="H122" s="320"/>
      <c r="I122" s="320"/>
      <c r="J122" s="320"/>
      <c r="K122" s="242"/>
    </row>
    <row r="123" spans="2:11" customFormat="1" ht="17.25" customHeight="1">
      <c r="B123" s="243"/>
      <c r="C123" s="217" t="s">
        <v>2752</v>
      </c>
      <c r="D123" s="217"/>
      <c r="E123" s="217"/>
      <c r="F123" s="217" t="s">
        <v>2753</v>
      </c>
      <c r="G123" s="218"/>
      <c r="H123" s="217" t="s">
        <v>54</v>
      </c>
      <c r="I123" s="217" t="s">
        <v>57</v>
      </c>
      <c r="J123" s="217" t="s">
        <v>2754</v>
      </c>
      <c r="K123" s="244"/>
    </row>
    <row r="124" spans="2:11" customFormat="1" ht="17.25" customHeight="1">
      <c r="B124" s="243"/>
      <c r="C124" s="219" t="s">
        <v>2755</v>
      </c>
      <c r="D124" s="219"/>
      <c r="E124" s="219"/>
      <c r="F124" s="220" t="s">
        <v>2756</v>
      </c>
      <c r="G124" s="221"/>
      <c r="H124" s="219"/>
      <c r="I124" s="219"/>
      <c r="J124" s="219" t="s">
        <v>2757</v>
      </c>
      <c r="K124" s="244"/>
    </row>
    <row r="125" spans="2:11" customFormat="1" ht="5.25" customHeight="1">
      <c r="B125" s="245"/>
      <c r="C125" s="222"/>
      <c r="D125" s="222"/>
      <c r="E125" s="222"/>
      <c r="F125" s="222"/>
      <c r="G125" s="246"/>
      <c r="H125" s="222"/>
      <c r="I125" s="222"/>
      <c r="J125" s="222"/>
      <c r="K125" s="247"/>
    </row>
    <row r="126" spans="2:11" customFormat="1" ht="15" customHeight="1">
      <c r="B126" s="245"/>
      <c r="C126" s="204" t="s">
        <v>2761</v>
      </c>
      <c r="D126" s="224"/>
      <c r="E126" s="224"/>
      <c r="F126" s="225" t="s">
        <v>2758</v>
      </c>
      <c r="G126" s="204"/>
      <c r="H126" s="204" t="s">
        <v>2798</v>
      </c>
      <c r="I126" s="204" t="s">
        <v>2760</v>
      </c>
      <c r="J126" s="204">
        <v>120</v>
      </c>
      <c r="K126" s="248"/>
    </row>
    <row r="127" spans="2:11" customFormat="1" ht="15" customHeight="1">
      <c r="B127" s="245"/>
      <c r="C127" s="204" t="s">
        <v>2807</v>
      </c>
      <c r="D127" s="204"/>
      <c r="E127" s="204"/>
      <c r="F127" s="225" t="s">
        <v>2758</v>
      </c>
      <c r="G127" s="204"/>
      <c r="H127" s="204" t="s">
        <v>2808</v>
      </c>
      <c r="I127" s="204" t="s">
        <v>2760</v>
      </c>
      <c r="J127" s="204" t="s">
        <v>2809</v>
      </c>
      <c r="K127" s="248"/>
    </row>
    <row r="128" spans="2:11" customFormat="1" ht="15" customHeight="1">
      <c r="B128" s="245"/>
      <c r="C128" s="204" t="s">
        <v>2706</v>
      </c>
      <c r="D128" s="204"/>
      <c r="E128" s="204"/>
      <c r="F128" s="225" t="s">
        <v>2758</v>
      </c>
      <c r="G128" s="204"/>
      <c r="H128" s="204" t="s">
        <v>2810</v>
      </c>
      <c r="I128" s="204" t="s">
        <v>2760</v>
      </c>
      <c r="J128" s="204" t="s">
        <v>2809</v>
      </c>
      <c r="K128" s="248"/>
    </row>
    <row r="129" spans="2:11" customFormat="1" ht="15" customHeight="1">
      <c r="B129" s="245"/>
      <c r="C129" s="204" t="s">
        <v>2769</v>
      </c>
      <c r="D129" s="204"/>
      <c r="E129" s="204"/>
      <c r="F129" s="225" t="s">
        <v>2764</v>
      </c>
      <c r="G129" s="204"/>
      <c r="H129" s="204" t="s">
        <v>2770</v>
      </c>
      <c r="I129" s="204" t="s">
        <v>2760</v>
      </c>
      <c r="J129" s="204">
        <v>15</v>
      </c>
      <c r="K129" s="248"/>
    </row>
    <row r="130" spans="2:11" customFormat="1" ht="15" customHeight="1">
      <c r="B130" s="245"/>
      <c r="C130" s="204" t="s">
        <v>2771</v>
      </c>
      <c r="D130" s="204"/>
      <c r="E130" s="204"/>
      <c r="F130" s="225" t="s">
        <v>2764</v>
      </c>
      <c r="G130" s="204"/>
      <c r="H130" s="204" t="s">
        <v>2772</v>
      </c>
      <c r="I130" s="204" t="s">
        <v>2760</v>
      </c>
      <c r="J130" s="204">
        <v>15</v>
      </c>
      <c r="K130" s="248"/>
    </row>
    <row r="131" spans="2:11" customFormat="1" ht="15" customHeight="1">
      <c r="B131" s="245"/>
      <c r="C131" s="204" t="s">
        <v>2773</v>
      </c>
      <c r="D131" s="204"/>
      <c r="E131" s="204"/>
      <c r="F131" s="225" t="s">
        <v>2764</v>
      </c>
      <c r="G131" s="204"/>
      <c r="H131" s="204" t="s">
        <v>2774</v>
      </c>
      <c r="I131" s="204" t="s">
        <v>2760</v>
      </c>
      <c r="J131" s="204">
        <v>20</v>
      </c>
      <c r="K131" s="248"/>
    </row>
    <row r="132" spans="2:11" customFormat="1" ht="15" customHeight="1">
      <c r="B132" s="245"/>
      <c r="C132" s="204" t="s">
        <v>2775</v>
      </c>
      <c r="D132" s="204"/>
      <c r="E132" s="204"/>
      <c r="F132" s="225" t="s">
        <v>2764</v>
      </c>
      <c r="G132" s="204"/>
      <c r="H132" s="204" t="s">
        <v>2776</v>
      </c>
      <c r="I132" s="204" t="s">
        <v>2760</v>
      </c>
      <c r="J132" s="204">
        <v>20</v>
      </c>
      <c r="K132" s="248"/>
    </row>
    <row r="133" spans="2:11" customFormat="1" ht="15" customHeight="1">
      <c r="B133" s="245"/>
      <c r="C133" s="204" t="s">
        <v>2763</v>
      </c>
      <c r="D133" s="204"/>
      <c r="E133" s="204"/>
      <c r="F133" s="225" t="s">
        <v>2764</v>
      </c>
      <c r="G133" s="204"/>
      <c r="H133" s="204" t="s">
        <v>2798</v>
      </c>
      <c r="I133" s="204" t="s">
        <v>2760</v>
      </c>
      <c r="J133" s="204">
        <v>50</v>
      </c>
      <c r="K133" s="248"/>
    </row>
    <row r="134" spans="2:11" customFormat="1" ht="15" customHeight="1">
      <c r="B134" s="245"/>
      <c r="C134" s="204" t="s">
        <v>2777</v>
      </c>
      <c r="D134" s="204"/>
      <c r="E134" s="204"/>
      <c r="F134" s="225" t="s">
        <v>2764</v>
      </c>
      <c r="G134" s="204"/>
      <c r="H134" s="204" t="s">
        <v>2798</v>
      </c>
      <c r="I134" s="204" t="s">
        <v>2760</v>
      </c>
      <c r="J134" s="204">
        <v>50</v>
      </c>
      <c r="K134" s="248"/>
    </row>
    <row r="135" spans="2:11" customFormat="1" ht="15" customHeight="1">
      <c r="B135" s="245"/>
      <c r="C135" s="204" t="s">
        <v>2783</v>
      </c>
      <c r="D135" s="204"/>
      <c r="E135" s="204"/>
      <c r="F135" s="225" t="s">
        <v>2764</v>
      </c>
      <c r="G135" s="204"/>
      <c r="H135" s="204" t="s">
        <v>2798</v>
      </c>
      <c r="I135" s="204" t="s">
        <v>2760</v>
      </c>
      <c r="J135" s="204">
        <v>50</v>
      </c>
      <c r="K135" s="248"/>
    </row>
    <row r="136" spans="2:11" customFormat="1" ht="15" customHeight="1">
      <c r="B136" s="245"/>
      <c r="C136" s="204" t="s">
        <v>2785</v>
      </c>
      <c r="D136" s="204"/>
      <c r="E136" s="204"/>
      <c r="F136" s="225" t="s">
        <v>2764</v>
      </c>
      <c r="G136" s="204"/>
      <c r="H136" s="204" t="s">
        <v>2798</v>
      </c>
      <c r="I136" s="204" t="s">
        <v>2760</v>
      </c>
      <c r="J136" s="204">
        <v>50</v>
      </c>
      <c r="K136" s="248"/>
    </row>
    <row r="137" spans="2:11" customFormat="1" ht="15" customHeight="1">
      <c r="B137" s="245"/>
      <c r="C137" s="204" t="s">
        <v>2786</v>
      </c>
      <c r="D137" s="204"/>
      <c r="E137" s="204"/>
      <c r="F137" s="225" t="s">
        <v>2764</v>
      </c>
      <c r="G137" s="204"/>
      <c r="H137" s="204" t="s">
        <v>2811</v>
      </c>
      <c r="I137" s="204" t="s">
        <v>2760</v>
      </c>
      <c r="J137" s="204">
        <v>255</v>
      </c>
      <c r="K137" s="248"/>
    </row>
    <row r="138" spans="2:11" customFormat="1" ht="15" customHeight="1">
      <c r="B138" s="245"/>
      <c r="C138" s="204" t="s">
        <v>2788</v>
      </c>
      <c r="D138" s="204"/>
      <c r="E138" s="204"/>
      <c r="F138" s="225" t="s">
        <v>2758</v>
      </c>
      <c r="G138" s="204"/>
      <c r="H138" s="204" t="s">
        <v>2812</v>
      </c>
      <c r="I138" s="204" t="s">
        <v>2790</v>
      </c>
      <c r="J138" s="204"/>
      <c r="K138" s="248"/>
    </row>
    <row r="139" spans="2:11" customFormat="1" ht="15" customHeight="1">
      <c r="B139" s="245"/>
      <c r="C139" s="204" t="s">
        <v>2791</v>
      </c>
      <c r="D139" s="204"/>
      <c r="E139" s="204"/>
      <c r="F139" s="225" t="s">
        <v>2758</v>
      </c>
      <c r="G139" s="204"/>
      <c r="H139" s="204" t="s">
        <v>2813</v>
      </c>
      <c r="I139" s="204" t="s">
        <v>2793</v>
      </c>
      <c r="J139" s="204"/>
      <c r="K139" s="248"/>
    </row>
    <row r="140" spans="2:11" customFormat="1" ht="15" customHeight="1">
      <c r="B140" s="245"/>
      <c r="C140" s="204" t="s">
        <v>2794</v>
      </c>
      <c r="D140" s="204"/>
      <c r="E140" s="204"/>
      <c r="F140" s="225" t="s">
        <v>2758</v>
      </c>
      <c r="G140" s="204"/>
      <c r="H140" s="204" t="s">
        <v>2794</v>
      </c>
      <c r="I140" s="204" t="s">
        <v>2793</v>
      </c>
      <c r="J140" s="204"/>
      <c r="K140" s="248"/>
    </row>
    <row r="141" spans="2:11" customFormat="1" ht="15" customHeight="1">
      <c r="B141" s="245"/>
      <c r="C141" s="204" t="s">
        <v>38</v>
      </c>
      <c r="D141" s="204"/>
      <c r="E141" s="204"/>
      <c r="F141" s="225" t="s">
        <v>2758</v>
      </c>
      <c r="G141" s="204"/>
      <c r="H141" s="204" t="s">
        <v>2814</v>
      </c>
      <c r="I141" s="204" t="s">
        <v>2793</v>
      </c>
      <c r="J141" s="204"/>
      <c r="K141" s="248"/>
    </row>
    <row r="142" spans="2:11" customFormat="1" ht="15" customHeight="1">
      <c r="B142" s="245"/>
      <c r="C142" s="204" t="s">
        <v>2815</v>
      </c>
      <c r="D142" s="204"/>
      <c r="E142" s="204"/>
      <c r="F142" s="225" t="s">
        <v>2758</v>
      </c>
      <c r="G142" s="204"/>
      <c r="H142" s="204" t="s">
        <v>2816</v>
      </c>
      <c r="I142" s="204" t="s">
        <v>2793</v>
      </c>
      <c r="J142" s="204"/>
      <c r="K142" s="248"/>
    </row>
    <row r="143" spans="2:11" customFormat="1" ht="15" customHeight="1">
      <c r="B143" s="249"/>
      <c r="C143" s="250"/>
      <c r="D143" s="250"/>
      <c r="E143" s="250"/>
      <c r="F143" s="250"/>
      <c r="G143" s="250"/>
      <c r="H143" s="250"/>
      <c r="I143" s="250"/>
      <c r="J143" s="250"/>
      <c r="K143" s="251"/>
    </row>
    <row r="144" spans="2:11" customFormat="1" ht="18.75" customHeight="1">
      <c r="B144" s="236"/>
      <c r="C144" s="236"/>
      <c r="D144" s="236"/>
      <c r="E144" s="236"/>
      <c r="F144" s="237"/>
      <c r="G144" s="236"/>
      <c r="H144" s="236"/>
      <c r="I144" s="236"/>
      <c r="J144" s="236"/>
      <c r="K144" s="236"/>
    </row>
    <row r="145" spans="2:11" customFormat="1" ht="18.75" customHeight="1"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</row>
    <row r="146" spans="2:11" customFormat="1" ht="7.5" customHeight="1">
      <c r="B146" s="212"/>
      <c r="C146" s="213"/>
      <c r="D146" s="213"/>
      <c r="E146" s="213"/>
      <c r="F146" s="213"/>
      <c r="G146" s="213"/>
      <c r="H146" s="213"/>
      <c r="I146" s="213"/>
      <c r="J146" s="213"/>
      <c r="K146" s="214"/>
    </row>
    <row r="147" spans="2:11" customFormat="1" ht="45" customHeight="1">
      <c r="B147" s="215"/>
      <c r="C147" s="322" t="s">
        <v>2817</v>
      </c>
      <c r="D147" s="322"/>
      <c r="E147" s="322"/>
      <c r="F147" s="322"/>
      <c r="G147" s="322"/>
      <c r="H147" s="322"/>
      <c r="I147" s="322"/>
      <c r="J147" s="322"/>
      <c r="K147" s="216"/>
    </row>
    <row r="148" spans="2:11" customFormat="1" ht="17.25" customHeight="1">
      <c r="B148" s="215"/>
      <c r="C148" s="217" t="s">
        <v>2752</v>
      </c>
      <c r="D148" s="217"/>
      <c r="E148" s="217"/>
      <c r="F148" s="217" t="s">
        <v>2753</v>
      </c>
      <c r="G148" s="218"/>
      <c r="H148" s="217" t="s">
        <v>54</v>
      </c>
      <c r="I148" s="217" t="s">
        <v>57</v>
      </c>
      <c r="J148" s="217" t="s">
        <v>2754</v>
      </c>
      <c r="K148" s="216"/>
    </row>
    <row r="149" spans="2:11" customFormat="1" ht="17.25" customHeight="1">
      <c r="B149" s="215"/>
      <c r="C149" s="219" t="s">
        <v>2755</v>
      </c>
      <c r="D149" s="219"/>
      <c r="E149" s="219"/>
      <c r="F149" s="220" t="s">
        <v>2756</v>
      </c>
      <c r="G149" s="221"/>
      <c r="H149" s="219"/>
      <c r="I149" s="219"/>
      <c r="J149" s="219" t="s">
        <v>2757</v>
      </c>
      <c r="K149" s="216"/>
    </row>
    <row r="150" spans="2:11" customFormat="1" ht="5.25" customHeight="1">
      <c r="B150" s="227"/>
      <c r="C150" s="222"/>
      <c r="D150" s="222"/>
      <c r="E150" s="222"/>
      <c r="F150" s="222"/>
      <c r="G150" s="223"/>
      <c r="H150" s="222"/>
      <c r="I150" s="222"/>
      <c r="J150" s="222"/>
      <c r="K150" s="248"/>
    </row>
    <row r="151" spans="2:11" customFormat="1" ht="15" customHeight="1">
      <c r="B151" s="227"/>
      <c r="C151" s="252" t="s">
        <v>2761</v>
      </c>
      <c r="D151" s="204"/>
      <c r="E151" s="204"/>
      <c r="F151" s="253" t="s">
        <v>2758</v>
      </c>
      <c r="G151" s="204"/>
      <c r="H151" s="252" t="s">
        <v>2798</v>
      </c>
      <c r="I151" s="252" t="s">
        <v>2760</v>
      </c>
      <c r="J151" s="252">
        <v>120</v>
      </c>
      <c r="K151" s="248"/>
    </row>
    <row r="152" spans="2:11" customFormat="1" ht="15" customHeight="1">
      <c r="B152" s="227"/>
      <c r="C152" s="252" t="s">
        <v>2807</v>
      </c>
      <c r="D152" s="204"/>
      <c r="E152" s="204"/>
      <c r="F152" s="253" t="s">
        <v>2758</v>
      </c>
      <c r="G152" s="204"/>
      <c r="H152" s="252" t="s">
        <v>2818</v>
      </c>
      <c r="I152" s="252" t="s">
        <v>2760</v>
      </c>
      <c r="J152" s="252" t="s">
        <v>2809</v>
      </c>
      <c r="K152" s="248"/>
    </row>
    <row r="153" spans="2:11" customFormat="1" ht="15" customHeight="1">
      <c r="B153" s="227"/>
      <c r="C153" s="252" t="s">
        <v>2706</v>
      </c>
      <c r="D153" s="204"/>
      <c r="E153" s="204"/>
      <c r="F153" s="253" t="s">
        <v>2758</v>
      </c>
      <c r="G153" s="204"/>
      <c r="H153" s="252" t="s">
        <v>2819</v>
      </c>
      <c r="I153" s="252" t="s">
        <v>2760</v>
      </c>
      <c r="J153" s="252" t="s">
        <v>2809</v>
      </c>
      <c r="K153" s="248"/>
    </row>
    <row r="154" spans="2:11" customFormat="1" ht="15" customHeight="1">
      <c r="B154" s="227"/>
      <c r="C154" s="252" t="s">
        <v>2763</v>
      </c>
      <c r="D154" s="204"/>
      <c r="E154" s="204"/>
      <c r="F154" s="253" t="s">
        <v>2764</v>
      </c>
      <c r="G154" s="204"/>
      <c r="H154" s="252" t="s">
        <v>2798</v>
      </c>
      <c r="I154" s="252" t="s">
        <v>2760</v>
      </c>
      <c r="J154" s="252">
        <v>50</v>
      </c>
      <c r="K154" s="248"/>
    </row>
    <row r="155" spans="2:11" customFormat="1" ht="15" customHeight="1">
      <c r="B155" s="227"/>
      <c r="C155" s="252" t="s">
        <v>2766</v>
      </c>
      <c r="D155" s="204"/>
      <c r="E155" s="204"/>
      <c r="F155" s="253" t="s">
        <v>2758</v>
      </c>
      <c r="G155" s="204"/>
      <c r="H155" s="252" t="s">
        <v>2798</v>
      </c>
      <c r="I155" s="252" t="s">
        <v>2768</v>
      </c>
      <c r="J155" s="252"/>
      <c r="K155" s="248"/>
    </row>
    <row r="156" spans="2:11" customFormat="1" ht="15" customHeight="1">
      <c r="B156" s="227"/>
      <c r="C156" s="252" t="s">
        <v>2777</v>
      </c>
      <c r="D156" s="204"/>
      <c r="E156" s="204"/>
      <c r="F156" s="253" t="s">
        <v>2764</v>
      </c>
      <c r="G156" s="204"/>
      <c r="H156" s="252" t="s">
        <v>2798</v>
      </c>
      <c r="I156" s="252" t="s">
        <v>2760</v>
      </c>
      <c r="J156" s="252">
        <v>50</v>
      </c>
      <c r="K156" s="248"/>
    </row>
    <row r="157" spans="2:11" customFormat="1" ht="15" customHeight="1">
      <c r="B157" s="227"/>
      <c r="C157" s="252" t="s">
        <v>2785</v>
      </c>
      <c r="D157" s="204"/>
      <c r="E157" s="204"/>
      <c r="F157" s="253" t="s">
        <v>2764</v>
      </c>
      <c r="G157" s="204"/>
      <c r="H157" s="252" t="s">
        <v>2798</v>
      </c>
      <c r="I157" s="252" t="s">
        <v>2760</v>
      </c>
      <c r="J157" s="252">
        <v>50</v>
      </c>
      <c r="K157" s="248"/>
    </row>
    <row r="158" spans="2:11" customFormat="1" ht="15" customHeight="1">
      <c r="B158" s="227"/>
      <c r="C158" s="252" t="s">
        <v>2783</v>
      </c>
      <c r="D158" s="204"/>
      <c r="E158" s="204"/>
      <c r="F158" s="253" t="s">
        <v>2764</v>
      </c>
      <c r="G158" s="204"/>
      <c r="H158" s="252" t="s">
        <v>2798</v>
      </c>
      <c r="I158" s="252" t="s">
        <v>2760</v>
      </c>
      <c r="J158" s="252">
        <v>50</v>
      </c>
      <c r="K158" s="248"/>
    </row>
    <row r="159" spans="2:11" customFormat="1" ht="15" customHeight="1">
      <c r="B159" s="227"/>
      <c r="C159" s="252" t="s">
        <v>103</v>
      </c>
      <c r="D159" s="204"/>
      <c r="E159" s="204"/>
      <c r="F159" s="253" t="s">
        <v>2758</v>
      </c>
      <c r="G159" s="204"/>
      <c r="H159" s="252" t="s">
        <v>2820</v>
      </c>
      <c r="I159" s="252" t="s">
        <v>2760</v>
      </c>
      <c r="J159" s="252" t="s">
        <v>2821</v>
      </c>
      <c r="K159" s="248"/>
    </row>
    <row r="160" spans="2:11" customFormat="1" ht="15" customHeight="1">
      <c r="B160" s="227"/>
      <c r="C160" s="252" t="s">
        <v>2822</v>
      </c>
      <c r="D160" s="204"/>
      <c r="E160" s="204"/>
      <c r="F160" s="253" t="s">
        <v>2758</v>
      </c>
      <c r="G160" s="204"/>
      <c r="H160" s="252" t="s">
        <v>2823</v>
      </c>
      <c r="I160" s="252" t="s">
        <v>2793</v>
      </c>
      <c r="J160" s="252"/>
      <c r="K160" s="248"/>
    </row>
    <row r="161" spans="2:11" customFormat="1" ht="15" customHeight="1">
      <c r="B161" s="254"/>
      <c r="C161" s="234"/>
      <c r="D161" s="234"/>
      <c r="E161" s="234"/>
      <c r="F161" s="234"/>
      <c r="G161" s="234"/>
      <c r="H161" s="234"/>
      <c r="I161" s="234"/>
      <c r="J161" s="234"/>
      <c r="K161" s="255"/>
    </row>
    <row r="162" spans="2:11" customFormat="1" ht="18.75" customHeight="1">
      <c r="B162" s="236"/>
      <c r="C162" s="246"/>
      <c r="D162" s="246"/>
      <c r="E162" s="246"/>
      <c r="F162" s="256"/>
      <c r="G162" s="246"/>
      <c r="H162" s="246"/>
      <c r="I162" s="246"/>
      <c r="J162" s="246"/>
      <c r="K162" s="236"/>
    </row>
    <row r="163" spans="2:11" customFormat="1" ht="18.75" customHeight="1">
      <c r="B163" s="211"/>
      <c r="C163" s="211"/>
      <c r="D163" s="211"/>
      <c r="E163" s="211"/>
      <c r="F163" s="211"/>
      <c r="G163" s="211"/>
      <c r="H163" s="211"/>
      <c r="I163" s="211"/>
      <c r="J163" s="211"/>
      <c r="K163" s="211"/>
    </row>
    <row r="164" spans="2:11" customFormat="1" ht="7.5" customHeight="1">
      <c r="B164" s="193"/>
      <c r="C164" s="194"/>
      <c r="D164" s="194"/>
      <c r="E164" s="194"/>
      <c r="F164" s="194"/>
      <c r="G164" s="194"/>
      <c r="H164" s="194"/>
      <c r="I164" s="194"/>
      <c r="J164" s="194"/>
      <c r="K164" s="195"/>
    </row>
    <row r="165" spans="2:11" customFormat="1" ht="45" customHeight="1">
      <c r="B165" s="196"/>
      <c r="C165" s="320" t="s">
        <v>2824</v>
      </c>
      <c r="D165" s="320"/>
      <c r="E165" s="320"/>
      <c r="F165" s="320"/>
      <c r="G165" s="320"/>
      <c r="H165" s="320"/>
      <c r="I165" s="320"/>
      <c r="J165" s="320"/>
      <c r="K165" s="197"/>
    </row>
    <row r="166" spans="2:11" customFormat="1" ht="17.25" customHeight="1">
      <c r="B166" s="196"/>
      <c r="C166" s="217" t="s">
        <v>2752</v>
      </c>
      <c r="D166" s="217"/>
      <c r="E166" s="217"/>
      <c r="F166" s="217" t="s">
        <v>2753</v>
      </c>
      <c r="G166" s="257"/>
      <c r="H166" s="258" t="s">
        <v>54</v>
      </c>
      <c r="I166" s="258" t="s">
        <v>57</v>
      </c>
      <c r="J166" s="217" t="s">
        <v>2754</v>
      </c>
      <c r="K166" s="197"/>
    </row>
    <row r="167" spans="2:11" customFormat="1" ht="17.25" customHeight="1">
      <c r="B167" s="198"/>
      <c r="C167" s="219" t="s">
        <v>2755</v>
      </c>
      <c r="D167" s="219"/>
      <c r="E167" s="219"/>
      <c r="F167" s="220" t="s">
        <v>2756</v>
      </c>
      <c r="G167" s="259"/>
      <c r="H167" s="260"/>
      <c r="I167" s="260"/>
      <c r="J167" s="219" t="s">
        <v>2757</v>
      </c>
      <c r="K167" s="199"/>
    </row>
    <row r="168" spans="2:11" customFormat="1" ht="5.25" customHeight="1">
      <c r="B168" s="227"/>
      <c r="C168" s="222"/>
      <c r="D168" s="222"/>
      <c r="E168" s="222"/>
      <c r="F168" s="222"/>
      <c r="G168" s="223"/>
      <c r="H168" s="222"/>
      <c r="I168" s="222"/>
      <c r="J168" s="222"/>
      <c r="K168" s="248"/>
    </row>
    <row r="169" spans="2:11" customFormat="1" ht="15" customHeight="1">
      <c r="B169" s="227"/>
      <c r="C169" s="204" t="s">
        <v>2761</v>
      </c>
      <c r="D169" s="204"/>
      <c r="E169" s="204"/>
      <c r="F169" s="225" t="s">
        <v>2758</v>
      </c>
      <c r="G169" s="204"/>
      <c r="H169" s="204" t="s">
        <v>2798</v>
      </c>
      <c r="I169" s="204" t="s">
        <v>2760</v>
      </c>
      <c r="J169" s="204">
        <v>120</v>
      </c>
      <c r="K169" s="248"/>
    </row>
    <row r="170" spans="2:11" customFormat="1" ht="15" customHeight="1">
      <c r="B170" s="227"/>
      <c r="C170" s="204" t="s">
        <v>2807</v>
      </c>
      <c r="D170" s="204"/>
      <c r="E170" s="204"/>
      <c r="F170" s="225" t="s">
        <v>2758</v>
      </c>
      <c r="G170" s="204"/>
      <c r="H170" s="204" t="s">
        <v>2808</v>
      </c>
      <c r="I170" s="204" t="s">
        <v>2760</v>
      </c>
      <c r="J170" s="204" t="s">
        <v>2809</v>
      </c>
      <c r="K170" s="248"/>
    </row>
    <row r="171" spans="2:11" customFormat="1" ht="15" customHeight="1">
      <c r="B171" s="227"/>
      <c r="C171" s="204" t="s">
        <v>2706</v>
      </c>
      <c r="D171" s="204"/>
      <c r="E171" s="204"/>
      <c r="F171" s="225" t="s">
        <v>2758</v>
      </c>
      <c r="G171" s="204"/>
      <c r="H171" s="204" t="s">
        <v>2825</v>
      </c>
      <c r="I171" s="204" t="s">
        <v>2760</v>
      </c>
      <c r="J171" s="204" t="s">
        <v>2809</v>
      </c>
      <c r="K171" s="248"/>
    </row>
    <row r="172" spans="2:11" customFormat="1" ht="15" customHeight="1">
      <c r="B172" s="227"/>
      <c r="C172" s="204" t="s">
        <v>2763</v>
      </c>
      <c r="D172" s="204"/>
      <c r="E172" s="204"/>
      <c r="F172" s="225" t="s">
        <v>2764</v>
      </c>
      <c r="G172" s="204"/>
      <c r="H172" s="204" t="s">
        <v>2825</v>
      </c>
      <c r="I172" s="204" t="s">
        <v>2760</v>
      </c>
      <c r="J172" s="204">
        <v>50</v>
      </c>
      <c r="K172" s="248"/>
    </row>
    <row r="173" spans="2:11" customFormat="1" ht="15" customHeight="1">
      <c r="B173" s="227"/>
      <c r="C173" s="204" t="s">
        <v>2766</v>
      </c>
      <c r="D173" s="204"/>
      <c r="E173" s="204"/>
      <c r="F173" s="225" t="s">
        <v>2758</v>
      </c>
      <c r="G173" s="204"/>
      <c r="H173" s="204" t="s">
        <v>2825</v>
      </c>
      <c r="I173" s="204" t="s">
        <v>2768</v>
      </c>
      <c r="J173" s="204"/>
      <c r="K173" s="248"/>
    </row>
    <row r="174" spans="2:11" customFormat="1" ht="15" customHeight="1">
      <c r="B174" s="227"/>
      <c r="C174" s="204" t="s">
        <v>2777</v>
      </c>
      <c r="D174" s="204"/>
      <c r="E174" s="204"/>
      <c r="F174" s="225" t="s">
        <v>2764</v>
      </c>
      <c r="G174" s="204"/>
      <c r="H174" s="204" t="s">
        <v>2825</v>
      </c>
      <c r="I174" s="204" t="s">
        <v>2760</v>
      </c>
      <c r="J174" s="204">
        <v>50</v>
      </c>
      <c r="K174" s="248"/>
    </row>
    <row r="175" spans="2:11" customFormat="1" ht="15" customHeight="1">
      <c r="B175" s="227"/>
      <c r="C175" s="204" t="s">
        <v>2785</v>
      </c>
      <c r="D175" s="204"/>
      <c r="E175" s="204"/>
      <c r="F175" s="225" t="s">
        <v>2764</v>
      </c>
      <c r="G175" s="204"/>
      <c r="H175" s="204" t="s">
        <v>2825</v>
      </c>
      <c r="I175" s="204" t="s">
        <v>2760</v>
      </c>
      <c r="J175" s="204">
        <v>50</v>
      </c>
      <c r="K175" s="248"/>
    </row>
    <row r="176" spans="2:11" customFormat="1" ht="15" customHeight="1">
      <c r="B176" s="227"/>
      <c r="C176" s="204" t="s">
        <v>2783</v>
      </c>
      <c r="D176" s="204"/>
      <c r="E176" s="204"/>
      <c r="F176" s="225" t="s">
        <v>2764</v>
      </c>
      <c r="G176" s="204"/>
      <c r="H176" s="204" t="s">
        <v>2825</v>
      </c>
      <c r="I176" s="204" t="s">
        <v>2760</v>
      </c>
      <c r="J176" s="204">
        <v>50</v>
      </c>
      <c r="K176" s="248"/>
    </row>
    <row r="177" spans="2:11" customFormat="1" ht="15" customHeight="1">
      <c r="B177" s="227"/>
      <c r="C177" s="204" t="s">
        <v>149</v>
      </c>
      <c r="D177" s="204"/>
      <c r="E177" s="204"/>
      <c r="F177" s="225" t="s">
        <v>2758</v>
      </c>
      <c r="G177" s="204"/>
      <c r="H177" s="204" t="s">
        <v>2826</v>
      </c>
      <c r="I177" s="204" t="s">
        <v>2827</v>
      </c>
      <c r="J177" s="204"/>
      <c r="K177" s="248"/>
    </row>
    <row r="178" spans="2:11" customFormat="1" ht="15" customHeight="1">
      <c r="B178" s="227"/>
      <c r="C178" s="204" t="s">
        <v>57</v>
      </c>
      <c r="D178" s="204"/>
      <c r="E178" s="204"/>
      <c r="F178" s="225" t="s">
        <v>2758</v>
      </c>
      <c r="G178" s="204"/>
      <c r="H178" s="204" t="s">
        <v>2828</v>
      </c>
      <c r="I178" s="204" t="s">
        <v>2829</v>
      </c>
      <c r="J178" s="204">
        <v>1</v>
      </c>
      <c r="K178" s="248"/>
    </row>
    <row r="179" spans="2:11" customFormat="1" ht="15" customHeight="1">
      <c r="B179" s="227"/>
      <c r="C179" s="204" t="s">
        <v>53</v>
      </c>
      <c r="D179" s="204"/>
      <c r="E179" s="204"/>
      <c r="F179" s="225" t="s">
        <v>2758</v>
      </c>
      <c r="G179" s="204"/>
      <c r="H179" s="204" t="s">
        <v>2830</v>
      </c>
      <c r="I179" s="204" t="s">
        <v>2760</v>
      </c>
      <c r="J179" s="204">
        <v>20</v>
      </c>
      <c r="K179" s="248"/>
    </row>
    <row r="180" spans="2:11" customFormat="1" ht="15" customHeight="1">
      <c r="B180" s="227"/>
      <c r="C180" s="204" t="s">
        <v>54</v>
      </c>
      <c r="D180" s="204"/>
      <c r="E180" s="204"/>
      <c r="F180" s="225" t="s">
        <v>2758</v>
      </c>
      <c r="G180" s="204"/>
      <c r="H180" s="204" t="s">
        <v>2831</v>
      </c>
      <c r="I180" s="204" t="s">
        <v>2760</v>
      </c>
      <c r="J180" s="204">
        <v>255</v>
      </c>
      <c r="K180" s="248"/>
    </row>
    <row r="181" spans="2:11" customFormat="1" ht="15" customHeight="1">
      <c r="B181" s="227"/>
      <c r="C181" s="204" t="s">
        <v>150</v>
      </c>
      <c r="D181" s="204"/>
      <c r="E181" s="204"/>
      <c r="F181" s="225" t="s">
        <v>2758</v>
      </c>
      <c r="G181" s="204"/>
      <c r="H181" s="204" t="s">
        <v>2722</v>
      </c>
      <c r="I181" s="204" t="s">
        <v>2760</v>
      </c>
      <c r="J181" s="204">
        <v>10</v>
      </c>
      <c r="K181" s="248"/>
    </row>
    <row r="182" spans="2:11" customFormat="1" ht="15" customHeight="1">
      <c r="B182" s="227"/>
      <c r="C182" s="204" t="s">
        <v>151</v>
      </c>
      <c r="D182" s="204"/>
      <c r="E182" s="204"/>
      <c r="F182" s="225" t="s">
        <v>2758</v>
      </c>
      <c r="G182" s="204"/>
      <c r="H182" s="204" t="s">
        <v>2832</v>
      </c>
      <c r="I182" s="204" t="s">
        <v>2793</v>
      </c>
      <c r="J182" s="204"/>
      <c r="K182" s="248"/>
    </row>
    <row r="183" spans="2:11" customFormat="1" ht="15" customHeight="1">
      <c r="B183" s="227"/>
      <c r="C183" s="204" t="s">
        <v>2833</v>
      </c>
      <c r="D183" s="204"/>
      <c r="E183" s="204"/>
      <c r="F183" s="225" t="s">
        <v>2758</v>
      </c>
      <c r="G183" s="204"/>
      <c r="H183" s="204" t="s">
        <v>2834</v>
      </c>
      <c r="I183" s="204" t="s">
        <v>2793</v>
      </c>
      <c r="J183" s="204"/>
      <c r="K183" s="248"/>
    </row>
    <row r="184" spans="2:11" customFormat="1" ht="15" customHeight="1">
      <c r="B184" s="227"/>
      <c r="C184" s="204" t="s">
        <v>2822</v>
      </c>
      <c r="D184" s="204"/>
      <c r="E184" s="204"/>
      <c r="F184" s="225" t="s">
        <v>2758</v>
      </c>
      <c r="G184" s="204"/>
      <c r="H184" s="204" t="s">
        <v>2835</v>
      </c>
      <c r="I184" s="204" t="s">
        <v>2793</v>
      </c>
      <c r="J184" s="204"/>
      <c r="K184" s="248"/>
    </row>
    <row r="185" spans="2:11" customFormat="1" ht="15" customHeight="1">
      <c r="B185" s="227"/>
      <c r="C185" s="204" t="s">
        <v>153</v>
      </c>
      <c r="D185" s="204"/>
      <c r="E185" s="204"/>
      <c r="F185" s="225" t="s">
        <v>2764</v>
      </c>
      <c r="G185" s="204"/>
      <c r="H185" s="204" t="s">
        <v>2836</v>
      </c>
      <c r="I185" s="204" t="s">
        <v>2760</v>
      </c>
      <c r="J185" s="204">
        <v>50</v>
      </c>
      <c r="K185" s="248"/>
    </row>
    <row r="186" spans="2:11" customFormat="1" ht="15" customHeight="1">
      <c r="B186" s="227"/>
      <c r="C186" s="204" t="s">
        <v>2837</v>
      </c>
      <c r="D186" s="204"/>
      <c r="E186" s="204"/>
      <c r="F186" s="225" t="s">
        <v>2764</v>
      </c>
      <c r="G186" s="204"/>
      <c r="H186" s="204" t="s">
        <v>2838</v>
      </c>
      <c r="I186" s="204" t="s">
        <v>2839</v>
      </c>
      <c r="J186" s="204"/>
      <c r="K186" s="248"/>
    </row>
    <row r="187" spans="2:11" customFormat="1" ht="15" customHeight="1">
      <c r="B187" s="227"/>
      <c r="C187" s="204" t="s">
        <v>2840</v>
      </c>
      <c r="D187" s="204"/>
      <c r="E187" s="204"/>
      <c r="F187" s="225" t="s">
        <v>2764</v>
      </c>
      <c r="G187" s="204"/>
      <c r="H187" s="204" t="s">
        <v>2841</v>
      </c>
      <c r="I187" s="204" t="s">
        <v>2839</v>
      </c>
      <c r="J187" s="204"/>
      <c r="K187" s="248"/>
    </row>
    <row r="188" spans="2:11" customFormat="1" ht="15" customHeight="1">
      <c r="B188" s="227"/>
      <c r="C188" s="204" t="s">
        <v>2842</v>
      </c>
      <c r="D188" s="204"/>
      <c r="E188" s="204"/>
      <c r="F188" s="225" t="s">
        <v>2764</v>
      </c>
      <c r="G188" s="204"/>
      <c r="H188" s="204" t="s">
        <v>2843</v>
      </c>
      <c r="I188" s="204" t="s">
        <v>2839</v>
      </c>
      <c r="J188" s="204"/>
      <c r="K188" s="248"/>
    </row>
    <row r="189" spans="2:11" customFormat="1" ht="15" customHeight="1">
      <c r="B189" s="227"/>
      <c r="C189" s="261" t="s">
        <v>2844</v>
      </c>
      <c r="D189" s="204"/>
      <c r="E189" s="204"/>
      <c r="F189" s="225" t="s">
        <v>2764</v>
      </c>
      <c r="G189" s="204"/>
      <c r="H189" s="204" t="s">
        <v>2845</v>
      </c>
      <c r="I189" s="204" t="s">
        <v>2846</v>
      </c>
      <c r="J189" s="262" t="s">
        <v>2847</v>
      </c>
      <c r="K189" s="248"/>
    </row>
    <row r="190" spans="2:11" customFormat="1" ht="15" customHeight="1">
      <c r="B190" s="263"/>
      <c r="C190" s="264" t="s">
        <v>2848</v>
      </c>
      <c r="D190" s="265"/>
      <c r="E190" s="265"/>
      <c r="F190" s="266" t="s">
        <v>2764</v>
      </c>
      <c r="G190" s="265"/>
      <c r="H190" s="265" t="s">
        <v>2849</v>
      </c>
      <c r="I190" s="265" t="s">
        <v>2846</v>
      </c>
      <c r="J190" s="267" t="s">
        <v>2847</v>
      </c>
      <c r="K190" s="268"/>
    </row>
    <row r="191" spans="2:11" customFormat="1" ht="15" customHeight="1">
      <c r="B191" s="227"/>
      <c r="C191" s="261" t="s">
        <v>42</v>
      </c>
      <c r="D191" s="204"/>
      <c r="E191" s="204"/>
      <c r="F191" s="225" t="s">
        <v>2758</v>
      </c>
      <c r="G191" s="204"/>
      <c r="H191" s="201" t="s">
        <v>2850</v>
      </c>
      <c r="I191" s="204" t="s">
        <v>2851</v>
      </c>
      <c r="J191" s="204"/>
      <c r="K191" s="248"/>
    </row>
    <row r="192" spans="2:11" customFormat="1" ht="15" customHeight="1">
      <c r="B192" s="227"/>
      <c r="C192" s="261" t="s">
        <v>2852</v>
      </c>
      <c r="D192" s="204"/>
      <c r="E192" s="204"/>
      <c r="F192" s="225" t="s">
        <v>2758</v>
      </c>
      <c r="G192" s="204"/>
      <c r="H192" s="204" t="s">
        <v>2853</v>
      </c>
      <c r="I192" s="204" t="s">
        <v>2793</v>
      </c>
      <c r="J192" s="204"/>
      <c r="K192" s="248"/>
    </row>
    <row r="193" spans="2:11" customFormat="1" ht="15" customHeight="1">
      <c r="B193" s="227"/>
      <c r="C193" s="261" t="s">
        <v>2854</v>
      </c>
      <c r="D193" s="204"/>
      <c r="E193" s="204"/>
      <c r="F193" s="225" t="s">
        <v>2758</v>
      </c>
      <c r="G193" s="204"/>
      <c r="H193" s="204" t="s">
        <v>2855</v>
      </c>
      <c r="I193" s="204" t="s">
        <v>2793</v>
      </c>
      <c r="J193" s="204"/>
      <c r="K193" s="248"/>
    </row>
    <row r="194" spans="2:11" customFormat="1" ht="15" customHeight="1">
      <c r="B194" s="227"/>
      <c r="C194" s="261" t="s">
        <v>2856</v>
      </c>
      <c r="D194" s="204"/>
      <c r="E194" s="204"/>
      <c r="F194" s="225" t="s">
        <v>2764</v>
      </c>
      <c r="G194" s="204"/>
      <c r="H194" s="204" t="s">
        <v>2857</v>
      </c>
      <c r="I194" s="204" t="s">
        <v>2793</v>
      </c>
      <c r="J194" s="204"/>
      <c r="K194" s="248"/>
    </row>
    <row r="195" spans="2:11" customFormat="1" ht="15" customHeight="1">
      <c r="B195" s="254"/>
      <c r="C195" s="269"/>
      <c r="D195" s="234"/>
      <c r="E195" s="234"/>
      <c r="F195" s="234"/>
      <c r="G195" s="234"/>
      <c r="H195" s="234"/>
      <c r="I195" s="234"/>
      <c r="J195" s="234"/>
      <c r="K195" s="255"/>
    </row>
    <row r="196" spans="2:11" customFormat="1" ht="18.75" customHeight="1">
      <c r="B196" s="236"/>
      <c r="C196" s="246"/>
      <c r="D196" s="246"/>
      <c r="E196" s="246"/>
      <c r="F196" s="256"/>
      <c r="G196" s="246"/>
      <c r="H196" s="246"/>
      <c r="I196" s="246"/>
      <c r="J196" s="246"/>
      <c r="K196" s="236"/>
    </row>
    <row r="197" spans="2:11" customFormat="1" ht="18.75" customHeight="1">
      <c r="B197" s="236"/>
      <c r="C197" s="246"/>
      <c r="D197" s="246"/>
      <c r="E197" s="246"/>
      <c r="F197" s="256"/>
      <c r="G197" s="246"/>
      <c r="H197" s="246"/>
      <c r="I197" s="246"/>
      <c r="J197" s="246"/>
      <c r="K197" s="236"/>
    </row>
    <row r="198" spans="2:11" customFormat="1" ht="18.75" customHeight="1">
      <c r="B198" s="211"/>
      <c r="C198" s="211"/>
      <c r="D198" s="211"/>
      <c r="E198" s="211"/>
      <c r="F198" s="211"/>
      <c r="G198" s="211"/>
      <c r="H198" s="211"/>
      <c r="I198" s="211"/>
      <c r="J198" s="211"/>
      <c r="K198" s="211"/>
    </row>
    <row r="199" spans="2:11" customFormat="1" ht="13.5">
      <c r="B199" s="193"/>
      <c r="C199" s="194"/>
      <c r="D199" s="194"/>
      <c r="E199" s="194"/>
      <c r="F199" s="194"/>
      <c r="G199" s="194"/>
      <c r="H199" s="194"/>
      <c r="I199" s="194"/>
      <c r="J199" s="194"/>
      <c r="K199" s="195"/>
    </row>
    <row r="200" spans="2:11" customFormat="1" ht="21">
      <c r="B200" s="196"/>
      <c r="C200" s="320" t="s">
        <v>2858</v>
      </c>
      <c r="D200" s="320"/>
      <c r="E200" s="320"/>
      <c r="F200" s="320"/>
      <c r="G200" s="320"/>
      <c r="H200" s="320"/>
      <c r="I200" s="320"/>
      <c r="J200" s="320"/>
      <c r="K200" s="197"/>
    </row>
    <row r="201" spans="2:11" customFormat="1" ht="25.5" customHeight="1">
      <c r="B201" s="196"/>
      <c r="C201" s="270" t="s">
        <v>2859</v>
      </c>
      <c r="D201" s="270"/>
      <c r="E201" s="270"/>
      <c r="F201" s="270" t="s">
        <v>2860</v>
      </c>
      <c r="G201" s="271"/>
      <c r="H201" s="323" t="s">
        <v>2861</v>
      </c>
      <c r="I201" s="323"/>
      <c r="J201" s="323"/>
      <c r="K201" s="197"/>
    </row>
    <row r="202" spans="2:11" customFormat="1" ht="5.25" customHeight="1">
      <c r="B202" s="227"/>
      <c r="C202" s="222"/>
      <c r="D202" s="222"/>
      <c r="E202" s="222"/>
      <c r="F202" s="222"/>
      <c r="G202" s="246"/>
      <c r="H202" s="222"/>
      <c r="I202" s="222"/>
      <c r="J202" s="222"/>
      <c r="K202" s="248"/>
    </row>
    <row r="203" spans="2:11" customFormat="1" ht="15" customHeight="1">
      <c r="B203" s="227"/>
      <c r="C203" s="204" t="s">
        <v>2851</v>
      </c>
      <c r="D203" s="204"/>
      <c r="E203" s="204"/>
      <c r="F203" s="225" t="s">
        <v>43</v>
      </c>
      <c r="G203" s="204"/>
      <c r="H203" s="324" t="s">
        <v>2862</v>
      </c>
      <c r="I203" s="324"/>
      <c r="J203" s="324"/>
      <c r="K203" s="248"/>
    </row>
    <row r="204" spans="2:11" customFormat="1" ht="15" customHeight="1">
      <c r="B204" s="227"/>
      <c r="C204" s="204"/>
      <c r="D204" s="204"/>
      <c r="E204" s="204"/>
      <c r="F204" s="225" t="s">
        <v>44</v>
      </c>
      <c r="G204" s="204"/>
      <c r="H204" s="324" t="s">
        <v>2863</v>
      </c>
      <c r="I204" s="324"/>
      <c r="J204" s="324"/>
      <c r="K204" s="248"/>
    </row>
    <row r="205" spans="2:11" customFormat="1" ht="15" customHeight="1">
      <c r="B205" s="227"/>
      <c r="C205" s="204"/>
      <c r="D205" s="204"/>
      <c r="E205" s="204"/>
      <c r="F205" s="225" t="s">
        <v>47</v>
      </c>
      <c r="G205" s="204"/>
      <c r="H205" s="324" t="s">
        <v>2864</v>
      </c>
      <c r="I205" s="324"/>
      <c r="J205" s="324"/>
      <c r="K205" s="248"/>
    </row>
    <row r="206" spans="2:11" customFormat="1" ht="15" customHeight="1">
      <c r="B206" s="227"/>
      <c r="C206" s="204"/>
      <c r="D206" s="204"/>
      <c r="E206" s="204"/>
      <c r="F206" s="225" t="s">
        <v>45</v>
      </c>
      <c r="G206" s="204"/>
      <c r="H206" s="324" t="s">
        <v>2865</v>
      </c>
      <c r="I206" s="324"/>
      <c r="J206" s="324"/>
      <c r="K206" s="248"/>
    </row>
    <row r="207" spans="2:11" customFormat="1" ht="15" customHeight="1">
      <c r="B207" s="227"/>
      <c r="C207" s="204"/>
      <c r="D207" s="204"/>
      <c r="E207" s="204"/>
      <c r="F207" s="225" t="s">
        <v>46</v>
      </c>
      <c r="G207" s="204"/>
      <c r="H207" s="324" t="s">
        <v>2866</v>
      </c>
      <c r="I207" s="324"/>
      <c r="J207" s="324"/>
      <c r="K207" s="248"/>
    </row>
    <row r="208" spans="2:11" customFormat="1" ht="15" customHeight="1">
      <c r="B208" s="227"/>
      <c r="C208" s="204"/>
      <c r="D208" s="204"/>
      <c r="E208" s="204"/>
      <c r="F208" s="225"/>
      <c r="G208" s="204"/>
      <c r="H208" s="204"/>
      <c r="I208" s="204"/>
      <c r="J208" s="204"/>
      <c r="K208" s="248"/>
    </row>
    <row r="209" spans="2:11" customFormat="1" ht="15" customHeight="1">
      <c r="B209" s="227"/>
      <c r="C209" s="204" t="s">
        <v>2805</v>
      </c>
      <c r="D209" s="204"/>
      <c r="E209" s="204"/>
      <c r="F209" s="225" t="s">
        <v>79</v>
      </c>
      <c r="G209" s="204"/>
      <c r="H209" s="324" t="s">
        <v>2867</v>
      </c>
      <c r="I209" s="324"/>
      <c r="J209" s="324"/>
      <c r="K209" s="248"/>
    </row>
    <row r="210" spans="2:11" customFormat="1" ht="15" customHeight="1">
      <c r="B210" s="227"/>
      <c r="C210" s="204"/>
      <c r="D210" s="204"/>
      <c r="E210" s="204"/>
      <c r="F210" s="225" t="s">
        <v>2701</v>
      </c>
      <c r="G210" s="204"/>
      <c r="H210" s="324" t="s">
        <v>2702</v>
      </c>
      <c r="I210" s="324"/>
      <c r="J210" s="324"/>
      <c r="K210" s="248"/>
    </row>
    <row r="211" spans="2:11" customFormat="1" ht="15" customHeight="1">
      <c r="B211" s="227"/>
      <c r="C211" s="204"/>
      <c r="D211" s="204"/>
      <c r="E211" s="204"/>
      <c r="F211" s="225" t="s">
        <v>2699</v>
      </c>
      <c r="G211" s="204"/>
      <c r="H211" s="324" t="s">
        <v>2868</v>
      </c>
      <c r="I211" s="324"/>
      <c r="J211" s="324"/>
      <c r="K211" s="248"/>
    </row>
    <row r="212" spans="2:11" customFormat="1" ht="15" customHeight="1">
      <c r="B212" s="272"/>
      <c r="C212" s="204"/>
      <c r="D212" s="204"/>
      <c r="E212" s="204"/>
      <c r="F212" s="225" t="s">
        <v>97</v>
      </c>
      <c r="G212" s="261"/>
      <c r="H212" s="325" t="s">
        <v>2703</v>
      </c>
      <c r="I212" s="325"/>
      <c r="J212" s="325"/>
      <c r="K212" s="273"/>
    </row>
    <row r="213" spans="2:11" customFormat="1" ht="15" customHeight="1">
      <c r="B213" s="272"/>
      <c r="C213" s="204"/>
      <c r="D213" s="204"/>
      <c r="E213" s="204"/>
      <c r="F213" s="225" t="s">
        <v>2704</v>
      </c>
      <c r="G213" s="261"/>
      <c r="H213" s="325" t="s">
        <v>2869</v>
      </c>
      <c r="I213" s="325"/>
      <c r="J213" s="325"/>
      <c r="K213" s="273"/>
    </row>
    <row r="214" spans="2:11" customFormat="1" ht="15" customHeight="1">
      <c r="B214" s="272"/>
      <c r="C214" s="204"/>
      <c r="D214" s="204"/>
      <c r="E214" s="204"/>
      <c r="F214" s="225"/>
      <c r="G214" s="261"/>
      <c r="H214" s="252"/>
      <c r="I214" s="252"/>
      <c r="J214" s="252"/>
      <c r="K214" s="273"/>
    </row>
    <row r="215" spans="2:11" customFormat="1" ht="15" customHeight="1">
      <c r="B215" s="272"/>
      <c r="C215" s="204" t="s">
        <v>2829</v>
      </c>
      <c r="D215" s="204"/>
      <c r="E215" s="204"/>
      <c r="F215" s="225">
        <v>1</v>
      </c>
      <c r="G215" s="261"/>
      <c r="H215" s="325" t="s">
        <v>2870</v>
      </c>
      <c r="I215" s="325"/>
      <c r="J215" s="325"/>
      <c r="K215" s="273"/>
    </row>
    <row r="216" spans="2:11" customFormat="1" ht="15" customHeight="1">
      <c r="B216" s="272"/>
      <c r="C216" s="204"/>
      <c r="D216" s="204"/>
      <c r="E216" s="204"/>
      <c r="F216" s="225">
        <v>2</v>
      </c>
      <c r="G216" s="261"/>
      <c r="H216" s="325" t="s">
        <v>2871</v>
      </c>
      <c r="I216" s="325"/>
      <c r="J216" s="325"/>
      <c r="K216" s="273"/>
    </row>
    <row r="217" spans="2:11" customFormat="1" ht="15" customHeight="1">
      <c r="B217" s="272"/>
      <c r="C217" s="204"/>
      <c r="D217" s="204"/>
      <c r="E217" s="204"/>
      <c r="F217" s="225">
        <v>3</v>
      </c>
      <c r="G217" s="261"/>
      <c r="H217" s="325" t="s">
        <v>2872</v>
      </c>
      <c r="I217" s="325"/>
      <c r="J217" s="325"/>
      <c r="K217" s="273"/>
    </row>
    <row r="218" spans="2:11" customFormat="1" ht="15" customHeight="1">
      <c r="B218" s="272"/>
      <c r="C218" s="204"/>
      <c r="D218" s="204"/>
      <c r="E218" s="204"/>
      <c r="F218" s="225">
        <v>4</v>
      </c>
      <c r="G218" s="261"/>
      <c r="H218" s="325" t="s">
        <v>2873</v>
      </c>
      <c r="I218" s="325"/>
      <c r="J218" s="325"/>
      <c r="K218" s="273"/>
    </row>
    <row r="219" spans="2:11" customFormat="1" ht="12.75" customHeight="1">
      <c r="B219" s="274"/>
      <c r="C219" s="275"/>
      <c r="D219" s="275"/>
      <c r="E219" s="275"/>
      <c r="F219" s="275"/>
      <c r="G219" s="275"/>
      <c r="H219" s="275"/>
      <c r="I219" s="275"/>
      <c r="J219" s="275"/>
      <c r="K219" s="276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01 - PŘÍSTAVBA ŠATNY VČET...</vt:lpstr>
      <vt:lpstr>02 - PŘÍSTAVBA SKLADU A S...</vt:lpstr>
      <vt:lpstr>03 - VNITŘNÍ STAVEBNÍ ÚPR...</vt:lpstr>
      <vt:lpstr>04 - ELEKTROINSTALACE - R...</vt:lpstr>
      <vt:lpstr>05 - VYTÁPĚNÍ, ZTI VNITŘN...</vt:lpstr>
      <vt:lpstr>06 - VEDLEJŠÍ ROZPOČTOVÉ ...</vt:lpstr>
      <vt:lpstr>Pokyny pro vyplnění</vt:lpstr>
      <vt:lpstr>'01 - PŘÍSTAVBA ŠATNY VČET...'!Názvy_tisku</vt:lpstr>
      <vt:lpstr>'02 - PŘÍSTAVBA SKLADU A S...'!Názvy_tisku</vt:lpstr>
      <vt:lpstr>'03 - VNITŘNÍ STAVEBNÍ ÚPR...'!Názvy_tisku</vt:lpstr>
      <vt:lpstr>'04 - ELEKTROINSTALACE - R...'!Názvy_tisku</vt:lpstr>
      <vt:lpstr>'05 - VYTÁPĚNÍ, ZTI VNITŘN...'!Názvy_tisku</vt:lpstr>
      <vt:lpstr>'06 - VEDLEJŠÍ ROZPOČTOVÉ ...'!Názvy_tisku</vt:lpstr>
      <vt:lpstr>'Rekapitulace stavby'!Názvy_tisku</vt:lpstr>
      <vt:lpstr>'01 - PŘÍSTAVBA ŠATNY VČET...'!Oblast_tisku</vt:lpstr>
      <vt:lpstr>'02 - PŘÍSTAVBA SKLADU A S...'!Oblast_tisku</vt:lpstr>
      <vt:lpstr>'03 - VNITŘNÍ STAVEBNÍ ÚPR...'!Oblast_tisku</vt:lpstr>
      <vt:lpstr>'04 - ELEKTROINSTALACE - R...'!Oblast_tisku</vt:lpstr>
      <vt:lpstr>'05 - VYTÁPĚNÍ, ZTI VNITŘN...'!Oblast_tisku</vt:lpstr>
      <vt:lpstr>'06 - VEDLEJŠÍ ROZPOČTOVÉ 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Blavková</dc:creator>
  <cp:lastModifiedBy>Nina Blavková</cp:lastModifiedBy>
  <dcterms:created xsi:type="dcterms:W3CDTF">2025-08-25T12:39:04Z</dcterms:created>
  <dcterms:modified xsi:type="dcterms:W3CDTF">2025-08-25T12:40:26Z</dcterms:modified>
</cp:coreProperties>
</file>