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vel\Veřejné zakázky\UFA\EIS\FINAL\"/>
    </mc:Choice>
  </mc:AlternateContent>
  <bookViews>
    <workbookView xWindow="0" yWindow="0" windowWidth="19200" windowHeight="10995" tabRatio="727"/>
  </bookViews>
  <sheets>
    <sheet name="NV_Skutečnost_18" sheetId="1" r:id="rId1"/>
    <sheet name="příloha č.1" sheetId="3" r:id="rId2"/>
    <sheet name="Příloha č. 2" sheetId="2" r:id="rId3"/>
  </sheets>
  <externalReferences>
    <externalReference r:id="rId4"/>
  </externalReferences>
  <definedNames>
    <definedName name="_xlnm.Print_Titles" localSheetId="0">NV_Skutečnost_18!$7:$8</definedName>
  </definedNames>
  <calcPr calcId="162913"/>
</workbook>
</file>

<file path=xl/calcChain.xml><?xml version="1.0" encoding="utf-8"?>
<calcChain xmlns="http://schemas.openxmlformats.org/spreadsheetml/2006/main">
  <c r="E211" i="3" l="1"/>
  <c r="E212" i="3"/>
  <c r="E215" i="3" s="1"/>
  <c r="E216" i="3"/>
  <c r="E217" i="3"/>
  <c r="E331" i="3"/>
  <c r="E329" i="3"/>
  <c r="E303" i="3"/>
  <c r="E302" i="3"/>
  <c r="E301" i="3"/>
  <c r="E289" i="3"/>
  <c r="E288" i="3"/>
  <c r="E287" i="3"/>
  <c r="E281" i="3"/>
  <c r="E280" i="3"/>
  <c r="E278" i="3"/>
  <c r="E277" i="3"/>
  <c r="E275" i="3" s="1"/>
  <c r="E283" i="3" s="1"/>
  <c r="E276" i="3"/>
  <c r="E262" i="3"/>
  <c r="E261" i="3"/>
  <c r="B255" i="3"/>
  <c r="E248" i="3"/>
  <c r="E246" i="3"/>
  <c r="E242" i="3"/>
  <c r="E241" i="3" s="1"/>
  <c r="E240" i="3" s="1"/>
  <c r="E254" i="3" s="1"/>
  <c r="E255" i="3" s="1"/>
  <c r="E260" i="3" s="1"/>
  <c r="E231" i="3"/>
  <c r="E230" i="3"/>
  <c r="B226" i="3"/>
  <c r="E221" i="3"/>
  <c r="E225" i="3" s="1"/>
  <c r="E226" i="3" s="1"/>
  <c r="E229" i="3" s="1"/>
  <c r="B212" i="3"/>
  <c r="C183" i="3"/>
  <c r="E180" i="3"/>
  <c r="E178" i="3"/>
  <c r="E177" i="3"/>
  <c r="E176" i="3"/>
  <c r="E175" i="3"/>
  <c r="E174" i="3"/>
  <c r="E173" i="3"/>
  <c r="E172" i="3"/>
  <c r="E171" i="3"/>
  <c r="E170" i="3"/>
  <c r="E169" i="3" s="1"/>
  <c r="E168" i="3"/>
  <c r="E167" i="3"/>
  <c r="E165" i="3" s="1"/>
  <c r="E166" i="3"/>
  <c r="E162" i="3"/>
  <c r="E161" i="3"/>
  <c r="E160" i="3"/>
  <c r="E159" i="3"/>
  <c r="E158" i="3"/>
  <c r="E157" i="3"/>
  <c r="E156" i="3"/>
  <c r="E155" i="3"/>
  <c r="E154" i="3" s="1"/>
  <c r="E153" i="3"/>
  <c r="E152" i="3"/>
  <c r="E151" i="3"/>
  <c r="E150" i="3"/>
  <c r="E149" i="3"/>
  <c r="E148" i="3"/>
  <c r="E147" i="3"/>
  <c r="E146" i="3" s="1"/>
  <c r="E145" i="3"/>
  <c r="E144" i="3"/>
  <c r="E143" i="3"/>
  <c r="E142" i="3"/>
  <c r="E141" i="3"/>
  <c r="E140" i="3"/>
  <c r="E139" i="3"/>
  <c r="E138" i="3"/>
  <c r="E137" i="3"/>
  <c r="E136" i="3"/>
  <c r="E135" i="3"/>
  <c r="E133" i="3"/>
  <c r="E132" i="3"/>
  <c r="E131" i="3"/>
  <c r="E130" i="3"/>
  <c r="E129" i="3"/>
  <c r="E127" i="3"/>
  <c r="E126" i="3"/>
  <c r="E125" i="3"/>
  <c r="E124" i="3"/>
  <c r="E123" i="3"/>
  <c r="E121" i="3" s="1"/>
  <c r="E122" i="3"/>
  <c r="E120" i="3"/>
  <c r="E119" i="3"/>
  <c r="E118" i="3"/>
  <c r="E117" i="3"/>
  <c r="E116" i="3"/>
  <c r="E115" i="3"/>
  <c r="E112" i="3"/>
  <c r="E111" i="3"/>
  <c r="E110" i="3"/>
  <c r="E109" i="3"/>
  <c r="E108" i="3"/>
  <c r="E107" i="3"/>
  <c r="E104" i="3" s="1"/>
  <c r="E106" i="3"/>
  <c r="E105" i="3"/>
  <c r="E103" i="3"/>
  <c r="E102" i="3"/>
  <c r="E101" i="3"/>
  <c r="E100" i="3"/>
  <c r="E99" i="3"/>
  <c r="E98" i="3"/>
  <c r="E97" i="3"/>
  <c r="E96" i="3"/>
  <c r="E95" i="3"/>
  <c r="E94" i="3"/>
  <c r="E93" i="3"/>
  <c r="E92" i="3" s="1"/>
  <c r="E91" i="3"/>
  <c r="E87" i="3" s="1"/>
  <c r="E86" i="3" s="1"/>
  <c r="E90" i="3"/>
  <c r="E89" i="3"/>
  <c r="E88" i="3"/>
  <c r="E85" i="3"/>
  <c r="E84" i="3"/>
  <c r="E83" i="3"/>
  <c r="E80" i="3" s="1"/>
  <c r="E82" i="3"/>
  <c r="E81" i="3"/>
  <c r="E79" i="3"/>
  <c r="E78" i="3"/>
  <c r="E77" i="3"/>
  <c r="E76" i="3" s="1"/>
  <c r="E74" i="3"/>
  <c r="E73" i="3"/>
  <c r="E72" i="3"/>
  <c r="E71" i="3"/>
  <c r="E70" i="3"/>
  <c r="E69" i="3"/>
  <c r="E68" i="3"/>
  <c r="E67" i="3"/>
  <c r="E65" i="3"/>
  <c r="E64" i="3"/>
  <c r="E63" i="3"/>
  <c r="E62" i="3" s="1"/>
  <c r="E61" i="3"/>
  <c r="E60" i="3"/>
  <c r="E59" i="3"/>
  <c r="E58" i="3" s="1"/>
  <c r="E57" i="3"/>
  <c r="E56" i="3"/>
  <c r="E55" i="3"/>
  <c r="E54" i="3" s="1"/>
  <c r="E53" i="3"/>
  <c r="E52" i="3"/>
  <c r="E51" i="3"/>
  <c r="E50" i="3"/>
  <c r="E49" i="3"/>
  <c r="E48" i="3"/>
  <c r="E47" i="3"/>
  <c r="E46" i="3"/>
  <c r="E45" i="3"/>
  <c r="E44" i="3" s="1"/>
  <c r="E42" i="3"/>
  <c r="E41" i="3"/>
  <c r="E40" i="3"/>
  <c r="E39" i="3"/>
  <c r="E38" i="3"/>
  <c r="E37" i="3"/>
  <c r="E36" i="3"/>
  <c r="E35" i="3"/>
  <c r="E34" i="3"/>
  <c r="E32" i="3"/>
  <c r="E31" i="3"/>
  <c r="E30" i="3"/>
  <c r="E29" i="3"/>
  <c r="E28" i="3" s="1"/>
  <c r="E27" i="3"/>
  <c r="E26" i="3"/>
  <c r="E25" i="3" s="1"/>
  <c r="E23" i="3"/>
  <c r="E10" i="3" s="1"/>
  <c r="E22" i="3"/>
  <c r="E21" i="3"/>
  <c r="E20" i="3"/>
  <c r="E19" i="3"/>
  <c r="E18" i="3"/>
  <c r="E17" i="3"/>
  <c r="E16" i="3"/>
  <c r="E15" i="3"/>
  <c r="E14" i="3"/>
  <c r="E13" i="3"/>
  <c r="E12" i="3"/>
  <c r="E327" i="3" s="1"/>
  <c r="E11" i="3"/>
  <c r="E289" i="2"/>
  <c r="E275" i="2"/>
  <c r="C267" i="2"/>
  <c r="E266" i="2"/>
  <c r="E264" i="2"/>
  <c r="E263" i="2"/>
  <c r="E259" i="2"/>
  <c r="E258" i="2"/>
  <c r="E257" i="2"/>
  <c r="E256" i="2"/>
  <c r="B255" i="2" s="1"/>
  <c r="E253" i="2"/>
  <c r="E262" i="2" s="1"/>
  <c r="E252" i="2"/>
  <c r="E251" i="2"/>
  <c r="E250" i="2"/>
  <c r="E249" i="2"/>
  <c r="E248" i="2" s="1"/>
  <c r="E247" i="2"/>
  <c r="E246" i="2" s="1"/>
  <c r="E245" i="2"/>
  <c r="E244" i="2"/>
  <c r="E243" i="2"/>
  <c r="E242" i="2"/>
  <c r="E241" i="2" s="1"/>
  <c r="E240" i="2" s="1"/>
  <c r="E239" i="2"/>
  <c r="E238" i="2"/>
  <c r="E237" i="2"/>
  <c r="E236" i="2"/>
  <c r="E235" i="2"/>
  <c r="E234" i="2"/>
  <c r="E233" i="2"/>
  <c r="E232" i="2"/>
  <c r="E254" i="2" s="1"/>
  <c r="E255" i="2" s="1"/>
  <c r="E260" i="2" s="1"/>
  <c r="E228" i="2"/>
  <c r="E227" i="2"/>
  <c r="B226" i="2"/>
  <c r="E224" i="2"/>
  <c r="E231" i="2" s="1"/>
  <c r="E223" i="2"/>
  <c r="E222" i="2"/>
  <c r="E221" i="2" s="1"/>
  <c r="E220" i="2"/>
  <c r="E219" i="2"/>
  <c r="E218" i="2"/>
  <c r="E225" i="2" s="1"/>
  <c r="E226" i="2" s="1"/>
  <c r="E229" i="2" s="1"/>
  <c r="E214" i="2"/>
  <c r="E213" i="2"/>
  <c r="B212" i="2"/>
  <c r="E211" i="2"/>
  <c r="E212" i="2" s="1"/>
  <c r="E215" i="2" s="1"/>
  <c r="E210" i="2"/>
  <c r="E217" i="2" s="1"/>
  <c r="E209" i="2"/>
  <c r="E208" i="2"/>
  <c r="E207" i="2"/>
  <c r="E201" i="2"/>
  <c r="E180" i="2"/>
  <c r="E205" i="2" s="1"/>
  <c r="E178" i="2"/>
  <c r="E177" i="2"/>
  <c r="E176" i="2"/>
  <c r="E175" i="2"/>
  <c r="E174" i="2"/>
  <c r="E173" i="2"/>
  <c r="F303" i="2" s="1"/>
  <c r="E172" i="2"/>
  <c r="E171" i="2" s="1"/>
  <c r="E170" i="2"/>
  <c r="E169" i="2" s="1"/>
  <c r="E192" i="2" s="1"/>
  <c r="E168" i="2"/>
  <c r="E167" i="2"/>
  <c r="E166" i="2"/>
  <c r="E165" i="2"/>
  <c r="E162" i="2"/>
  <c r="E161" i="2"/>
  <c r="E160" i="2"/>
  <c r="E159" i="2"/>
  <c r="E158" i="2"/>
  <c r="E157" i="2"/>
  <c r="E156" i="2"/>
  <c r="E155" i="2"/>
  <c r="E154" i="2" s="1"/>
  <c r="E153" i="2"/>
  <c r="E152" i="2"/>
  <c r="E151" i="2"/>
  <c r="E150" i="2"/>
  <c r="E149" i="2"/>
  <c r="E148" i="2"/>
  <c r="E147" i="2"/>
  <c r="E146" i="2" s="1"/>
  <c r="E145" i="2"/>
  <c r="E144" i="2"/>
  <c r="E143" i="2"/>
  <c r="E142" i="2"/>
  <c r="E141" i="2"/>
  <c r="F301" i="2" s="1"/>
  <c r="E140" i="2"/>
  <c r="F302" i="2" s="1"/>
  <c r="E138" i="2"/>
  <c r="E137" i="2"/>
  <c r="E136" i="2"/>
  <c r="E135" i="2" s="1"/>
  <c r="E133" i="2"/>
  <c r="E132" i="2"/>
  <c r="E131" i="2"/>
  <c r="E130" i="2"/>
  <c r="E129" i="2"/>
  <c r="E190" i="2" s="1"/>
  <c r="F309" i="2" s="1"/>
  <c r="E127" i="2"/>
  <c r="E126" i="2"/>
  <c r="E125" i="2"/>
  <c r="E124" i="2"/>
  <c r="E123" i="2"/>
  <c r="E122" i="2"/>
  <c r="E121" i="2" s="1"/>
  <c r="E120" i="2"/>
  <c r="E119" i="2"/>
  <c r="E118" i="2"/>
  <c r="E117" i="2"/>
  <c r="E116" i="2"/>
  <c r="E115" i="2" s="1"/>
  <c r="E112" i="2"/>
  <c r="E111" i="2" s="1"/>
  <c r="E110" i="2"/>
  <c r="E109" i="2"/>
  <c r="E108" i="2"/>
  <c r="E107" i="2"/>
  <c r="E104" i="2" s="1"/>
  <c r="E106" i="2"/>
  <c r="E105" i="2"/>
  <c r="E103" i="2"/>
  <c r="E102" i="2"/>
  <c r="E101" i="2"/>
  <c r="E100" i="2"/>
  <c r="E99" i="2" s="1"/>
  <c r="E98" i="2"/>
  <c r="E97" i="2"/>
  <c r="E96" i="2"/>
  <c r="E95" i="2"/>
  <c r="E94" i="2"/>
  <c r="E93" i="2"/>
  <c r="E92" i="2"/>
  <c r="E91" i="2"/>
  <c r="E90" i="2"/>
  <c r="E89" i="2"/>
  <c r="E88" i="2"/>
  <c r="E87" i="2" s="1"/>
  <c r="E86" i="2" s="1"/>
  <c r="E85" i="2"/>
  <c r="E84" i="2"/>
  <c r="E83" i="2"/>
  <c r="E80" i="2" s="1"/>
  <c r="E82" i="2"/>
  <c r="E81" i="2"/>
  <c r="E79" i="2"/>
  <c r="E78" i="2"/>
  <c r="E77" i="2"/>
  <c r="E76" i="2"/>
  <c r="E75" i="2" s="1"/>
  <c r="E74" i="2"/>
  <c r="E73" i="2"/>
  <c r="E72" i="2"/>
  <c r="E71" i="2"/>
  <c r="E70" i="2"/>
  <c r="E69" i="2"/>
  <c r="E68" i="2"/>
  <c r="E67" i="2"/>
  <c r="E65" i="2"/>
  <c r="E64" i="2"/>
  <c r="E63" i="2"/>
  <c r="E62" i="2" s="1"/>
  <c r="E61" i="2"/>
  <c r="E60" i="2"/>
  <c r="E59" i="2"/>
  <c r="E58" i="2" s="1"/>
  <c r="E57" i="2"/>
  <c r="E56" i="2"/>
  <c r="E55" i="2"/>
  <c r="E54" i="2" s="1"/>
  <c r="E53" i="2"/>
  <c r="E52" i="2"/>
  <c r="E51" i="2" s="1"/>
  <c r="E50" i="2"/>
  <c r="E49" i="2"/>
  <c r="E48" i="2"/>
  <c r="E47" i="2"/>
  <c r="E46" i="2"/>
  <c r="E45" i="2"/>
  <c r="E265" i="2" s="1"/>
  <c r="E44" i="2"/>
  <c r="E42" i="2"/>
  <c r="E41" i="2"/>
  <c r="E40" i="2"/>
  <c r="E39" i="2"/>
  <c r="E38" i="2"/>
  <c r="E37" i="2"/>
  <c r="E36" i="2"/>
  <c r="E35" i="2"/>
  <c r="E33" i="2" s="1"/>
  <c r="E34" i="2"/>
  <c r="E199" i="2" s="1"/>
  <c r="E32" i="2"/>
  <c r="E31" i="2"/>
  <c r="E30" i="2"/>
  <c r="E29" i="2"/>
  <c r="E28" i="2"/>
  <c r="F331" i="2" s="1"/>
  <c r="E27" i="2"/>
  <c r="E25" i="2" s="1"/>
  <c r="E26" i="2"/>
  <c r="E23" i="2"/>
  <c r="E22" i="2"/>
  <c r="E21" i="2"/>
  <c r="E20" i="2"/>
  <c r="E19" i="2" s="1"/>
  <c r="E10" i="2" s="1"/>
  <c r="E18" i="2"/>
  <c r="E17" i="2"/>
  <c r="E16" i="2"/>
  <c r="E15" i="2"/>
  <c r="E14" i="2"/>
  <c r="F329" i="2" s="1"/>
  <c r="E13" i="2"/>
  <c r="E12" i="2"/>
  <c r="E11" i="2" s="1"/>
  <c r="E164" i="3" l="1"/>
  <c r="E163" i="3"/>
  <c r="E43" i="3"/>
  <c r="E114" i="3"/>
  <c r="E75" i="3"/>
  <c r="E66" i="3" s="1"/>
  <c r="E134" i="3"/>
  <c r="E128" i="3" s="1"/>
  <c r="E265" i="3"/>
  <c r="E33" i="3"/>
  <c r="E24" i="3" s="1"/>
  <c r="F330" i="2"/>
  <c r="E66" i="2"/>
  <c r="F332" i="2"/>
  <c r="E9" i="2"/>
  <c r="E197" i="2"/>
  <c r="E202" i="2"/>
  <c r="E43" i="2"/>
  <c r="E196" i="2" s="1"/>
  <c r="E200" i="2"/>
  <c r="E24" i="2"/>
  <c r="E114" i="2"/>
  <c r="E194" i="2"/>
  <c r="F311" i="2" s="1"/>
  <c r="E164" i="2"/>
  <c r="E198" i="2"/>
  <c r="E191" i="2"/>
  <c r="E230" i="2"/>
  <c r="E261" i="2"/>
  <c r="E193" i="2"/>
  <c r="E216" i="2"/>
  <c r="E139" i="2"/>
  <c r="E134" i="2" s="1"/>
  <c r="E128" i="2" s="1"/>
  <c r="E163" i="2"/>
  <c r="E11" i="1"/>
  <c r="E320" i="3" l="1"/>
  <c r="E9" i="3"/>
  <c r="E113" i="3"/>
  <c r="E179" i="3" s="1"/>
  <c r="E181" i="3" s="1"/>
  <c r="E195" i="3"/>
  <c r="E319" i="3"/>
  <c r="F323" i="2"/>
  <c r="F320" i="2"/>
  <c r="E113" i="2"/>
  <c r="E179" i="2" s="1"/>
  <c r="E181" i="2" s="1"/>
  <c r="E189" i="2"/>
  <c r="F298" i="2"/>
  <c r="F310" i="2"/>
  <c r="F305" i="2"/>
  <c r="E203" i="2"/>
  <c r="F316" i="2" s="1"/>
  <c r="F319" i="2"/>
  <c r="F322" i="2"/>
  <c r="F327" i="2"/>
  <c r="E327" i="2"/>
  <c r="F328" i="2"/>
  <c r="E239" i="1"/>
  <c r="E203" i="3" l="1"/>
  <c r="E285" i="3" s="1"/>
  <c r="E309" i="3"/>
  <c r="E298" i="3"/>
  <c r="E308" i="3"/>
  <c r="E306" i="3"/>
  <c r="E305" i="3"/>
  <c r="E311" i="3"/>
  <c r="E310" i="3"/>
  <c r="E299" i="3"/>
  <c r="E195" i="2"/>
  <c r="E298" i="2" s="1"/>
  <c r="F308" i="2"/>
  <c r="E308" i="2" s="1"/>
  <c r="F306" i="2"/>
  <c r="F299" i="2"/>
  <c r="E302" i="2"/>
  <c r="E301" i="2"/>
  <c r="E303" i="2"/>
  <c r="F317" i="2"/>
  <c r="F325" i="2"/>
  <c r="E331" i="2"/>
  <c r="E329" i="2"/>
  <c r="E320" i="2"/>
  <c r="E319" i="2"/>
  <c r="E111" i="1"/>
  <c r="E204" i="3" l="1"/>
  <c r="E206" i="3" s="1"/>
  <c r="E335" i="3" s="1"/>
  <c r="E204" i="2"/>
  <c r="E206" i="2" s="1"/>
  <c r="E309" i="2"/>
  <c r="E311" i="2"/>
  <c r="E310" i="2"/>
  <c r="E305" i="2"/>
  <c r="E299" i="2"/>
  <c r="E306" i="2"/>
  <c r="E288" i="1"/>
  <c r="E287" i="1"/>
  <c r="E281" i="1"/>
  <c r="E280" i="1"/>
  <c r="E277" i="1"/>
  <c r="E278" i="1"/>
  <c r="E276" i="1"/>
  <c r="E335" i="2" l="1"/>
  <c r="F335" i="2"/>
  <c r="E275" i="1"/>
  <c r="E266" i="1" l="1"/>
  <c r="E264" i="1"/>
  <c r="E263" i="1"/>
  <c r="E257" i="1"/>
  <c r="E258" i="1"/>
  <c r="E259" i="1"/>
  <c r="E256" i="1"/>
  <c r="E250" i="1"/>
  <c r="E251" i="1"/>
  <c r="E252" i="1"/>
  <c r="E253" i="1"/>
  <c r="E249" i="1"/>
  <c r="E247" i="1"/>
  <c r="E246" i="1" s="1"/>
  <c r="E244" i="1"/>
  <c r="E245" i="1"/>
  <c r="E243" i="1"/>
  <c r="E233" i="1"/>
  <c r="E234" i="1"/>
  <c r="E235" i="1"/>
  <c r="E236" i="1"/>
  <c r="E237" i="1"/>
  <c r="E238" i="1"/>
  <c r="E232" i="1"/>
  <c r="E228" i="1"/>
  <c r="E227" i="1"/>
  <c r="E223" i="1"/>
  <c r="E224" i="1"/>
  <c r="E222" i="1"/>
  <c r="E219" i="1"/>
  <c r="E220" i="1"/>
  <c r="E218" i="1"/>
  <c r="E214" i="1"/>
  <c r="E213" i="1"/>
  <c r="E208" i="1"/>
  <c r="E209" i="1"/>
  <c r="E210" i="1"/>
  <c r="E207" i="1"/>
  <c r="B255" i="1" l="1"/>
  <c r="B226" i="1"/>
  <c r="E248" i="1"/>
  <c r="E201" i="1"/>
  <c r="E221" i="1" l="1"/>
  <c r="E225" i="1" s="1"/>
  <c r="B212" i="1"/>
  <c r="E193" i="1" l="1"/>
  <c r="E99" i="1"/>
  <c r="E104" i="1"/>
  <c r="E265" i="1" l="1"/>
  <c r="E230" i="1"/>
  <c r="E216" i="1"/>
  <c r="E217" i="1"/>
  <c r="E171" i="1" l="1"/>
  <c r="E283" i="1"/>
  <c r="E242" i="1"/>
  <c r="E241" i="1" s="1"/>
  <c r="E240" i="1" s="1"/>
  <c r="E254" i="1" s="1"/>
  <c r="E262" i="1"/>
  <c r="E160" i="1"/>
  <c r="E169" i="1"/>
  <c r="E165" i="1"/>
  <c r="E54" i="1"/>
  <c r="E44" i="1"/>
  <c r="E146" i="1"/>
  <c r="E87" i="1"/>
  <c r="E92" i="1"/>
  <c r="E135" i="1"/>
  <c r="E28" i="1"/>
  <c r="E62" i="1"/>
  <c r="E76" i="1"/>
  <c r="E80" i="1"/>
  <c r="E109" i="1"/>
  <c r="E19" i="1"/>
  <c r="E25" i="1"/>
  <c r="E200" i="1" s="1"/>
  <c r="E33" i="1"/>
  <c r="E58" i="1"/>
  <c r="E51" i="1"/>
  <c r="E115" i="1"/>
  <c r="E121" i="1"/>
  <c r="E154" i="1"/>
  <c r="E199" i="1"/>
  <c r="E205" i="1"/>
  <c r="E139" i="1"/>
  <c r="E289" i="1"/>
  <c r="E226" i="1"/>
  <c r="E229" i="1" s="1"/>
  <c r="E231" i="1"/>
  <c r="E261" i="1"/>
  <c r="E191" i="1" l="1"/>
  <c r="E114" i="1"/>
  <c r="E189" i="1" s="1"/>
  <c r="E194" i="1"/>
  <c r="E134" i="1"/>
  <c r="E128" i="1" s="1"/>
  <c r="E190" i="1"/>
  <c r="E10" i="1"/>
  <c r="E43" i="1"/>
  <c r="E196" i="1" s="1"/>
  <c r="E163" i="1"/>
  <c r="E198" i="1"/>
  <c r="E24" i="1"/>
  <c r="E75" i="1"/>
  <c r="E66" i="1" s="1"/>
  <c r="E192" i="1"/>
  <c r="E255" i="1"/>
  <c r="E260" i="1" s="1"/>
  <c r="E164" i="1"/>
  <c r="E86" i="1"/>
  <c r="E211" i="1"/>
  <c r="E212" i="1" s="1"/>
  <c r="E215" i="1" s="1"/>
  <c r="E202" i="1" l="1"/>
  <c r="E9" i="1"/>
  <c r="E113" i="1"/>
  <c r="E197" i="1"/>
  <c r="E195" i="1"/>
  <c r="E303" i="1" l="1"/>
  <c r="E298" i="1"/>
  <c r="E179" i="1"/>
  <c r="E181" i="1" s="1"/>
  <c r="E308" i="1"/>
  <c r="E306" i="1"/>
  <c r="E299" i="1"/>
  <c r="E302" i="1"/>
  <c r="E301" i="1"/>
  <c r="E305" i="1"/>
  <c r="E203" i="1"/>
  <c r="E311" i="1"/>
  <c r="E310" i="1"/>
  <c r="E309" i="1"/>
  <c r="E204" i="1" l="1"/>
  <c r="E206" i="1" s="1"/>
  <c r="E285" i="1"/>
  <c r="E335" i="1" l="1"/>
  <c r="E331" i="1"/>
  <c r="E319" i="1"/>
  <c r="E329" i="1"/>
  <c r="E327" i="1"/>
  <c r="E320" i="1"/>
</calcChain>
</file>

<file path=xl/sharedStrings.xml><?xml version="1.0" encoding="utf-8"?>
<sst xmlns="http://schemas.openxmlformats.org/spreadsheetml/2006/main" count="1205" uniqueCount="394">
  <si>
    <t>Kapitola: 361 - Akademie věd ČR</t>
  </si>
  <si>
    <t>U k a z a t e l</t>
  </si>
  <si>
    <t>Řádek</t>
  </si>
  <si>
    <t>Spotřebované nákupy</t>
  </si>
  <si>
    <t>Spotřeba materiálu</t>
  </si>
  <si>
    <t xml:space="preserve">           spotřeba pohonných hmot</t>
  </si>
  <si>
    <t xml:space="preserve">           knihy, časopisy</t>
  </si>
  <si>
    <t xml:space="preserve">           ostatní materiálové náklady</t>
  </si>
  <si>
    <t>Spotřeba energie</t>
  </si>
  <si>
    <t>Spotřeba ostatních neskladovatelných dodávek</t>
  </si>
  <si>
    <t xml:space="preserve">           pára</t>
  </si>
  <si>
    <t xml:space="preserve">           plyn</t>
  </si>
  <si>
    <t>Prodané zboží</t>
  </si>
  <si>
    <t>Služby</t>
  </si>
  <si>
    <t>Opravy a udržování</t>
  </si>
  <si>
    <t xml:space="preserve">           opravy a udržování movitostí</t>
  </si>
  <si>
    <t>Cestovné</t>
  </si>
  <si>
    <t xml:space="preserve">           zahraniční cestovné</t>
  </si>
  <si>
    <t>Náklady na reprezentaci</t>
  </si>
  <si>
    <t>Ostatní služby</t>
  </si>
  <si>
    <t xml:space="preserve">           ostatní nájemné</t>
  </si>
  <si>
    <t xml:space="preserve">           výkony spojů</t>
  </si>
  <si>
    <t xml:space="preserve">           ostatní služby</t>
  </si>
  <si>
    <t>Osobní náklady</t>
  </si>
  <si>
    <t>Mzdové náklady</t>
  </si>
  <si>
    <t xml:space="preserve">           OON</t>
  </si>
  <si>
    <t>Zákonné sociální pojištění</t>
  </si>
  <si>
    <t xml:space="preserve">           pojištění sociální</t>
  </si>
  <si>
    <t>Zákonné sociální náklady</t>
  </si>
  <si>
    <t xml:space="preserve">           ostatní</t>
  </si>
  <si>
    <t>Ostatní sociální náklady</t>
  </si>
  <si>
    <t>Daně a poplatky</t>
  </si>
  <si>
    <t>Daň silniční</t>
  </si>
  <si>
    <t>Daň z nemovitostí</t>
  </si>
  <si>
    <t>Ostatní daně a poplatky</t>
  </si>
  <si>
    <t>Ostatní náklady</t>
  </si>
  <si>
    <t>Smluvní pokuty a úroky z prodlení</t>
  </si>
  <si>
    <t>Ostatní pokuty a penále</t>
  </si>
  <si>
    <t>Úroky</t>
  </si>
  <si>
    <t>Kursové ztráty</t>
  </si>
  <si>
    <t>Dary</t>
  </si>
  <si>
    <t>Manka a škody</t>
  </si>
  <si>
    <t>Jiné ostatní náklady</t>
  </si>
  <si>
    <t>Odpisy dlouhodobého nehmotného a hmotného majetku</t>
  </si>
  <si>
    <t>Prodaný materiál</t>
  </si>
  <si>
    <t>Daň z příjmů</t>
  </si>
  <si>
    <t>Tržby za vlastní výkony a za zboží</t>
  </si>
  <si>
    <t>Tržby za vlastní výrobky</t>
  </si>
  <si>
    <t xml:space="preserve">           příjmy z prodeje neperiodických publikací</t>
  </si>
  <si>
    <t xml:space="preserve">           tržby z prodeje jídel a nápojů</t>
  </si>
  <si>
    <t xml:space="preserve">           tržby za ostatní vlastní výrobky</t>
  </si>
  <si>
    <t>Tržby z prodeje služeb</t>
  </si>
  <si>
    <t xml:space="preserve">           inkaso konferenčních poplatků</t>
  </si>
  <si>
    <t xml:space="preserve">           licence</t>
  </si>
  <si>
    <t xml:space="preserve">           tržby ze zakázek hl. činnosti</t>
  </si>
  <si>
    <t>Tržby za prodané zboží</t>
  </si>
  <si>
    <t>Změna stavu zásob nedokončené výroby</t>
  </si>
  <si>
    <t>Změna stavu zásob polotovarů</t>
  </si>
  <si>
    <t>Změna stavu zvířat</t>
  </si>
  <si>
    <t>Aktivace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</si>
  <si>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</si>
  <si>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</si>
  <si>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</si>
  <si>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</si>
  <si>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>Ostatní výnosy</t>
  </si>
  <si>
    <t>Kursové zisky</t>
  </si>
  <si>
    <t>Jiné ostatní výnosy</t>
  </si>
  <si>
    <t xml:space="preserve">           nájemné z ploch (bytů i nebytových prostor)</t>
  </si>
  <si>
    <t xml:space="preserve">           nájemné ze zařízení</t>
  </si>
  <si>
    <t xml:space="preserve">           příspěvek na sdruženou činnost</t>
  </si>
  <si>
    <t>Tržby z prodeje dlouhod. nehmot. a hmotného majetku</t>
  </si>
  <si>
    <t>Výnosy z dlouhodobého finančního majetku</t>
  </si>
  <si>
    <t>Tržby z prodeje materiálu</t>
  </si>
  <si>
    <t>Výnosy z krátkodobého finančního majetku</t>
  </si>
  <si>
    <t>Příloha č.1</t>
  </si>
  <si>
    <t>Tržby</t>
  </si>
  <si>
    <t xml:space="preserve">Dotace institucionální celkem </t>
  </si>
  <si>
    <t>Dotace účelové celkem</t>
  </si>
  <si>
    <t>Výnosy celkem</t>
  </si>
  <si>
    <t>Náklady celkem</t>
  </si>
  <si>
    <t>Zdroje RF celkem</t>
  </si>
  <si>
    <t>Použití RF:      v tis.Kč celkem</t>
  </si>
  <si>
    <t>Struktura finančních zdrojů</t>
  </si>
  <si>
    <t>v procentech</t>
  </si>
  <si>
    <t xml:space="preserve">Státní </t>
  </si>
  <si>
    <t>Nestátní</t>
  </si>
  <si>
    <t>Základní: tržby (za výrobky, zboží a služby)</t>
  </si>
  <si>
    <t>Rozbor nákladů</t>
  </si>
  <si>
    <t>Průměrné měsíční náklady (kumulativně od poč.r.)</t>
  </si>
  <si>
    <t>Náklady: osobní</t>
  </si>
  <si>
    <t xml:space="preserve">Osobní náklady na 1 pracovníka                                               </t>
  </si>
  <si>
    <t xml:space="preserve">Věcné náklady na 1 pracovníka                                               </t>
  </si>
  <si>
    <t xml:space="preserve">Celkové náklady na 1 pracovníka                                </t>
  </si>
  <si>
    <t>Energetická náročnost (podíl na celkových nákladech)</t>
  </si>
  <si>
    <t>Náklady na energie na 1 pracovníka</t>
  </si>
  <si>
    <t>Materiálová náročnost (podíl na celkových nákladech)</t>
  </si>
  <si>
    <t>Materiálové náklady na 1 pracovníka</t>
  </si>
  <si>
    <t>Cestovné celkem (podíl na celkových nákladech)</t>
  </si>
  <si>
    <t>Cestovné na 1 pracovníka</t>
  </si>
  <si>
    <t>Hospodářský výsledek</t>
  </si>
  <si>
    <t>Zisk (+);     ztráta (-)      (podíl na celkových nákladech)</t>
  </si>
  <si>
    <t>Stav finančních zdrojů  (k určenému datu)</t>
  </si>
  <si>
    <t>Finanční prostředky ke konci období</t>
  </si>
  <si>
    <t xml:space="preserve">Potenciální provozní zdroje (+) ; platební neschopnost (-) </t>
  </si>
  <si>
    <t>Platební schopnost v měsících (prostředky na provoz)</t>
  </si>
  <si>
    <t>Přírůstek zásob (+) ;  pokles zásob (-)</t>
  </si>
  <si>
    <t>Vypracoval:</t>
  </si>
  <si>
    <t>Razítko a podpis:</t>
  </si>
  <si>
    <t xml:space="preserve">Datum: </t>
  </si>
  <si>
    <t>Telefon:</t>
  </si>
  <si>
    <t>Kontrola použití:</t>
  </si>
  <si>
    <t>Průměrný přepočt.počet pracovníků</t>
  </si>
  <si>
    <t>Zúčtování fondů</t>
  </si>
  <si>
    <t xml:space="preserve">           fond reprodukce majetku</t>
  </si>
  <si>
    <t xml:space="preserve"> v tom: energie </t>
  </si>
  <si>
    <t>Věcné náklady</t>
  </si>
  <si>
    <t>Skutečnost</t>
  </si>
  <si>
    <t>Platby za odepsané pohledávky</t>
  </si>
  <si>
    <t xml:space="preserve">           spotřeba materiálu,ochr.pom. </t>
  </si>
  <si>
    <t xml:space="preserve">             účelové</t>
  </si>
  <si>
    <t>Prodané cenné papíry a podíly</t>
  </si>
  <si>
    <t>Tržby z prodeje cenných papírů a podílů</t>
  </si>
  <si>
    <t xml:space="preserve">                  v tom: granty GA ČR </t>
  </si>
  <si>
    <t xml:space="preserve">                            ostatní dotace</t>
  </si>
  <si>
    <t xml:space="preserve">               ostatní výnosy</t>
  </si>
  <si>
    <t>Ř.č.</t>
  </si>
  <si>
    <t>Položka</t>
  </si>
  <si>
    <t>výkazu</t>
  </si>
  <si>
    <t>Účtová tř.</t>
  </si>
  <si>
    <t>SÚ, AÚ</t>
  </si>
  <si>
    <t>Náklady VVI celkem</t>
  </si>
  <si>
    <t>A.</t>
  </si>
  <si>
    <t>A.I.</t>
  </si>
  <si>
    <t>A.I.1.</t>
  </si>
  <si>
    <t>A.I.2.</t>
  </si>
  <si>
    <t>A.I.3.</t>
  </si>
  <si>
    <t>A.I.4.</t>
  </si>
  <si>
    <t>A.II.</t>
  </si>
  <si>
    <t>A.II.5.</t>
  </si>
  <si>
    <t>A.II.6.</t>
  </si>
  <si>
    <t>A.II.7.</t>
  </si>
  <si>
    <t xml:space="preserve">           prelimináře</t>
  </si>
  <si>
    <t>A.III.</t>
  </si>
  <si>
    <t>A.III.10.</t>
  </si>
  <si>
    <t>A.III.12.</t>
  </si>
  <si>
    <t>A.III.13.</t>
  </si>
  <si>
    <t>A.IV.</t>
  </si>
  <si>
    <t>A.IV.14.</t>
  </si>
  <si>
    <t>A.IV.15.</t>
  </si>
  <si>
    <t>A.IV.16.</t>
  </si>
  <si>
    <t>A.V.</t>
  </si>
  <si>
    <t>A.V.18.</t>
  </si>
  <si>
    <t>A.V.17.</t>
  </si>
  <si>
    <t>A.V.19.</t>
  </si>
  <si>
    <t>A.V.20.</t>
  </si>
  <si>
    <t>A.V.21.</t>
  </si>
  <si>
    <t>A.V.22.</t>
  </si>
  <si>
    <t>A.V.23.</t>
  </si>
  <si>
    <t>Odpis nedobytné  pohledávky</t>
  </si>
  <si>
    <t>v tom: spotřeba paliva</t>
  </si>
  <si>
    <t>v tom: voda</t>
  </si>
  <si>
    <t>v tom: opravy a udržování nemovitostí</t>
  </si>
  <si>
    <t>v tom: tuzemské cestovné</t>
  </si>
  <si>
    <t>v tom: stálé nájemné z ploch</t>
  </si>
  <si>
    <t>v tom: mzdy</t>
  </si>
  <si>
    <t>v tom: pojištění zdravotní</t>
  </si>
  <si>
    <t>v tom: příděl do sociálního fondu</t>
  </si>
  <si>
    <t>A.VI.</t>
  </si>
  <si>
    <t>A.VI.25.</t>
  </si>
  <si>
    <t>A.VI.26.</t>
  </si>
  <si>
    <t>A.VI.27.</t>
  </si>
  <si>
    <t>A.VI.28.</t>
  </si>
  <si>
    <t>A.VI.29.</t>
  </si>
  <si>
    <t>A.VI.30.</t>
  </si>
  <si>
    <t>A.VIII.</t>
  </si>
  <si>
    <t>B.</t>
  </si>
  <si>
    <t>Výnosy VVI celkem</t>
  </si>
  <si>
    <t>B.I.</t>
  </si>
  <si>
    <t>B.I.1.</t>
  </si>
  <si>
    <t>v tom: příjmy z prodeje periodických publikací</t>
  </si>
  <si>
    <t>B.I.2.</t>
  </si>
  <si>
    <t>v tom: tržby z ubytování</t>
  </si>
  <si>
    <t>B.I.3.</t>
  </si>
  <si>
    <t>B.IV.</t>
  </si>
  <si>
    <t>B.IV.12.</t>
  </si>
  <si>
    <t>B.IV.13.</t>
  </si>
  <si>
    <t>B.IV.14.</t>
  </si>
  <si>
    <t>B.IV.15.</t>
  </si>
  <si>
    <t>B.IV.16.</t>
  </si>
  <si>
    <t>B.IV.17.</t>
  </si>
  <si>
    <r>
      <t xml:space="preserve">v tom: </t>
    </r>
    <r>
      <rPr>
        <b/>
        <sz val="10"/>
        <rFont val="Arial CE"/>
        <family val="2"/>
        <charset val="238"/>
      </rPr>
      <t>rezervní fond</t>
    </r>
  </si>
  <si>
    <t xml:space="preserve">           fond účelově určených prostředků</t>
  </si>
  <si>
    <t xml:space="preserve">                      účelově určené peněžní dary</t>
  </si>
  <si>
    <t>v tom: výnosy z konferencí</t>
  </si>
  <si>
    <t>B.V.</t>
  </si>
  <si>
    <t>B.V.19.</t>
  </si>
  <si>
    <t>B.V.20.</t>
  </si>
  <si>
    <t>B.V.21.</t>
  </si>
  <si>
    <t>B.V.22.</t>
  </si>
  <si>
    <t>B.V.24.</t>
  </si>
  <si>
    <t>B.VII.</t>
  </si>
  <si>
    <t>Provozní dotace</t>
  </si>
  <si>
    <t>v tom:  institucionální</t>
  </si>
  <si>
    <t>C.</t>
  </si>
  <si>
    <t>D.</t>
  </si>
  <si>
    <t>Výsledek hospodaření po zdanění</t>
  </si>
  <si>
    <t>Výsledek hospodaření před zdaněním</t>
  </si>
  <si>
    <t>Peněžní dary, s výjimkou darů účelově určených</t>
  </si>
  <si>
    <r>
      <t xml:space="preserve">Příděl fin. prostředků ze zisku běžného účet.období po zdanění </t>
    </r>
    <r>
      <rPr>
        <sz val="8"/>
        <rFont val="Arial CE"/>
        <charset val="238"/>
      </rPr>
      <t>(nejméně 5%)</t>
    </r>
  </si>
  <si>
    <t xml:space="preserve">           v tom: peněžní dary</t>
  </si>
  <si>
    <t>Zdroje FRM celkem</t>
  </si>
  <si>
    <t>Účtová tř.,</t>
  </si>
  <si>
    <t>Zdroje FÚUP celkem</t>
  </si>
  <si>
    <t>FRM z odpisů</t>
  </si>
  <si>
    <t xml:space="preserve">FRM ze zisku                 </t>
  </si>
  <si>
    <t>FRM z prostředků rezervního fondu</t>
  </si>
  <si>
    <t xml:space="preserve">                                      v tom: na provoz</t>
  </si>
  <si>
    <t xml:space="preserve">                                                 na investice</t>
  </si>
  <si>
    <t xml:space="preserve">                                          v tom: stavby</t>
  </si>
  <si>
    <t xml:space="preserve">                                                     přístroje</t>
  </si>
  <si>
    <t xml:space="preserve">                                                     údržba a opravy</t>
  </si>
  <si>
    <t xml:space="preserve">           tvorba fondu účelově určených prostředků</t>
  </si>
  <si>
    <t xml:space="preserve">    Přijaté prostředky zaslané přímo na účet</t>
  </si>
  <si>
    <t xml:space="preserve">         v tom:  granty GA ČR</t>
  </si>
  <si>
    <t xml:space="preserve">                     projekty ostatních resortů</t>
  </si>
  <si>
    <t xml:space="preserve">                     ostatní</t>
  </si>
  <si>
    <t xml:space="preserve">Peníze                                                   </t>
  </si>
  <si>
    <t xml:space="preserve">Účty v bance                                          </t>
  </si>
  <si>
    <t xml:space="preserve">Pohledávky ke konci období celkem            </t>
  </si>
  <si>
    <t xml:space="preserve">Závazky ke konci období celkem               </t>
  </si>
  <si>
    <t xml:space="preserve">Zásoby celkem na počátku období            </t>
  </si>
  <si>
    <t xml:space="preserve">Zásoby celkem na konci období               </t>
  </si>
  <si>
    <t xml:space="preserve">Sociální fond na počátku období                  </t>
  </si>
  <si>
    <t xml:space="preserve">Sociální fond ke konci období                     </t>
  </si>
  <si>
    <t xml:space="preserve">FRM na konci období                      </t>
  </si>
  <si>
    <t xml:space="preserve">FRM na počátku období                      </t>
  </si>
  <si>
    <t xml:space="preserve">Fond účelově určených prostř. ke konci období   </t>
  </si>
  <si>
    <t xml:space="preserve">Fond účelově určených prostř. na počátku období  </t>
  </si>
  <si>
    <t xml:space="preserve">Rezervní fond ke konci období        </t>
  </si>
  <si>
    <t xml:space="preserve">        z toho: účet sociálního fondu                       </t>
  </si>
  <si>
    <t>Účelově určené peněžní prostředky ze zahraničí</t>
  </si>
  <si>
    <t>Dodatečné odvody daně z příjmů</t>
  </si>
  <si>
    <t xml:space="preserve">Rezervní fond  na počátku období   </t>
  </si>
  <si>
    <t>Odpisy, prodaný majetek,tvorba rezerv a oprav. položek</t>
  </si>
  <si>
    <r>
      <t xml:space="preserve">                                                     ostatní (</t>
    </r>
    <r>
      <rPr>
        <sz val="8"/>
        <rFont val="Arial CE"/>
        <charset val="238"/>
      </rPr>
      <t>vč.inv.prostředků převáděných do FÚUP)</t>
    </r>
  </si>
  <si>
    <t xml:space="preserve">           nákup drobného hmotného majetku</t>
  </si>
  <si>
    <t xml:space="preserve">            sociální fond</t>
  </si>
  <si>
    <t xml:space="preserve">           nákup drobného nehmotného majetku</t>
  </si>
  <si>
    <t>v tom: odpisy majetku pořízeného z dotace</t>
  </si>
  <si>
    <t xml:space="preserve">           odpisy majetku pořízeného z vlastních zdrojů</t>
  </si>
  <si>
    <t>v tom: zůstatková cena prodaného majetku pořízeného z dotace</t>
  </si>
  <si>
    <t xml:space="preserve">           zůstatková cena prodaného majetku pořízeného  z vlastních zdrojů</t>
  </si>
  <si>
    <t>Zůstatková cena prodaného dlouhodobého nehmot.a hmot. majetku</t>
  </si>
  <si>
    <t xml:space="preserve">           zúčtování poměrné části odpisů majetku pořízeného z dotace</t>
  </si>
  <si>
    <t>Příloha č. 2</t>
  </si>
  <si>
    <t>A.II.8.1.</t>
  </si>
  <si>
    <t>Tech. zhodnocení DNM do limitu D z P</t>
  </si>
  <si>
    <t>A.II.8.2.</t>
  </si>
  <si>
    <t>Tech. zhodnocení DHM do limitu D z P</t>
  </si>
  <si>
    <t>A.V.24.2.</t>
  </si>
  <si>
    <t>Poskytnuté členské příspěvky práv. osobám</t>
  </si>
  <si>
    <t>A.VII.</t>
  </si>
  <si>
    <t xml:space="preserve">Poskytnuté příspěvky </t>
  </si>
  <si>
    <t xml:space="preserve">           v tom: tvorba FÚUP - účelové prostředky  (poskytnuté zřizovatelem)</t>
  </si>
  <si>
    <t xml:space="preserve">                      tvorba FÚUP - prostředky od jiných poskytovatelů</t>
  </si>
  <si>
    <t xml:space="preserve">                      tvorba FÚUP - ostatní</t>
  </si>
  <si>
    <t xml:space="preserve">v tom:  pojištění </t>
  </si>
  <si>
    <t xml:space="preserve">            v tom: pojištění úrazové</t>
  </si>
  <si>
    <t xml:space="preserve">                       pojištění ostatní</t>
  </si>
  <si>
    <t xml:space="preserve">           stočné</t>
  </si>
  <si>
    <t xml:space="preserve">           v tom: účelové (převedené z min. roku - přidělené zřizovatelem)</t>
  </si>
  <si>
    <t xml:space="preserve">                      prostředky od jiných poskytovatelů</t>
  </si>
  <si>
    <t xml:space="preserve">                      účelové prostředky ze zahraničí</t>
  </si>
  <si>
    <t xml:space="preserve">           výkony výpočetní techniky</t>
  </si>
  <si>
    <t xml:space="preserve">           autorské honoráře</t>
  </si>
  <si>
    <t xml:space="preserve">           odstupné</t>
  </si>
  <si>
    <t xml:space="preserve">           účastnické poplatky na konference apod.</t>
  </si>
  <si>
    <t>A.V.24.1.</t>
  </si>
  <si>
    <t xml:space="preserve">                      tvorba FÚUP - institucionální prostředky (poskytnuté zřizovatelem)</t>
  </si>
  <si>
    <t xml:space="preserve">           zůst.cena likvidovaného majetku poříz. z vl. zdrojů</t>
  </si>
  <si>
    <t xml:space="preserve">           zůst.cena likvidovaného majetku poříz. z dotace</t>
  </si>
  <si>
    <t>A.VII.32.</t>
  </si>
  <si>
    <t xml:space="preserve">                      institucionální (převedené z min. roku - přidělené zřizovatelem)</t>
  </si>
  <si>
    <t>B.IV.18.</t>
  </si>
  <si>
    <t xml:space="preserve">                        index </t>
  </si>
  <si>
    <t xml:space="preserve">                        v % z celkových zdrojů</t>
  </si>
  <si>
    <t xml:space="preserve">                             index </t>
  </si>
  <si>
    <t>Použití FÚUP:    v tis.Kč celkem</t>
  </si>
  <si>
    <t xml:space="preserve">                                         v tom: na provoz</t>
  </si>
  <si>
    <t xml:space="preserve">                                                    na investice</t>
  </si>
  <si>
    <t xml:space="preserve">                           v % z celkových zdrojů</t>
  </si>
  <si>
    <t xml:space="preserve">                            index </t>
  </si>
  <si>
    <t xml:space="preserve">                            v % z celkových zdrojů</t>
  </si>
  <si>
    <t>A.III.9.1.</t>
  </si>
  <si>
    <t>A.III.9.2.</t>
  </si>
  <si>
    <t>Náhrady při DNP</t>
  </si>
  <si>
    <t>Náhrady při DNP dle legislativy</t>
  </si>
  <si>
    <t>Náhrady při DNP nad rámec legislativy</t>
  </si>
  <si>
    <t xml:space="preserve">              věcné</t>
  </si>
  <si>
    <t xml:space="preserve">                             projekty ostatních resortů</t>
  </si>
  <si>
    <t xml:space="preserve">                             dotace na GA ČR od příjemců účelové podpory VaV (spolupříjemci)</t>
  </si>
  <si>
    <t xml:space="preserve">                             dotace na proj.ost.resortů od příjemců účel. podpory VaV (spolupříjemci)</t>
  </si>
  <si>
    <t xml:space="preserve">                             ostatní </t>
  </si>
  <si>
    <t xml:space="preserve">           ostatní výnosy</t>
  </si>
  <si>
    <t xml:space="preserve">           příjmy z prodeje - věda</t>
  </si>
  <si>
    <t xml:space="preserve">           tržby za ostatní služby</t>
  </si>
  <si>
    <t>B.VII.29.2.</t>
  </si>
  <si>
    <t>B.VII.29.1.</t>
  </si>
  <si>
    <t xml:space="preserve">                           dotace na činnost </t>
  </si>
  <si>
    <t>FRM z darů určených na pořízení a technické zhodnocení dlouhodob.majetku</t>
  </si>
  <si>
    <t>FRM z prostředků přijatých na sdružení prostř.k pořízení dlouhodob. majetku</t>
  </si>
  <si>
    <r>
      <t xml:space="preserve">Účelově určené peněžní dary </t>
    </r>
    <r>
      <rPr>
        <sz val="8"/>
        <rFont val="Arial CE"/>
        <charset val="238"/>
      </rPr>
      <t>(s výjimkou darů určených na poříz.a tech.zhodn. dlouhodob .majetku)</t>
    </r>
  </si>
  <si>
    <r>
      <t xml:space="preserve">Účelově určené veř. prostředky nepoužité efekt. v rozpoč.roce </t>
    </r>
    <r>
      <rPr>
        <sz val="8"/>
        <rFont val="Arial CE"/>
        <charset val="238"/>
      </rPr>
      <t>(max. 5%na projekt)</t>
    </r>
  </si>
  <si>
    <t>FRM z výnosů z prodeje dlouhodobého majetku</t>
  </si>
  <si>
    <t>Výsledek hospodaření po zdanění   zisk ( + );   ztráta ( - )</t>
  </si>
  <si>
    <t xml:space="preserve">           odměna za funkci v radě v. v. i.</t>
  </si>
  <si>
    <t xml:space="preserve">                      ostatní</t>
  </si>
  <si>
    <t xml:space="preserve">            nájemné z ploch</t>
  </si>
  <si>
    <t xml:space="preserve">            běžná údržba (movitostí, nemovitostí)</t>
  </si>
  <si>
    <t xml:space="preserve">            nákladná údržba (skutečně vynaložené prostředky)</t>
  </si>
  <si>
    <t xml:space="preserve">            ostatní věcné náklady celkem </t>
  </si>
  <si>
    <t>FRM z prostř.přijatých na poř. a tech. zhodnocení dlouhodob. majetku celkem</t>
  </si>
  <si>
    <t xml:space="preserve">                                ostatní dotace</t>
  </si>
  <si>
    <t>Ostatní zdroje SR</t>
  </si>
  <si>
    <t>Ostatní zdroje mimo SR (tuzemské a zahraniční)</t>
  </si>
  <si>
    <t xml:space="preserve">               zdroje SR (vč.transférů z různých kapitol SR)</t>
  </si>
  <si>
    <t xml:space="preserve">               ostatní zdroje (tuzemské a zahraniční)</t>
  </si>
  <si>
    <t>Zdroje: badatelská činnost</t>
  </si>
  <si>
    <t>Státní : institucionální</t>
  </si>
  <si>
    <t xml:space="preserve">            účelové</t>
  </si>
  <si>
    <t xml:space="preserve">            z ostatních resortů</t>
  </si>
  <si>
    <t xml:space="preserve">            ostatní činnost</t>
  </si>
  <si>
    <t xml:space="preserve">   Dotace na investice (přidělená rozhodnutím)</t>
  </si>
  <si>
    <t xml:space="preserve">    v tom:  institucionální </t>
  </si>
  <si>
    <t xml:space="preserve">                účelové</t>
  </si>
  <si>
    <t xml:space="preserve">                               dotace na činnost</t>
  </si>
  <si>
    <t xml:space="preserve">           odvody do jiných zemí EU</t>
  </si>
  <si>
    <t xml:space="preserve">           mimořádné náklady</t>
  </si>
  <si>
    <t xml:space="preserve">           mimořádné výnosy</t>
  </si>
  <si>
    <t>Přijaté příspěvky</t>
  </si>
  <si>
    <t>Přijaté členské příspěvky</t>
  </si>
  <si>
    <t>B.VI.</t>
  </si>
  <si>
    <t>B.VI.27</t>
  </si>
  <si>
    <t>B.VI.28</t>
  </si>
  <si>
    <t xml:space="preserve">Pracoviště:     </t>
  </si>
  <si>
    <t xml:space="preserve">                                   z toho: Technologická agentura ČR</t>
  </si>
  <si>
    <t xml:space="preserve">                           z toho: Technologická agentura ČR</t>
  </si>
  <si>
    <t>v Kč</t>
  </si>
  <si>
    <t>Provozní dotace (přidělená rozhodnutím - zřizovatelem)</t>
  </si>
  <si>
    <t xml:space="preserve">                v tom: podpora VO </t>
  </si>
  <si>
    <t>Použití FRM:   celkem</t>
  </si>
  <si>
    <t xml:space="preserve">Výsledky hospodaření  </t>
  </si>
  <si>
    <t>Přírůstek/úbytek RF:  Kč</t>
  </si>
  <si>
    <t>Přírůstek/úbytek FÚUP: Kč</t>
  </si>
  <si>
    <t>Přírůstek/úbytek FRM:   Kč</t>
  </si>
  <si>
    <t xml:space="preserve">Průměrná mzda </t>
  </si>
  <si>
    <t>Tvorba a použití rezerv</t>
  </si>
  <si>
    <t>Tvorba a použití opravných položek</t>
  </si>
  <si>
    <t>A.VII.31.</t>
  </si>
  <si>
    <t>Změna stavu výrobků</t>
  </si>
  <si>
    <t>A.VII.33.</t>
  </si>
  <si>
    <t>A.VII.34.</t>
  </si>
  <si>
    <t>Změny stavu zásob vlastní činnosti</t>
  </si>
  <si>
    <t>A.IX.</t>
  </si>
  <si>
    <t>A.VIII.35.</t>
  </si>
  <si>
    <t>A.VIII.36.</t>
  </si>
  <si>
    <t>A.VIII.37.</t>
  </si>
  <si>
    <t>A.VIII.38.</t>
  </si>
  <si>
    <t>A.IX.39.</t>
  </si>
  <si>
    <t>A.X.</t>
  </si>
  <si>
    <t>A.X.40</t>
  </si>
  <si>
    <t xml:space="preserve">         v tom: neivestiční prostředky</t>
  </si>
  <si>
    <t xml:space="preserve">                    investiční prostředky</t>
  </si>
  <si>
    <t xml:space="preserve">                     v tom: podpora VO</t>
  </si>
  <si>
    <t xml:space="preserve">                               ostatní dotace (EU, EHP/Norsko apod.)</t>
  </si>
  <si>
    <t xml:space="preserve">                           ostatní dotace (EU, EHP/Norsko apod.)</t>
  </si>
  <si>
    <r>
      <t xml:space="preserve">Uveďte výši finančních prostředků na řešení </t>
    </r>
    <r>
      <rPr>
        <b/>
        <sz val="12"/>
        <rFont val="Arial CE"/>
        <charset val="238"/>
      </rPr>
      <t>Operačních programů</t>
    </r>
    <r>
      <rPr>
        <sz val="12"/>
        <rFont val="Arial CE"/>
        <charset val="238"/>
      </rPr>
      <t xml:space="preserve"> (v rámci účtu 6913)</t>
    </r>
  </si>
  <si>
    <t xml:space="preserve">          ostatní </t>
  </si>
  <si>
    <t>Tržby z prodeje majetku</t>
  </si>
  <si>
    <t>Náklady a výnosy v. v. i.  za rok 2018</t>
  </si>
  <si>
    <t>NV-SKUT18</t>
  </si>
  <si>
    <t xml:space="preserve">           mimomzdové prostředky paušály</t>
  </si>
  <si>
    <t>FRM dotace z minulch let - čerpání FÚUP</t>
  </si>
  <si>
    <t>Přijaté prostředky na výzkum a vývoj (zaslané ostatními poskytovateli)</t>
  </si>
  <si>
    <t>NV-SKUT</t>
  </si>
  <si>
    <t xml:space="preserve">Náklady a výnosy v. v. i.  </t>
  </si>
  <si>
    <t xml:space="preserve">           ostatní odměny a OON (např. sociální fond)</t>
  </si>
  <si>
    <t xml:space="preserve">           ostatní (§24, odst.2, písm.j, zák.č. 586/1992 Sb.)</t>
  </si>
  <si>
    <t>Tržby z prodeje majetku,zúčtování rezerv a oprav. položek</t>
  </si>
  <si>
    <t>Přijaté prostředky na výzkum a vývoj (zaslané přímo na účet)</t>
  </si>
  <si>
    <t>Příloha č. 3</t>
  </si>
  <si>
    <t>pole bude přesně definováno</t>
  </si>
  <si>
    <t xml:space="preserve">    Přijaté prostředky na výzkum a vývoj (zaslané ostatními poskytovateli)</t>
  </si>
  <si>
    <r>
      <t xml:space="preserve">Uveďte výši finančních prostředků na řešení </t>
    </r>
    <r>
      <rPr>
        <b/>
        <sz val="12"/>
        <rFont val="Arial CE"/>
        <charset val="238"/>
      </rPr>
      <t>Operačních programů</t>
    </r>
    <r>
      <rPr>
        <sz val="12"/>
        <rFont val="Arial CE"/>
        <charset val="238"/>
      </rPr>
      <t xml:space="preserve"> (v rámci účtu 91672)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</si>
</sst>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13"/>
      <name val="Arial CE"/>
      <charset val="238"/>
    </font>
    <font>
      <sz val="12"/>
      <name val="Arial CE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1E1FF"/>
        <bgColor indexed="13"/>
      </patternFill>
    </fill>
    <fill>
      <patternFill patternType="solid">
        <fgColor rgb="FFD2ECB6"/>
        <bgColor indexed="64"/>
      </patternFill>
    </fill>
  </fills>
  <borders count="8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4" fontId="0" fillId="0" borderId="0" xfId="0" applyNumberFormat="1" applyProtection="1"/>
    <xf numFmtId="2" fontId="0" fillId="0" borderId="0" xfId="0" applyNumberFormat="1" applyProtection="1"/>
    <xf numFmtId="2" fontId="5" fillId="0" borderId="0" xfId="0" applyNumberFormat="1" applyFont="1" applyProtection="1"/>
    <xf numFmtId="2" fontId="1" fillId="0" borderId="2" xfId="0" applyNumberFormat="1" applyFont="1" applyBorder="1" applyProtection="1"/>
    <xf numFmtId="2" fontId="0" fillId="0" borderId="2" xfId="0" applyNumberFormat="1" applyBorder="1" applyProtection="1"/>
    <xf numFmtId="2" fontId="10" fillId="0" borderId="2" xfId="0" applyNumberFormat="1" applyFont="1" applyBorder="1" applyProtection="1"/>
    <xf numFmtId="2" fontId="3" fillId="0" borderId="3" xfId="0" applyNumberFormat="1" applyFont="1" applyBorder="1" applyProtection="1"/>
    <xf numFmtId="2" fontId="1" fillId="0" borderId="4" xfId="0" applyNumberFormat="1" applyFont="1" applyBorder="1" applyProtection="1"/>
    <xf numFmtId="2" fontId="2" fillId="0" borderId="4" xfId="0" applyNumberFormat="1" applyFont="1" applyBorder="1" applyProtection="1"/>
    <xf numFmtId="2" fontId="3" fillId="0" borderId="4" xfId="0" applyNumberFormat="1" applyFont="1" applyBorder="1" applyProtection="1"/>
    <xf numFmtId="2" fontId="8" fillId="0" borderId="4" xfId="0" applyNumberFormat="1" applyFont="1" applyBorder="1" applyProtection="1"/>
    <xf numFmtId="2" fontId="9" fillId="0" borderId="4" xfId="0" applyNumberFormat="1" applyFont="1" applyBorder="1" applyProtection="1"/>
    <xf numFmtId="2" fontId="0" fillId="0" borderId="4" xfId="0" applyNumberFormat="1" applyBorder="1" applyProtection="1"/>
    <xf numFmtId="2" fontId="10" fillId="0" borderId="5" xfId="0" applyNumberFormat="1" applyFont="1" applyBorder="1" applyProtection="1"/>
    <xf numFmtId="2" fontId="7" fillId="0" borderId="4" xfId="0" applyNumberFormat="1" applyFont="1" applyBorder="1" applyProtection="1"/>
    <xf numFmtId="2" fontId="10" fillId="0" borderId="4" xfId="0" applyNumberFormat="1" applyFont="1" applyBorder="1" applyProtection="1"/>
    <xf numFmtId="1" fontId="1" fillId="0" borderId="0" xfId="0" applyNumberFormat="1" applyFont="1" applyProtection="1"/>
    <xf numFmtId="1" fontId="0" fillId="0" borderId="0" xfId="0" applyNumberFormat="1" applyProtection="1"/>
    <xf numFmtId="1" fontId="2" fillId="0" borderId="6" xfId="0" applyNumberFormat="1" applyFont="1" applyBorder="1" applyProtection="1"/>
    <xf numFmtId="1" fontId="9" fillId="0" borderId="7" xfId="0" applyNumberFormat="1" applyFont="1" applyBorder="1" applyProtection="1"/>
    <xf numFmtId="1" fontId="2" fillId="0" borderId="7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Protection="1"/>
    <xf numFmtId="1" fontId="0" fillId="0" borderId="8" xfId="0" applyNumberFormat="1" applyBorder="1" applyAlignment="1" applyProtection="1">
      <alignment horizontal="center"/>
    </xf>
    <xf numFmtId="1" fontId="0" fillId="0" borderId="9" xfId="0" applyNumberFormat="1" applyBorder="1" applyAlignment="1" applyProtection="1">
      <alignment horizontal="center"/>
    </xf>
    <xf numFmtId="1" fontId="0" fillId="0" borderId="10" xfId="0" applyNumberFormat="1" applyBorder="1" applyAlignment="1" applyProtection="1">
      <alignment horizontal="center"/>
    </xf>
    <xf numFmtId="1" fontId="0" fillId="0" borderId="11" xfId="0" applyNumberFormat="1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" fontId="0" fillId="0" borderId="13" xfId="0" applyNumberFormat="1" applyBorder="1" applyAlignment="1" applyProtection="1">
      <alignment horizontal="center"/>
    </xf>
    <xf numFmtId="1" fontId="0" fillId="0" borderId="14" xfId="0" applyNumberFormat="1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/>
    </xf>
    <xf numFmtId="1" fontId="0" fillId="0" borderId="15" xfId="0" applyNumberFormat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1" xfId="0" applyNumberFormat="1" applyFont="1" applyBorder="1" applyProtection="1"/>
    <xf numFmtId="1" fontId="1" fillId="0" borderId="2" xfId="0" applyNumberFormat="1" applyFont="1" applyBorder="1" applyProtection="1"/>
    <xf numFmtId="1" fontId="10" fillId="0" borderId="5" xfId="0" applyNumberFormat="1" applyFont="1" applyBorder="1" applyAlignment="1" applyProtection="1">
      <alignment horizontal="left"/>
    </xf>
    <xf numFmtId="1" fontId="3" fillId="0" borderId="3" xfId="0" applyNumberFormat="1" applyFont="1" applyBorder="1" applyAlignment="1" applyProtection="1">
      <alignment horizontal="left"/>
    </xf>
    <xf numFmtId="1" fontId="1" fillId="0" borderId="4" xfId="0" applyNumberFormat="1" applyFont="1" applyBorder="1" applyAlignment="1" applyProtection="1">
      <alignment horizontal="left"/>
    </xf>
    <xf numFmtId="1" fontId="0" fillId="0" borderId="4" xfId="0" applyNumberFormat="1" applyBorder="1" applyAlignment="1" applyProtection="1">
      <alignment horizontal="left"/>
    </xf>
    <xf numFmtId="1" fontId="3" fillId="0" borderId="4" xfId="0" applyNumberFormat="1" applyFont="1" applyBorder="1" applyAlignment="1" applyProtection="1">
      <alignment horizontal="left"/>
    </xf>
    <xf numFmtId="1" fontId="9" fillId="0" borderId="4" xfId="0" applyNumberFormat="1" applyFont="1" applyBorder="1" applyAlignment="1" applyProtection="1">
      <alignment horizontal="left"/>
    </xf>
    <xf numFmtId="1" fontId="10" fillId="0" borderId="0" xfId="0" applyNumberFormat="1" applyFont="1" applyBorder="1" applyAlignment="1" applyProtection="1">
      <alignment horizontal="left"/>
    </xf>
    <xf numFmtId="4" fontId="5" fillId="0" borderId="0" xfId="0" applyNumberFormat="1" applyFont="1" applyBorder="1" applyAlignment="1" applyProtection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2" fontId="1" fillId="0" borderId="1" xfId="0" applyNumberFormat="1" applyFont="1" applyBorder="1" applyProtection="1"/>
    <xf numFmtId="1" fontId="2" fillId="0" borderId="4" xfId="0" applyNumberFormat="1" applyFont="1" applyBorder="1" applyAlignment="1" applyProtection="1">
      <alignment horizontal="left"/>
    </xf>
    <xf numFmtId="2" fontId="1" fillId="0" borderId="0" xfId="0" applyNumberFormat="1" applyFont="1" applyProtection="1"/>
    <xf numFmtId="2" fontId="6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Protection="1">
      <protection locked="0"/>
    </xf>
    <xf numFmtId="1" fontId="10" fillId="0" borderId="16" xfId="0" applyNumberFormat="1" applyFont="1" applyBorder="1" applyAlignment="1" applyProtection="1">
      <alignment horizontal="left"/>
    </xf>
    <xf numFmtId="1" fontId="1" fillId="0" borderId="16" xfId="0" applyNumberFormat="1" applyFont="1" applyBorder="1" applyAlignment="1" applyProtection="1">
      <alignment horizontal="left"/>
    </xf>
    <xf numFmtId="1" fontId="14" fillId="0" borderId="6" xfId="0" applyNumberFormat="1" applyFont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left"/>
    </xf>
    <xf numFmtId="2" fontId="1" fillId="0" borderId="3" xfId="0" applyNumberFormat="1" applyFont="1" applyBorder="1" applyAlignment="1" applyProtection="1">
      <alignment horizontal="left"/>
    </xf>
    <xf numFmtId="2" fontId="1" fillId="0" borderId="4" xfId="0" applyNumberFormat="1" applyFont="1" applyBorder="1" applyAlignment="1" applyProtection="1">
      <alignment horizontal="left"/>
    </xf>
    <xf numFmtId="2" fontId="6" fillId="0" borderId="16" xfId="0" applyNumberFormat="1" applyFont="1" applyBorder="1" applyAlignment="1" applyProtection="1">
      <alignment horizontal="left"/>
    </xf>
    <xf numFmtId="2" fontId="1" fillId="0" borderId="16" xfId="0" applyNumberFormat="1" applyFont="1" applyBorder="1" applyAlignment="1" applyProtection="1">
      <alignment horizontal="left"/>
    </xf>
    <xf numFmtId="2" fontId="8" fillId="0" borderId="4" xfId="0" applyNumberFormat="1" applyFont="1" applyFill="1" applyBorder="1" applyProtection="1"/>
    <xf numFmtId="2" fontId="2" fillId="0" borderId="4" xfId="0" applyNumberFormat="1" applyFont="1" applyFill="1" applyBorder="1" applyProtection="1"/>
    <xf numFmtId="2" fontId="9" fillId="0" borderId="4" xfId="0" applyNumberFormat="1" applyFont="1" applyFill="1" applyBorder="1" applyProtection="1"/>
    <xf numFmtId="2" fontId="0" fillId="0" borderId="4" xfId="0" applyNumberFormat="1" applyFill="1" applyBorder="1" applyProtection="1"/>
    <xf numFmtId="2" fontId="1" fillId="0" borderId="4" xfId="0" applyNumberFormat="1" applyFont="1" applyFill="1" applyBorder="1" applyProtection="1"/>
    <xf numFmtId="2" fontId="7" fillId="0" borderId="4" xfId="0" applyNumberFormat="1" applyFont="1" applyFill="1" applyBorder="1" applyProtection="1"/>
    <xf numFmtId="2" fontId="10" fillId="0" borderId="16" xfId="0" applyNumberFormat="1" applyFont="1" applyFill="1" applyBorder="1" applyProtection="1"/>
    <xf numFmtId="2" fontId="2" fillId="0" borderId="16" xfId="0" applyNumberFormat="1" applyFont="1" applyFill="1" applyBorder="1" applyProtection="1"/>
    <xf numFmtId="2" fontId="10" fillId="0" borderId="0" xfId="0" applyNumberFormat="1" applyFont="1" applyFill="1" applyBorder="1" applyProtection="1"/>
    <xf numFmtId="2" fontId="3" fillId="0" borderId="4" xfId="0" applyNumberFormat="1" applyFont="1" applyFill="1" applyBorder="1" applyProtection="1"/>
    <xf numFmtId="4" fontId="16" fillId="0" borderId="17" xfId="0" applyNumberFormat="1" applyFont="1" applyBorder="1" applyAlignment="1" applyProtection="1">
      <alignment horizontal="center"/>
    </xf>
    <xf numFmtId="3" fontId="2" fillId="0" borderId="18" xfId="0" applyNumberFormat="1" applyFont="1" applyBorder="1" applyAlignment="1" applyProtection="1">
      <alignment horizontal="center"/>
    </xf>
    <xf numFmtId="3" fontId="2" fillId="0" borderId="9" xfId="0" applyNumberFormat="1" applyFont="1" applyBorder="1" applyAlignment="1" applyProtection="1">
      <alignment horizontal="center"/>
    </xf>
    <xf numFmtId="3" fontId="2" fillId="0" borderId="19" xfId="0" applyNumberFormat="1" applyFont="1" applyBorder="1" applyAlignment="1" applyProtection="1">
      <alignment horizontal="center"/>
    </xf>
    <xf numFmtId="2" fontId="1" fillId="0" borderId="0" xfId="0" applyNumberFormat="1" applyFont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</xf>
    <xf numFmtId="3" fontId="2" fillId="0" borderId="11" xfId="0" applyNumberFormat="1" applyFont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</xf>
    <xf numFmtId="2" fontId="4" fillId="0" borderId="4" xfId="0" applyNumberFormat="1" applyFont="1" applyBorder="1" applyProtection="1"/>
    <xf numFmtId="4" fontId="0" fillId="0" borderId="26" xfId="0" applyNumberFormat="1" applyFill="1" applyBorder="1" applyProtection="1">
      <protection locked="0"/>
    </xf>
    <xf numFmtId="4" fontId="0" fillId="0" borderId="27" xfId="0" applyNumberFormat="1" applyFill="1" applyBorder="1" applyProtection="1">
      <protection locked="0"/>
    </xf>
    <xf numFmtId="2" fontId="0" fillId="0" borderId="28" xfId="0" applyNumberFormat="1" applyFill="1" applyBorder="1" applyProtection="1">
      <protection locked="0"/>
    </xf>
    <xf numFmtId="2" fontId="0" fillId="0" borderId="30" xfId="0" applyNumberFormat="1" applyFill="1" applyBorder="1" applyProtection="1">
      <protection locked="0"/>
    </xf>
    <xf numFmtId="2" fontId="0" fillId="0" borderId="29" xfId="0" applyNumberFormat="1" applyFill="1" applyBorder="1" applyProtection="1">
      <protection locked="0"/>
    </xf>
    <xf numFmtId="4" fontId="0" fillId="0" borderId="31" xfId="0" applyNumberForma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left"/>
    </xf>
    <xf numFmtId="2" fontId="0" fillId="0" borderId="0" xfId="0" applyNumberFormat="1" applyFill="1" applyProtection="1">
      <protection locked="0"/>
    </xf>
    <xf numFmtId="1" fontId="2" fillId="0" borderId="4" xfId="0" applyNumberFormat="1" applyFont="1" applyFill="1" applyBorder="1" applyAlignment="1" applyProtection="1">
      <alignment horizontal="left"/>
    </xf>
    <xf numFmtId="1" fontId="0" fillId="0" borderId="4" xfId="0" applyNumberFormat="1" applyFill="1" applyBorder="1" applyAlignment="1" applyProtection="1">
      <alignment horizontal="left"/>
    </xf>
    <xf numFmtId="1" fontId="4" fillId="0" borderId="4" xfId="0" applyNumberFormat="1" applyFont="1" applyFill="1" applyBorder="1" applyAlignment="1" applyProtection="1">
      <alignment horizontal="left"/>
    </xf>
    <xf numFmtId="2" fontId="4" fillId="0" borderId="4" xfId="0" applyNumberFormat="1" applyFont="1" applyFill="1" applyBorder="1" applyProtection="1"/>
    <xf numFmtId="1" fontId="1" fillId="0" borderId="4" xfId="0" applyNumberFormat="1" applyFont="1" applyFill="1" applyBorder="1" applyAlignment="1" applyProtection="1">
      <alignment horizontal="left"/>
    </xf>
    <xf numFmtId="1" fontId="0" fillId="0" borderId="0" xfId="0" applyNumberFormat="1" applyBorder="1" applyProtection="1"/>
    <xf numFmtId="1" fontId="2" fillId="0" borderId="0" xfId="0" applyNumberFormat="1" applyFont="1" applyBorder="1" applyProtection="1"/>
    <xf numFmtId="2" fontId="1" fillId="0" borderId="0" xfId="0" applyNumberFormat="1" applyFont="1" applyBorder="1" applyProtection="1"/>
    <xf numFmtId="2" fontId="1" fillId="0" borderId="0" xfId="0" applyNumberFormat="1" applyFont="1" applyBorder="1" applyAlignment="1" applyProtection="1">
      <alignment horizontal="left"/>
    </xf>
    <xf numFmtId="2" fontId="0" fillId="0" borderId="0" xfId="0" applyNumberFormat="1" applyBorder="1" applyProtection="1"/>
    <xf numFmtId="2" fontId="1" fillId="0" borderId="34" xfId="0" applyNumberFormat="1" applyFont="1" applyBorder="1" applyProtection="1"/>
    <xf numFmtId="1" fontId="15" fillId="0" borderId="1" xfId="0" applyNumberFormat="1" applyFont="1" applyBorder="1" applyProtection="1"/>
    <xf numFmtId="2" fontId="10" fillId="0" borderId="1" xfId="0" applyNumberFormat="1" applyFont="1" applyBorder="1" applyProtection="1"/>
    <xf numFmtId="2" fontId="1" fillId="0" borderId="35" xfId="0" applyNumberFormat="1" applyFont="1" applyBorder="1" applyProtection="1"/>
    <xf numFmtId="1" fontId="15" fillId="0" borderId="2" xfId="0" applyNumberFormat="1" applyFont="1" applyBorder="1" applyProtection="1"/>
    <xf numFmtId="2" fontId="9" fillId="0" borderId="2" xfId="0" applyNumberFormat="1" applyFont="1" applyBorder="1" applyProtection="1"/>
    <xf numFmtId="2" fontId="1" fillId="0" borderId="36" xfId="0" applyNumberFormat="1" applyFont="1" applyBorder="1" applyProtection="1"/>
    <xf numFmtId="1" fontId="0" fillId="0" borderId="4" xfId="0" applyNumberFormat="1" applyBorder="1" applyProtection="1"/>
    <xf numFmtId="2" fontId="1" fillId="0" borderId="37" xfId="0" applyNumberFormat="1" applyFont="1" applyBorder="1" applyProtection="1"/>
    <xf numFmtId="1" fontId="0" fillId="0" borderId="38" xfId="0" applyNumberFormat="1" applyBorder="1" applyProtection="1"/>
    <xf numFmtId="2" fontId="0" fillId="0" borderId="38" xfId="0" applyNumberFormat="1" applyBorder="1" applyProtection="1"/>
    <xf numFmtId="2" fontId="1" fillId="0" borderId="39" xfId="0" applyNumberFormat="1" applyFont="1" applyBorder="1" applyProtection="1"/>
    <xf numFmtId="1" fontId="0" fillId="0" borderId="40" xfId="0" applyNumberFormat="1" applyBorder="1" applyProtection="1"/>
    <xf numFmtId="2" fontId="10" fillId="0" borderId="41" xfId="0" applyNumberFormat="1" applyFont="1" applyBorder="1" applyProtection="1"/>
    <xf numFmtId="2" fontId="10" fillId="0" borderId="40" xfId="0" applyNumberFormat="1" applyFont="1" applyBorder="1" applyProtection="1"/>
    <xf numFmtId="2" fontId="1" fillId="0" borderId="42" xfId="0" applyNumberFormat="1" applyFont="1" applyBorder="1" applyProtection="1"/>
    <xf numFmtId="1" fontId="0" fillId="0" borderId="43" xfId="0" applyNumberFormat="1" applyBorder="1" applyProtection="1"/>
    <xf numFmtId="2" fontId="6" fillId="0" borderId="44" xfId="0" applyNumberFormat="1" applyFont="1" applyFill="1" applyBorder="1" applyProtection="1"/>
    <xf numFmtId="2" fontId="1" fillId="0" borderId="45" xfId="0" applyNumberFormat="1" applyFont="1" applyBorder="1" applyProtection="1"/>
    <xf numFmtId="1" fontId="0" fillId="0" borderId="46" xfId="0" applyNumberFormat="1" applyBorder="1" applyProtection="1"/>
    <xf numFmtId="2" fontId="6" fillId="0" borderId="47" xfId="0" applyNumberFormat="1" applyFont="1" applyFill="1" applyBorder="1" applyProtection="1"/>
    <xf numFmtId="2" fontId="1" fillId="0" borderId="48" xfId="0" applyNumberFormat="1" applyFont="1" applyBorder="1" applyProtection="1"/>
    <xf numFmtId="1" fontId="0" fillId="0" borderId="5" xfId="0" applyNumberFormat="1" applyBorder="1" applyProtection="1"/>
    <xf numFmtId="1" fontId="0" fillId="0" borderId="38" xfId="0" applyNumberFormat="1" applyBorder="1" applyAlignment="1" applyProtection="1">
      <alignment horizontal="left"/>
    </xf>
    <xf numFmtId="1" fontId="1" fillId="0" borderId="38" xfId="0" applyNumberFormat="1" applyFont="1" applyBorder="1" applyAlignment="1" applyProtection="1">
      <alignment horizontal="left"/>
    </xf>
    <xf numFmtId="2" fontId="10" fillId="0" borderId="38" xfId="0" applyNumberFormat="1" applyFont="1" applyBorder="1" applyProtection="1"/>
    <xf numFmtId="2" fontId="6" fillId="0" borderId="53" xfId="0" applyNumberFormat="1" applyFont="1" applyBorder="1" applyProtection="1"/>
    <xf numFmtId="2" fontId="0" fillId="0" borderId="40" xfId="0" applyNumberFormat="1" applyBorder="1" applyProtection="1"/>
    <xf numFmtId="2" fontId="1" fillId="0" borderId="56" xfId="0" applyNumberFormat="1" applyFont="1" applyBorder="1" applyProtection="1"/>
    <xf numFmtId="1" fontId="1" fillId="0" borderId="57" xfId="0" applyNumberFormat="1" applyFont="1" applyBorder="1" applyAlignment="1" applyProtection="1">
      <alignment horizontal="left"/>
    </xf>
    <xf numFmtId="2" fontId="6" fillId="0" borderId="57" xfId="0" applyNumberFormat="1" applyFont="1" applyBorder="1" applyProtection="1"/>
    <xf numFmtId="2" fontId="6" fillId="0" borderId="38" xfId="0" applyNumberFormat="1" applyFont="1" applyBorder="1" applyProtection="1"/>
    <xf numFmtId="2" fontId="2" fillId="0" borderId="38" xfId="0" applyNumberFormat="1" applyFont="1" applyBorder="1" applyProtection="1"/>
    <xf numFmtId="2" fontId="1" fillId="0" borderId="38" xfId="0" applyNumberFormat="1" applyFont="1" applyBorder="1" applyProtection="1"/>
    <xf numFmtId="2" fontId="3" fillId="0" borderId="38" xfId="0" applyNumberFormat="1" applyFont="1" applyBorder="1" applyProtection="1"/>
    <xf numFmtId="2" fontId="9" fillId="0" borderId="38" xfId="0" applyNumberFormat="1" applyFont="1" applyBorder="1" applyProtection="1"/>
    <xf numFmtId="2" fontId="8" fillId="0" borderId="38" xfId="0" applyNumberFormat="1" applyFont="1" applyBorder="1" applyProtection="1"/>
    <xf numFmtId="2" fontId="1" fillId="0" borderId="58" xfId="0" applyNumberFormat="1" applyFont="1" applyBorder="1" applyProtection="1"/>
    <xf numFmtId="1" fontId="1" fillId="0" borderId="59" xfId="0" applyNumberFormat="1" applyFont="1" applyBorder="1" applyAlignment="1" applyProtection="1">
      <alignment horizontal="left"/>
    </xf>
    <xf numFmtId="2" fontId="9" fillId="0" borderId="59" xfId="0" applyNumberFormat="1" applyFont="1" applyBorder="1" applyProtection="1"/>
    <xf numFmtId="2" fontId="1" fillId="0" borderId="60" xfId="0" applyNumberFormat="1" applyFont="1" applyBorder="1" applyProtection="1"/>
    <xf numFmtId="1" fontId="0" fillId="0" borderId="61" xfId="0" applyNumberFormat="1" applyBorder="1" applyProtection="1"/>
    <xf numFmtId="2" fontId="9" fillId="0" borderId="61" xfId="0" applyNumberFormat="1" applyFont="1" applyBorder="1" applyProtection="1"/>
    <xf numFmtId="1" fontId="0" fillId="0" borderId="2" xfId="0" applyNumberFormat="1" applyBorder="1" applyProtection="1"/>
    <xf numFmtId="2" fontId="9" fillId="0" borderId="0" xfId="0" applyNumberFormat="1" applyFont="1" applyBorder="1" applyProtection="1"/>
    <xf numFmtId="2" fontId="1" fillId="0" borderId="62" xfId="0" applyNumberFormat="1" applyFont="1" applyBorder="1" applyProtection="1"/>
    <xf numFmtId="1" fontId="0" fillId="0" borderId="62" xfId="0" applyNumberFormat="1" applyBorder="1" applyProtection="1"/>
    <xf numFmtId="2" fontId="0" fillId="0" borderId="1" xfId="0" applyNumberFormat="1" applyBorder="1" applyProtection="1"/>
    <xf numFmtId="2" fontId="10" fillId="0" borderId="59" xfId="0" applyNumberFormat="1" applyFont="1" applyBorder="1" applyProtection="1"/>
    <xf numFmtId="2" fontId="1" fillId="0" borderId="13" xfId="0" applyNumberFormat="1" applyFont="1" applyBorder="1" applyProtection="1"/>
    <xf numFmtId="1" fontId="0" fillId="0" borderId="13" xfId="0" applyNumberFormat="1" applyBorder="1" applyProtection="1"/>
    <xf numFmtId="1" fontId="0" fillId="0" borderId="63" xfId="0" applyNumberFormat="1" applyBorder="1" applyProtection="1"/>
    <xf numFmtId="1" fontId="0" fillId="0" borderId="64" xfId="0" applyNumberFormat="1" applyBorder="1" applyProtection="1"/>
    <xf numFmtId="2" fontId="1" fillId="0" borderId="63" xfId="0" applyNumberFormat="1" applyFont="1" applyBorder="1" applyProtection="1"/>
    <xf numFmtId="2" fontId="1" fillId="0" borderId="64" xfId="0" applyNumberFormat="1" applyFont="1" applyBorder="1" applyProtection="1"/>
    <xf numFmtId="2" fontId="1" fillId="0" borderId="65" xfId="0" applyNumberFormat="1" applyFont="1" applyBorder="1" applyProtection="1"/>
    <xf numFmtId="1" fontId="0" fillId="0" borderId="65" xfId="0" applyNumberFormat="1" applyBorder="1" applyProtection="1"/>
    <xf numFmtId="2" fontId="0" fillId="0" borderId="66" xfId="0" applyNumberFormat="1" applyBorder="1" applyProtection="1"/>
    <xf numFmtId="2" fontId="9" fillId="0" borderId="13" xfId="0" applyNumberFormat="1" applyFont="1" applyBorder="1" applyProtection="1"/>
    <xf numFmtId="2" fontId="1" fillId="0" borderId="67" xfId="0" applyNumberFormat="1" applyFont="1" applyBorder="1" applyProtection="1"/>
    <xf numFmtId="1" fontId="0" fillId="0" borderId="67" xfId="0" applyNumberFormat="1" applyBorder="1" applyProtection="1"/>
    <xf numFmtId="2" fontId="11" fillId="0" borderId="41" xfId="0" applyNumberFormat="1" applyFont="1" applyBorder="1" applyProtection="1"/>
    <xf numFmtId="2" fontId="11" fillId="0" borderId="59" xfId="0" applyNumberFormat="1" applyFont="1" applyBorder="1" applyProtection="1"/>
    <xf numFmtId="2" fontId="0" fillId="0" borderId="38" xfId="0" applyNumberFormat="1" applyFill="1" applyBorder="1" applyProtection="1"/>
    <xf numFmtId="2" fontId="0" fillId="0" borderId="59" xfId="0" applyNumberFormat="1" applyBorder="1" applyProtection="1"/>
    <xf numFmtId="10" fontId="0" fillId="0" borderId="71" xfId="0" applyNumberFormat="1" applyBorder="1" applyProtection="1"/>
    <xf numFmtId="10" fontId="0" fillId="0" borderId="73" xfId="0" applyNumberFormat="1" applyBorder="1" applyProtection="1"/>
    <xf numFmtId="10" fontId="0" fillId="0" borderId="74" xfId="0" applyNumberFormat="1" applyBorder="1" applyProtection="1"/>
    <xf numFmtId="10" fontId="0" fillId="0" borderId="75" xfId="0" applyNumberFormat="1" applyBorder="1" applyProtection="1"/>
    <xf numFmtId="10" fontId="0" fillId="0" borderId="72" xfId="0" applyNumberFormat="1" applyBorder="1" applyProtection="1"/>
    <xf numFmtId="10" fontId="0" fillId="0" borderId="47" xfId="0" applyNumberFormat="1" applyBorder="1" applyProtection="1"/>
    <xf numFmtId="10" fontId="0" fillId="0" borderId="73" xfId="0" applyNumberFormat="1" applyFill="1" applyBorder="1" applyProtection="1"/>
    <xf numFmtId="10" fontId="0" fillId="0" borderId="74" xfId="0" applyNumberFormat="1" applyFill="1" applyBorder="1" applyProtection="1"/>
    <xf numFmtId="1" fontId="6" fillId="0" borderId="0" xfId="0" applyNumberFormat="1" applyFont="1" applyFill="1" applyAlignment="1" applyProtection="1"/>
    <xf numFmtId="0" fontId="0" fillId="0" borderId="0" xfId="0" applyFill="1" applyAlignment="1" applyProtection="1"/>
    <xf numFmtId="2" fontId="10" fillId="0" borderId="0" xfId="0" applyNumberFormat="1" applyFont="1" applyBorder="1" applyProtection="1"/>
    <xf numFmtId="2" fontId="0" fillId="0" borderId="38" xfId="0" applyNumberFormat="1" applyFont="1" applyBorder="1" applyProtection="1"/>
    <xf numFmtId="3" fontId="10" fillId="0" borderId="0" xfId="0" applyNumberFormat="1" applyFont="1" applyFill="1" applyBorder="1" applyAlignment="1" applyProtection="1">
      <alignment horizontal="right"/>
    </xf>
    <xf numFmtId="3" fontId="9" fillId="0" borderId="20" xfId="0" applyNumberFormat="1" applyFont="1" applyBorder="1" applyAlignment="1" applyProtection="1">
      <alignment horizontal="center"/>
    </xf>
    <xf numFmtId="3" fontId="0" fillId="0" borderId="0" xfId="0" applyNumberFormat="1" applyProtection="1"/>
    <xf numFmtId="3" fontId="0" fillId="0" borderId="28" xfId="0" applyNumberFormat="1" applyFill="1" applyBorder="1" applyProtection="1"/>
    <xf numFmtId="3" fontId="0" fillId="0" borderId="31" xfId="0" applyNumberFormat="1" applyFill="1" applyBorder="1" applyAlignment="1" applyProtection="1">
      <alignment horizontal="center"/>
    </xf>
    <xf numFmtId="3" fontId="0" fillId="0" borderId="0" xfId="0" applyNumberFormat="1" applyFill="1" applyBorder="1" applyProtection="1"/>
    <xf numFmtId="3" fontId="9" fillId="0" borderId="0" xfId="0" applyNumberFormat="1" applyFont="1" applyBorder="1" applyAlignment="1" applyProtection="1">
      <alignment horizontal="center"/>
    </xf>
    <xf numFmtId="3" fontId="9" fillId="0" borderId="28" xfId="0" applyNumberFormat="1" applyFont="1" applyBorder="1" applyAlignment="1" applyProtection="1">
      <alignment horizontal="center"/>
    </xf>
    <xf numFmtId="3" fontId="0" fillId="0" borderId="31" xfId="0" applyNumberFormat="1" applyBorder="1" applyProtection="1"/>
    <xf numFmtId="3" fontId="0" fillId="0" borderId="28" xfId="0" applyNumberFormat="1" applyBorder="1" applyProtection="1"/>
    <xf numFmtId="3" fontId="9" fillId="0" borderId="13" xfId="0" applyNumberFormat="1" applyFont="1" applyFill="1" applyBorder="1" applyProtection="1"/>
    <xf numFmtId="3" fontId="0" fillId="0" borderId="70" xfId="0" applyNumberFormat="1" applyBorder="1" applyProtection="1"/>
    <xf numFmtId="3" fontId="0" fillId="0" borderId="71" xfId="0" applyNumberFormat="1" applyBorder="1" applyAlignment="1" applyProtection="1">
      <alignment horizontal="center"/>
    </xf>
    <xf numFmtId="3" fontId="0" fillId="0" borderId="72" xfId="0" applyNumberFormat="1" applyBorder="1" applyProtection="1"/>
    <xf numFmtId="3" fontId="0" fillId="0" borderId="71" xfId="0" applyNumberFormat="1" applyBorder="1" applyProtection="1"/>
    <xf numFmtId="3" fontId="0" fillId="0" borderId="76" xfId="0" applyNumberFormat="1" applyBorder="1" applyProtection="1"/>
    <xf numFmtId="3" fontId="0" fillId="0" borderId="0" xfId="0" applyNumberFormat="1" applyBorder="1" applyProtection="1"/>
    <xf numFmtId="3" fontId="0" fillId="0" borderId="0" xfId="0" applyNumberFormat="1" applyBorder="1" applyProtection="1">
      <protection locked="0"/>
    </xf>
    <xf numFmtId="3" fontId="0" fillId="0" borderId="0" xfId="0" applyNumberFormat="1" applyProtection="1">
      <protection locked="0"/>
    </xf>
    <xf numFmtId="2" fontId="12" fillId="0" borderId="37" xfId="0" applyNumberFormat="1" applyFont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3" fontId="0" fillId="0" borderId="29" xfId="0" applyNumberFormat="1" applyFont="1" applyBorder="1" applyAlignment="1" applyProtection="1">
      <alignment horizontal="center"/>
    </xf>
    <xf numFmtId="2" fontId="0" fillId="0" borderId="29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Protection="1"/>
    <xf numFmtId="2" fontId="0" fillId="0" borderId="4" xfId="0" applyNumberFormat="1" applyFont="1" applyBorder="1" applyProtection="1"/>
    <xf numFmtId="4" fontId="9" fillId="2" borderId="24" xfId="0" applyNumberFormat="1" applyFont="1" applyFill="1" applyBorder="1" applyProtection="1">
      <protection locked="0"/>
    </xf>
    <xf numFmtId="4" fontId="10" fillId="0" borderId="32" xfId="0" applyNumberFormat="1" applyFont="1" applyBorder="1" applyProtection="1"/>
    <xf numFmtId="4" fontId="3" fillId="0" borderId="24" xfId="0" applyNumberFormat="1" applyFont="1" applyFill="1" applyBorder="1" applyProtection="1"/>
    <xf numFmtId="4" fontId="1" fillId="0" borderId="24" xfId="0" applyNumberFormat="1" applyFont="1" applyFill="1" applyBorder="1" applyProtection="1"/>
    <xf numFmtId="4" fontId="2" fillId="2" borderId="24" xfId="0" applyNumberFormat="1" applyFont="1" applyFill="1" applyBorder="1" applyProtection="1">
      <protection locked="0"/>
    </xf>
    <xf numFmtId="4" fontId="1" fillId="2" borderId="24" xfId="0" applyNumberFormat="1" applyFont="1" applyFill="1" applyBorder="1" applyProtection="1">
      <protection locked="0"/>
    </xf>
    <xf numFmtId="4" fontId="8" fillId="2" borderId="24" xfId="0" applyNumberFormat="1" applyFont="1" applyFill="1" applyBorder="1" applyProtection="1">
      <protection locked="0"/>
    </xf>
    <xf numFmtId="4" fontId="2" fillId="0" borderId="24" xfId="0" applyNumberFormat="1" applyFont="1" applyFill="1" applyBorder="1" applyProtection="1"/>
    <xf numFmtId="4" fontId="4" fillId="0" borderId="24" xfId="0" applyNumberFormat="1" applyFont="1" applyFill="1" applyBorder="1" applyProtection="1"/>
    <xf numFmtId="4" fontId="3" fillId="2" borderId="24" xfId="0" applyNumberFormat="1" applyFont="1" applyFill="1" applyBorder="1" applyProtection="1">
      <protection locked="0"/>
    </xf>
    <xf numFmtId="4" fontId="10" fillId="0" borderId="32" xfId="0" applyNumberFormat="1" applyFont="1" applyFill="1" applyBorder="1" applyProtection="1"/>
    <xf numFmtId="4" fontId="3" fillId="0" borderId="33" xfId="0" applyNumberFormat="1" applyFont="1" applyFill="1" applyBorder="1" applyProtection="1"/>
    <xf numFmtId="4" fontId="8" fillId="0" borderId="24" xfId="0" applyNumberFormat="1" applyFont="1" applyFill="1" applyBorder="1" applyProtection="1"/>
    <xf numFmtId="4" fontId="2" fillId="2" borderId="24" xfId="0" applyNumberFormat="1" applyFont="1" applyFill="1" applyBorder="1" applyProtection="1"/>
    <xf numFmtId="4" fontId="10" fillId="0" borderId="32" xfId="0" applyNumberFormat="1" applyFont="1" applyFill="1" applyBorder="1" applyAlignment="1" applyProtection="1">
      <alignment horizontal="right"/>
    </xf>
    <xf numFmtId="4" fontId="10" fillId="2" borderId="32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Border="1" applyAlignment="1" applyProtection="1">
      <alignment horizontal="right"/>
    </xf>
    <xf numFmtId="4" fontId="10" fillId="4" borderId="17" xfId="0" applyNumberFormat="1" applyFont="1" applyFill="1" applyBorder="1" applyAlignment="1" applyProtection="1">
      <alignment horizontal="right" vertical="center"/>
      <protection locked="0"/>
    </xf>
    <xf numFmtId="4" fontId="0" fillId="0" borderId="26" xfId="0" applyNumberFormat="1" applyFill="1" applyBorder="1" applyProtection="1"/>
    <xf numFmtId="4" fontId="0" fillId="0" borderId="27" xfId="0" applyNumberFormat="1" applyFill="1" applyBorder="1" applyProtection="1"/>
    <xf numFmtId="4" fontId="9" fillId="0" borderId="30" xfId="0" applyNumberFormat="1" applyFont="1" applyBorder="1" applyProtection="1"/>
    <xf numFmtId="4" fontId="0" fillId="0" borderId="26" xfId="0" applyNumberFormat="1" applyBorder="1" applyProtection="1"/>
    <xf numFmtId="4" fontId="0" fillId="0" borderId="27" xfId="0" applyNumberFormat="1" applyBorder="1" applyProtection="1"/>
    <xf numFmtId="4" fontId="0" fillId="3" borderId="27" xfId="0" applyNumberFormat="1" applyFill="1" applyBorder="1" applyProtection="1"/>
    <xf numFmtId="4" fontId="9" fillId="0" borderId="49" xfId="0" applyNumberFormat="1" applyFont="1" applyBorder="1" applyProtection="1"/>
    <xf numFmtId="4" fontId="1" fillId="0" borderId="50" xfId="0" applyNumberFormat="1" applyFont="1" applyBorder="1" applyProtection="1"/>
    <xf numFmtId="4" fontId="9" fillId="0" borderId="51" xfId="0" applyNumberFormat="1" applyFont="1" applyBorder="1" applyProtection="1"/>
    <xf numFmtId="4" fontId="9" fillId="0" borderId="52" xfId="0" applyNumberFormat="1" applyFont="1" applyFill="1" applyBorder="1" applyProtection="1"/>
    <xf numFmtId="4" fontId="0" fillId="3" borderId="26" xfId="0" applyNumberFormat="1" applyFill="1" applyBorder="1" applyProtection="1"/>
    <xf numFmtId="4" fontId="0" fillId="0" borderId="54" xfId="0" applyNumberFormat="1" applyBorder="1" applyProtection="1"/>
    <xf numFmtId="4" fontId="0" fillId="0" borderId="55" xfId="0" applyNumberFormat="1" applyBorder="1" applyProtection="1"/>
    <xf numFmtId="4" fontId="0" fillId="0" borderId="49" xfId="0" applyNumberFormat="1" applyBorder="1" applyProtection="1"/>
    <xf numFmtId="4" fontId="0" fillId="0" borderId="29" xfId="0" applyNumberFormat="1" applyBorder="1" applyProtection="1"/>
    <xf numFmtId="4" fontId="0" fillId="0" borderId="68" xfId="0" applyNumberFormat="1" applyBorder="1" applyProtection="1"/>
    <xf numFmtId="4" fontId="0" fillId="3" borderId="69" xfId="0" applyNumberFormat="1" applyFill="1" applyBorder="1" applyProtection="1"/>
    <xf numFmtId="4" fontId="0" fillId="0" borderId="24" xfId="0" applyNumberFormat="1" applyBorder="1" applyProtection="1"/>
    <xf numFmtId="4" fontId="0" fillId="0" borderId="54" xfId="0" applyNumberFormat="1" applyFill="1" applyBorder="1" applyProtection="1"/>
    <xf numFmtId="4" fontId="9" fillId="0" borderId="54" xfId="0" applyNumberFormat="1" applyFont="1" applyFill="1" applyBorder="1" applyProtection="1"/>
    <xf numFmtId="4" fontId="0" fillId="0" borderId="69" xfId="0" applyNumberFormat="1" applyBorder="1" applyProtection="1"/>
    <xf numFmtId="4" fontId="1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6" fillId="0" borderId="0" xfId="0" applyNumberFormat="1" applyFont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/>
    </xf>
    <xf numFmtId="4" fontId="1" fillId="0" borderId="22" xfId="0" applyNumberFormat="1" applyFont="1" applyBorder="1" applyAlignment="1" applyProtection="1">
      <alignment horizontal="center"/>
    </xf>
    <xf numFmtId="4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Fill="1" applyBorder="1" applyProtection="1">
      <protection locked="0"/>
    </xf>
    <xf numFmtId="4" fontId="9" fillId="0" borderId="20" xfId="0" applyNumberFormat="1" applyFont="1" applyBorder="1" applyAlignment="1" applyProtection="1">
      <alignment horizontal="center"/>
    </xf>
    <xf numFmtId="4" fontId="0" fillId="0" borderId="28" xfId="0" applyNumberFormat="1" applyFill="1" applyBorder="1" applyProtection="1"/>
    <xf numFmtId="4" fontId="0" fillId="0" borderId="31" xfId="0" applyNumberFormat="1" applyFill="1" applyBorder="1" applyAlignment="1" applyProtection="1">
      <alignment horizontal="center"/>
    </xf>
    <xf numFmtId="3" fontId="2" fillId="0" borderId="80" xfId="0" applyNumberFormat="1" applyFont="1" applyBorder="1" applyAlignment="1" applyProtection="1">
      <alignment horizontal="center"/>
    </xf>
    <xf numFmtId="1" fontId="0" fillId="0" borderId="59" xfId="0" applyNumberFormat="1" applyBorder="1" applyProtection="1"/>
    <xf numFmtId="4" fontId="0" fillId="3" borderId="81" xfId="0" applyNumberFormat="1" applyFill="1" applyBorder="1" applyProtection="1"/>
    <xf numFmtId="4" fontId="0" fillId="0" borderId="0" xfId="0" applyNumberFormat="1" applyFill="1" applyBorder="1" applyProtection="1"/>
    <xf numFmtId="164" fontId="9" fillId="0" borderId="20" xfId="0" applyNumberFormat="1" applyFont="1" applyBorder="1" applyAlignment="1" applyProtection="1">
      <alignment horizontal="center"/>
    </xf>
    <xf numFmtId="164" fontId="9" fillId="0" borderId="0" xfId="0" applyNumberFormat="1" applyFont="1" applyBorder="1" applyAlignment="1" applyProtection="1">
      <alignment horizontal="center"/>
    </xf>
    <xf numFmtId="4" fontId="0" fillId="3" borderId="27" xfId="0" applyNumberFormat="1" applyFill="1" applyBorder="1" applyProtection="1">
      <protection locked="0"/>
    </xf>
    <xf numFmtId="2" fontId="0" fillId="0" borderId="0" xfId="0" applyNumberFormat="1" applyAlignment="1" applyProtection="1">
      <alignment horizontal="left"/>
      <protection locked="0"/>
    </xf>
    <xf numFmtId="0" fontId="0" fillId="0" borderId="0" xfId="0" applyAlignment="1"/>
    <xf numFmtId="4" fontId="0" fillId="3" borderId="26" xfId="0" applyNumberFormat="1" applyFill="1" applyBorder="1" applyProtection="1">
      <protection locked="0"/>
    </xf>
    <xf numFmtId="1" fontId="0" fillId="0" borderId="38" xfId="0" applyNumberFormat="1" applyBorder="1" applyProtection="1">
      <protection locked="0"/>
    </xf>
    <xf numFmtId="2" fontId="0" fillId="0" borderId="74" xfId="0" applyNumberFormat="1" applyBorder="1" applyProtection="1"/>
    <xf numFmtId="10" fontId="0" fillId="0" borderId="54" xfId="0" applyNumberFormat="1" applyBorder="1" applyProtection="1"/>
    <xf numFmtId="2" fontId="8" fillId="0" borderId="74" xfId="0" applyNumberFormat="1" applyFont="1" applyBorder="1" applyProtection="1"/>
    <xf numFmtId="10" fontId="0" fillId="0" borderId="27" xfId="0" applyNumberFormat="1" applyFill="1" applyBorder="1" applyProtection="1"/>
    <xf numFmtId="4" fontId="0" fillId="3" borderId="69" xfId="0" applyNumberFormat="1" applyFill="1" applyBorder="1" applyProtection="1">
      <protection locked="0"/>
    </xf>
    <xf numFmtId="3" fontId="10" fillId="4" borderId="17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49" fontId="17" fillId="2" borderId="0" xfId="0" applyNumberFormat="1" applyFont="1" applyFill="1" applyAlignment="1" applyProtection="1">
      <protection locked="0"/>
    </xf>
    <xf numFmtId="14" fontId="0" fillId="2" borderId="0" xfId="0" applyNumberFormat="1" applyFill="1" applyBorder="1" applyAlignment="1" applyProtection="1">
      <alignment horizontal="left"/>
      <protection locked="0"/>
    </xf>
    <xf numFmtId="0" fontId="0" fillId="2" borderId="0" xfId="0" applyNumberFormat="1" applyFill="1" applyAlignment="1" applyProtection="1">
      <alignment horizontal="left"/>
      <protection locked="0"/>
    </xf>
    <xf numFmtId="1" fontId="0" fillId="2" borderId="0" xfId="0" applyNumberForma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2" fontId="7" fillId="0" borderId="37" xfId="0" applyNumberFormat="1" applyFont="1" applyBorder="1" applyAlignment="1" applyProtection="1">
      <alignment horizontal="center"/>
    </xf>
    <xf numFmtId="2" fontId="7" fillId="0" borderId="38" xfId="0" applyNumberFormat="1" applyFont="1" applyBorder="1" applyAlignment="1" applyProtection="1">
      <alignment horizontal="center"/>
    </xf>
    <xf numFmtId="4" fontId="7" fillId="0" borderId="37" xfId="0" applyNumberFormat="1" applyFont="1" applyBorder="1" applyAlignment="1" applyProtection="1">
      <alignment horizontal="center"/>
    </xf>
    <xf numFmtId="4" fontId="7" fillId="0" borderId="38" xfId="0" applyNumberFormat="1" applyFont="1" applyBorder="1" applyAlignment="1" applyProtection="1">
      <alignment horizontal="center"/>
    </xf>
    <xf numFmtId="2" fontId="17" fillId="4" borderId="77" xfId="0" applyNumberFormat="1" applyFont="1" applyFill="1" applyBorder="1" applyAlignment="1" applyProtection="1">
      <alignment horizontal="center" vertical="center"/>
    </xf>
    <xf numFmtId="0" fontId="0" fillId="4" borderId="78" xfId="0" applyFill="1" applyBorder="1" applyAlignment="1">
      <alignment vertical="center"/>
    </xf>
    <xf numFmtId="0" fontId="0" fillId="4" borderId="79" xfId="0" applyFill="1" applyBorder="1" applyAlignment="1">
      <alignment vertical="center"/>
    </xf>
    <xf numFmtId="2" fontId="4" fillId="0" borderId="70" xfId="0" applyNumberFormat="1" applyFont="1" applyBorder="1" applyAlignment="1" applyProtection="1">
      <alignment horizontal="center" vertical="center"/>
    </xf>
    <xf numFmtId="0" fontId="0" fillId="0" borderId="76" xfId="0" applyBorder="1" applyAlignment="1">
      <alignment vertical="center"/>
    </xf>
    <xf numFmtId="49" fontId="0" fillId="2" borderId="0" xfId="0" applyNumberFormat="1" applyFill="1" applyAlignment="1" applyProtection="1">
      <protection locked="0"/>
    </xf>
    <xf numFmtId="1" fontId="2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Border="1" applyAlignment="1" applyProtection="1">
      <alignment horizontal="left"/>
    </xf>
    <xf numFmtId="0" fontId="0" fillId="0" borderId="0" xfId="0" applyAlignment="1"/>
    <xf numFmtId="4" fontId="18" fillId="0" borderId="37" xfId="0" applyNumberFormat="1" applyFont="1" applyBorder="1" applyAlignment="1" applyProtection="1">
      <alignment horizontal="center"/>
    </xf>
    <xf numFmtId="4" fontId="18" fillId="0" borderId="38" xfId="0" applyNumberFormat="1" applyFont="1" applyBorder="1" applyAlignment="1" applyProtection="1">
      <alignment horizontal="center"/>
    </xf>
    <xf numFmtId="2" fontId="18" fillId="0" borderId="37" xfId="0" applyNumberFormat="1" applyFont="1" applyBorder="1" applyAlignment="1" applyProtection="1">
      <alignment horizontal="center"/>
    </xf>
    <xf numFmtId="2" fontId="18" fillId="0" borderId="38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/>
    <xf numFmtId="0" fontId="0" fillId="0" borderId="0" xfId="0" applyBorder="1" applyAlignment="1"/>
    <xf numFmtId="1" fontId="0" fillId="0" borderId="0" xfId="0" applyNumberFormat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2ECB6"/>
      <color rgb="FFFFFFCC"/>
      <color rgb="FFE1E1FF"/>
      <color rgb="FFDDDD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urkova\Documents\ve&#345;ejn&#233;%20zak&#225;zky\EIS_JPAK\v&#253;zva%20k%20pod&#225;n&#237;%20nab&#237;dek\minim&#225;ln&#237;%20technick&#233;%20po&#382;davky\P&#345;&#237;loha%20&#269;_x%20-%20P&#345;&#237;loha%20A_Skute&#269;nost_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_Skutečnost_18"/>
      <sheetName val="Příloha č. 1"/>
      <sheetName val="Příloha č. 2"/>
      <sheetName val="Příloha č. 3"/>
    </sheetNames>
    <sheetDataSet>
      <sheetData sheetId="0">
        <row r="12">
          <cell r="E12">
            <v>0</v>
          </cell>
        </row>
        <row r="13">
          <cell r="E13">
            <v>306926.55000000005</v>
          </cell>
        </row>
        <row r="14">
          <cell r="E14">
            <v>2112800.6899999995</v>
          </cell>
        </row>
        <row r="15">
          <cell r="E15">
            <v>2466316.6799999992</v>
          </cell>
        </row>
        <row r="16">
          <cell r="E16">
            <v>1035378.9500000001</v>
          </cell>
        </row>
        <row r="17">
          <cell r="E17">
            <v>0</v>
          </cell>
        </row>
        <row r="18">
          <cell r="E18">
            <v>973028.92999999993</v>
          </cell>
        </row>
        <row r="20">
          <cell r="E20">
            <v>63614.810000000027</v>
          </cell>
        </row>
        <row r="21">
          <cell r="E21">
            <v>0</v>
          </cell>
        </row>
        <row r="22">
          <cell r="E22">
            <v>753972.44000000006</v>
          </cell>
        </row>
        <row r="23">
          <cell r="E23">
            <v>0</v>
          </cell>
        </row>
        <row r="26">
          <cell r="E26">
            <v>483747.00000000006</v>
          </cell>
        </row>
        <row r="27">
          <cell r="E27">
            <v>983637.01</v>
          </cell>
        </row>
        <row r="29">
          <cell r="E29">
            <v>209132.6</v>
          </cell>
        </row>
        <row r="30">
          <cell r="E30">
            <v>2994593.1000000006</v>
          </cell>
        </row>
        <row r="31">
          <cell r="E31">
            <v>159797.15</v>
          </cell>
        </row>
        <row r="32">
          <cell r="E32">
            <v>0</v>
          </cell>
        </row>
        <row r="34">
          <cell r="E34">
            <v>109119.44</v>
          </cell>
        </row>
        <row r="35">
          <cell r="E35">
            <v>177448.71999999994</v>
          </cell>
        </row>
        <row r="36">
          <cell r="E36">
            <v>753828.45</v>
          </cell>
        </row>
        <row r="37">
          <cell r="E37">
            <v>48056</v>
          </cell>
        </row>
        <row r="38">
          <cell r="E38">
            <v>555276.09</v>
          </cell>
        </row>
        <row r="39">
          <cell r="E39">
            <v>0</v>
          </cell>
        </row>
        <row r="40">
          <cell r="E40">
            <v>788104.97</v>
          </cell>
        </row>
        <row r="41">
          <cell r="E41">
            <v>150786.5</v>
          </cell>
        </row>
        <row r="42">
          <cell r="E42">
            <v>5717449.2900000038</v>
          </cell>
        </row>
        <row r="45">
          <cell r="E45">
            <v>45411782</v>
          </cell>
        </row>
        <row r="46">
          <cell r="E46">
            <v>776800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51000</v>
          </cell>
        </row>
        <row r="50">
          <cell r="E50">
            <v>238500</v>
          </cell>
        </row>
        <row r="52">
          <cell r="E52">
            <v>83742</v>
          </cell>
        </row>
        <row r="53">
          <cell r="E53">
            <v>0</v>
          </cell>
        </row>
        <row r="55">
          <cell r="E55">
            <v>4113079</v>
          </cell>
        </row>
        <row r="56">
          <cell r="E56">
            <v>11425326</v>
          </cell>
        </row>
        <row r="57">
          <cell r="E57">
            <v>0</v>
          </cell>
        </row>
        <row r="59">
          <cell r="E59">
            <v>909916</v>
          </cell>
        </row>
        <row r="60">
          <cell r="E60">
            <v>619185</v>
          </cell>
        </row>
        <row r="61">
          <cell r="E61">
            <v>0</v>
          </cell>
        </row>
        <row r="63">
          <cell r="E63">
            <v>31812</v>
          </cell>
        </row>
        <row r="64">
          <cell r="E64">
            <v>6609</v>
          </cell>
        </row>
        <row r="65">
          <cell r="E65">
            <v>127470.23000000001</v>
          </cell>
        </row>
        <row r="67">
          <cell r="E67">
            <v>50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178596.77000000002</v>
          </cell>
        </row>
        <row r="72">
          <cell r="E72">
            <v>5000</v>
          </cell>
        </row>
        <row r="73">
          <cell r="E73">
            <v>0</v>
          </cell>
        </row>
        <row r="74">
          <cell r="E74">
            <v>0</v>
          </cell>
        </row>
        <row r="77">
          <cell r="E77">
            <v>191403</v>
          </cell>
        </row>
        <row r="78">
          <cell r="E78">
            <v>450516.33999999997</v>
          </cell>
        </row>
        <row r="79">
          <cell r="E79">
            <v>84445.800000000017</v>
          </cell>
        </row>
        <row r="81">
          <cell r="E81">
            <v>0</v>
          </cell>
        </row>
        <row r="82">
          <cell r="E82">
            <v>1312624.01</v>
          </cell>
        </row>
        <row r="83">
          <cell r="E83">
            <v>275851.33999999997</v>
          </cell>
        </row>
        <row r="84">
          <cell r="E84">
            <v>0</v>
          </cell>
        </row>
        <row r="85">
          <cell r="E85">
            <v>0</v>
          </cell>
        </row>
        <row r="88">
          <cell r="E88">
            <v>7683954.3600000003</v>
          </cell>
        </row>
        <row r="89">
          <cell r="E89">
            <v>204642.02000000002</v>
          </cell>
        </row>
        <row r="90">
          <cell r="E90">
            <v>0</v>
          </cell>
        </row>
        <row r="91">
          <cell r="E91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10">
          <cell r="E110">
            <v>760064.2799999998</v>
          </cell>
        </row>
        <row r="112">
          <cell r="E112">
            <v>128250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2">
          <cell r="E122">
            <v>469267.70999999979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1932419.24</v>
          </cell>
        </row>
        <row r="126">
          <cell r="E126">
            <v>259431.46000000002</v>
          </cell>
        </row>
        <row r="127">
          <cell r="E127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35327.31</v>
          </cell>
        </row>
        <row r="136">
          <cell r="E136">
            <v>0</v>
          </cell>
        </row>
        <row r="137">
          <cell r="E137">
            <v>245421.39</v>
          </cell>
        </row>
        <row r="138">
          <cell r="E138">
            <v>0</v>
          </cell>
        </row>
        <row r="140">
          <cell r="E140">
            <v>0</v>
          </cell>
        </row>
        <row r="141">
          <cell r="E141">
            <v>2447500.5499999998</v>
          </cell>
        </row>
        <row r="142">
          <cell r="E142">
            <v>293898.12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51000</v>
          </cell>
        </row>
        <row r="147">
          <cell r="E147">
            <v>0</v>
          </cell>
        </row>
        <row r="148">
          <cell r="E148">
            <v>717880.5</v>
          </cell>
        </row>
        <row r="149">
          <cell r="E149">
            <v>2500</v>
          </cell>
        </row>
        <row r="150">
          <cell r="E150">
            <v>0</v>
          </cell>
        </row>
        <row r="151">
          <cell r="E151">
            <v>7683954.3599999994</v>
          </cell>
        </row>
        <row r="152">
          <cell r="E152">
            <v>762086.91</v>
          </cell>
        </row>
        <row r="153">
          <cell r="E153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0</v>
          </cell>
        </row>
        <row r="159">
          <cell r="E159">
            <v>0</v>
          </cell>
        </row>
        <row r="161">
          <cell r="E161">
            <v>0</v>
          </cell>
        </row>
        <row r="162">
          <cell r="E162">
            <v>0</v>
          </cell>
        </row>
        <row r="166">
          <cell r="E166">
            <v>61816000</v>
          </cell>
        </row>
        <row r="167">
          <cell r="E167">
            <v>2368686</v>
          </cell>
        </row>
        <row r="172">
          <cell r="E172">
            <v>8009363</v>
          </cell>
        </row>
        <row r="173">
          <cell r="E173">
            <v>7829961.3499999996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2085146.63</v>
          </cell>
        </row>
        <row r="177">
          <cell r="E177">
            <v>0</v>
          </cell>
        </row>
        <row r="178">
          <cell r="E178">
            <v>1133387.58</v>
          </cell>
        </row>
        <row r="180">
          <cell r="E180">
            <v>139080</v>
          </cell>
        </row>
        <row r="201">
          <cell r="E201">
            <v>0</v>
          </cell>
        </row>
        <row r="207">
          <cell r="E207">
            <v>8255318.3499999996</v>
          </cell>
        </row>
        <row r="208">
          <cell r="E208">
            <v>1398231.06</v>
          </cell>
        </row>
        <row r="209">
          <cell r="E209">
            <v>0</v>
          </cell>
        </row>
        <row r="210">
          <cell r="E210">
            <v>9408128.0199999996</v>
          </cell>
        </row>
        <row r="213">
          <cell r="E213">
            <v>245421.39</v>
          </cell>
        </row>
        <row r="214">
          <cell r="E214">
            <v>0</v>
          </cell>
        </row>
        <row r="218">
          <cell r="E218">
            <v>2773211.82</v>
          </cell>
        </row>
        <row r="219">
          <cell r="E219">
            <v>0</v>
          </cell>
        </row>
        <row r="220">
          <cell r="E220">
            <v>0</v>
          </cell>
        </row>
        <row r="222">
          <cell r="E222">
            <v>0</v>
          </cell>
        </row>
        <row r="223">
          <cell r="E223">
            <v>1588475.35</v>
          </cell>
        </row>
        <row r="224">
          <cell r="E224">
            <v>1588475.35</v>
          </cell>
        </row>
        <row r="227">
          <cell r="E227">
            <v>2741398.67</v>
          </cell>
        </row>
        <row r="228">
          <cell r="E228">
            <v>31813.15</v>
          </cell>
        </row>
        <row r="232">
          <cell r="E232">
            <v>17163445.73</v>
          </cell>
        </row>
        <row r="233">
          <cell r="E233">
            <v>204642.02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3">
          <cell r="E243">
            <v>1000000</v>
          </cell>
        </row>
        <row r="244">
          <cell r="E244">
            <v>16870672.149999999</v>
          </cell>
        </row>
        <row r="245">
          <cell r="E245">
            <v>0</v>
          </cell>
        </row>
        <row r="247">
          <cell r="E247">
            <v>0</v>
          </cell>
        </row>
        <row r="249">
          <cell r="E249">
            <v>0</v>
          </cell>
        </row>
        <row r="250">
          <cell r="E250">
            <v>12252504.060000001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22849669.27</v>
          </cell>
        </row>
        <row r="256">
          <cell r="E256">
            <v>0</v>
          </cell>
        </row>
        <row r="257">
          <cell r="E257">
            <v>17224972.679999996</v>
          </cell>
        </row>
        <row r="258">
          <cell r="E258">
            <v>6550867.0099999998</v>
          </cell>
        </row>
        <row r="259">
          <cell r="E259">
            <v>865755</v>
          </cell>
        </row>
        <row r="263">
          <cell r="E263">
            <v>1755166.67</v>
          </cell>
        </row>
        <row r="264">
          <cell r="E264">
            <v>1964827.56</v>
          </cell>
        </row>
        <row r="266">
          <cell r="E266">
            <v>89</v>
          </cell>
        </row>
        <row r="276">
          <cell r="E276">
            <v>223385.31</v>
          </cell>
        </row>
        <row r="277">
          <cell r="E277">
            <v>45667883.409999996</v>
          </cell>
        </row>
        <row r="278">
          <cell r="E278">
            <v>2372784.56</v>
          </cell>
        </row>
        <row r="280">
          <cell r="E280">
            <v>318062.36</v>
          </cell>
        </row>
        <row r="281">
          <cell r="E281">
            <v>132053.59</v>
          </cell>
        </row>
        <row r="287">
          <cell r="E287">
            <v>353791.81</v>
          </cell>
        </row>
        <row r="288">
          <cell r="E288">
            <v>272641.33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2"/>
  <sheetViews>
    <sheetView tabSelected="1" zoomScaleNormal="100" workbookViewId="0">
      <selection activeCell="A3" sqref="A3"/>
    </sheetView>
  </sheetViews>
  <sheetFormatPr defaultColWidth="9.140625" defaultRowHeight="12.75" x14ac:dyDescent="0.2"/>
  <cols>
    <col min="1" max="1" width="4.7109375" style="47" customWidth="1"/>
    <col min="2" max="2" width="9.140625" style="55" customWidth="1"/>
    <col min="3" max="3" width="9.28515625" style="47" customWidth="1"/>
    <col min="4" max="4" width="66.7109375" style="46" customWidth="1"/>
    <col min="5" max="5" width="20.28515625" style="48" customWidth="1"/>
    <col min="6" max="6" width="17.85546875" style="46" customWidth="1"/>
    <col min="7" max="7" width="12.7109375" style="46" customWidth="1"/>
    <col min="8" max="9" width="9.140625" style="46"/>
    <col min="10" max="11" width="10.5703125" style="46" bestFit="1" customWidth="1"/>
    <col min="12" max="16384" width="9.140625" style="46"/>
  </cols>
  <sheetData>
    <row r="1" spans="1:12" ht="23.25" customHeight="1" thickTop="1" thickBot="1" x14ac:dyDescent="0.3">
      <c r="A1" s="17" t="s">
        <v>0</v>
      </c>
      <c r="B1" s="53"/>
      <c r="C1" s="18"/>
      <c r="D1" s="2"/>
      <c r="E1" s="74" t="s">
        <v>380</v>
      </c>
    </row>
    <row r="2" spans="1:12" ht="13.15" customHeight="1" thickTop="1" x14ac:dyDescent="0.25">
      <c r="A2" s="17"/>
      <c r="B2" s="53"/>
      <c r="C2" s="18"/>
      <c r="D2" s="2"/>
      <c r="E2" s="45"/>
    </row>
    <row r="3" spans="1:12" ht="18" x14ac:dyDescent="0.25">
      <c r="A3" s="3" t="s">
        <v>379</v>
      </c>
      <c r="B3" s="3"/>
      <c r="C3" s="18"/>
      <c r="D3" s="3"/>
      <c r="E3" s="1"/>
    </row>
    <row r="4" spans="1:12" ht="10.9" customHeight="1" x14ac:dyDescent="0.2">
      <c r="A4" s="18"/>
      <c r="B4" s="53"/>
      <c r="C4" s="18"/>
      <c r="D4" s="2"/>
      <c r="E4" s="1"/>
    </row>
    <row r="5" spans="1:12" ht="23.45" customHeight="1" x14ac:dyDescent="0.25">
      <c r="A5" s="178" t="s">
        <v>344</v>
      </c>
      <c r="B5" s="179"/>
      <c r="C5" s="277"/>
      <c r="D5" s="277"/>
    </row>
    <row r="6" spans="1:12" ht="18" customHeight="1" thickBot="1" x14ac:dyDescent="0.25">
      <c r="A6" s="18"/>
      <c r="B6" s="53"/>
      <c r="C6" s="18"/>
      <c r="D6" s="2"/>
      <c r="E6" s="246" t="s">
        <v>347</v>
      </c>
    </row>
    <row r="7" spans="1:12" x14ac:dyDescent="0.2">
      <c r="A7" s="19"/>
      <c r="B7" s="51" t="s">
        <v>126</v>
      </c>
      <c r="C7" s="36" t="s">
        <v>128</v>
      </c>
      <c r="D7" s="289" t="s">
        <v>1</v>
      </c>
      <c r="E7" s="275" t="s">
        <v>116</v>
      </c>
    </row>
    <row r="8" spans="1:12" ht="16.149999999999999" customHeight="1" thickBot="1" x14ac:dyDescent="0.25">
      <c r="A8" s="20" t="s">
        <v>125</v>
      </c>
      <c r="B8" s="4" t="s">
        <v>127</v>
      </c>
      <c r="C8" s="37" t="s">
        <v>129</v>
      </c>
      <c r="D8" s="290"/>
      <c r="E8" s="276"/>
    </row>
    <row r="9" spans="1:12" ht="16.149999999999999" customHeight="1" thickBot="1" x14ac:dyDescent="0.3">
      <c r="A9" s="21">
        <v>1</v>
      </c>
      <c r="B9" s="59" t="s">
        <v>131</v>
      </c>
      <c r="C9" s="38">
        <v>5</v>
      </c>
      <c r="D9" s="6" t="s">
        <v>130</v>
      </c>
      <c r="E9" s="208">
        <f>SUM(E10,E24,E43,E62,E66,E86,E99,E104,E109,E111)</f>
        <v>0</v>
      </c>
    </row>
    <row r="10" spans="1:12" ht="16.149999999999999" customHeight="1" x14ac:dyDescent="0.25">
      <c r="A10" s="75">
        <v>2</v>
      </c>
      <c r="B10" s="60" t="s">
        <v>132</v>
      </c>
      <c r="C10" s="39">
        <v>50</v>
      </c>
      <c r="D10" s="7" t="s">
        <v>3</v>
      </c>
      <c r="E10" s="209">
        <f>SUM(E23,E19,E18,E11)</f>
        <v>0</v>
      </c>
    </row>
    <row r="11" spans="1:12" ht="16.149999999999999" customHeight="1" x14ac:dyDescent="0.2">
      <c r="A11" s="76">
        <v>3</v>
      </c>
      <c r="B11" s="61" t="s">
        <v>133</v>
      </c>
      <c r="C11" s="40">
        <v>501</v>
      </c>
      <c r="D11" s="8" t="s">
        <v>4</v>
      </c>
      <c r="E11" s="210">
        <f>SUM(E12:E17)</f>
        <v>0</v>
      </c>
      <c r="J11" s="247"/>
      <c r="K11" s="248"/>
      <c r="L11" s="248"/>
    </row>
    <row r="12" spans="1:12" ht="16.149999999999999" customHeight="1" x14ac:dyDescent="0.2">
      <c r="A12" s="76">
        <v>4</v>
      </c>
      <c r="B12" s="61"/>
      <c r="C12" s="41">
        <v>5011</v>
      </c>
      <c r="D12" s="9" t="s">
        <v>159</v>
      </c>
      <c r="E12" s="211"/>
      <c r="J12" s="247"/>
      <c r="K12" s="248"/>
      <c r="L12" s="248"/>
    </row>
    <row r="13" spans="1:12" ht="16.149999999999999" customHeight="1" x14ac:dyDescent="0.2">
      <c r="A13" s="76">
        <v>5</v>
      </c>
      <c r="B13" s="61"/>
      <c r="C13" s="41">
        <v>5012</v>
      </c>
      <c r="D13" s="9" t="s">
        <v>5</v>
      </c>
      <c r="E13" s="211"/>
      <c r="J13" s="247"/>
      <c r="K13" s="248"/>
      <c r="L13" s="248"/>
    </row>
    <row r="14" spans="1:12" ht="16.149999999999999" customHeight="1" x14ac:dyDescent="0.2">
      <c r="A14" s="76">
        <v>6</v>
      </c>
      <c r="B14" s="61"/>
      <c r="C14" s="41">
        <v>5013</v>
      </c>
      <c r="D14" s="9" t="s">
        <v>118</v>
      </c>
      <c r="E14" s="211"/>
      <c r="J14" s="247"/>
      <c r="K14" s="248"/>
      <c r="L14" s="248"/>
    </row>
    <row r="15" spans="1:12" ht="16.149999999999999" customHeight="1" x14ac:dyDescent="0.2">
      <c r="A15" s="76">
        <v>7</v>
      </c>
      <c r="B15" s="61"/>
      <c r="C15" s="41">
        <v>5014</v>
      </c>
      <c r="D15" s="9" t="s">
        <v>245</v>
      </c>
      <c r="E15" s="211"/>
      <c r="J15" s="247"/>
      <c r="K15" s="248"/>
      <c r="L15" s="248"/>
    </row>
    <row r="16" spans="1:12" ht="16.149999999999999" customHeight="1" x14ac:dyDescent="0.2">
      <c r="A16" s="76">
        <v>8</v>
      </c>
      <c r="B16" s="61"/>
      <c r="C16" s="41">
        <v>5015</v>
      </c>
      <c r="D16" s="9" t="s">
        <v>6</v>
      </c>
      <c r="E16" s="211"/>
      <c r="J16" s="247"/>
      <c r="K16" s="248"/>
      <c r="L16" s="248"/>
    </row>
    <row r="17" spans="1:12" ht="16.149999999999999" customHeight="1" x14ac:dyDescent="0.2">
      <c r="A17" s="76">
        <v>9</v>
      </c>
      <c r="B17" s="61"/>
      <c r="C17" s="41">
        <v>5018</v>
      </c>
      <c r="D17" s="9" t="s">
        <v>7</v>
      </c>
      <c r="E17" s="211"/>
      <c r="J17" s="247"/>
      <c r="K17" s="248"/>
      <c r="L17" s="248"/>
    </row>
    <row r="18" spans="1:12" ht="16.149999999999999" customHeight="1" x14ac:dyDescent="0.2">
      <c r="A18" s="76">
        <v>10</v>
      </c>
      <c r="B18" s="61" t="s">
        <v>134</v>
      </c>
      <c r="C18" s="40">
        <v>502</v>
      </c>
      <c r="D18" s="8" t="s">
        <v>8</v>
      </c>
      <c r="E18" s="212"/>
      <c r="J18" s="247"/>
      <c r="K18" s="248"/>
      <c r="L18" s="248"/>
    </row>
    <row r="19" spans="1:12" ht="16.149999999999999" customHeight="1" x14ac:dyDescent="0.2">
      <c r="A19" s="76">
        <v>11</v>
      </c>
      <c r="B19" s="61" t="s">
        <v>135</v>
      </c>
      <c r="C19" s="40">
        <v>503</v>
      </c>
      <c r="D19" s="8" t="s">
        <v>9</v>
      </c>
      <c r="E19" s="210">
        <f>SUM(E20:E22)</f>
        <v>0</v>
      </c>
      <c r="L19" s="248"/>
    </row>
    <row r="20" spans="1:12" ht="16.149999999999999" customHeight="1" x14ac:dyDescent="0.2">
      <c r="A20" s="76">
        <v>12</v>
      </c>
      <c r="B20" s="61"/>
      <c r="C20" s="52">
        <v>5031</v>
      </c>
      <c r="D20" s="9" t="s">
        <v>160</v>
      </c>
      <c r="E20" s="211"/>
      <c r="F20" s="247"/>
      <c r="G20" s="248"/>
      <c r="L20" s="248"/>
    </row>
    <row r="21" spans="1:12" ht="16.149999999999999" customHeight="1" x14ac:dyDescent="0.2">
      <c r="A21" s="76">
        <v>13</v>
      </c>
      <c r="B21" s="61"/>
      <c r="C21" s="52">
        <v>5032</v>
      </c>
      <c r="D21" s="9" t="s">
        <v>10</v>
      </c>
      <c r="E21" s="211"/>
      <c r="F21" s="247"/>
      <c r="G21" s="248"/>
      <c r="L21" s="248"/>
    </row>
    <row r="22" spans="1:12" ht="16.149999999999999" customHeight="1" x14ac:dyDescent="0.2">
      <c r="A22" s="76">
        <v>14</v>
      </c>
      <c r="B22" s="61"/>
      <c r="C22" s="52">
        <v>5033</v>
      </c>
      <c r="D22" s="9" t="s">
        <v>11</v>
      </c>
      <c r="E22" s="211"/>
      <c r="F22" s="247"/>
      <c r="G22" s="248"/>
      <c r="L22" s="248"/>
    </row>
    <row r="23" spans="1:12" ht="16.149999999999999" customHeight="1" x14ac:dyDescent="0.2">
      <c r="A23" s="76">
        <v>15</v>
      </c>
      <c r="B23" s="61" t="s">
        <v>136</v>
      </c>
      <c r="C23" s="40">
        <v>504</v>
      </c>
      <c r="D23" s="8" t="s">
        <v>12</v>
      </c>
      <c r="E23" s="212">
        <v>0</v>
      </c>
      <c r="F23" s="247"/>
      <c r="G23" s="248"/>
      <c r="L23" s="248"/>
    </row>
    <row r="24" spans="1:12" ht="16.149999999999999" customHeight="1" x14ac:dyDescent="0.25">
      <c r="A24" s="76">
        <v>16</v>
      </c>
      <c r="B24" s="61" t="s">
        <v>137</v>
      </c>
      <c r="C24" s="42">
        <v>51</v>
      </c>
      <c r="D24" s="10" t="s">
        <v>13</v>
      </c>
      <c r="E24" s="209">
        <f>SUM(E25,E28,E31,E32,E33)</f>
        <v>0</v>
      </c>
      <c r="F24" s="247"/>
      <c r="G24" s="248"/>
      <c r="L24" s="248"/>
    </row>
    <row r="25" spans="1:12" ht="16.149999999999999" customHeight="1" x14ac:dyDescent="0.2">
      <c r="A25" s="76">
        <v>17</v>
      </c>
      <c r="B25" s="61" t="s">
        <v>138</v>
      </c>
      <c r="C25" s="40">
        <v>511</v>
      </c>
      <c r="D25" s="8" t="s">
        <v>14</v>
      </c>
      <c r="E25" s="210">
        <f>SUM(E26:E27)</f>
        <v>0</v>
      </c>
      <c r="F25" s="247"/>
      <c r="G25" s="248"/>
      <c r="L25" s="248"/>
    </row>
    <row r="26" spans="1:12" ht="16.149999999999999" customHeight="1" x14ac:dyDescent="0.2">
      <c r="A26" s="76">
        <v>18</v>
      </c>
      <c r="B26" s="61"/>
      <c r="C26" s="41">
        <v>5111</v>
      </c>
      <c r="D26" s="9" t="s">
        <v>161</v>
      </c>
      <c r="E26" s="211"/>
      <c r="F26" s="247"/>
      <c r="G26" s="248"/>
      <c r="L26" s="248"/>
    </row>
    <row r="27" spans="1:12" ht="16.149999999999999" customHeight="1" x14ac:dyDescent="0.2">
      <c r="A27" s="76">
        <v>19</v>
      </c>
      <c r="B27" s="61"/>
      <c r="C27" s="41">
        <v>5112</v>
      </c>
      <c r="D27" s="9" t="s">
        <v>15</v>
      </c>
      <c r="E27" s="211"/>
      <c r="F27" s="247"/>
      <c r="G27" s="248"/>
      <c r="L27" s="248"/>
    </row>
    <row r="28" spans="1:12" ht="16.149999999999999" customHeight="1" x14ac:dyDescent="0.2">
      <c r="A28" s="76">
        <v>20</v>
      </c>
      <c r="B28" s="61" t="s">
        <v>139</v>
      </c>
      <c r="C28" s="40">
        <v>512</v>
      </c>
      <c r="D28" s="8" t="s">
        <v>16</v>
      </c>
      <c r="E28" s="210">
        <f>SUM(E29:E30)</f>
        <v>0</v>
      </c>
      <c r="F28" s="247"/>
      <c r="G28" s="248"/>
      <c r="I28" s="248"/>
      <c r="L28" s="248"/>
    </row>
    <row r="29" spans="1:12" ht="16.149999999999999" customHeight="1" x14ac:dyDescent="0.2">
      <c r="A29" s="76">
        <v>21</v>
      </c>
      <c r="B29" s="61"/>
      <c r="C29" s="52">
        <v>5121</v>
      </c>
      <c r="D29" s="9" t="s">
        <v>162</v>
      </c>
      <c r="E29" s="211"/>
      <c r="F29" s="247"/>
      <c r="G29" s="248"/>
      <c r="I29" s="248"/>
      <c r="L29" s="248"/>
    </row>
    <row r="30" spans="1:12" ht="16.149999999999999" customHeight="1" x14ac:dyDescent="0.2">
      <c r="A30" s="76">
        <v>22</v>
      </c>
      <c r="B30" s="61"/>
      <c r="C30" s="52">
        <v>5122</v>
      </c>
      <c r="D30" s="9" t="s">
        <v>17</v>
      </c>
      <c r="E30" s="211"/>
      <c r="F30" s="247"/>
      <c r="G30" s="248"/>
      <c r="I30" s="248"/>
      <c r="L30" s="248"/>
    </row>
    <row r="31" spans="1:12" ht="16.149999999999999" customHeight="1" x14ac:dyDescent="0.2">
      <c r="A31" s="76">
        <v>23</v>
      </c>
      <c r="B31" s="61" t="s">
        <v>140</v>
      </c>
      <c r="C31" s="40">
        <v>513</v>
      </c>
      <c r="D31" s="8" t="s">
        <v>18</v>
      </c>
      <c r="E31" s="212"/>
      <c r="F31" s="247"/>
      <c r="G31" s="248"/>
      <c r="I31" s="248"/>
      <c r="L31" s="248"/>
    </row>
    <row r="32" spans="1:12" ht="16.149999999999999" customHeight="1" x14ac:dyDescent="0.2">
      <c r="A32" s="76">
        <v>24</v>
      </c>
      <c r="B32" s="61" t="s">
        <v>255</v>
      </c>
      <c r="C32" s="40">
        <v>514</v>
      </c>
      <c r="D32" s="8" t="s">
        <v>256</v>
      </c>
      <c r="E32" s="212">
        <v>0</v>
      </c>
      <c r="F32" s="247"/>
      <c r="G32" s="248"/>
      <c r="I32" s="248"/>
      <c r="J32" s="247"/>
      <c r="K32" s="248"/>
      <c r="L32" s="248"/>
    </row>
    <row r="33" spans="1:12" ht="16.149999999999999" customHeight="1" x14ac:dyDescent="0.2">
      <c r="A33" s="76">
        <v>25</v>
      </c>
      <c r="B33" s="61" t="s">
        <v>257</v>
      </c>
      <c r="C33" s="40">
        <v>518</v>
      </c>
      <c r="D33" s="8" t="s">
        <v>19</v>
      </c>
      <c r="E33" s="210">
        <f>SUM(E34:E42)</f>
        <v>0</v>
      </c>
      <c r="F33" s="247"/>
      <c r="G33" s="248"/>
      <c r="I33" s="248"/>
      <c r="J33" s="247"/>
      <c r="K33" s="248"/>
      <c r="L33" s="248"/>
    </row>
    <row r="34" spans="1:12" ht="16.149999999999999" customHeight="1" x14ac:dyDescent="0.2">
      <c r="A34" s="76">
        <v>26</v>
      </c>
      <c r="B34" s="61"/>
      <c r="C34" s="52">
        <v>5181</v>
      </c>
      <c r="D34" s="9" t="s">
        <v>163</v>
      </c>
      <c r="E34" s="211"/>
      <c r="F34" s="247"/>
      <c r="G34" s="248"/>
      <c r="I34" s="248"/>
      <c r="J34" s="247"/>
      <c r="K34" s="248"/>
      <c r="L34" s="248"/>
    </row>
    <row r="35" spans="1:12" ht="16.149999999999999" customHeight="1" x14ac:dyDescent="0.2">
      <c r="A35" s="76">
        <v>27</v>
      </c>
      <c r="B35" s="61"/>
      <c r="C35" s="52">
        <v>5182</v>
      </c>
      <c r="D35" s="11" t="s">
        <v>20</v>
      </c>
      <c r="E35" s="213"/>
      <c r="F35" s="247"/>
      <c r="G35" s="248"/>
      <c r="I35" s="248"/>
      <c r="J35" s="247"/>
      <c r="K35" s="248"/>
      <c r="L35" s="248"/>
    </row>
    <row r="36" spans="1:12" ht="16.149999999999999" customHeight="1" x14ac:dyDescent="0.2">
      <c r="A36" s="76">
        <v>28</v>
      </c>
      <c r="B36" s="61"/>
      <c r="C36" s="52">
        <v>5183</v>
      </c>
      <c r="D36" s="11" t="s">
        <v>21</v>
      </c>
      <c r="E36" s="213"/>
      <c r="F36" s="247"/>
      <c r="G36" s="248"/>
      <c r="I36" s="248"/>
      <c r="J36" s="247"/>
      <c r="K36" s="248"/>
      <c r="L36" s="248"/>
    </row>
    <row r="37" spans="1:12" ht="16.149999999999999" customHeight="1" x14ac:dyDescent="0.2">
      <c r="A37" s="76">
        <v>29</v>
      </c>
      <c r="B37" s="61"/>
      <c r="C37" s="52">
        <v>5184</v>
      </c>
      <c r="D37" s="64" t="s">
        <v>141</v>
      </c>
      <c r="E37" s="213"/>
      <c r="F37" s="247"/>
      <c r="G37" s="248"/>
      <c r="I37" s="248"/>
      <c r="J37" s="247"/>
      <c r="K37" s="248"/>
      <c r="L37" s="248"/>
    </row>
    <row r="38" spans="1:12" ht="16.149999999999999" customHeight="1" x14ac:dyDescent="0.2">
      <c r="A38" s="76">
        <v>30</v>
      </c>
      <c r="B38" s="61"/>
      <c r="C38" s="52">
        <v>5185</v>
      </c>
      <c r="D38" s="11" t="s">
        <v>276</v>
      </c>
      <c r="E38" s="213"/>
      <c r="F38" s="247"/>
      <c r="G38" s="248"/>
      <c r="I38" s="248"/>
      <c r="J38" s="247"/>
      <c r="K38" s="248"/>
      <c r="L38" s="248"/>
    </row>
    <row r="39" spans="1:12" ht="16.149999999999999" customHeight="1" x14ac:dyDescent="0.2">
      <c r="A39" s="76">
        <v>31</v>
      </c>
      <c r="B39" s="61"/>
      <c r="C39" s="52">
        <v>5186</v>
      </c>
      <c r="D39" s="9" t="s">
        <v>269</v>
      </c>
      <c r="E39" s="211"/>
      <c r="F39" s="247"/>
      <c r="G39" s="248"/>
      <c r="I39" s="248"/>
      <c r="L39" s="248"/>
    </row>
    <row r="40" spans="1:12" ht="16.149999999999999" customHeight="1" x14ac:dyDescent="0.2">
      <c r="A40" s="76">
        <v>32</v>
      </c>
      <c r="B40" s="61"/>
      <c r="C40" s="52">
        <v>5187</v>
      </c>
      <c r="D40" s="9" t="s">
        <v>273</v>
      </c>
      <c r="E40" s="211"/>
      <c r="F40" s="247"/>
      <c r="G40" s="248"/>
      <c r="I40" s="248"/>
      <c r="L40" s="248"/>
    </row>
    <row r="41" spans="1:12" ht="16.149999999999999" customHeight="1" x14ac:dyDescent="0.2">
      <c r="A41" s="76">
        <v>33</v>
      </c>
      <c r="B41" s="61"/>
      <c r="C41" s="52">
        <v>5188</v>
      </c>
      <c r="D41" s="9" t="s">
        <v>247</v>
      </c>
      <c r="E41" s="211"/>
      <c r="F41" s="247"/>
      <c r="G41" s="248"/>
      <c r="I41" s="248"/>
      <c r="L41" s="248"/>
    </row>
    <row r="42" spans="1:12" ht="16.149999999999999" customHeight="1" x14ac:dyDescent="0.2">
      <c r="A42" s="76">
        <v>34</v>
      </c>
      <c r="B42" s="61"/>
      <c r="C42" s="52">
        <v>5189</v>
      </c>
      <c r="D42" s="11" t="s">
        <v>22</v>
      </c>
      <c r="E42" s="213"/>
      <c r="F42" s="247"/>
      <c r="G42" s="248"/>
      <c r="I42" s="248"/>
      <c r="L42" s="248"/>
    </row>
    <row r="43" spans="1:12" ht="16.149999999999999" customHeight="1" x14ac:dyDescent="0.25">
      <c r="A43" s="76">
        <v>35</v>
      </c>
      <c r="B43" s="61" t="s">
        <v>142</v>
      </c>
      <c r="C43" s="42">
        <v>52</v>
      </c>
      <c r="D43" s="10" t="s">
        <v>23</v>
      </c>
      <c r="E43" s="209">
        <f>SUM(E44,E51,E54,E58,E61)</f>
        <v>0</v>
      </c>
      <c r="F43" s="247"/>
      <c r="G43" s="248"/>
      <c r="I43" s="248"/>
      <c r="L43" s="248"/>
    </row>
    <row r="44" spans="1:12" ht="16.149999999999999" customHeight="1" x14ac:dyDescent="0.2">
      <c r="A44" s="76">
        <v>36</v>
      </c>
      <c r="B44" s="61" t="s">
        <v>293</v>
      </c>
      <c r="C44" s="40">
        <v>521</v>
      </c>
      <c r="D44" s="12" t="s">
        <v>24</v>
      </c>
      <c r="E44" s="210">
        <f>SUM(E45:E50)</f>
        <v>0</v>
      </c>
      <c r="F44" s="247"/>
      <c r="G44" s="248"/>
      <c r="I44" s="248"/>
      <c r="L44" s="248"/>
    </row>
    <row r="45" spans="1:12" ht="16.149999999999999" customHeight="1" x14ac:dyDescent="0.2">
      <c r="A45" s="76">
        <v>37</v>
      </c>
      <c r="B45" s="61"/>
      <c r="C45" s="41">
        <v>5211</v>
      </c>
      <c r="D45" s="9" t="s">
        <v>164</v>
      </c>
      <c r="E45" s="211"/>
      <c r="F45" s="247"/>
      <c r="G45" s="248"/>
      <c r="I45" s="248"/>
      <c r="L45" s="248"/>
    </row>
    <row r="46" spans="1:12" ht="16.149999999999999" customHeight="1" x14ac:dyDescent="0.2">
      <c r="A46" s="76">
        <v>38</v>
      </c>
      <c r="B46" s="61"/>
      <c r="C46" s="41">
        <v>5212</v>
      </c>
      <c r="D46" s="9" t="s">
        <v>25</v>
      </c>
      <c r="E46" s="211"/>
      <c r="F46" s="247"/>
      <c r="G46" s="248"/>
      <c r="I46" s="248"/>
      <c r="L46" s="248"/>
    </row>
    <row r="47" spans="1:12" ht="16.149999999999999" customHeight="1" x14ac:dyDescent="0.2">
      <c r="A47" s="76">
        <v>39</v>
      </c>
      <c r="B47" s="61"/>
      <c r="C47" s="41">
        <v>5213</v>
      </c>
      <c r="D47" s="11" t="s">
        <v>274</v>
      </c>
      <c r="E47" s="213"/>
      <c r="F47" s="247"/>
      <c r="G47" s="248"/>
      <c r="I47" s="248"/>
      <c r="L47" s="248"/>
    </row>
    <row r="48" spans="1:12" ht="16.149999999999999" customHeight="1" x14ac:dyDescent="0.2">
      <c r="A48" s="76">
        <v>40</v>
      </c>
      <c r="B48" s="61"/>
      <c r="C48" s="41">
        <v>5214</v>
      </c>
      <c r="D48" s="9" t="s">
        <v>275</v>
      </c>
      <c r="E48" s="211"/>
      <c r="F48" s="247"/>
      <c r="G48" s="248"/>
      <c r="I48" s="248"/>
      <c r="L48" s="248"/>
    </row>
    <row r="49" spans="1:12" ht="16.149999999999999" customHeight="1" x14ac:dyDescent="0.2">
      <c r="A49" s="76">
        <v>41</v>
      </c>
      <c r="B49" s="61"/>
      <c r="C49" s="41">
        <v>5215</v>
      </c>
      <c r="D49" s="206" t="s">
        <v>381</v>
      </c>
      <c r="E49" s="211"/>
      <c r="F49" s="247"/>
      <c r="G49" s="248"/>
      <c r="I49" s="248"/>
      <c r="L49" s="248"/>
    </row>
    <row r="50" spans="1:12" ht="16.149999999999999" customHeight="1" x14ac:dyDescent="0.2">
      <c r="A50" s="76">
        <v>42</v>
      </c>
      <c r="B50" s="61"/>
      <c r="C50" s="41">
        <v>5216</v>
      </c>
      <c r="D50" s="9" t="s">
        <v>315</v>
      </c>
      <c r="E50" s="211"/>
      <c r="F50" s="247"/>
      <c r="G50" s="248"/>
      <c r="I50" s="248"/>
      <c r="L50" s="248"/>
    </row>
    <row r="51" spans="1:12" ht="16.149999999999999" customHeight="1" x14ac:dyDescent="0.2">
      <c r="A51" s="76">
        <v>43</v>
      </c>
      <c r="B51" s="61" t="s">
        <v>294</v>
      </c>
      <c r="C51" s="41">
        <v>523</v>
      </c>
      <c r="D51" s="8" t="s">
        <v>295</v>
      </c>
      <c r="E51" s="210">
        <f>SUM(E52,E53)</f>
        <v>0</v>
      </c>
      <c r="F51" s="247"/>
      <c r="G51" s="248"/>
      <c r="I51" s="248"/>
      <c r="L51" s="248"/>
    </row>
    <row r="52" spans="1:12" ht="16.149999999999999" customHeight="1" x14ac:dyDescent="0.2">
      <c r="A52" s="76">
        <v>44</v>
      </c>
      <c r="B52" s="61"/>
      <c r="C52" s="41">
        <v>5231</v>
      </c>
      <c r="D52" s="9" t="s">
        <v>296</v>
      </c>
      <c r="E52" s="213"/>
      <c r="F52" s="247"/>
      <c r="G52" s="248"/>
      <c r="I52" s="248"/>
      <c r="L52" s="248"/>
    </row>
    <row r="53" spans="1:12" ht="16.149999999999999" customHeight="1" x14ac:dyDescent="0.2">
      <c r="A53" s="76">
        <v>45</v>
      </c>
      <c r="B53" s="61"/>
      <c r="C53" s="41">
        <v>5232</v>
      </c>
      <c r="D53" s="9" t="s">
        <v>297</v>
      </c>
      <c r="E53" s="213"/>
      <c r="F53" s="247"/>
      <c r="G53" s="248"/>
      <c r="I53" s="248"/>
      <c r="L53" s="248"/>
    </row>
    <row r="54" spans="1:12" ht="16.149999999999999" customHeight="1" x14ac:dyDescent="0.2">
      <c r="A54" s="76">
        <v>46</v>
      </c>
      <c r="B54" s="61" t="s">
        <v>143</v>
      </c>
      <c r="C54" s="40">
        <v>524</v>
      </c>
      <c r="D54" s="8" t="s">
        <v>26</v>
      </c>
      <c r="E54" s="210">
        <f>SUM(E55:E57)</f>
        <v>0</v>
      </c>
      <c r="F54" s="247"/>
      <c r="G54" s="248"/>
      <c r="I54" s="248"/>
      <c r="L54" s="248"/>
    </row>
    <row r="55" spans="1:12" ht="16.149999999999999" customHeight="1" x14ac:dyDescent="0.2">
      <c r="A55" s="76">
        <v>47</v>
      </c>
      <c r="B55" s="61"/>
      <c r="C55" s="41">
        <v>52401</v>
      </c>
      <c r="D55" s="11" t="s">
        <v>165</v>
      </c>
      <c r="E55" s="213"/>
      <c r="F55" s="247"/>
      <c r="G55" s="248"/>
      <c r="I55" s="248"/>
      <c r="L55" s="248"/>
    </row>
    <row r="56" spans="1:12" ht="16.149999999999999" customHeight="1" x14ac:dyDescent="0.2">
      <c r="A56" s="76">
        <v>48</v>
      </c>
      <c r="B56" s="61"/>
      <c r="C56" s="41">
        <v>52402</v>
      </c>
      <c r="D56" s="11" t="s">
        <v>27</v>
      </c>
      <c r="E56" s="213"/>
      <c r="F56" s="247"/>
      <c r="G56" s="248"/>
      <c r="I56" s="248"/>
      <c r="L56" s="248"/>
    </row>
    <row r="57" spans="1:12" ht="16.149999999999999" customHeight="1" x14ac:dyDescent="0.2">
      <c r="A57" s="76">
        <v>49</v>
      </c>
      <c r="B57" s="61"/>
      <c r="C57" s="96">
        <v>52403</v>
      </c>
      <c r="D57" s="64" t="s">
        <v>336</v>
      </c>
      <c r="E57" s="213"/>
      <c r="F57" s="247"/>
      <c r="G57" s="248"/>
      <c r="I57" s="248"/>
      <c r="L57" s="248"/>
    </row>
    <row r="58" spans="1:12" ht="16.149999999999999" customHeight="1" x14ac:dyDescent="0.2">
      <c r="A58" s="76">
        <v>50</v>
      </c>
      <c r="B58" s="61" t="s">
        <v>144</v>
      </c>
      <c r="C58" s="40">
        <v>527</v>
      </c>
      <c r="D58" s="8" t="s">
        <v>28</v>
      </c>
      <c r="E58" s="210">
        <f>SUM(E59,E60)</f>
        <v>0</v>
      </c>
      <c r="F58" s="247"/>
      <c r="G58" s="248"/>
      <c r="I58" s="248"/>
      <c r="L58" s="248"/>
    </row>
    <row r="59" spans="1:12" ht="16.149999999999999" customHeight="1" x14ac:dyDescent="0.2">
      <c r="A59" s="76">
        <v>51</v>
      </c>
      <c r="B59" s="61"/>
      <c r="C59" s="52">
        <v>5271</v>
      </c>
      <c r="D59" s="65" t="s">
        <v>166</v>
      </c>
      <c r="E59" s="211"/>
      <c r="F59" s="247"/>
      <c r="G59" s="248"/>
      <c r="I59" s="248"/>
      <c r="L59" s="248"/>
    </row>
    <row r="60" spans="1:12" ht="16.149999999999999" customHeight="1" x14ac:dyDescent="0.2">
      <c r="A60" s="76">
        <v>52</v>
      </c>
      <c r="B60" s="61"/>
      <c r="C60" s="52">
        <v>5272</v>
      </c>
      <c r="D60" s="205" t="s">
        <v>377</v>
      </c>
      <c r="E60" s="211"/>
      <c r="F60" s="247"/>
      <c r="G60" s="248"/>
      <c r="I60" s="248"/>
      <c r="L60" s="248"/>
    </row>
    <row r="61" spans="1:12" ht="16.149999999999999" customHeight="1" x14ac:dyDescent="0.2">
      <c r="A61" s="76">
        <v>53</v>
      </c>
      <c r="B61" s="61" t="s">
        <v>145</v>
      </c>
      <c r="C61" s="40">
        <v>528</v>
      </c>
      <c r="D61" s="8" t="s">
        <v>30</v>
      </c>
      <c r="E61" s="212"/>
      <c r="F61" s="247"/>
      <c r="G61" s="248"/>
      <c r="I61" s="248"/>
      <c r="L61" s="248"/>
    </row>
    <row r="62" spans="1:12" ht="16.149999999999999" customHeight="1" x14ac:dyDescent="0.25">
      <c r="A62" s="76">
        <v>54</v>
      </c>
      <c r="B62" s="61" t="s">
        <v>146</v>
      </c>
      <c r="C62" s="42">
        <v>53</v>
      </c>
      <c r="D62" s="10" t="s">
        <v>31</v>
      </c>
      <c r="E62" s="209">
        <f>SUM(E63:E65)</f>
        <v>0</v>
      </c>
      <c r="F62" s="247"/>
      <c r="G62" s="248"/>
      <c r="I62" s="248"/>
      <c r="L62" s="248"/>
    </row>
    <row r="63" spans="1:12" ht="16.149999999999999" customHeight="1" x14ac:dyDescent="0.2">
      <c r="A63" s="76">
        <v>55</v>
      </c>
      <c r="B63" s="61" t="s">
        <v>147</v>
      </c>
      <c r="C63" s="40">
        <v>531</v>
      </c>
      <c r="D63" s="8" t="s">
        <v>32</v>
      </c>
      <c r="E63" s="212"/>
      <c r="F63" s="247"/>
      <c r="G63" s="248"/>
      <c r="I63" s="248"/>
      <c r="L63" s="248"/>
    </row>
    <row r="64" spans="1:12" ht="16.149999999999999" customHeight="1" x14ac:dyDescent="0.2">
      <c r="A64" s="76">
        <v>56</v>
      </c>
      <c r="B64" s="61" t="s">
        <v>148</v>
      </c>
      <c r="C64" s="40">
        <v>532</v>
      </c>
      <c r="D64" s="8" t="s">
        <v>33</v>
      </c>
      <c r="E64" s="212"/>
      <c r="F64" s="247"/>
      <c r="G64" s="248"/>
      <c r="L64" s="248"/>
    </row>
    <row r="65" spans="1:12" ht="16.149999999999999" customHeight="1" x14ac:dyDescent="0.2">
      <c r="A65" s="76">
        <v>57</v>
      </c>
      <c r="B65" s="61" t="s">
        <v>149</v>
      </c>
      <c r="C65" s="40">
        <v>538</v>
      </c>
      <c r="D65" s="8" t="s">
        <v>34</v>
      </c>
      <c r="E65" s="212"/>
      <c r="F65" s="247"/>
      <c r="G65" s="248"/>
      <c r="L65" s="248"/>
    </row>
    <row r="66" spans="1:12" ht="16.149999999999999" customHeight="1" x14ac:dyDescent="0.25">
      <c r="A66" s="76">
        <v>58</v>
      </c>
      <c r="B66" s="61" t="s">
        <v>150</v>
      </c>
      <c r="C66" s="42">
        <v>54</v>
      </c>
      <c r="D66" s="10" t="s">
        <v>35</v>
      </c>
      <c r="E66" s="209">
        <f>SUM(E67:E75)</f>
        <v>0</v>
      </c>
      <c r="F66" s="247"/>
      <c r="G66" s="248"/>
      <c r="L66" s="248"/>
    </row>
    <row r="67" spans="1:12" ht="16.149999999999999" customHeight="1" x14ac:dyDescent="0.2">
      <c r="A67" s="76">
        <v>59</v>
      </c>
      <c r="B67" s="61" t="s">
        <v>152</v>
      </c>
      <c r="C67" s="40">
        <v>541</v>
      </c>
      <c r="D67" s="8" t="s">
        <v>36</v>
      </c>
      <c r="E67" s="212"/>
      <c r="F67" s="247"/>
      <c r="G67" s="248"/>
      <c r="L67" s="248"/>
    </row>
    <row r="68" spans="1:12" ht="16.149999999999999" customHeight="1" x14ac:dyDescent="0.2">
      <c r="A68" s="76">
        <v>60</v>
      </c>
      <c r="B68" s="61" t="s">
        <v>151</v>
      </c>
      <c r="C68" s="40">
        <v>542</v>
      </c>
      <c r="D68" s="8" t="s">
        <v>37</v>
      </c>
      <c r="E68" s="212"/>
      <c r="F68" s="247"/>
      <c r="G68" s="248"/>
      <c r="L68" s="248"/>
    </row>
    <row r="69" spans="1:12" ht="16.149999999999999" customHeight="1" x14ac:dyDescent="0.2">
      <c r="A69" s="76">
        <v>61</v>
      </c>
      <c r="B69" s="61" t="s">
        <v>153</v>
      </c>
      <c r="C69" s="40">
        <v>543</v>
      </c>
      <c r="D69" s="8" t="s">
        <v>158</v>
      </c>
      <c r="E69" s="212"/>
      <c r="F69" s="247"/>
      <c r="G69" s="248"/>
    </row>
    <row r="70" spans="1:12" ht="16.149999999999999" customHeight="1" x14ac:dyDescent="0.2">
      <c r="A70" s="76">
        <v>62</v>
      </c>
      <c r="B70" s="61" t="s">
        <v>154</v>
      </c>
      <c r="C70" s="40">
        <v>544</v>
      </c>
      <c r="D70" s="8" t="s">
        <v>38</v>
      </c>
      <c r="E70" s="212"/>
      <c r="F70" s="247"/>
      <c r="G70" s="248"/>
    </row>
    <row r="71" spans="1:12" ht="16.149999999999999" customHeight="1" x14ac:dyDescent="0.2">
      <c r="A71" s="76">
        <v>63</v>
      </c>
      <c r="B71" s="61" t="s">
        <v>155</v>
      </c>
      <c r="C71" s="40">
        <v>545</v>
      </c>
      <c r="D71" s="8" t="s">
        <v>39</v>
      </c>
      <c r="E71" s="212"/>
      <c r="F71" s="247"/>
      <c r="G71" s="248"/>
    </row>
    <row r="72" spans="1:12" ht="16.149999999999999" customHeight="1" x14ac:dyDescent="0.2">
      <c r="A72" s="76">
        <v>64</v>
      </c>
      <c r="B72" s="61" t="s">
        <v>156</v>
      </c>
      <c r="C72" s="40">
        <v>546</v>
      </c>
      <c r="D72" s="8" t="s">
        <v>40</v>
      </c>
      <c r="E72" s="212"/>
      <c r="F72" s="247"/>
      <c r="G72" s="248"/>
    </row>
    <row r="73" spans="1:12" ht="16.149999999999999" customHeight="1" x14ac:dyDescent="0.2">
      <c r="A73" s="76">
        <v>65</v>
      </c>
      <c r="B73" s="61" t="s">
        <v>277</v>
      </c>
      <c r="C73" s="40">
        <v>547</v>
      </c>
      <c r="D73" s="8" t="s">
        <v>258</v>
      </c>
      <c r="E73" s="212"/>
      <c r="F73" s="247"/>
      <c r="G73" s="248"/>
    </row>
    <row r="74" spans="1:12" ht="16.149999999999999" customHeight="1" x14ac:dyDescent="0.2">
      <c r="A74" s="76">
        <v>66</v>
      </c>
      <c r="B74" s="61" t="s">
        <v>157</v>
      </c>
      <c r="C74" s="40">
        <v>548</v>
      </c>
      <c r="D74" s="8" t="s">
        <v>41</v>
      </c>
      <c r="E74" s="212"/>
      <c r="F74" s="247"/>
      <c r="G74" s="248"/>
    </row>
    <row r="75" spans="1:12" ht="16.149999999999999" customHeight="1" x14ac:dyDescent="0.2">
      <c r="A75" s="76">
        <v>67</v>
      </c>
      <c r="B75" s="61" t="s">
        <v>259</v>
      </c>
      <c r="C75" s="40">
        <v>549</v>
      </c>
      <c r="D75" s="8" t="s">
        <v>42</v>
      </c>
      <c r="E75" s="210">
        <f>SUM(E76,E79,E80,E85)</f>
        <v>0</v>
      </c>
      <c r="F75" s="247"/>
      <c r="G75" s="248"/>
    </row>
    <row r="76" spans="1:12" ht="16.149999999999999" customHeight="1" x14ac:dyDescent="0.2">
      <c r="A76" s="76">
        <v>68</v>
      </c>
      <c r="B76" s="61"/>
      <c r="C76" s="52">
        <v>5491</v>
      </c>
      <c r="D76" s="9" t="s">
        <v>266</v>
      </c>
      <c r="E76" s="214">
        <f>SUM(E77:E78)</f>
        <v>0</v>
      </c>
      <c r="F76" s="247"/>
      <c r="G76" s="248"/>
    </row>
    <row r="77" spans="1:12" ht="16.149999999999999" customHeight="1" x14ac:dyDescent="0.2">
      <c r="A77" s="76">
        <v>69</v>
      </c>
      <c r="B77" s="61"/>
      <c r="C77" s="52">
        <v>54911</v>
      </c>
      <c r="D77" s="9" t="s">
        <v>267</v>
      </c>
      <c r="E77" s="211"/>
      <c r="F77" s="247"/>
      <c r="G77" s="248"/>
    </row>
    <row r="78" spans="1:12" ht="16.149999999999999" customHeight="1" x14ac:dyDescent="0.2">
      <c r="A78" s="76">
        <v>70</v>
      </c>
      <c r="B78" s="61"/>
      <c r="C78" s="52">
        <v>54912</v>
      </c>
      <c r="D78" s="9" t="s">
        <v>268</v>
      </c>
      <c r="E78" s="211"/>
      <c r="F78" s="247"/>
      <c r="G78" s="248"/>
      <c r="H78" s="247"/>
      <c r="I78" s="248"/>
    </row>
    <row r="79" spans="1:12" ht="16.149999999999999" customHeight="1" x14ac:dyDescent="0.2">
      <c r="A79" s="76">
        <v>71</v>
      </c>
      <c r="B79" s="61"/>
      <c r="C79" s="52">
        <v>5492</v>
      </c>
      <c r="D79" s="9" t="s">
        <v>29</v>
      </c>
      <c r="E79" s="211"/>
      <c r="G79" s="247"/>
      <c r="H79" s="248"/>
    </row>
    <row r="80" spans="1:12" ht="16.149999999999999" customHeight="1" x14ac:dyDescent="0.2">
      <c r="A80" s="76">
        <v>72</v>
      </c>
      <c r="B80" s="61"/>
      <c r="C80" s="52">
        <v>5493</v>
      </c>
      <c r="D80" s="65" t="s">
        <v>221</v>
      </c>
      <c r="E80" s="214">
        <f>SUM(E81:E84)</f>
        <v>0</v>
      </c>
      <c r="G80" s="247"/>
      <c r="H80" s="248"/>
    </row>
    <row r="81" spans="1:8" ht="16.149999999999999" customHeight="1" x14ac:dyDescent="0.2">
      <c r="A81" s="76">
        <v>73</v>
      </c>
      <c r="B81" s="61"/>
      <c r="C81" s="52">
        <v>54931</v>
      </c>
      <c r="D81" s="65" t="s">
        <v>263</v>
      </c>
      <c r="E81" s="211"/>
      <c r="G81" s="247"/>
      <c r="H81" s="248"/>
    </row>
    <row r="82" spans="1:8" ht="16.149999999999999" customHeight="1" x14ac:dyDescent="0.2">
      <c r="A82" s="76">
        <v>74</v>
      </c>
      <c r="B82" s="61"/>
      <c r="C82" s="52">
        <v>54932</v>
      </c>
      <c r="D82" s="65" t="s">
        <v>278</v>
      </c>
      <c r="E82" s="211"/>
      <c r="G82" s="247"/>
      <c r="H82" s="248"/>
    </row>
    <row r="83" spans="1:8" ht="16.149999999999999" customHeight="1" x14ac:dyDescent="0.2">
      <c r="A83" s="76">
        <v>75</v>
      </c>
      <c r="B83" s="61"/>
      <c r="C83" s="52">
        <v>54933</v>
      </c>
      <c r="D83" s="65" t="s">
        <v>264</v>
      </c>
      <c r="E83" s="211"/>
      <c r="G83" s="247"/>
      <c r="H83" s="248"/>
    </row>
    <row r="84" spans="1:8" ht="16.149999999999999" customHeight="1" x14ac:dyDescent="0.2">
      <c r="A84" s="76">
        <v>76</v>
      </c>
      <c r="B84" s="61"/>
      <c r="C84" s="52">
        <v>54934</v>
      </c>
      <c r="D84" s="65" t="s">
        <v>265</v>
      </c>
      <c r="E84" s="211"/>
      <c r="G84" s="247"/>
      <c r="H84" s="248"/>
    </row>
    <row r="85" spans="1:8" ht="16.149999999999999" customHeight="1" x14ac:dyDescent="0.2">
      <c r="A85" s="76">
        <v>77</v>
      </c>
      <c r="B85" s="61"/>
      <c r="C85" s="95">
        <v>5499</v>
      </c>
      <c r="D85" s="65" t="s">
        <v>337</v>
      </c>
      <c r="E85" s="211"/>
      <c r="F85" s="94"/>
      <c r="G85" s="247"/>
      <c r="H85" s="248"/>
    </row>
    <row r="86" spans="1:8" ht="16.149999999999999" customHeight="1" x14ac:dyDescent="0.25">
      <c r="A86" s="76">
        <v>78</v>
      </c>
      <c r="B86" s="61" t="s">
        <v>167</v>
      </c>
      <c r="C86" s="42">
        <v>55</v>
      </c>
      <c r="D86" s="73" t="s">
        <v>243</v>
      </c>
      <c r="E86" s="209">
        <f>SUM(E87,E92,E95:E98)</f>
        <v>0</v>
      </c>
      <c r="G86" s="247"/>
      <c r="H86" s="248"/>
    </row>
    <row r="87" spans="1:8" ht="16.149999999999999" customHeight="1" x14ac:dyDescent="0.2">
      <c r="A87" s="76">
        <v>79</v>
      </c>
      <c r="B87" s="61" t="s">
        <v>168</v>
      </c>
      <c r="C87" s="40">
        <v>551</v>
      </c>
      <c r="D87" s="68" t="s">
        <v>43</v>
      </c>
      <c r="E87" s="210">
        <f>SUM(E88:E91)</f>
        <v>0</v>
      </c>
    </row>
    <row r="88" spans="1:8" ht="16.149999999999999" customHeight="1" x14ac:dyDescent="0.2">
      <c r="A88" s="76">
        <v>80</v>
      </c>
      <c r="B88" s="61"/>
      <c r="C88" s="52">
        <v>5511</v>
      </c>
      <c r="D88" s="65" t="s">
        <v>248</v>
      </c>
      <c r="E88" s="211"/>
    </row>
    <row r="89" spans="1:8" ht="16.149999999999999" customHeight="1" x14ac:dyDescent="0.2">
      <c r="A89" s="76">
        <v>81</v>
      </c>
      <c r="B89" s="61"/>
      <c r="C89" s="52">
        <v>5512</v>
      </c>
      <c r="D89" s="65" t="s">
        <v>249</v>
      </c>
      <c r="E89" s="211"/>
    </row>
    <row r="90" spans="1:8" ht="16.149999999999999" customHeight="1" x14ac:dyDescent="0.2">
      <c r="A90" s="76">
        <v>82</v>
      </c>
      <c r="B90" s="61"/>
      <c r="C90" s="52">
        <v>5513</v>
      </c>
      <c r="D90" s="65" t="s">
        <v>280</v>
      </c>
      <c r="E90" s="211"/>
    </row>
    <row r="91" spans="1:8" ht="16.149999999999999" customHeight="1" x14ac:dyDescent="0.2">
      <c r="A91" s="76">
        <v>83</v>
      </c>
      <c r="B91" s="61"/>
      <c r="C91" s="52">
        <v>5514</v>
      </c>
      <c r="D91" s="65" t="s">
        <v>279</v>
      </c>
      <c r="E91" s="211"/>
    </row>
    <row r="92" spans="1:8" ht="16.149999999999999" customHeight="1" x14ac:dyDescent="0.2">
      <c r="A92" s="76">
        <v>84</v>
      </c>
      <c r="B92" s="61" t="s">
        <v>169</v>
      </c>
      <c r="C92" s="40">
        <v>552</v>
      </c>
      <c r="D92" s="8" t="s">
        <v>252</v>
      </c>
      <c r="E92" s="210">
        <f>SUM(E93,E94)</f>
        <v>0</v>
      </c>
    </row>
    <row r="93" spans="1:8" ht="16.149999999999999" customHeight="1" x14ac:dyDescent="0.2">
      <c r="A93" s="76">
        <v>85</v>
      </c>
      <c r="B93" s="61"/>
      <c r="C93" s="52">
        <v>5521</v>
      </c>
      <c r="D93" s="9" t="s">
        <v>250</v>
      </c>
      <c r="E93" s="211"/>
    </row>
    <row r="94" spans="1:8" ht="16.149999999999999" customHeight="1" x14ac:dyDescent="0.2">
      <c r="A94" s="76">
        <v>86</v>
      </c>
      <c r="B94" s="61"/>
      <c r="C94" s="52">
        <v>5522</v>
      </c>
      <c r="D94" s="9" t="s">
        <v>251</v>
      </c>
      <c r="E94" s="211"/>
    </row>
    <row r="95" spans="1:8" ht="16.149999999999999" customHeight="1" x14ac:dyDescent="0.2">
      <c r="A95" s="76">
        <v>87</v>
      </c>
      <c r="B95" s="61" t="s">
        <v>170</v>
      </c>
      <c r="C95" s="40">
        <v>553</v>
      </c>
      <c r="D95" s="8" t="s">
        <v>120</v>
      </c>
      <c r="E95" s="212"/>
    </row>
    <row r="96" spans="1:8" ht="16.149999999999999" customHeight="1" x14ac:dyDescent="0.2">
      <c r="A96" s="76">
        <v>88</v>
      </c>
      <c r="B96" s="61" t="s">
        <v>171</v>
      </c>
      <c r="C96" s="40">
        <v>554</v>
      </c>
      <c r="D96" s="8" t="s">
        <v>44</v>
      </c>
      <c r="E96" s="212"/>
    </row>
    <row r="97" spans="1:5" ht="16.149999999999999" customHeight="1" x14ac:dyDescent="0.2">
      <c r="A97" s="76">
        <v>89</v>
      </c>
      <c r="B97" s="61" t="s">
        <v>172</v>
      </c>
      <c r="C97" s="40">
        <v>556</v>
      </c>
      <c r="D97" s="8" t="s">
        <v>356</v>
      </c>
      <c r="E97" s="212"/>
    </row>
    <row r="98" spans="1:5" ht="16.149999999999999" customHeight="1" x14ac:dyDescent="0.2">
      <c r="A98" s="76">
        <v>90</v>
      </c>
      <c r="B98" s="61" t="s">
        <v>173</v>
      </c>
      <c r="C98" s="40">
        <v>559</v>
      </c>
      <c r="D98" s="8" t="s">
        <v>357</v>
      </c>
      <c r="E98" s="212"/>
    </row>
    <row r="99" spans="1:5" ht="16.149999999999999" customHeight="1" x14ac:dyDescent="0.2">
      <c r="A99" s="76">
        <v>91</v>
      </c>
      <c r="B99" s="61" t="s">
        <v>261</v>
      </c>
      <c r="C99" s="40">
        <v>56</v>
      </c>
      <c r="D99" s="8" t="s">
        <v>362</v>
      </c>
      <c r="E99" s="210">
        <f>SUM(E100:E103)</f>
        <v>0</v>
      </c>
    </row>
    <row r="100" spans="1:5" ht="16.149999999999999" customHeight="1" x14ac:dyDescent="0.2">
      <c r="A100" s="76">
        <v>92</v>
      </c>
      <c r="B100" s="61" t="s">
        <v>358</v>
      </c>
      <c r="C100" s="40">
        <v>561</v>
      </c>
      <c r="D100" s="8" t="s">
        <v>56</v>
      </c>
      <c r="E100" s="212"/>
    </row>
    <row r="101" spans="1:5" ht="16.149999999999999" customHeight="1" x14ac:dyDescent="0.2">
      <c r="A101" s="76">
        <v>93</v>
      </c>
      <c r="B101" s="61" t="s">
        <v>281</v>
      </c>
      <c r="C101" s="40">
        <v>562</v>
      </c>
      <c r="D101" s="8" t="s">
        <v>57</v>
      </c>
      <c r="E101" s="212"/>
    </row>
    <row r="102" spans="1:5" ht="16.149999999999999" customHeight="1" x14ac:dyDescent="0.2">
      <c r="A102" s="76">
        <v>94</v>
      </c>
      <c r="B102" s="61" t="s">
        <v>360</v>
      </c>
      <c r="C102" s="40">
        <v>563</v>
      </c>
      <c r="D102" s="8" t="s">
        <v>359</v>
      </c>
      <c r="E102" s="212"/>
    </row>
    <row r="103" spans="1:5" ht="16.149999999999999" customHeight="1" x14ac:dyDescent="0.2">
      <c r="A103" s="76">
        <v>95</v>
      </c>
      <c r="B103" s="61" t="s">
        <v>361</v>
      </c>
      <c r="C103" s="40">
        <v>564</v>
      </c>
      <c r="D103" s="8" t="s">
        <v>58</v>
      </c>
      <c r="E103" s="212"/>
    </row>
    <row r="104" spans="1:5" ht="16.149999999999999" customHeight="1" x14ac:dyDescent="0.2">
      <c r="A104" s="76">
        <v>96</v>
      </c>
      <c r="B104" s="61" t="s">
        <v>174</v>
      </c>
      <c r="C104" s="40">
        <v>57</v>
      </c>
      <c r="D104" s="8" t="s">
        <v>59</v>
      </c>
      <c r="E104" s="210">
        <f>SUM(E105:E108)</f>
        <v>0</v>
      </c>
    </row>
    <row r="105" spans="1:5" ht="16.149999999999999" customHeight="1" x14ac:dyDescent="0.2">
      <c r="A105" s="76">
        <v>97</v>
      </c>
      <c r="B105" s="61" t="s">
        <v>364</v>
      </c>
      <c r="C105" s="40">
        <v>571</v>
      </c>
      <c r="D105" s="8" t="s">
        <v>60</v>
      </c>
      <c r="E105" s="212"/>
    </row>
    <row r="106" spans="1:5" ht="16.149999999999999" customHeight="1" x14ac:dyDescent="0.2">
      <c r="A106" s="76">
        <v>98</v>
      </c>
      <c r="B106" s="61" t="s">
        <v>365</v>
      </c>
      <c r="C106" s="40">
        <v>572</v>
      </c>
      <c r="D106" s="8" t="s">
        <v>61</v>
      </c>
      <c r="E106" s="212"/>
    </row>
    <row r="107" spans="1:5" ht="16.149999999999999" customHeight="1" x14ac:dyDescent="0.2">
      <c r="A107" s="76">
        <v>99</v>
      </c>
      <c r="B107" s="61" t="s">
        <v>366</v>
      </c>
      <c r="C107" s="40">
        <v>573</v>
      </c>
      <c r="D107" s="8" t="s">
        <v>62</v>
      </c>
      <c r="E107" s="212"/>
    </row>
    <row r="108" spans="1:5" ht="16.149999999999999" customHeight="1" x14ac:dyDescent="0.2">
      <c r="A108" s="76">
        <v>100</v>
      </c>
      <c r="B108" s="61" t="s">
        <v>367</v>
      </c>
      <c r="C108" s="40">
        <v>574</v>
      </c>
      <c r="D108" s="8" t="s">
        <v>63</v>
      </c>
      <c r="E108" s="212"/>
    </row>
    <row r="109" spans="1:5" ht="16.149999999999999" customHeight="1" x14ac:dyDescent="0.25">
      <c r="A109" s="76">
        <v>101</v>
      </c>
      <c r="B109" s="61" t="s">
        <v>363</v>
      </c>
      <c r="C109" s="40">
        <v>58</v>
      </c>
      <c r="D109" s="8" t="s">
        <v>262</v>
      </c>
      <c r="E109" s="215">
        <f>SUM(E110)</f>
        <v>0</v>
      </c>
    </row>
    <row r="110" spans="1:5" ht="16.149999999999999" customHeight="1" x14ac:dyDescent="0.2">
      <c r="A110" s="76">
        <v>102</v>
      </c>
      <c r="B110" s="61" t="s">
        <v>368</v>
      </c>
      <c r="C110" s="40">
        <v>581</v>
      </c>
      <c r="D110" s="8" t="s">
        <v>260</v>
      </c>
      <c r="E110" s="212"/>
    </row>
    <row r="111" spans="1:5" ht="16.149999999999999" customHeight="1" x14ac:dyDescent="0.25">
      <c r="A111" s="76">
        <v>103</v>
      </c>
      <c r="B111" s="61" t="s">
        <v>369</v>
      </c>
      <c r="C111" s="42">
        <v>59</v>
      </c>
      <c r="D111" s="10" t="s">
        <v>45</v>
      </c>
      <c r="E111" s="209">
        <f>SUM(E112)</f>
        <v>0</v>
      </c>
    </row>
    <row r="112" spans="1:5" ht="16.149999999999999" customHeight="1" thickBot="1" x14ac:dyDescent="0.3">
      <c r="A112" s="76">
        <v>104</v>
      </c>
      <c r="B112" s="61" t="s">
        <v>370</v>
      </c>
      <c r="C112" s="40">
        <v>595</v>
      </c>
      <c r="D112" s="8" t="s">
        <v>241</v>
      </c>
      <c r="E112" s="216"/>
    </row>
    <row r="113" spans="1:10" ht="16.149999999999999" customHeight="1" thickBot="1" x14ac:dyDescent="0.3">
      <c r="A113" s="77">
        <v>105</v>
      </c>
      <c r="B113" s="59" t="s">
        <v>175</v>
      </c>
      <c r="C113" s="38">
        <v>6</v>
      </c>
      <c r="D113" s="14" t="s">
        <v>176</v>
      </c>
      <c r="E113" s="217">
        <f>SUM(E114,E128,E154,E160,E163)</f>
        <v>0</v>
      </c>
    </row>
    <row r="114" spans="1:10" ht="16.149999999999999" customHeight="1" x14ac:dyDescent="0.25">
      <c r="A114" s="75">
        <v>106</v>
      </c>
      <c r="B114" s="60" t="s">
        <v>177</v>
      </c>
      <c r="C114" s="39">
        <v>60</v>
      </c>
      <c r="D114" s="7" t="s">
        <v>46</v>
      </c>
      <c r="E114" s="218">
        <f>SUM(E115,E121,E127)</f>
        <v>0</v>
      </c>
    </row>
    <row r="115" spans="1:10" ht="16.149999999999999" customHeight="1" x14ac:dyDescent="0.2">
      <c r="A115" s="76">
        <v>107</v>
      </c>
      <c r="B115" s="61" t="s">
        <v>178</v>
      </c>
      <c r="C115" s="40">
        <v>601</v>
      </c>
      <c r="D115" s="8" t="s">
        <v>47</v>
      </c>
      <c r="E115" s="210">
        <f>SUM(E116:E120)</f>
        <v>0</v>
      </c>
    </row>
    <row r="116" spans="1:10" ht="16.149999999999999" customHeight="1" x14ac:dyDescent="0.2">
      <c r="A116" s="76">
        <v>108</v>
      </c>
      <c r="B116" s="61"/>
      <c r="C116" s="52">
        <v>6011</v>
      </c>
      <c r="D116" s="9" t="s">
        <v>179</v>
      </c>
      <c r="E116" s="211"/>
    </row>
    <row r="117" spans="1:10" ht="16.149999999999999" customHeight="1" x14ac:dyDescent="0.2">
      <c r="A117" s="76">
        <v>109</v>
      </c>
      <c r="B117" s="61"/>
      <c r="C117" s="52">
        <v>6012</v>
      </c>
      <c r="D117" s="9" t="s">
        <v>48</v>
      </c>
      <c r="E117" s="211"/>
    </row>
    <row r="118" spans="1:10" ht="16.149999999999999" customHeight="1" x14ac:dyDescent="0.2">
      <c r="A118" s="76">
        <v>110</v>
      </c>
      <c r="B118" s="61"/>
      <c r="C118" s="52">
        <v>6013</v>
      </c>
      <c r="D118" s="13" t="s">
        <v>304</v>
      </c>
      <c r="E118" s="211"/>
    </row>
    <row r="119" spans="1:10" ht="16.149999999999999" customHeight="1" x14ac:dyDescent="0.2">
      <c r="A119" s="76">
        <v>111</v>
      </c>
      <c r="B119" s="61"/>
      <c r="C119" s="52">
        <v>6014</v>
      </c>
      <c r="D119" s="13" t="s">
        <v>49</v>
      </c>
      <c r="E119" s="211"/>
      <c r="H119" s="247"/>
      <c r="I119" s="248"/>
      <c r="J119" s="248"/>
    </row>
    <row r="120" spans="1:10" ht="16.149999999999999" customHeight="1" x14ac:dyDescent="0.2">
      <c r="A120" s="76">
        <v>112</v>
      </c>
      <c r="B120" s="61"/>
      <c r="C120" s="52">
        <v>6015</v>
      </c>
      <c r="D120" s="13" t="s">
        <v>50</v>
      </c>
      <c r="E120" s="211"/>
      <c r="H120" s="247"/>
      <c r="I120" s="248"/>
      <c r="J120" s="248"/>
    </row>
    <row r="121" spans="1:10" ht="16.149999999999999" customHeight="1" x14ac:dyDescent="0.2">
      <c r="A121" s="76">
        <v>113</v>
      </c>
      <c r="B121" s="61" t="s">
        <v>180</v>
      </c>
      <c r="C121" s="40">
        <v>602</v>
      </c>
      <c r="D121" s="8" t="s">
        <v>51</v>
      </c>
      <c r="E121" s="210">
        <f>SUM(E122:E126)</f>
        <v>0</v>
      </c>
      <c r="H121" s="247"/>
      <c r="I121" s="248"/>
      <c r="J121" s="248"/>
    </row>
    <row r="122" spans="1:10" ht="16.149999999999999" customHeight="1" x14ac:dyDescent="0.2">
      <c r="A122" s="76">
        <v>114</v>
      </c>
      <c r="B122" s="61"/>
      <c r="C122" s="52">
        <v>6021</v>
      </c>
      <c r="D122" s="9" t="s">
        <v>181</v>
      </c>
      <c r="E122" s="211"/>
      <c r="H122" s="247"/>
      <c r="I122" s="248"/>
      <c r="J122" s="248"/>
    </row>
    <row r="123" spans="1:10" ht="16.149999999999999" customHeight="1" x14ac:dyDescent="0.2">
      <c r="A123" s="76">
        <v>115</v>
      </c>
      <c r="B123" s="61"/>
      <c r="C123" s="52">
        <v>6022</v>
      </c>
      <c r="D123" s="9" t="s">
        <v>52</v>
      </c>
      <c r="E123" s="211"/>
      <c r="H123" s="247"/>
      <c r="I123" s="248"/>
      <c r="J123" s="248"/>
    </row>
    <row r="124" spans="1:10" ht="16.149999999999999" customHeight="1" x14ac:dyDescent="0.2">
      <c r="A124" s="76">
        <v>116</v>
      </c>
      <c r="B124" s="61"/>
      <c r="C124" s="52">
        <v>6023</v>
      </c>
      <c r="D124" s="9" t="s">
        <v>53</v>
      </c>
      <c r="E124" s="211"/>
      <c r="H124" s="247"/>
      <c r="I124" s="248"/>
      <c r="J124" s="248"/>
    </row>
    <row r="125" spans="1:10" ht="16.149999999999999" customHeight="1" x14ac:dyDescent="0.2">
      <c r="A125" s="76">
        <v>117</v>
      </c>
      <c r="B125" s="61"/>
      <c r="C125" s="52">
        <v>6026</v>
      </c>
      <c r="D125" s="9" t="s">
        <v>54</v>
      </c>
      <c r="E125" s="211"/>
      <c r="H125" s="247"/>
      <c r="I125" s="248"/>
      <c r="J125" s="248"/>
    </row>
    <row r="126" spans="1:10" ht="16.149999999999999" customHeight="1" x14ac:dyDescent="0.2">
      <c r="A126" s="76">
        <v>118</v>
      </c>
      <c r="B126" s="61"/>
      <c r="C126" s="52">
        <v>6027</v>
      </c>
      <c r="D126" s="13" t="s">
        <v>305</v>
      </c>
      <c r="E126" s="211"/>
      <c r="H126" s="247"/>
      <c r="I126" s="248"/>
      <c r="J126" s="248"/>
    </row>
    <row r="127" spans="1:10" ht="16.149999999999999" customHeight="1" x14ac:dyDescent="0.2">
      <c r="A127" s="76">
        <v>119</v>
      </c>
      <c r="B127" s="61" t="s">
        <v>182</v>
      </c>
      <c r="C127" s="40">
        <v>604</v>
      </c>
      <c r="D127" s="8" t="s">
        <v>55</v>
      </c>
      <c r="E127" s="212"/>
      <c r="H127" s="247"/>
      <c r="I127" s="248"/>
      <c r="J127" s="248"/>
    </row>
    <row r="128" spans="1:10" ht="16.149999999999999" customHeight="1" x14ac:dyDescent="0.25">
      <c r="A128" s="76">
        <v>120</v>
      </c>
      <c r="B128" s="61" t="s">
        <v>183</v>
      </c>
      <c r="C128" s="42">
        <v>64</v>
      </c>
      <c r="D128" s="10" t="s">
        <v>64</v>
      </c>
      <c r="E128" s="209">
        <f>SUM(E129:E134,E146)</f>
        <v>0</v>
      </c>
    </row>
    <row r="129" spans="1:7" ht="16.149999999999999" customHeight="1" x14ac:dyDescent="0.2">
      <c r="A129" s="76">
        <v>121</v>
      </c>
      <c r="B129" s="61" t="s">
        <v>184</v>
      </c>
      <c r="C129" s="40">
        <v>641</v>
      </c>
      <c r="D129" s="8" t="s">
        <v>36</v>
      </c>
      <c r="E129" s="212"/>
    </row>
    <row r="130" spans="1:7" ht="16.149999999999999" customHeight="1" x14ac:dyDescent="0.2">
      <c r="A130" s="76">
        <v>122</v>
      </c>
      <c r="B130" s="61" t="s">
        <v>185</v>
      </c>
      <c r="C130" s="40">
        <v>642</v>
      </c>
      <c r="D130" s="8" t="s">
        <v>37</v>
      </c>
      <c r="E130" s="212"/>
    </row>
    <row r="131" spans="1:7" ht="16.149999999999999" customHeight="1" x14ac:dyDescent="0.2">
      <c r="A131" s="76">
        <v>123</v>
      </c>
      <c r="B131" s="61" t="s">
        <v>186</v>
      </c>
      <c r="C131" s="40">
        <v>643</v>
      </c>
      <c r="D131" s="8" t="s">
        <v>117</v>
      </c>
      <c r="E131" s="212"/>
    </row>
    <row r="132" spans="1:7" ht="16.149999999999999" customHeight="1" x14ac:dyDescent="0.2">
      <c r="A132" s="76">
        <v>124</v>
      </c>
      <c r="B132" s="61" t="s">
        <v>187</v>
      </c>
      <c r="C132" s="40">
        <v>644</v>
      </c>
      <c r="D132" s="8" t="s">
        <v>38</v>
      </c>
      <c r="E132" s="212"/>
      <c r="F132" s="249"/>
      <c r="G132" s="249"/>
    </row>
    <row r="133" spans="1:7" ht="16.149999999999999" customHeight="1" x14ac:dyDescent="0.2">
      <c r="A133" s="76">
        <v>125</v>
      </c>
      <c r="B133" s="61" t="s">
        <v>188</v>
      </c>
      <c r="C133" s="40">
        <v>645</v>
      </c>
      <c r="D133" s="8" t="s">
        <v>65</v>
      </c>
      <c r="E133" s="212"/>
      <c r="F133" s="247"/>
      <c r="G133" s="248"/>
    </row>
    <row r="134" spans="1:7" ht="16.149999999999999" customHeight="1" x14ac:dyDescent="0.25">
      <c r="A134" s="76">
        <v>126</v>
      </c>
      <c r="B134" s="61" t="s">
        <v>189</v>
      </c>
      <c r="C134" s="40">
        <v>648</v>
      </c>
      <c r="D134" s="8" t="s">
        <v>112</v>
      </c>
      <c r="E134" s="209">
        <f>SUM(E135,E138,E139,E145)</f>
        <v>0</v>
      </c>
      <c r="F134" s="247"/>
      <c r="G134" s="248"/>
    </row>
    <row r="135" spans="1:7" ht="16.149999999999999" customHeight="1" x14ac:dyDescent="0.2">
      <c r="A135" s="76">
        <v>127</v>
      </c>
      <c r="B135" s="61"/>
      <c r="C135" s="52">
        <v>6481</v>
      </c>
      <c r="D135" s="64" t="s">
        <v>190</v>
      </c>
      <c r="E135" s="219">
        <f>SUM(E136,E137)</f>
        <v>0</v>
      </c>
      <c r="F135" s="247"/>
      <c r="G135" s="248"/>
    </row>
    <row r="136" spans="1:7" ht="16.149999999999999" customHeight="1" x14ac:dyDescent="0.2">
      <c r="A136" s="76">
        <v>128</v>
      </c>
      <c r="B136" s="61"/>
      <c r="C136" s="52">
        <v>64811</v>
      </c>
      <c r="D136" s="64" t="s">
        <v>209</v>
      </c>
      <c r="E136" s="213"/>
      <c r="F136" s="247"/>
      <c r="G136" s="248"/>
    </row>
    <row r="137" spans="1:7" ht="16.149999999999999" customHeight="1" x14ac:dyDescent="0.2">
      <c r="A137" s="76">
        <v>129</v>
      </c>
      <c r="B137" s="61"/>
      <c r="C137" s="52">
        <v>64812</v>
      </c>
      <c r="D137" s="64" t="s">
        <v>316</v>
      </c>
      <c r="E137" s="213"/>
      <c r="F137" s="247"/>
      <c r="G137" s="248"/>
    </row>
    <row r="138" spans="1:7" ht="16.149999999999999" customHeight="1" x14ac:dyDescent="0.2">
      <c r="A138" s="76">
        <v>130</v>
      </c>
      <c r="B138" s="61"/>
      <c r="C138" s="52">
        <v>6482</v>
      </c>
      <c r="D138" s="66" t="s">
        <v>113</v>
      </c>
      <c r="E138" s="213"/>
      <c r="F138" s="247"/>
      <c r="G138" s="248"/>
    </row>
    <row r="139" spans="1:7" ht="16.149999999999999" customHeight="1" x14ac:dyDescent="0.2">
      <c r="A139" s="76">
        <v>131</v>
      </c>
      <c r="B139" s="61"/>
      <c r="C139" s="52">
        <v>6483</v>
      </c>
      <c r="D139" s="66" t="s">
        <v>191</v>
      </c>
      <c r="E139" s="219">
        <f>SUM(E140:E144)</f>
        <v>0</v>
      </c>
      <c r="F139" s="247"/>
      <c r="G139" s="248"/>
    </row>
    <row r="140" spans="1:7" ht="16.149999999999999" customHeight="1" x14ac:dyDescent="0.2">
      <c r="A140" s="76">
        <v>132</v>
      </c>
      <c r="B140" s="61"/>
      <c r="C140" s="52">
        <v>64831</v>
      </c>
      <c r="D140" s="65" t="s">
        <v>270</v>
      </c>
      <c r="E140" s="213"/>
      <c r="F140" s="247"/>
      <c r="G140" s="248"/>
    </row>
    <row r="141" spans="1:7" ht="16.149999999999999" customHeight="1" x14ac:dyDescent="0.2">
      <c r="A141" s="76">
        <v>133</v>
      </c>
      <c r="B141" s="61"/>
      <c r="C141" s="52">
        <v>64832</v>
      </c>
      <c r="D141" s="65" t="s">
        <v>282</v>
      </c>
      <c r="E141" s="213"/>
      <c r="F141" s="247"/>
      <c r="G141" s="248"/>
    </row>
    <row r="142" spans="1:7" ht="16.149999999999999" customHeight="1" x14ac:dyDescent="0.2">
      <c r="A142" s="76">
        <v>134</v>
      </c>
      <c r="B142" s="61"/>
      <c r="C142" s="52">
        <v>64833</v>
      </c>
      <c r="D142" s="65" t="s">
        <v>271</v>
      </c>
      <c r="E142" s="213"/>
      <c r="F142" s="247"/>
      <c r="G142" s="248"/>
    </row>
    <row r="143" spans="1:7" ht="16.149999999999999" customHeight="1" x14ac:dyDescent="0.2">
      <c r="A143" s="76">
        <v>135</v>
      </c>
      <c r="B143" s="61"/>
      <c r="C143" s="52">
        <v>64834</v>
      </c>
      <c r="D143" s="65" t="s">
        <v>272</v>
      </c>
      <c r="E143" s="213"/>
      <c r="F143" s="247"/>
      <c r="G143" s="248"/>
    </row>
    <row r="144" spans="1:7" ht="16.149999999999999" customHeight="1" x14ac:dyDescent="0.2">
      <c r="A144" s="76">
        <v>136</v>
      </c>
      <c r="B144" s="61"/>
      <c r="C144" s="52">
        <v>64835</v>
      </c>
      <c r="D144" s="67" t="s">
        <v>192</v>
      </c>
      <c r="E144" s="213"/>
      <c r="F144" s="247"/>
      <c r="G144" s="248"/>
    </row>
    <row r="145" spans="1:9" ht="16.149999999999999" customHeight="1" x14ac:dyDescent="0.2">
      <c r="A145" s="76">
        <v>137</v>
      </c>
      <c r="B145" s="61"/>
      <c r="C145" s="52">
        <v>6484</v>
      </c>
      <c r="D145" s="68" t="s">
        <v>246</v>
      </c>
      <c r="E145" s="212"/>
      <c r="F145" s="247"/>
      <c r="G145" s="248"/>
      <c r="H145" s="248"/>
      <c r="I145" s="248"/>
    </row>
    <row r="146" spans="1:9" ht="16.149999999999999" customHeight="1" x14ac:dyDescent="0.25">
      <c r="A146" s="76">
        <v>138</v>
      </c>
      <c r="B146" s="61" t="s">
        <v>283</v>
      </c>
      <c r="C146" s="40">
        <v>649</v>
      </c>
      <c r="D146" s="68" t="s">
        <v>66</v>
      </c>
      <c r="E146" s="209">
        <f>SUM(E147:E153)</f>
        <v>0</v>
      </c>
      <c r="F146" s="247"/>
      <c r="G146" s="248"/>
      <c r="H146" s="248"/>
      <c r="I146" s="248"/>
    </row>
    <row r="147" spans="1:9" ht="16.149999999999999" customHeight="1" x14ac:dyDescent="0.2">
      <c r="A147" s="76">
        <v>139</v>
      </c>
      <c r="B147" s="61"/>
      <c r="C147" s="41">
        <v>6491</v>
      </c>
      <c r="D147" s="65" t="s">
        <v>193</v>
      </c>
      <c r="E147" s="211"/>
      <c r="F147" s="247"/>
      <c r="G147" s="248"/>
      <c r="H147" s="248"/>
      <c r="I147" s="248"/>
    </row>
    <row r="148" spans="1:9" ht="16.149999999999999" customHeight="1" x14ac:dyDescent="0.2">
      <c r="A148" s="76">
        <v>140</v>
      </c>
      <c r="B148" s="61"/>
      <c r="C148" s="41">
        <v>6492</v>
      </c>
      <c r="D148" s="65" t="s">
        <v>67</v>
      </c>
      <c r="E148" s="211"/>
      <c r="F148" s="247"/>
      <c r="G148" s="248"/>
      <c r="H148" s="248"/>
      <c r="I148" s="248"/>
    </row>
    <row r="149" spans="1:9" ht="16.149999999999999" customHeight="1" x14ac:dyDescent="0.2">
      <c r="A149" s="76">
        <v>141</v>
      </c>
      <c r="B149" s="61"/>
      <c r="C149" s="41">
        <v>6493</v>
      </c>
      <c r="D149" s="65" t="s">
        <v>68</v>
      </c>
      <c r="E149" s="211"/>
      <c r="F149" s="247"/>
      <c r="G149" s="248"/>
      <c r="H149" s="248"/>
      <c r="I149" s="248"/>
    </row>
    <row r="150" spans="1:9" ht="16.149999999999999" customHeight="1" x14ac:dyDescent="0.2">
      <c r="A150" s="76">
        <v>142</v>
      </c>
      <c r="B150" s="61"/>
      <c r="C150" s="41">
        <v>6494</v>
      </c>
      <c r="D150" s="65" t="s">
        <v>69</v>
      </c>
      <c r="E150" s="211"/>
      <c r="F150" s="247"/>
      <c r="G150" s="248"/>
    </row>
    <row r="151" spans="1:9" ht="16.149999999999999" customHeight="1" x14ac:dyDescent="0.2">
      <c r="A151" s="76">
        <v>143</v>
      </c>
      <c r="B151" s="61"/>
      <c r="C151" s="41">
        <v>6495</v>
      </c>
      <c r="D151" s="65" t="s">
        <v>253</v>
      </c>
      <c r="E151" s="211"/>
      <c r="F151" s="247"/>
      <c r="G151" s="248"/>
    </row>
    <row r="152" spans="1:9" ht="16.149999999999999" customHeight="1" x14ac:dyDescent="0.2">
      <c r="A152" s="76">
        <v>144</v>
      </c>
      <c r="B152" s="61"/>
      <c r="C152" s="41">
        <v>6498</v>
      </c>
      <c r="D152" s="9" t="s">
        <v>303</v>
      </c>
      <c r="E152" s="211"/>
      <c r="F152" s="247"/>
      <c r="G152" s="248"/>
    </row>
    <row r="153" spans="1:9" ht="16.149999999999999" customHeight="1" x14ac:dyDescent="0.2">
      <c r="A153" s="76">
        <v>145</v>
      </c>
      <c r="B153" s="61"/>
      <c r="C153" s="96">
        <v>6499</v>
      </c>
      <c r="D153" s="65" t="s">
        <v>338</v>
      </c>
      <c r="E153" s="211"/>
      <c r="F153" s="247"/>
      <c r="G153" s="248"/>
    </row>
    <row r="154" spans="1:9" ht="16.149999999999999" customHeight="1" x14ac:dyDescent="0.25">
      <c r="A154" s="76">
        <v>146</v>
      </c>
      <c r="B154" s="61" t="s">
        <v>194</v>
      </c>
      <c r="C154" s="42">
        <v>65</v>
      </c>
      <c r="D154" s="10" t="s">
        <v>378</v>
      </c>
      <c r="E154" s="209">
        <f>SUM(E155:E159)</f>
        <v>0</v>
      </c>
      <c r="F154" s="247"/>
      <c r="G154" s="248"/>
    </row>
    <row r="155" spans="1:9" ht="16.149999999999999" customHeight="1" x14ac:dyDescent="0.2">
      <c r="A155" s="76">
        <v>147</v>
      </c>
      <c r="B155" s="61" t="s">
        <v>195</v>
      </c>
      <c r="C155" s="43">
        <v>651</v>
      </c>
      <c r="D155" s="12" t="s">
        <v>70</v>
      </c>
      <c r="E155" s="207"/>
      <c r="F155" s="247"/>
      <c r="G155" s="248"/>
    </row>
    <row r="156" spans="1:9" ht="16.149999999999999" customHeight="1" x14ac:dyDescent="0.2">
      <c r="A156" s="76">
        <v>148</v>
      </c>
      <c r="B156" s="61" t="s">
        <v>196</v>
      </c>
      <c r="C156" s="40">
        <v>653</v>
      </c>
      <c r="D156" s="8" t="s">
        <v>121</v>
      </c>
      <c r="E156" s="212"/>
      <c r="F156" s="249"/>
      <c r="G156" s="249"/>
    </row>
    <row r="157" spans="1:9" ht="16.149999999999999" customHeight="1" x14ac:dyDescent="0.2">
      <c r="A157" s="76">
        <v>149</v>
      </c>
      <c r="B157" s="61" t="s">
        <v>197</v>
      </c>
      <c r="C157" s="40">
        <v>654</v>
      </c>
      <c r="D157" s="8" t="s">
        <v>72</v>
      </c>
      <c r="E157" s="212"/>
      <c r="G157" s="247"/>
      <c r="H157" s="248"/>
      <c r="I157" s="248"/>
    </row>
    <row r="158" spans="1:9" ht="16.149999999999999" customHeight="1" x14ac:dyDescent="0.2">
      <c r="A158" s="76">
        <v>150</v>
      </c>
      <c r="B158" s="61" t="s">
        <v>198</v>
      </c>
      <c r="C158" s="40">
        <v>655</v>
      </c>
      <c r="D158" s="8" t="s">
        <v>73</v>
      </c>
      <c r="E158" s="212"/>
      <c r="G158" s="247"/>
      <c r="H158" s="248"/>
      <c r="I158" s="248"/>
    </row>
    <row r="159" spans="1:9" ht="16.149999999999999" customHeight="1" x14ac:dyDescent="0.2">
      <c r="A159" s="76">
        <v>151</v>
      </c>
      <c r="B159" s="61" t="s">
        <v>199</v>
      </c>
      <c r="C159" s="40">
        <v>657</v>
      </c>
      <c r="D159" s="8" t="s">
        <v>71</v>
      </c>
      <c r="E159" s="212"/>
    </row>
    <row r="160" spans="1:9" ht="16.149999999999999" customHeight="1" x14ac:dyDescent="0.25">
      <c r="A160" s="76">
        <v>152</v>
      </c>
      <c r="B160" s="93" t="s">
        <v>341</v>
      </c>
      <c r="C160" s="97">
        <v>68</v>
      </c>
      <c r="D160" s="98" t="s">
        <v>339</v>
      </c>
      <c r="E160" s="210">
        <f>SUM(E161,E162)</f>
        <v>0</v>
      </c>
      <c r="F160" s="94"/>
    </row>
    <row r="161" spans="1:9" ht="16.149999999999999" customHeight="1" x14ac:dyDescent="0.2">
      <c r="A161" s="76">
        <v>153</v>
      </c>
      <c r="B161" s="93" t="s">
        <v>342</v>
      </c>
      <c r="C161" s="99">
        <v>681</v>
      </c>
      <c r="D161" s="68" t="s">
        <v>339</v>
      </c>
      <c r="E161" s="212"/>
      <c r="F161" s="94"/>
      <c r="G161" s="247"/>
      <c r="H161" s="248"/>
      <c r="I161" s="248"/>
    </row>
    <row r="162" spans="1:9" ht="16.149999999999999" customHeight="1" x14ac:dyDescent="0.2">
      <c r="A162" s="76">
        <v>154</v>
      </c>
      <c r="B162" s="93" t="s">
        <v>343</v>
      </c>
      <c r="C162" s="99">
        <v>682</v>
      </c>
      <c r="D162" s="68" t="s">
        <v>340</v>
      </c>
      <c r="E162" s="212"/>
      <c r="F162" s="94"/>
      <c r="G162" s="247"/>
      <c r="H162" s="248"/>
      <c r="I162" s="248"/>
    </row>
    <row r="163" spans="1:9" ht="16.149999999999999" customHeight="1" x14ac:dyDescent="0.25">
      <c r="A163" s="76">
        <v>155</v>
      </c>
      <c r="B163" s="61" t="s">
        <v>200</v>
      </c>
      <c r="C163" s="42">
        <v>69</v>
      </c>
      <c r="D163" s="16" t="s">
        <v>201</v>
      </c>
      <c r="E163" s="209">
        <f>SUM(E165,E169,E171)</f>
        <v>0</v>
      </c>
      <c r="G163" s="247"/>
      <c r="H163" s="248"/>
      <c r="I163" s="248"/>
    </row>
    <row r="164" spans="1:9" ht="16.149999999999999" customHeight="1" x14ac:dyDescent="0.25">
      <c r="A164" s="76">
        <v>156</v>
      </c>
      <c r="B164" s="61" t="s">
        <v>307</v>
      </c>
      <c r="C164" s="40">
        <v>691</v>
      </c>
      <c r="D164" s="86" t="s">
        <v>348</v>
      </c>
      <c r="E164" s="210">
        <f>SUM(E165,E169)</f>
        <v>0</v>
      </c>
      <c r="G164" s="247"/>
      <c r="H164" s="248"/>
      <c r="I164" s="248"/>
    </row>
    <row r="165" spans="1:9" ht="16.149999999999999" customHeight="1" x14ac:dyDescent="0.2">
      <c r="A165" s="76">
        <v>157</v>
      </c>
      <c r="B165" s="61"/>
      <c r="C165" s="40">
        <v>6911</v>
      </c>
      <c r="D165" s="68" t="s">
        <v>202</v>
      </c>
      <c r="E165" s="210">
        <f>SUM(E166,E167,E168)</f>
        <v>0</v>
      </c>
    </row>
    <row r="166" spans="1:9" ht="16.149999999999999" customHeight="1" x14ac:dyDescent="0.2">
      <c r="A166" s="76">
        <v>158</v>
      </c>
      <c r="B166" s="61"/>
      <c r="C166" s="41">
        <v>69111</v>
      </c>
      <c r="D166" s="69" t="s">
        <v>349</v>
      </c>
      <c r="E166" s="211"/>
      <c r="G166" s="248"/>
      <c r="H166" s="248"/>
      <c r="I166" s="248"/>
    </row>
    <row r="167" spans="1:9" ht="16.149999999999999" customHeight="1" x14ac:dyDescent="0.2">
      <c r="A167" s="76">
        <v>159</v>
      </c>
      <c r="B167" s="61"/>
      <c r="C167" s="41">
        <v>69112</v>
      </c>
      <c r="D167" s="69" t="s">
        <v>308</v>
      </c>
      <c r="E167" s="211"/>
      <c r="G167" s="248"/>
    </row>
    <row r="168" spans="1:9" ht="16.149999999999999" customHeight="1" x14ac:dyDescent="0.2">
      <c r="A168" s="76">
        <v>160</v>
      </c>
      <c r="B168" s="61"/>
      <c r="C168" s="41">
        <v>69113</v>
      </c>
      <c r="D168" s="69" t="s">
        <v>375</v>
      </c>
      <c r="E168" s="220"/>
    </row>
    <row r="169" spans="1:9" ht="16.149999999999999" customHeight="1" x14ac:dyDescent="0.2">
      <c r="A169" s="76">
        <v>161</v>
      </c>
      <c r="B169" s="61"/>
      <c r="C169" s="40">
        <v>6912</v>
      </c>
      <c r="D169" s="66" t="s">
        <v>119</v>
      </c>
      <c r="E169" s="210">
        <f>SUM(E170:E170)</f>
        <v>0</v>
      </c>
    </row>
    <row r="170" spans="1:9" ht="16.149999999999999" customHeight="1" x14ac:dyDescent="0.2">
      <c r="A170" s="76">
        <v>162</v>
      </c>
      <c r="B170" s="61"/>
      <c r="C170" s="41">
        <v>69125</v>
      </c>
      <c r="D170" s="15" t="s">
        <v>123</v>
      </c>
      <c r="E170" s="220"/>
    </row>
    <row r="171" spans="1:9" ht="16.149999999999999" customHeight="1" x14ac:dyDescent="0.2">
      <c r="A171" s="76">
        <v>163</v>
      </c>
      <c r="B171" s="61" t="s">
        <v>306</v>
      </c>
      <c r="C171" s="40">
        <v>6913</v>
      </c>
      <c r="D171" s="8" t="s">
        <v>383</v>
      </c>
      <c r="E171" s="210">
        <f>SUM(E172,E173,E175,E176,E178)</f>
        <v>0</v>
      </c>
    </row>
    <row r="172" spans="1:9" ht="16.149999999999999" customHeight="1" x14ac:dyDescent="0.2">
      <c r="A172" s="76">
        <v>164</v>
      </c>
      <c r="B172" s="61"/>
      <c r="C172" s="41">
        <v>69131</v>
      </c>
      <c r="D172" s="15" t="s">
        <v>122</v>
      </c>
      <c r="E172" s="211"/>
      <c r="G172" s="248"/>
    </row>
    <row r="173" spans="1:9" ht="16.149999999999999" customHeight="1" x14ac:dyDescent="0.2">
      <c r="A173" s="76">
        <v>165</v>
      </c>
      <c r="B173" s="61"/>
      <c r="C173" s="41">
        <v>69132</v>
      </c>
      <c r="D173" s="15" t="s">
        <v>299</v>
      </c>
      <c r="E173" s="211"/>
    </row>
    <row r="174" spans="1:9" ht="16.149999999999999" customHeight="1" x14ac:dyDescent="0.2">
      <c r="A174" s="76">
        <v>166</v>
      </c>
      <c r="B174" s="61"/>
      <c r="C174" s="41">
        <v>691321</v>
      </c>
      <c r="D174" s="15" t="s">
        <v>345</v>
      </c>
      <c r="E174" s="211"/>
      <c r="G174" s="248"/>
    </row>
    <row r="175" spans="1:9" ht="16.149999999999999" customHeight="1" x14ac:dyDescent="0.2">
      <c r="A175" s="76">
        <v>167</v>
      </c>
      <c r="B175" s="61"/>
      <c r="C175" s="41">
        <v>69133</v>
      </c>
      <c r="D175" s="15" t="s">
        <v>300</v>
      </c>
      <c r="E175" s="211"/>
      <c r="G175" s="248"/>
    </row>
    <row r="176" spans="1:9" ht="16.149999999999999" customHeight="1" x14ac:dyDescent="0.2">
      <c r="A176" s="76">
        <v>168</v>
      </c>
      <c r="B176" s="61"/>
      <c r="C176" s="41">
        <v>69134</v>
      </c>
      <c r="D176" s="69" t="s">
        <v>301</v>
      </c>
      <c r="E176" s="211"/>
    </row>
    <row r="177" spans="1:9" ht="16.149999999999999" customHeight="1" x14ac:dyDescent="0.2">
      <c r="A177" s="76">
        <v>169</v>
      </c>
      <c r="B177" s="61"/>
      <c r="C177" s="41">
        <v>691341</v>
      </c>
      <c r="D177" s="15" t="s">
        <v>345</v>
      </c>
      <c r="E177" s="211"/>
    </row>
    <row r="178" spans="1:9" ht="16.149999999999999" customHeight="1" thickBot="1" x14ac:dyDescent="0.25">
      <c r="A178" s="76">
        <v>170</v>
      </c>
      <c r="B178" s="61"/>
      <c r="C178" s="41">
        <v>69135</v>
      </c>
      <c r="D178" s="69" t="s">
        <v>302</v>
      </c>
      <c r="E178" s="211"/>
      <c r="F178" s="248"/>
      <c r="G178" s="248"/>
    </row>
    <row r="179" spans="1:9" ht="16.149999999999999" customHeight="1" thickBot="1" x14ac:dyDescent="0.3">
      <c r="A179" s="77">
        <v>171</v>
      </c>
      <c r="B179" s="62" t="s">
        <v>203</v>
      </c>
      <c r="C179" s="56"/>
      <c r="D179" s="70" t="s">
        <v>206</v>
      </c>
      <c r="E179" s="221">
        <f>E113-E9</f>
        <v>0</v>
      </c>
      <c r="G179" s="247"/>
      <c r="H179" s="248"/>
      <c r="I179" s="248"/>
    </row>
    <row r="180" spans="1:9" ht="16.149999999999999" customHeight="1" thickBot="1" x14ac:dyDescent="0.3">
      <c r="A180" s="77">
        <v>172</v>
      </c>
      <c r="B180" s="63"/>
      <c r="C180" s="57">
        <v>591</v>
      </c>
      <c r="D180" s="71" t="s">
        <v>45</v>
      </c>
      <c r="E180" s="222"/>
    </row>
    <row r="181" spans="1:9" ht="16.149999999999999" customHeight="1" thickBot="1" x14ac:dyDescent="0.3">
      <c r="A181" s="77">
        <v>173</v>
      </c>
      <c r="B181" s="62" t="s">
        <v>204</v>
      </c>
      <c r="C181" s="56"/>
      <c r="D181" s="70" t="s">
        <v>205</v>
      </c>
      <c r="E181" s="221">
        <f>SUM(E179-E180)</f>
        <v>0</v>
      </c>
    </row>
    <row r="182" spans="1:9" ht="15.6" customHeight="1" thickBot="1" x14ac:dyDescent="0.3">
      <c r="A182" s="22"/>
      <c r="B182" s="54"/>
      <c r="C182" s="44"/>
      <c r="D182" s="72"/>
      <c r="E182" s="223"/>
    </row>
    <row r="183" spans="1:9" ht="22.9" customHeight="1" thickTop="1" thickBot="1" x14ac:dyDescent="0.25">
      <c r="A183" s="286" t="s">
        <v>376</v>
      </c>
      <c r="B183" s="287"/>
      <c r="C183" s="287"/>
      <c r="D183" s="288"/>
      <c r="E183" s="224"/>
      <c r="H183" s="248"/>
    </row>
    <row r="184" spans="1:9" ht="20.45" hidden="1" customHeight="1" thickTop="1" thickBot="1" x14ac:dyDescent="0.3">
      <c r="A184" s="22"/>
      <c r="B184" s="54"/>
      <c r="C184" s="44"/>
      <c r="D184" s="180"/>
      <c r="E184" s="182"/>
    </row>
    <row r="185" spans="1:9" ht="13.5" hidden="1" thickBot="1" x14ac:dyDescent="0.25">
      <c r="A185" s="23"/>
      <c r="B185" s="53"/>
      <c r="C185" s="100"/>
      <c r="D185" s="104"/>
      <c r="E185" s="183" t="s">
        <v>74</v>
      </c>
    </row>
    <row r="186" spans="1:9" ht="13.5" hidden="1" thickBot="1" x14ac:dyDescent="0.25">
      <c r="A186" s="23"/>
      <c r="B186" s="53"/>
      <c r="C186" s="100"/>
      <c r="D186" s="2"/>
      <c r="E186" s="184"/>
    </row>
    <row r="187" spans="1:9" ht="15.75" hidden="1" x14ac:dyDescent="0.25">
      <c r="A187" s="58" t="s">
        <v>2</v>
      </c>
      <c r="B187" s="105"/>
      <c r="C187" s="106" t="s">
        <v>211</v>
      </c>
      <c r="D187" s="107" t="s">
        <v>351</v>
      </c>
      <c r="E187" s="185"/>
    </row>
    <row r="188" spans="1:9" ht="13.5" hidden="1" thickBot="1" x14ac:dyDescent="0.25">
      <c r="A188" s="21"/>
      <c r="B188" s="108"/>
      <c r="C188" s="109" t="s">
        <v>129</v>
      </c>
      <c r="D188" s="110"/>
      <c r="E188" s="186" t="s">
        <v>347</v>
      </c>
      <c r="F188" s="50"/>
      <c r="G188" s="50"/>
    </row>
    <row r="189" spans="1:9" ht="12.75" hidden="1" customHeight="1" x14ac:dyDescent="0.2">
      <c r="A189" s="76">
        <v>1</v>
      </c>
      <c r="B189" s="111"/>
      <c r="C189" s="112"/>
      <c r="D189" s="13" t="s">
        <v>75</v>
      </c>
      <c r="E189" s="225">
        <f>SUM(E114)</f>
        <v>0</v>
      </c>
    </row>
    <row r="190" spans="1:9" hidden="1" x14ac:dyDescent="0.2">
      <c r="A190" s="76">
        <v>2</v>
      </c>
      <c r="B190" s="113"/>
      <c r="C190" s="114"/>
      <c r="D190" s="115" t="s">
        <v>64</v>
      </c>
      <c r="E190" s="226">
        <f>SUM(E129:E133,E147:E153,E154,E160)</f>
        <v>0</v>
      </c>
    </row>
    <row r="191" spans="1:9" hidden="1" x14ac:dyDescent="0.2">
      <c r="A191" s="76">
        <v>3</v>
      </c>
      <c r="B191" s="113"/>
      <c r="C191" s="114"/>
      <c r="D191" s="115" t="s">
        <v>76</v>
      </c>
      <c r="E191" s="226">
        <f>SUM(E165)</f>
        <v>0</v>
      </c>
    </row>
    <row r="192" spans="1:9" hidden="1" x14ac:dyDescent="0.2">
      <c r="A192" s="76">
        <v>4</v>
      </c>
      <c r="B192" s="111"/>
      <c r="C192" s="112"/>
      <c r="D192" s="115" t="s">
        <v>77</v>
      </c>
      <c r="E192" s="226">
        <f>SUM(E169)</f>
        <v>0</v>
      </c>
    </row>
    <row r="193" spans="1:5" hidden="1" x14ac:dyDescent="0.2">
      <c r="A193" s="76">
        <v>5</v>
      </c>
      <c r="B193" s="111"/>
      <c r="C193" s="112"/>
      <c r="D193" s="115" t="s">
        <v>323</v>
      </c>
      <c r="E193" s="226">
        <f>SUM(E140,E141,E142,E145,E172,E173,E175,E176)</f>
        <v>0</v>
      </c>
    </row>
    <row r="194" spans="1:5" hidden="1" x14ac:dyDescent="0.2">
      <c r="A194" s="76">
        <v>6</v>
      </c>
      <c r="B194" s="111"/>
      <c r="C194" s="112"/>
      <c r="D194" s="115" t="s">
        <v>324</v>
      </c>
      <c r="E194" s="226">
        <f>SUM(E135,E138,E143,E144,E178)</f>
        <v>0</v>
      </c>
    </row>
    <row r="195" spans="1:5" ht="15.75" hidden="1" x14ac:dyDescent="0.25">
      <c r="A195" s="80">
        <v>7</v>
      </c>
      <c r="B195" s="116"/>
      <c r="C195" s="117"/>
      <c r="D195" s="118" t="s">
        <v>78</v>
      </c>
      <c r="E195" s="227">
        <f>SUM(E189:E194)</f>
        <v>0</v>
      </c>
    </row>
    <row r="196" spans="1:5" ht="18.75" hidden="1" customHeight="1" x14ac:dyDescent="0.2">
      <c r="A196" s="76">
        <v>8</v>
      </c>
      <c r="B196" s="111"/>
      <c r="C196" s="112"/>
      <c r="D196" s="13" t="s">
        <v>23</v>
      </c>
      <c r="E196" s="228">
        <f>SUM(E43)</f>
        <v>0</v>
      </c>
    </row>
    <row r="197" spans="1:5" hidden="1" x14ac:dyDescent="0.2">
      <c r="A197" s="76">
        <v>9</v>
      </c>
      <c r="B197" s="113"/>
      <c r="C197" s="114"/>
      <c r="D197" s="115" t="s">
        <v>115</v>
      </c>
      <c r="E197" s="229">
        <f>SUM(E10,E24,E62,E66,E86,E99,E104,E109,E111)</f>
        <v>0</v>
      </c>
    </row>
    <row r="198" spans="1:5" hidden="1" x14ac:dyDescent="0.2">
      <c r="A198" s="76">
        <v>10</v>
      </c>
      <c r="B198" s="111"/>
      <c r="C198" s="112"/>
      <c r="D198" s="115" t="s">
        <v>114</v>
      </c>
      <c r="E198" s="229">
        <f>SUM(E12,E18,E19,E39)</f>
        <v>0</v>
      </c>
    </row>
    <row r="199" spans="1:5" hidden="1" x14ac:dyDescent="0.2">
      <c r="A199" s="76">
        <v>11</v>
      </c>
      <c r="B199" s="111"/>
      <c r="C199" s="112"/>
      <c r="D199" s="115" t="s">
        <v>317</v>
      </c>
      <c r="E199" s="229">
        <f>SUM(E34)</f>
        <v>0</v>
      </c>
    </row>
    <row r="200" spans="1:5" hidden="1" x14ac:dyDescent="0.2">
      <c r="A200" s="76">
        <v>12</v>
      </c>
      <c r="B200" s="111"/>
      <c r="C200" s="112"/>
      <c r="D200" s="115" t="s">
        <v>318</v>
      </c>
      <c r="E200" s="229" t="e">
        <f>SUM(E25-E201)</f>
        <v>#REF!</v>
      </c>
    </row>
    <row r="201" spans="1:5" hidden="1" x14ac:dyDescent="0.2">
      <c r="A201" s="76">
        <v>13</v>
      </c>
      <c r="B201" s="111"/>
      <c r="C201" s="112"/>
      <c r="D201" s="115" t="s">
        <v>319</v>
      </c>
      <c r="E201" s="230" t="e">
        <f>SUM(#REF!)</f>
        <v>#REF!</v>
      </c>
    </row>
    <row r="202" spans="1:5" hidden="1" x14ac:dyDescent="0.2">
      <c r="A202" s="76">
        <v>14</v>
      </c>
      <c r="B202" s="113"/>
      <c r="C202" s="114"/>
      <c r="D202" s="115" t="s">
        <v>320</v>
      </c>
      <c r="E202" s="226">
        <f>SUM(E13,E14,E15,E16,E17,E23,E28,E31,E32,E35,E36,E37,E38,E40,E41,E42,E62,E66,E86,E99,E104,E109,E111)</f>
        <v>0</v>
      </c>
    </row>
    <row r="203" spans="1:5" ht="15.75" hidden="1" x14ac:dyDescent="0.25">
      <c r="A203" s="81">
        <v>15</v>
      </c>
      <c r="B203" s="116"/>
      <c r="C203" s="117"/>
      <c r="D203" s="119" t="s">
        <v>79</v>
      </c>
      <c r="E203" s="231">
        <f>SUM(E196,E197)</f>
        <v>0</v>
      </c>
    </row>
    <row r="204" spans="1:5" ht="16.149999999999999" hidden="1" customHeight="1" x14ac:dyDescent="0.25">
      <c r="A204" s="83">
        <v>16</v>
      </c>
      <c r="B204" s="120"/>
      <c r="C204" s="121"/>
      <c r="D204" s="122" t="s">
        <v>206</v>
      </c>
      <c r="E204" s="232">
        <f>SUM(E195-E203)</f>
        <v>0</v>
      </c>
    </row>
    <row r="205" spans="1:5" ht="16.149999999999999" hidden="1" customHeight="1" thickBot="1" x14ac:dyDescent="0.3">
      <c r="A205" s="84">
        <v>17</v>
      </c>
      <c r="B205" s="123"/>
      <c r="C205" s="124"/>
      <c r="D205" s="125" t="s">
        <v>45</v>
      </c>
      <c r="E205" s="233">
        <f>SUM(E180)</f>
        <v>0</v>
      </c>
    </row>
    <row r="206" spans="1:5" ht="17.45" hidden="1" customHeight="1" thickBot="1" x14ac:dyDescent="0.3">
      <c r="A206" s="77">
        <v>18</v>
      </c>
      <c r="B206" s="126"/>
      <c r="C206" s="127"/>
      <c r="D206" s="14" t="s">
        <v>314</v>
      </c>
      <c r="E206" s="234">
        <f>E204-E205</f>
        <v>0</v>
      </c>
    </row>
    <row r="207" spans="1:5" ht="18.75" hidden="1" customHeight="1" x14ac:dyDescent="0.25">
      <c r="A207" s="76">
        <v>19</v>
      </c>
      <c r="B207" s="111"/>
      <c r="C207" s="40">
        <v>914</v>
      </c>
      <c r="D207" s="16" t="s">
        <v>242</v>
      </c>
      <c r="E207" s="235" t="e">
        <f>SUM(#REF!)</f>
        <v>#REF!</v>
      </c>
    </row>
    <row r="208" spans="1:5" hidden="1" x14ac:dyDescent="0.2">
      <c r="A208" s="76">
        <v>20</v>
      </c>
      <c r="B208" s="113"/>
      <c r="C208" s="128">
        <v>9141</v>
      </c>
      <c r="D208" s="115" t="s">
        <v>208</v>
      </c>
      <c r="E208" s="235" t="e">
        <f>SUM(#REF!)</f>
        <v>#REF!</v>
      </c>
    </row>
    <row r="209" spans="1:5" hidden="1" x14ac:dyDescent="0.2">
      <c r="A209" s="76">
        <v>21</v>
      </c>
      <c r="B209" s="113"/>
      <c r="C209" s="128">
        <v>9142</v>
      </c>
      <c r="D209" s="115" t="s">
        <v>207</v>
      </c>
      <c r="E209" s="235" t="e">
        <f>SUM(#REF!)</f>
        <v>#REF!</v>
      </c>
    </row>
    <row r="210" spans="1:5" ht="15.75" hidden="1" x14ac:dyDescent="0.25">
      <c r="A210" s="76">
        <v>22</v>
      </c>
      <c r="B210" s="113"/>
      <c r="C210" s="129">
        <v>914</v>
      </c>
      <c r="D210" s="130" t="s">
        <v>238</v>
      </c>
      <c r="E210" s="235" t="e">
        <f>SUM(#REF!)</f>
        <v>#REF!</v>
      </c>
    </row>
    <row r="211" spans="1:5" ht="15.75" hidden="1" x14ac:dyDescent="0.25">
      <c r="A211" s="76">
        <v>23</v>
      </c>
      <c r="B211" s="201" t="s">
        <v>110</v>
      </c>
      <c r="C211" s="202"/>
      <c r="D211" s="131" t="s">
        <v>80</v>
      </c>
      <c r="E211" s="226" t="e">
        <f>SUM(E207,E208,E209)</f>
        <v>#REF!</v>
      </c>
    </row>
    <row r="212" spans="1:5" hidden="1" x14ac:dyDescent="0.2">
      <c r="A212" s="76">
        <v>24</v>
      </c>
      <c r="B212" s="284" t="e">
        <f>SUM(E213,E214)</f>
        <v>#REF!</v>
      </c>
      <c r="C212" s="285"/>
      <c r="D212" s="115" t="s">
        <v>81</v>
      </c>
      <c r="E212" s="229" t="e">
        <f>SUM(E211-E210)</f>
        <v>#REF!</v>
      </c>
    </row>
    <row r="213" spans="1:5" hidden="1" x14ac:dyDescent="0.2">
      <c r="A213" s="76">
        <v>25</v>
      </c>
      <c r="D213" s="115" t="s">
        <v>216</v>
      </c>
      <c r="E213" s="230" t="e">
        <f>SUM(#REF!)</f>
        <v>#REF!</v>
      </c>
    </row>
    <row r="214" spans="1:5" hidden="1" x14ac:dyDescent="0.2">
      <c r="A214" s="76">
        <v>26</v>
      </c>
      <c r="B214" s="113"/>
      <c r="C214" s="114"/>
      <c r="D214" s="115" t="s">
        <v>217</v>
      </c>
      <c r="E214" s="230" t="e">
        <f>SUM(#REF!)</f>
        <v>#REF!</v>
      </c>
    </row>
    <row r="215" spans="1:5" hidden="1" x14ac:dyDescent="0.2">
      <c r="A215" s="76">
        <v>27</v>
      </c>
      <c r="B215" s="113"/>
      <c r="C215" s="114"/>
      <c r="D215" s="115" t="s">
        <v>285</v>
      </c>
      <c r="E215" s="236" t="e">
        <f>E212/SUM(E207:E209)</f>
        <v>#REF!</v>
      </c>
    </row>
    <row r="216" spans="1:5" hidden="1" x14ac:dyDescent="0.2">
      <c r="A216" s="76">
        <v>28</v>
      </c>
      <c r="B216" s="113"/>
      <c r="C216" s="114"/>
      <c r="D216" s="115" t="s">
        <v>352</v>
      </c>
      <c r="E216" s="237" t="e">
        <f>E210-E207</f>
        <v>#REF!</v>
      </c>
    </row>
    <row r="217" spans="1:5" hidden="1" x14ac:dyDescent="0.2">
      <c r="A217" s="80">
        <v>29</v>
      </c>
      <c r="B217" s="116"/>
      <c r="C217" s="117"/>
      <c r="D217" s="132" t="s">
        <v>284</v>
      </c>
      <c r="E217" s="238" t="e">
        <f>E210/E207</f>
        <v>#REF!</v>
      </c>
    </row>
    <row r="218" spans="1:5" ht="18.75" hidden="1" customHeight="1" x14ac:dyDescent="0.25">
      <c r="A218" s="76">
        <v>30</v>
      </c>
      <c r="B218" s="133"/>
      <c r="C218" s="134">
        <v>915</v>
      </c>
      <c r="D218" s="135" t="s">
        <v>237</v>
      </c>
      <c r="E218" s="230" t="e">
        <f>SUM(#REF!)</f>
        <v>#REF!</v>
      </c>
    </row>
    <row r="219" spans="1:5" hidden="1" x14ac:dyDescent="0.2">
      <c r="A219" s="76">
        <v>31</v>
      </c>
      <c r="B219" s="113"/>
      <c r="C219" s="128">
        <v>9151</v>
      </c>
      <c r="D219" s="115" t="s">
        <v>311</v>
      </c>
      <c r="E219" s="230" t="e">
        <f>SUM(#REF!)</f>
        <v>#REF!</v>
      </c>
    </row>
    <row r="220" spans="1:5" hidden="1" x14ac:dyDescent="0.2">
      <c r="A220" s="76">
        <v>32</v>
      </c>
      <c r="B220" s="113"/>
      <c r="C220" s="128">
        <v>9152</v>
      </c>
      <c r="D220" s="115" t="s">
        <v>240</v>
      </c>
      <c r="E220" s="230" t="e">
        <f>SUM(#REF!)</f>
        <v>#REF!</v>
      </c>
    </row>
    <row r="221" spans="1:5" hidden="1" x14ac:dyDescent="0.2">
      <c r="A221" s="76">
        <v>33</v>
      </c>
      <c r="B221" s="113"/>
      <c r="C221" s="128">
        <v>9153</v>
      </c>
      <c r="D221" s="115" t="s">
        <v>312</v>
      </c>
      <c r="E221" s="226" t="e">
        <f>SUM(E222,E223)</f>
        <v>#REF!</v>
      </c>
    </row>
    <row r="222" spans="1:5" hidden="1" x14ac:dyDescent="0.2">
      <c r="A222" s="76">
        <v>34</v>
      </c>
      <c r="B222" s="113"/>
      <c r="C222" s="128">
        <v>91531</v>
      </c>
      <c r="D222" s="115" t="s">
        <v>371</v>
      </c>
      <c r="E222" s="230" t="e">
        <f>SUM(#REF!)</f>
        <v>#REF!</v>
      </c>
    </row>
    <row r="223" spans="1:5" hidden="1" x14ac:dyDescent="0.2">
      <c r="A223" s="76">
        <v>35</v>
      </c>
      <c r="B223" s="113"/>
      <c r="C223" s="128">
        <v>91532</v>
      </c>
      <c r="D223" s="115" t="s">
        <v>372</v>
      </c>
      <c r="E223" s="230" t="e">
        <f>SUM(#REF!)</f>
        <v>#REF!</v>
      </c>
    </row>
    <row r="224" spans="1:5" ht="15.75" hidden="1" x14ac:dyDescent="0.25">
      <c r="A224" s="76">
        <v>36</v>
      </c>
      <c r="B224" s="113"/>
      <c r="C224" s="129">
        <v>915</v>
      </c>
      <c r="D224" s="136" t="s">
        <v>236</v>
      </c>
      <c r="E224" s="230" t="e">
        <f>SUM(#REF!)</f>
        <v>#REF!</v>
      </c>
    </row>
    <row r="225" spans="1:5" ht="15.75" hidden="1" x14ac:dyDescent="0.25">
      <c r="A225" s="76">
        <v>37</v>
      </c>
      <c r="B225" s="201" t="s">
        <v>110</v>
      </c>
      <c r="C225" s="202"/>
      <c r="D225" s="131" t="s">
        <v>212</v>
      </c>
      <c r="E225" s="226" t="e">
        <f>SUM(E218,E219,E220,E221)</f>
        <v>#REF!</v>
      </c>
    </row>
    <row r="226" spans="1:5" ht="12.75" hidden="1" customHeight="1" x14ac:dyDescent="0.2">
      <c r="A226" s="76">
        <v>38</v>
      </c>
      <c r="B226" s="284" t="e">
        <f>SUM(E227,E228)</f>
        <v>#REF!</v>
      </c>
      <c r="C226" s="285"/>
      <c r="D226" s="115" t="s">
        <v>287</v>
      </c>
      <c r="E226" s="226" t="e">
        <f>SUM(E225-E224)</f>
        <v>#REF!</v>
      </c>
    </row>
    <row r="227" spans="1:5" ht="12.75" hidden="1" customHeight="1" x14ac:dyDescent="0.2">
      <c r="A227" s="76">
        <v>39</v>
      </c>
      <c r="D227" s="115" t="s">
        <v>288</v>
      </c>
      <c r="E227" s="230" t="e">
        <f>SUM(#REF!)</f>
        <v>#REF!</v>
      </c>
    </row>
    <row r="228" spans="1:5" ht="12.75" hidden="1" customHeight="1" x14ac:dyDescent="0.2">
      <c r="A228" s="76">
        <v>40</v>
      </c>
      <c r="B228" s="113"/>
      <c r="C228" s="114"/>
      <c r="D228" s="115" t="s">
        <v>289</v>
      </c>
      <c r="E228" s="230" t="e">
        <f>SUM(#REF!)</f>
        <v>#REF!</v>
      </c>
    </row>
    <row r="229" spans="1:5" ht="12.75" hidden="1" customHeight="1" x14ac:dyDescent="0.2">
      <c r="A229" s="76">
        <v>41</v>
      </c>
      <c r="B229" s="113"/>
      <c r="C229" s="114"/>
      <c r="D229" s="115" t="s">
        <v>290</v>
      </c>
      <c r="E229" s="236" t="e">
        <f>SUM(E226/E225)</f>
        <v>#REF!</v>
      </c>
    </row>
    <row r="230" spans="1:5" ht="12.75" hidden="1" customHeight="1" x14ac:dyDescent="0.2">
      <c r="A230" s="76">
        <v>42</v>
      </c>
      <c r="B230" s="113"/>
      <c r="C230" s="114"/>
      <c r="D230" s="115" t="s">
        <v>353</v>
      </c>
      <c r="E230" s="236" t="e">
        <f>SUM(E224-E218)</f>
        <v>#REF!</v>
      </c>
    </row>
    <row r="231" spans="1:5" ht="12.75" hidden="1" customHeight="1" x14ac:dyDescent="0.2">
      <c r="A231" s="80">
        <v>43</v>
      </c>
      <c r="B231" s="116"/>
      <c r="C231" s="117"/>
      <c r="D231" s="132" t="s">
        <v>291</v>
      </c>
      <c r="E231" s="236" t="e">
        <f>SUM(E224/E218)</f>
        <v>#REF!</v>
      </c>
    </row>
    <row r="232" spans="1:5" ht="18.75" hidden="1" customHeight="1" x14ac:dyDescent="0.25">
      <c r="A232" s="76">
        <v>44</v>
      </c>
      <c r="B232" s="111"/>
      <c r="C232" s="40">
        <v>916</v>
      </c>
      <c r="D232" s="16" t="s">
        <v>235</v>
      </c>
      <c r="E232" s="230" t="e">
        <f>SUM(#REF!)</f>
        <v>#REF!</v>
      </c>
    </row>
    <row r="233" spans="1:5" hidden="1" x14ac:dyDescent="0.2">
      <c r="A233" s="76">
        <v>45</v>
      </c>
      <c r="B233" s="113"/>
      <c r="C233" s="128">
        <v>9161</v>
      </c>
      <c r="D233" s="115" t="s">
        <v>213</v>
      </c>
      <c r="E233" s="230" t="e">
        <f>SUM(#REF!)</f>
        <v>#REF!</v>
      </c>
    </row>
    <row r="234" spans="1:5" hidden="1" x14ac:dyDescent="0.2">
      <c r="A234" s="76">
        <v>46</v>
      </c>
      <c r="B234" s="113"/>
      <c r="C234" s="128">
        <v>9162</v>
      </c>
      <c r="D234" s="115" t="s">
        <v>214</v>
      </c>
      <c r="E234" s="230" t="e">
        <f>SUM(#REF!)</f>
        <v>#REF!</v>
      </c>
    </row>
    <row r="235" spans="1:5" hidden="1" x14ac:dyDescent="0.2">
      <c r="A235" s="76">
        <v>47</v>
      </c>
      <c r="B235" s="113"/>
      <c r="C235" s="128">
        <v>9163</v>
      </c>
      <c r="D235" s="115" t="s">
        <v>313</v>
      </c>
      <c r="E235" s="230" t="e">
        <f>SUM(#REF!)</f>
        <v>#REF!</v>
      </c>
    </row>
    <row r="236" spans="1:5" hidden="1" x14ac:dyDescent="0.2">
      <c r="A236" s="76">
        <v>48</v>
      </c>
      <c r="B236" s="113"/>
      <c r="C236" s="128">
        <v>9164</v>
      </c>
      <c r="D236" s="137" t="s">
        <v>309</v>
      </c>
      <c r="E236" s="230" t="e">
        <f>SUM(#REF!)</f>
        <v>#REF!</v>
      </c>
    </row>
    <row r="237" spans="1:5" hidden="1" x14ac:dyDescent="0.2">
      <c r="A237" s="76">
        <v>49</v>
      </c>
      <c r="B237" s="113"/>
      <c r="C237" s="128">
        <v>9165</v>
      </c>
      <c r="D237" s="115" t="s">
        <v>215</v>
      </c>
      <c r="E237" s="230" t="e">
        <f>SUM(#REF!)</f>
        <v>#REF!</v>
      </c>
    </row>
    <row r="238" spans="1:5" hidden="1" x14ac:dyDescent="0.2">
      <c r="A238" s="76">
        <v>50</v>
      </c>
      <c r="B238" s="113"/>
      <c r="C238" s="128">
        <v>9166</v>
      </c>
      <c r="D238" s="137" t="s">
        <v>310</v>
      </c>
      <c r="E238" s="230" t="e">
        <f>SUM(#REF!)</f>
        <v>#REF!</v>
      </c>
    </row>
    <row r="239" spans="1:5" hidden="1" x14ac:dyDescent="0.2">
      <c r="A239" s="76">
        <v>51</v>
      </c>
      <c r="B239" s="113"/>
      <c r="C239" s="128">
        <v>9168</v>
      </c>
      <c r="D239" s="137" t="s">
        <v>382</v>
      </c>
      <c r="E239" s="230" t="e">
        <f>SUM(#REF!)</f>
        <v>#REF!</v>
      </c>
    </row>
    <row r="240" spans="1:5" hidden="1" x14ac:dyDescent="0.2">
      <c r="A240" s="76">
        <v>52</v>
      </c>
      <c r="B240" s="113"/>
      <c r="C240" s="128">
        <v>9167</v>
      </c>
      <c r="D240" s="138" t="s">
        <v>321</v>
      </c>
      <c r="E240" s="226" t="e">
        <f>SUM(E241,E248)</f>
        <v>#REF!</v>
      </c>
    </row>
    <row r="241" spans="1:5" ht="15" hidden="1" x14ac:dyDescent="0.25">
      <c r="A241" s="76">
        <v>53</v>
      </c>
      <c r="B241" s="113"/>
      <c r="C241" s="128">
        <v>91671</v>
      </c>
      <c r="D241" s="139" t="s">
        <v>332</v>
      </c>
      <c r="E241" s="236" t="e">
        <f>SUM(E242,E246)</f>
        <v>#REF!</v>
      </c>
    </row>
    <row r="242" spans="1:5" hidden="1" x14ac:dyDescent="0.2">
      <c r="A242" s="76">
        <v>54</v>
      </c>
      <c r="B242" s="113"/>
      <c r="C242" s="129">
        <v>916712</v>
      </c>
      <c r="D242" s="140" t="s">
        <v>333</v>
      </c>
      <c r="E242" s="239" t="e">
        <f>SUM(E243:E245)</f>
        <v>#REF!</v>
      </c>
    </row>
    <row r="243" spans="1:5" hidden="1" x14ac:dyDescent="0.2">
      <c r="A243" s="76">
        <v>55</v>
      </c>
      <c r="B243" s="113"/>
      <c r="C243" s="128">
        <v>9167121</v>
      </c>
      <c r="D243" s="64" t="s">
        <v>373</v>
      </c>
      <c r="E243" s="230" t="e">
        <f>SUM(#REF!)</f>
        <v>#REF!</v>
      </c>
    </row>
    <row r="244" spans="1:5" hidden="1" x14ac:dyDescent="0.2">
      <c r="A244" s="76">
        <v>56</v>
      </c>
      <c r="B244" s="113"/>
      <c r="C244" s="128">
        <v>9167122</v>
      </c>
      <c r="D244" s="115" t="s">
        <v>335</v>
      </c>
      <c r="E244" s="230" t="e">
        <f>SUM(#REF!)</f>
        <v>#REF!</v>
      </c>
    </row>
    <row r="245" spans="1:5" hidden="1" x14ac:dyDescent="0.2">
      <c r="A245" s="76">
        <v>57</v>
      </c>
      <c r="B245" s="113"/>
      <c r="C245" s="128">
        <v>9167123</v>
      </c>
      <c r="D245" s="115" t="s">
        <v>374</v>
      </c>
      <c r="E245" s="230" t="e">
        <f>SUM(#REF!)</f>
        <v>#REF!</v>
      </c>
    </row>
    <row r="246" spans="1:5" hidden="1" x14ac:dyDescent="0.2">
      <c r="A246" s="76">
        <v>58</v>
      </c>
      <c r="B246" s="113"/>
      <c r="C246" s="129">
        <v>916713</v>
      </c>
      <c r="D246" s="140" t="s">
        <v>334</v>
      </c>
      <c r="E246" s="226" t="e">
        <f>SUM(E247:E247)</f>
        <v>#REF!</v>
      </c>
    </row>
    <row r="247" spans="1:5" hidden="1" x14ac:dyDescent="0.2">
      <c r="A247" s="76">
        <v>59</v>
      </c>
      <c r="B247" s="113"/>
      <c r="C247" s="128">
        <v>9167135</v>
      </c>
      <c r="D247" s="115" t="s">
        <v>322</v>
      </c>
      <c r="E247" s="230" t="e">
        <f>SUM(#REF!)</f>
        <v>#REF!</v>
      </c>
    </row>
    <row r="248" spans="1:5" hidden="1" x14ac:dyDescent="0.2">
      <c r="A248" s="76">
        <v>60</v>
      </c>
      <c r="B248" s="113"/>
      <c r="C248" s="129">
        <v>91672</v>
      </c>
      <c r="D248" s="8" t="s">
        <v>222</v>
      </c>
      <c r="E248" s="226" t="e">
        <f>SUM(E249,E250,E252)</f>
        <v>#REF!</v>
      </c>
    </row>
    <row r="249" spans="1:5" hidden="1" x14ac:dyDescent="0.2">
      <c r="A249" s="76">
        <v>61</v>
      </c>
      <c r="B249" s="113"/>
      <c r="C249" s="128">
        <v>916721</v>
      </c>
      <c r="D249" s="13" t="s">
        <v>223</v>
      </c>
      <c r="E249" s="230" t="e">
        <f>SUM(#REF!)</f>
        <v>#REF!</v>
      </c>
    </row>
    <row r="250" spans="1:5" hidden="1" x14ac:dyDescent="0.2">
      <c r="A250" s="76">
        <v>62</v>
      </c>
      <c r="B250" s="113"/>
      <c r="C250" s="128">
        <v>916722</v>
      </c>
      <c r="D250" s="13" t="s">
        <v>224</v>
      </c>
      <c r="E250" s="230" t="e">
        <f>SUM(#REF!)</f>
        <v>#REF!</v>
      </c>
    </row>
    <row r="251" spans="1:5" hidden="1" x14ac:dyDescent="0.2">
      <c r="A251" s="76">
        <v>63</v>
      </c>
      <c r="B251" s="113"/>
      <c r="C251" s="128">
        <v>9167221</v>
      </c>
      <c r="D251" s="13" t="s">
        <v>346</v>
      </c>
      <c r="E251" s="230" t="e">
        <f>SUM(#REF!)</f>
        <v>#REF!</v>
      </c>
    </row>
    <row r="252" spans="1:5" hidden="1" x14ac:dyDescent="0.2">
      <c r="A252" s="76">
        <v>64</v>
      </c>
      <c r="B252" s="113"/>
      <c r="C252" s="128">
        <v>916723</v>
      </c>
      <c r="D252" s="13" t="s">
        <v>225</v>
      </c>
      <c r="E252" s="230" t="e">
        <f>SUM(#REF!)</f>
        <v>#REF!</v>
      </c>
    </row>
    <row r="253" spans="1:5" ht="15.75" hidden="1" x14ac:dyDescent="0.25">
      <c r="A253" s="76">
        <v>65</v>
      </c>
      <c r="B253" s="113"/>
      <c r="C253" s="129">
        <v>916</v>
      </c>
      <c r="D253" s="16" t="s">
        <v>234</v>
      </c>
      <c r="E253" s="230" t="e">
        <f>SUM(#REF!)</f>
        <v>#REF!</v>
      </c>
    </row>
    <row r="254" spans="1:5" ht="15.75" hidden="1" x14ac:dyDescent="0.25">
      <c r="A254" s="76">
        <v>66</v>
      </c>
      <c r="B254" s="201" t="s">
        <v>110</v>
      </c>
      <c r="C254" s="202"/>
      <c r="D254" s="130" t="s">
        <v>210</v>
      </c>
      <c r="E254" s="229" t="e">
        <f>SUM(E232,E233,E234,E235,E236,E237,E238,E239,E240)</f>
        <v>#REF!</v>
      </c>
    </row>
    <row r="255" spans="1:5" hidden="1" x14ac:dyDescent="0.2">
      <c r="A255" s="76">
        <v>67</v>
      </c>
      <c r="B255" s="282" t="e">
        <f>SUM(E256:E259)</f>
        <v>#REF!</v>
      </c>
      <c r="C255" s="283"/>
      <c r="D255" s="181" t="s">
        <v>350</v>
      </c>
      <c r="E255" s="229" t="e">
        <f>SUM(E254-E253)</f>
        <v>#REF!</v>
      </c>
    </row>
    <row r="256" spans="1:5" hidden="1" x14ac:dyDescent="0.2">
      <c r="A256" s="76">
        <v>68</v>
      </c>
      <c r="D256" s="141" t="s">
        <v>218</v>
      </c>
      <c r="E256" s="230" t="e">
        <f>SUM(#REF!)</f>
        <v>#REF!</v>
      </c>
    </row>
    <row r="257" spans="1:8" hidden="1" x14ac:dyDescent="0.2">
      <c r="A257" s="76">
        <v>69</v>
      </c>
      <c r="B257" s="113"/>
      <c r="C257" s="114"/>
      <c r="D257" s="141" t="s">
        <v>219</v>
      </c>
      <c r="E257" s="230" t="e">
        <f>SUM(#REF!)</f>
        <v>#REF!</v>
      </c>
    </row>
    <row r="258" spans="1:8" hidden="1" x14ac:dyDescent="0.2">
      <c r="A258" s="76">
        <v>70</v>
      </c>
      <c r="B258" s="113"/>
      <c r="C258" s="114"/>
      <c r="D258" s="141" t="s">
        <v>220</v>
      </c>
      <c r="E258" s="230" t="e">
        <f>SUM(#REF!)</f>
        <v>#REF!</v>
      </c>
    </row>
    <row r="259" spans="1:8" hidden="1" x14ac:dyDescent="0.2">
      <c r="A259" s="76">
        <v>71</v>
      </c>
      <c r="B259" s="113"/>
      <c r="C259" s="114"/>
      <c r="D259" s="141" t="s">
        <v>244</v>
      </c>
      <c r="E259" s="230" t="e">
        <f>SUM(#REF!)</f>
        <v>#REF!</v>
      </c>
    </row>
    <row r="260" spans="1:8" hidden="1" x14ac:dyDescent="0.2">
      <c r="A260" s="76">
        <v>72</v>
      </c>
      <c r="B260" s="113"/>
      <c r="C260" s="114"/>
      <c r="D260" s="141" t="s">
        <v>292</v>
      </c>
      <c r="E260" s="226" t="e">
        <f>SUM(E255/E254)</f>
        <v>#REF!</v>
      </c>
    </row>
    <row r="261" spans="1:8" hidden="1" x14ac:dyDescent="0.2">
      <c r="A261" s="76">
        <v>73</v>
      </c>
      <c r="B261" s="113"/>
      <c r="C261" s="114"/>
      <c r="D261" s="115" t="s">
        <v>354</v>
      </c>
      <c r="E261" s="226" t="e">
        <f>SUM(E253-E232)</f>
        <v>#REF!</v>
      </c>
    </row>
    <row r="262" spans="1:8" hidden="1" x14ac:dyDescent="0.2">
      <c r="A262" s="76">
        <v>74</v>
      </c>
      <c r="B262" s="113"/>
      <c r="C262" s="114"/>
      <c r="D262" s="132" t="s">
        <v>286</v>
      </c>
      <c r="E262" s="226" t="e">
        <f>SUM(E253/E232)</f>
        <v>#REF!</v>
      </c>
    </row>
    <row r="263" spans="1:8" hidden="1" x14ac:dyDescent="0.2">
      <c r="A263" s="76">
        <v>75</v>
      </c>
      <c r="B263" s="113"/>
      <c r="C263" s="129">
        <v>912</v>
      </c>
      <c r="D263" s="138" t="s">
        <v>232</v>
      </c>
      <c r="E263" s="230" t="e">
        <f>SUM(#REF!)</f>
        <v>#REF!</v>
      </c>
    </row>
    <row r="264" spans="1:8" ht="13.5" hidden="1" thickBot="1" x14ac:dyDescent="0.25">
      <c r="A264" s="81">
        <v>76</v>
      </c>
      <c r="B264" s="142"/>
      <c r="C264" s="143">
        <v>912</v>
      </c>
      <c r="D264" s="144" t="s">
        <v>233</v>
      </c>
      <c r="E264" s="230" t="e">
        <f>SUM(#REF!)</f>
        <v>#REF!</v>
      </c>
    </row>
    <row r="265" spans="1:8" ht="13.5" hidden="1" thickTop="1" x14ac:dyDescent="0.2">
      <c r="A265" s="82">
        <v>77</v>
      </c>
      <c r="B265" s="145"/>
      <c r="C265" s="146"/>
      <c r="D265" s="147" t="s">
        <v>355</v>
      </c>
      <c r="E265" s="240" t="e">
        <f>(E45/E266)/12</f>
        <v>#REF!</v>
      </c>
    </row>
    <row r="266" spans="1:8" ht="13.5" hidden="1" thickBot="1" x14ac:dyDescent="0.25">
      <c r="A266" s="85">
        <v>78</v>
      </c>
      <c r="B266" s="108"/>
      <c r="C266" s="148"/>
      <c r="D266" s="110" t="s">
        <v>111</v>
      </c>
      <c r="E266" s="241" t="e">
        <f>SUM(#REF!)</f>
        <v>#REF!</v>
      </c>
      <c r="F266" s="49"/>
      <c r="G266" s="49"/>
      <c r="H266" s="49"/>
    </row>
    <row r="267" spans="1:8" hidden="1" x14ac:dyDescent="0.2">
      <c r="A267" s="29"/>
      <c r="B267" s="102"/>
      <c r="C267" s="100"/>
      <c r="D267" s="149"/>
      <c r="E267" s="187"/>
      <c r="F267" s="49"/>
      <c r="G267" s="49"/>
      <c r="H267" s="49"/>
    </row>
    <row r="268" spans="1:8" ht="13.5" hidden="1" thickBot="1" x14ac:dyDescent="0.25">
      <c r="A268" s="29"/>
      <c r="B268" s="102"/>
      <c r="C268" s="100"/>
      <c r="D268" s="149"/>
      <c r="E268" s="187"/>
      <c r="F268" s="49"/>
      <c r="G268" s="49"/>
      <c r="H268" s="49"/>
    </row>
    <row r="269" spans="1:8" ht="13.5" hidden="1" thickBot="1" x14ac:dyDescent="0.25">
      <c r="A269" s="29"/>
      <c r="B269" s="102"/>
      <c r="C269" s="100"/>
      <c r="D269" s="104"/>
      <c r="E269" s="183" t="s">
        <v>254</v>
      </c>
      <c r="F269" s="49"/>
      <c r="G269" s="49"/>
      <c r="H269" s="49"/>
    </row>
    <row r="270" spans="1:8" ht="13.5" hidden="1" thickBot="1" x14ac:dyDescent="0.25">
      <c r="A270" s="29"/>
      <c r="B270" s="102"/>
      <c r="C270" s="100"/>
      <c r="D270" s="104"/>
      <c r="E270" s="188"/>
      <c r="F270" s="49"/>
      <c r="G270" s="49"/>
      <c r="H270" s="49"/>
    </row>
    <row r="271" spans="1:8" hidden="1" x14ac:dyDescent="0.2">
      <c r="A271" s="33"/>
      <c r="B271" s="150"/>
      <c r="C271" s="151"/>
      <c r="D271" s="152"/>
      <c r="E271" s="189"/>
      <c r="F271" s="49"/>
      <c r="G271" s="49"/>
      <c r="H271" s="49"/>
    </row>
    <row r="272" spans="1:8" ht="15.75" hidden="1" x14ac:dyDescent="0.25">
      <c r="A272" s="28"/>
      <c r="B272" s="102"/>
      <c r="C272" s="100"/>
      <c r="D272" s="153" t="s">
        <v>101</v>
      </c>
      <c r="E272" s="203" t="s">
        <v>347</v>
      </c>
      <c r="F272" s="49"/>
      <c r="G272" s="49"/>
      <c r="H272" s="49"/>
    </row>
    <row r="273" spans="1:8" ht="13.5" hidden="1" thickBot="1" x14ac:dyDescent="0.25">
      <c r="A273" s="32"/>
      <c r="B273" s="154"/>
      <c r="C273" s="155"/>
      <c r="D273" s="5"/>
      <c r="E273" s="190"/>
      <c r="F273" s="49"/>
      <c r="G273" s="49"/>
      <c r="H273" s="49"/>
    </row>
    <row r="274" spans="1:8" hidden="1" x14ac:dyDescent="0.2">
      <c r="A274" s="33"/>
      <c r="B274" s="150"/>
      <c r="C274" s="151"/>
      <c r="D274" s="152"/>
      <c r="E274" s="191"/>
      <c r="F274" s="49"/>
      <c r="G274" s="49"/>
      <c r="H274" s="49"/>
    </row>
    <row r="275" spans="1:8" hidden="1" x14ac:dyDescent="0.2">
      <c r="A275" s="25">
        <v>1</v>
      </c>
      <c r="B275" s="111"/>
      <c r="C275" s="156"/>
      <c r="D275" s="13" t="s">
        <v>102</v>
      </c>
      <c r="E275" s="242" t="e">
        <f>SUM(E276,E277)</f>
        <v>#REF!</v>
      </c>
      <c r="F275" s="49"/>
      <c r="G275" s="49"/>
      <c r="H275" s="49"/>
    </row>
    <row r="276" spans="1:8" hidden="1" x14ac:dyDescent="0.2">
      <c r="A276" s="24">
        <v>2</v>
      </c>
      <c r="B276" s="113"/>
      <c r="C276" s="157"/>
      <c r="D276" s="115" t="s">
        <v>226</v>
      </c>
      <c r="E276" s="230" t="e">
        <f>SUM(#REF!)</f>
        <v>#REF!</v>
      </c>
      <c r="F276" s="49"/>
      <c r="G276" s="49"/>
      <c r="H276" s="49"/>
    </row>
    <row r="277" spans="1:8" hidden="1" x14ac:dyDescent="0.2">
      <c r="A277" s="24">
        <v>3</v>
      </c>
      <c r="B277" s="113"/>
      <c r="C277" s="157"/>
      <c r="D277" s="115" t="s">
        <v>227</v>
      </c>
      <c r="E277" s="230" t="e">
        <f>SUM(#REF!)</f>
        <v>#REF!</v>
      </c>
      <c r="F277" s="49"/>
      <c r="G277" s="49"/>
      <c r="H277" s="49"/>
    </row>
    <row r="278" spans="1:8" hidden="1" x14ac:dyDescent="0.2">
      <c r="A278" s="24">
        <v>4</v>
      </c>
      <c r="B278" s="113"/>
      <c r="C278" s="157"/>
      <c r="D278" s="115" t="s">
        <v>239</v>
      </c>
      <c r="E278" s="230" t="e">
        <f>SUM(#REF!)</f>
        <v>#REF!</v>
      </c>
      <c r="F278" s="49"/>
      <c r="G278" s="49"/>
      <c r="H278" s="49"/>
    </row>
    <row r="279" spans="1:8" hidden="1" x14ac:dyDescent="0.2">
      <c r="A279" s="24">
        <v>5</v>
      </c>
      <c r="B279" s="113"/>
      <c r="C279" s="157"/>
      <c r="D279" s="115"/>
      <c r="E279" s="226"/>
      <c r="F279" s="49"/>
      <c r="G279" s="49"/>
      <c r="H279" s="49"/>
    </row>
    <row r="280" spans="1:8" hidden="1" x14ac:dyDescent="0.2">
      <c r="A280" s="24">
        <v>6</v>
      </c>
      <c r="B280" s="113"/>
      <c r="C280" s="157"/>
      <c r="D280" s="115" t="s">
        <v>228</v>
      </c>
      <c r="E280" s="230" t="e">
        <f>SUM(#REF!)</f>
        <v>#REF!</v>
      </c>
      <c r="F280" s="49"/>
      <c r="G280" s="49"/>
      <c r="H280" s="49"/>
    </row>
    <row r="281" spans="1:8" hidden="1" x14ac:dyDescent="0.2">
      <c r="A281" s="24">
        <v>7</v>
      </c>
      <c r="B281" s="113"/>
      <c r="C281" s="157"/>
      <c r="D281" s="115" t="s">
        <v>229</v>
      </c>
      <c r="E281" s="230" t="e">
        <f>SUM(#REF!)</f>
        <v>#REF!</v>
      </c>
      <c r="F281" s="49"/>
      <c r="G281" s="49"/>
      <c r="H281" s="49"/>
    </row>
    <row r="282" spans="1:8" hidden="1" x14ac:dyDescent="0.2">
      <c r="A282" s="24">
        <v>8</v>
      </c>
      <c r="B282" s="113"/>
      <c r="C282" s="157"/>
      <c r="D282" s="115"/>
      <c r="E282" s="243"/>
      <c r="F282" s="49"/>
      <c r="G282" s="49"/>
      <c r="H282" s="49"/>
    </row>
    <row r="283" spans="1:8" hidden="1" x14ac:dyDescent="0.2">
      <c r="A283" s="24">
        <v>9</v>
      </c>
      <c r="B283" s="111"/>
      <c r="C283" s="156"/>
      <c r="D283" s="140" t="s">
        <v>103</v>
      </c>
      <c r="E283" s="244" t="e">
        <f>E275-E278+E280-E281-E210-E253-E224</f>
        <v>#REF!</v>
      </c>
      <c r="F283" s="49"/>
      <c r="G283" s="49"/>
      <c r="H283" s="49"/>
    </row>
    <row r="284" spans="1:8" hidden="1" x14ac:dyDescent="0.2">
      <c r="A284" s="24">
        <v>10</v>
      </c>
      <c r="B284" s="111"/>
      <c r="C284" s="156"/>
      <c r="D284" s="115"/>
      <c r="E284" s="243"/>
      <c r="F284" s="49"/>
      <c r="G284" s="49"/>
      <c r="H284" s="49"/>
    </row>
    <row r="285" spans="1:8" hidden="1" x14ac:dyDescent="0.2">
      <c r="A285" s="24">
        <v>11</v>
      </c>
      <c r="B285" s="113"/>
      <c r="C285" s="157"/>
      <c r="D285" s="140" t="s">
        <v>104</v>
      </c>
      <c r="E285" s="236" t="e">
        <f>E283/(E203/12)</f>
        <v>#REF!</v>
      </c>
      <c r="F285" s="49"/>
      <c r="G285" s="49"/>
      <c r="H285" s="49"/>
    </row>
    <row r="286" spans="1:8" hidden="1" x14ac:dyDescent="0.2">
      <c r="A286" s="25">
        <v>12</v>
      </c>
      <c r="B286" s="158"/>
      <c r="C286" s="156"/>
      <c r="D286" s="13"/>
      <c r="E286" s="239"/>
      <c r="F286" s="49"/>
      <c r="G286" s="49"/>
      <c r="H286" s="49"/>
    </row>
    <row r="287" spans="1:8" hidden="1" x14ac:dyDescent="0.2">
      <c r="A287" s="24">
        <v>13</v>
      </c>
      <c r="B287" s="159"/>
      <c r="C287" s="157"/>
      <c r="D287" s="115" t="s">
        <v>230</v>
      </c>
      <c r="E287" s="230" t="e">
        <f>SUM(#REF!)</f>
        <v>#REF!</v>
      </c>
      <c r="F287" s="49"/>
      <c r="G287" s="49"/>
      <c r="H287" s="49"/>
    </row>
    <row r="288" spans="1:8" hidden="1" x14ac:dyDescent="0.2">
      <c r="A288" s="24">
        <v>14</v>
      </c>
      <c r="B288" s="159"/>
      <c r="C288" s="157"/>
      <c r="D288" s="115" t="s">
        <v>231</v>
      </c>
      <c r="E288" s="230" t="e">
        <f>SUM(#REF!)</f>
        <v>#REF!</v>
      </c>
      <c r="F288" s="49"/>
      <c r="G288" s="49"/>
      <c r="H288" s="49"/>
    </row>
    <row r="289" spans="1:8" ht="13.5" hidden="1" thickBot="1" x14ac:dyDescent="0.25">
      <c r="A289" s="34">
        <v>15</v>
      </c>
      <c r="B289" s="160"/>
      <c r="C289" s="161"/>
      <c r="D289" s="162" t="s">
        <v>105</v>
      </c>
      <c r="E289" s="245" t="e">
        <f>E288-E287</f>
        <v>#REF!</v>
      </c>
      <c r="F289" s="49"/>
      <c r="G289" s="49"/>
      <c r="H289" s="49"/>
    </row>
    <row r="290" spans="1:8" hidden="1" x14ac:dyDescent="0.2">
      <c r="A290" s="29"/>
      <c r="B290" s="102"/>
      <c r="C290" s="100"/>
      <c r="D290" s="149"/>
      <c r="E290" s="187"/>
      <c r="F290" s="49"/>
      <c r="G290" s="49"/>
      <c r="H290" s="49"/>
    </row>
    <row r="291" spans="1:8" ht="13.5" hidden="1" thickBot="1" x14ac:dyDescent="0.25">
      <c r="A291" s="29"/>
      <c r="B291" s="102"/>
      <c r="C291" s="100"/>
      <c r="D291" s="149"/>
      <c r="E291" s="187"/>
      <c r="F291" s="49"/>
      <c r="G291" s="49"/>
      <c r="H291" s="49"/>
    </row>
    <row r="292" spans="1:8" ht="13.5" hidden="1" thickBot="1" x14ac:dyDescent="0.25">
      <c r="A292" s="29"/>
      <c r="B292" s="102"/>
      <c r="C292" s="100"/>
      <c r="D292" s="149"/>
      <c r="E292" s="184"/>
      <c r="F292" s="79"/>
    </row>
    <row r="293" spans="1:8" ht="13.5" hidden="1" thickBot="1" x14ac:dyDescent="0.25">
      <c r="A293" s="30"/>
      <c r="B293" s="154"/>
      <c r="C293" s="155"/>
      <c r="D293" s="163"/>
      <c r="E293" s="192"/>
      <c r="F293" s="78"/>
    </row>
    <row r="294" spans="1:8" hidden="1" x14ac:dyDescent="0.2">
      <c r="A294" s="33"/>
      <c r="B294" s="150"/>
      <c r="C294" s="151"/>
      <c r="D294" s="152"/>
      <c r="E294" s="193"/>
      <c r="F294" s="89"/>
    </row>
    <row r="295" spans="1:8" ht="15.75" hidden="1" x14ac:dyDescent="0.25">
      <c r="A295" s="28"/>
      <c r="B295" s="102"/>
      <c r="C295" s="100"/>
      <c r="D295" s="153" t="s">
        <v>82</v>
      </c>
      <c r="E295" s="194" t="s">
        <v>83</v>
      </c>
      <c r="F295" s="204"/>
    </row>
    <row r="296" spans="1:8" ht="14.25" hidden="1" x14ac:dyDescent="0.2">
      <c r="A296" s="31"/>
      <c r="B296" s="164"/>
      <c r="C296" s="165"/>
      <c r="D296" s="166"/>
      <c r="E296" s="195"/>
      <c r="F296" s="90"/>
    </row>
    <row r="297" spans="1:8" ht="14.25" hidden="1" x14ac:dyDescent="0.2">
      <c r="A297" s="27"/>
      <c r="B297" s="102"/>
      <c r="C297" s="100"/>
      <c r="D297" s="167"/>
      <c r="E297" s="196"/>
      <c r="F297" s="91"/>
    </row>
    <row r="298" spans="1:8" ht="12.6" hidden="1" customHeight="1" x14ac:dyDescent="0.2">
      <c r="A298" s="25">
        <v>1</v>
      </c>
      <c r="B298" s="158"/>
      <c r="C298" s="156"/>
      <c r="D298" s="13" t="s">
        <v>84</v>
      </c>
      <c r="E298" s="171" t="e">
        <f>SUM(F298/E195)</f>
        <v>#DIV/0!</v>
      </c>
      <c r="F298" s="87"/>
    </row>
    <row r="299" spans="1:8" ht="12.75" hidden="1" customHeight="1" x14ac:dyDescent="0.2">
      <c r="A299" s="25">
        <v>2</v>
      </c>
      <c r="B299" s="159"/>
      <c r="C299" s="157"/>
      <c r="D299" s="115" t="s">
        <v>85</v>
      </c>
      <c r="E299" s="172" t="e">
        <f>SUM(F299/E195)</f>
        <v>#DIV/0!</v>
      </c>
      <c r="F299" s="88"/>
    </row>
    <row r="300" spans="1:8" hidden="1" x14ac:dyDescent="0.2">
      <c r="A300" s="25">
        <v>3</v>
      </c>
      <c r="B300" s="159"/>
      <c r="C300" s="157"/>
      <c r="D300" s="115"/>
      <c r="E300" s="172"/>
      <c r="F300" s="88"/>
    </row>
    <row r="301" spans="1:8" ht="12.75" hidden="1" customHeight="1" x14ac:dyDescent="0.2">
      <c r="A301" s="25">
        <v>4</v>
      </c>
      <c r="B301" s="159"/>
      <c r="C301" s="157"/>
      <c r="D301" s="115" t="s">
        <v>328</v>
      </c>
      <c r="E301" s="172" t="e">
        <f>SUM(F301/F298)</f>
        <v>#DIV/0!</v>
      </c>
      <c r="F301" s="88"/>
    </row>
    <row r="302" spans="1:8" hidden="1" x14ac:dyDescent="0.2">
      <c r="A302" s="25">
        <v>5</v>
      </c>
      <c r="B302" s="159"/>
      <c r="C302" s="157"/>
      <c r="D302" s="115" t="s">
        <v>329</v>
      </c>
      <c r="E302" s="172" t="e">
        <f>SUM(F302/F298)</f>
        <v>#DIV/0!</v>
      </c>
      <c r="F302" s="88"/>
    </row>
    <row r="303" spans="1:8" hidden="1" x14ac:dyDescent="0.2">
      <c r="A303" s="25">
        <v>6</v>
      </c>
      <c r="B303" s="159"/>
      <c r="C303" s="157"/>
      <c r="D303" s="115" t="s">
        <v>330</v>
      </c>
      <c r="E303" s="172" t="e">
        <f>SUM(F303/F298)</f>
        <v>#DIV/0!</v>
      </c>
      <c r="F303" s="88"/>
    </row>
    <row r="304" spans="1:8" hidden="1" x14ac:dyDescent="0.2">
      <c r="A304" s="25">
        <v>7</v>
      </c>
      <c r="B304" s="159"/>
      <c r="C304" s="157"/>
      <c r="D304" s="115"/>
      <c r="E304" s="172"/>
      <c r="F304" s="88"/>
    </row>
    <row r="305" spans="1:6" hidden="1" x14ac:dyDescent="0.2">
      <c r="A305" s="25">
        <v>8</v>
      </c>
      <c r="B305" s="159"/>
      <c r="C305" s="157"/>
      <c r="D305" s="115" t="s">
        <v>327</v>
      </c>
      <c r="E305" s="172" t="e">
        <f>SUM(F305/E195)</f>
        <v>#DIV/0!</v>
      </c>
      <c r="F305" s="88"/>
    </row>
    <row r="306" spans="1:6" hidden="1" x14ac:dyDescent="0.2">
      <c r="A306" s="25">
        <v>9</v>
      </c>
      <c r="B306" s="159"/>
      <c r="C306" s="157"/>
      <c r="D306" s="115" t="s">
        <v>331</v>
      </c>
      <c r="E306" s="172" t="e">
        <f>SUM(F306/E195)</f>
        <v>#DIV/0!</v>
      </c>
      <c r="F306" s="88"/>
    </row>
    <row r="307" spans="1:6" hidden="1" x14ac:dyDescent="0.2">
      <c r="A307" s="25">
        <v>10</v>
      </c>
      <c r="B307" s="159"/>
      <c r="C307" s="157"/>
      <c r="D307" s="115"/>
      <c r="E307" s="172"/>
      <c r="F307" s="88"/>
    </row>
    <row r="308" spans="1:6" hidden="1" x14ac:dyDescent="0.2">
      <c r="A308" s="25">
        <v>11</v>
      </c>
      <c r="B308" s="159"/>
      <c r="C308" s="157"/>
      <c r="D308" s="115" t="s">
        <v>86</v>
      </c>
      <c r="E308" s="172" t="e">
        <f>SUM(F308/E195)</f>
        <v>#DIV/0!</v>
      </c>
      <c r="F308" s="88"/>
    </row>
    <row r="309" spans="1:6" hidden="1" x14ac:dyDescent="0.2">
      <c r="A309" s="25">
        <v>12</v>
      </c>
      <c r="B309" s="159"/>
      <c r="C309" s="157"/>
      <c r="D309" s="115" t="s">
        <v>124</v>
      </c>
      <c r="E309" s="172" t="e">
        <f>SUM(F309/E195)</f>
        <v>#DIV/0!</v>
      </c>
      <c r="F309" s="88"/>
    </row>
    <row r="310" spans="1:6" hidden="1" x14ac:dyDescent="0.2">
      <c r="A310" s="25">
        <v>13</v>
      </c>
      <c r="B310" s="159"/>
      <c r="C310" s="157"/>
      <c r="D310" s="115" t="s">
        <v>325</v>
      </c>
      <c r="E310" s="172" t="e">
        <f>SUM(F310/E195)</f>
        <v>#DIV/0!</v>
      </c>
      <c r="F310" s="88"/>
    </row>
    <row r="311" spans="1:6" hidden="1" x14ac:dyDescent="0.2">
      <c r="A311" s="25">
        <v>14</v>
      </c>
      <c r="B311" s="159"/>
      <c r="C311" s="157"/>
      <c r="D311" s="168" t="s">
        <v>326</v>
      </c>
      <c r="E311" s="172" t="e">
        <f>SUM(F311/E195)</f>
        <v>#DIV/0!</v>
      </c>
      <c r="F311" s="88"/>
    </row>
    <row r="312" spans="1:6" hidden="1" x14ac:dyDescent="0.2">
      <c r="A312" s="26"/>
      <c r="B312" s="164"/>
      <c r="C312" s="165"/>
      <c r="D312" s="132"/>
      <c r="E312" s="173"/>
      <c r="F312" s="90"/>
    </row>
    <row r="313" spans="1:6" hidden="1" x14ac:dyDescent="0.2">
      <c r="A313" s="28"/>
      <c r="B313" s="102"/>
      <c r="C313" s="100"/>
      <c r="D313" s="169"/>
      <c r="E313" s="170"/>
      <c r="F313" s="91"/>
    </row>
    <row r="314" spans="1:6" ht="15.75" hidden="1" x14ac:dyDescent="0.25">
      <c r="A314" s="31"/>
      <c r="B314" s="164"/>
      <c r="C314" s="165"/>
      <c r="D314" s="118" t="s">
        <v>87</v>
      </c>
      <c r="E314" s="174"/>
      <c r="F314" s="90"/>
    </row>
    <row r="315" spans="1:6" ht="15.75" hidden="1" x14ac:dyDescent="0.25">
      <c r="A315" s="27"/>
      <c r="B315" s="102"/>
      <c r="C315" s="100"/>
      <c r="D315" s="153"/>
      <c r="E315" s="175"/>
      <c r="F315" s="91"/>
    </row>
    <row r="316" spans="1:6" hidden="1" x14ac:dyDescent="0.2">
      <c r="A316" s="25">
        <v>15</v>
      </c>
      <c r="B316" s="158"/>
      <c r="C316" s="156"/>
      <c r="D316" s="13" t="s">
        <v>79</v>
      </c>
      <c r="E316" s="171">
        <v>1</v>
      </c>
      <c r="F316" s="87"/>
    </row>
    <row r="317" spans="1:6" hidden="1" x14ac:dyDescent="0.2">
      <c r="A317" s="25">
        <v>16</v>
      </c>
      <c r="B317" s="159"/>
      <c r="C317" s="157"/>
      <c r="D317" s="13" t="s">
        <v>88</v>
      </c>
      <c r="E317" s="170"/>
      <c r="F317" s="88"/>
    </row>
    <row r="318" spans="1:6" hidden="1" x14ac:dyDescent="0.2">
      <c r="A318" s="25">
        <v>17</v>
      </c>
      <c r="B318" s="159"/>
      <c r="C318" s="157"/>
      <c r="D318" s="115"/>
      <c r="E318" s="172"/>
      <c r="F318" s="88"/>
    </row>
    <row r="319" spans="1:6" hidden="1" x14ac:dyDescent="0.2">
      <c r="A319" s="25">
        <v>18</v>
      </c>
      <c r="B319" s="159"/>
      <c r="C319" s="157"/>
      <c r="D319" s="115" t="s">
        <v>89</v>
      </c>
      <c r="E319" s="172" t="e">
        <f>E196/F316</f>
        <v>#DIV/0!</v>
      </c>
      <c r="F319" s="88"/>
    </row>
    <row r="320" spans="1:6" hidden="1" x14ac:dyDescent="0.2">
      <c r="A320" s="25">
        <v>19</v>
      </c>
      <c r="B320" s="159"/>
      <c r="C320" s="157"/>
      <c r="D320" s="115" t="s">
        <v>298</v>
      </c>
      <c r="E320" s="172" t="e">
        <f>E197/F316</f>
        <v>#DIV/0!</v>
      </c>
      <c r="F320" s="88"/>
    </row>
    <row r="321" spans="1:6" hidden="1" x14ac:dyDescent="0.2">
      <c r="A321" s="25">
        <v>20</v>
      </c>
      <c r="B321" s="159"/>
      <c r="C321" s="157"/>
      <c r="D321" s="115"/>
      <c r="E321" s="172"/>
      <c r="F321" s="88"/>
    </row>
    <row r="322" spans="1:6" hidden="1" x14ac:dyDescent="0.2">
      <c r="A322" s="25">
        <v>21</v>
      </c>
      <c r="B322" s="159"/>
      <c r="C322" s="157"/>
      <c r="D322" s="115" t="s">
        <v>90</v>
      </c>
      <c r="E322" s="172"/>
      <c r="F322" s="88"/>
    </row>
    <row r="323" spans="1:6" hidden="1" x14ac:dyDescent="0.2">
      <c r="A323" s="25">
        <v>22</v>
      </c>
      <c r="B323" s="159"/>
      <c r="C323" s="157"/>
      <c r="D323" s="115" t="s">
        <v>91</v>
      </c>
      <c r="E323" s="172"/>
      <c r="F323" s="88"/>
    </row>
    <row r="324" spans="1:6" hidden="1" x14ac:dyDescent="0.2">
      <c r="A324" s="25">
        <v>23</v>
      </c>
      <c r="B324" s="159"/>
      <c r="C324" s="157"/>
      <c r="D324" s="115"/>
      <c r="E324" s="176"/>
      <c r="F324" s="88"/>
    </row>
    <row r="325" spans="1:6" hidden="1" x14ac:dyDescent="0.2">
      <c r="A325" s="25">
        <v>24</v>
      </c>
      <c r="B325" s="159"/>
      <c r="C325" s="157"/>
      <c r="D325" s="115" t="s">
        <v>92</v>
      </c>
      <c r="E325" s="172"/>
      <c r="F325" s="88"/>
    </row>
    <row r="326" spans="1:6" hidden="1" x14ac:dyDescent="0.2">
      <c r="A326" s="25">
        <v>25</v>
      </c>
      <c r="B326" s="159"/>
      <c r="C326" s="157"/>
      <c r="D326" s="115"/>
      <c r="E326" s="170"/>
      <c r="F326" s="88"/>
    </row>
    <row r="327" spans="1:6" hidden="1" x14ac:dyDescent="0.2">
      <c r="A327" s="25">
        <v>26</v>
      </c>
      <c r="B327" s="159"/>
      <c r="C327" s="157"/>
      <c r="D327" s="115" t="s">
        <v>93</v>
      </c>
      <c r="E327" s="172" t="e">
        <f>E198/F316</f>
        <v>#DIV/0!</v>
      </c>
      <c r="F327" s="88"/>
    </row>
    <row r="328" spans="1:6" hidden="1" x14ac:dyDescent="0.2">
      <c r="A328" s="25">
        <v>27</v>
      </c>
      <c r="B328" s="159"/>
      <c r="C328" s="157"/>
      <c r="D328" s="115" t="s">
        <v>94</v>
      </c>
      <c r="E328" s="172"/>
      <c r="F328" s="88"/>
    </row>
    <row r="329" spans="1:6" hidden="1" x14ac:dyDescent="0.2">
      <c r="A329" s="25">
        <v>28</v>
      </c>
      <c r="B329" s="159"/>
      <c r="C329" s="157"/>
      <c r="D329" s="115" t="s">
        <v>95</v>
      </c>
      <c r="E329" s="172" t="e">
        <f>F329/F316</f>
        <v>#DIV/0!</v>
      </c>
      <c r="F329" s="88"/>
    </row>
    <row r="330" spans="1:6" hidden="1" x14ac:dyDescent="0.2">
      <c r="A330" s="25">
        <v>29</v>
      </c>
      <c r="B330" s="159"/>
      <c r="C330" s="157"/>
      <c r="D330" s="115" t="s">
        <v>96</v>
      </c>
      <c r="E330" s="172"/>
      <c r="F330" s="88"/>
    </row>
    <row r="331" spans="1:6" hidden="1" x14ac:dyDescent="0.2">
      <c r="A331" s="25">
        <v>30</v>
      </c>
      <c r="B331" s="159"/>
      <c r="C331" s="157"/>
      <c r="D331" s="115" t="s">
        <v>97</v>
      </c>
      <c r="E331" s="172" t="e">
        <f>F331/F316</f>
        <v>#DIV/0!</v>
      </c>
      <c r="F331" s="88"/>
    </row>
    <row r="332" spans="1:6" hidden="1" x14ac:dyDescent="0.2">
      <c r="A332" s="25">
        <v>31</v>
      </c>
      <c r="B332" s="159"/>
      <c r="C332" s="157"/>
      <c r="D332" s="115" t="s">
        <v>98</v>
      </c>
      <c r="E332" s="170"/>
      <c r="F332" s="88"/>
    </row>
    <row r="333" spans="1:6" hidden="1" x14ac:dyDescent="0.2">
      <c r="A333" s="25">
        <v>32</v>
      </c>
      <c r="B333" s="159"/>
      <c r="C333" s="157"/>
      <c r="D333" s="115"/>
      <c r="E333" s="177"/>
      <c r="F333" s="88"/>
    </row>
    <row r="334" spans="1:6" hidden="1" x14ac:dyDescent="0.2">
      <c r="A334" s="25">
        <v>33</v>
      </c>
      <c r="B334" s="159"/>
      <c r="C334" s="157"/>
      <c r="D334" s="115" t="s">
        <v>99</v>
      </c>
      <c r="E334" s="172"/>
      <c r="F334" s="88"/>
    </row>
    <row r="335" spans="1:6" hidden="1" x14ac:dyDescent="0.2">
      <c r="A335" s="25">
        <v>34</v>
      </c>
      <c r="B335" s="159"/>
      <c r="C335" s="157"/>
      <c r="D335" s="115" t="s">
        <v>100</v>
      </c>
      <c r="E335" s="172" t="e">
        <f>E206/F316</f>
        <v>#DIV/0!</v>
      </c>
      <c r="F335" s="88"/>
    </row>
    <row r="336" spans="1:6" ht="13.5" hidden="1" thickBot="1" x14ac:dyDescent="0.25">
      <c r="A336" s="32"/>
      <c r="B336" s="154"/>
      <c r="C336" s="155"/>
      <c r="D336" s="5"/>
      <c r="E336" s="197"/>
      <c r="F336" s="92"/>
    </row>
    <row r="337" spans="1:5" ht="7.15" hidden="1" customHeight="1" x14ac:dyDescent="0.2">
      <c r="A337" s="29"/>
      <c r="B337" s="102"/>
      <c r="C337" s="100"/>
      <c r="D337" s="104"/>
      <c r="E337" s="198"/>
    </row>
    <row r="338" spans="1:5" ht="20.45" customHeight="1" thickTop="1" x14ac:dyDescent="0.2">
      <c r="A338" s="18"/>
      <c r="B338" s="53"/>
      <c r="C338" s="18"/>
      <c r="D338" s="2"/>
      <c r="E338" s="184"/>
    </row>
    <row r="339" spans="1:5" x14ac:dyDescent="0.2">
      <c r="A339" s="35" t="s">
        <v>106</v>
      </c>
      <c r="B339" s="102"/>
      <c r="C339" s="280"/>
      <c r="D339" s="281"/>
      <c r="E339" s="198" t="s">
        <v>107</v>
      </c>
    </row>
    <row r="340" spans="1:5" x14ac:dyDescent="0.2">
      <c r="A340" s="100" t="s">
        <v>108</v>
      </c>
      <c r="B340" s="102"/>
      <c r="C340" s="278"/>
      <c r="D340" s="279"/>
      <c r="E340" s="199"/>
    </row>
    <row r="341" spans="1:5" x14ac:dyDescent="0.2">
      <c r="A341" s="101" t="s">
        <v>109</v>
      </c>
      <c r="B341" s="103"/>
      <c r="C341" s="280"/>
      <c r="D341" s="281"/>
      <c r="E341" s="199"/>
    </row>
    <row r="342" spans="1:5" x14ac:dyDescent="0.2">
      <c r="A342" s="18"/>
      <c r="B342" s="53"/>
      <c r="C342" s="18"/>
      <c r="D342" s="2"/>
      <c r="E342" s="200"/>
    </row>
    <row r="343" spans="1:5" x14ac:dyDescent="0.2">
      <c r="A343" s="18"/>
      <c r="B343" s="53"/>
      <c r="C343" s="18"/>
      <c r="D343" s="2"/>
      <c r="E343" s="200"/>
    </row>
    <row r="344" spans="1:5" x14ac:dyDescent="0.2">
      <c r="E344" s="200"/>
    </row>
    <row r="345" spans="1:5" x14ac:dyDescent="0.2">
      <c r="E345" s="200"/>
    </row>
    <row r="346" spans="1:5" x14ac:dyDescent="0.2">
      <c r="E346" s="200"/>
    </row>
    <row r="347" spans="1:5" x14ac:dyDescent="0.2">
      <c r="E347" s="200"/>
    </row>
    <row r="348" spans="1:5" x14ac:dyDescent="0.2">
      <c r="E348" s="200"/>
    </row>
    <row r="349" spans="1:5" x14ac:dyDescent="0.2">
      <c r="E349" s="200"/>
    </row>
    <row r="350" spans="1:5" x14ac:dyDescent="0.2">
      <c r="E350" s="200"/>
    </row>
    <row r="351" spans="1:5" x14ac:dyDescent="0.2">
      <c r="E351" s="200"/>
    </row>
    <row r="352" spans="1:5" x14ac:dyDescent="0.2">
      <c r="E352" s="200"/>
    </row>
    <row r="353" spans="5:5" x14ac:dyDescent="0.2">
      <c r="E353" s="200"/>
    </row>
    <row r="354" spans="5:5" x14ac:dyDescent="0.2">
      <c r="E354" s="200"/>
    </row>
    <row r="355" spans="5:5" x14ac:dyDescent="0.2">
      <c r="E355" s="200"/>
    </row>
    <row r="356" spans="5:5" x14ac:dyDescent="0.2">
      <c r="E356" s="200"/>
    </row>
    <row r="357" spans="5:5" x14ac:dyDescent="0.2">
      <c r="E357" s="200"/>
    </row>
    <row r="358" spans="5:5" x14ac:dyDescent="0.2">
      <c r="E358" s="200"/>
    </row>
    <row r="359" spans="5:5" x14ac:dyDescent="0.2">
      <c r="E359" s="200"/>
    </row>
    <row r="360" spans="5:5" x14ac:dyDescent="0.2">
      <c r="E360" s="200"/>
    </row>
    <row r="361" spans="5:5" x14ac:dyDescent="0.2">
      <c r="E361" s="200"/>
    </row>
    <row r="362" spans="5:5" x14ac:dyDescent="0.2">
      <c r="E362" s="200"/>
    </row>
    <row r="363" spans="5:5" x14ac:dyDescent="0.2">
      <c r="E363" s="200"/>
    </row>
    <row r="364" spans="5:5" x14ac:dyDescent="0.2">
      <c r="E364" s="200"/>
    </row>
    <row r="365" spans="5:5" x14ac:dyDescent="0.2">
      <c r="E365" s="200"/>
    </row>
    <row r="366" spans="5:5" x14ac:dyDescent="0.2">
      <c r="E366" s="200"/>
    </row>
    <row r="367" spans="5:5" x14ac:dyDescent="0.2">
      <c r="E367" s="200"/>
    </row>
    <row r="368" spans="5:5" x14ac:dyDescent="0.2">
      <c r="E368" s="200"/>
    </row>
    <row r="369" spans="5:5" x14ac:dyDescent="0.2">
      <c r="E369" s="200"/>
    </row>
    <row r="370" spans="5:5" x14ac:dyDescent="0.2">
      <c r="E370" s="200"/>
    </row>
    <row r="371" spans="5:5" x14ac:dyDescent="0.2">
      <c r="E371" s="200"/>
    </row>
    <row r="372" spans="5:5" x14ac:dyDescent="0.2">
      <c r="E372" s="200"/>
    </row>
    <row r="373" spans="5:5" x14ac:dyDescent="0.2">
      <c r="E373" s="200"/>
    </row>
    <row r="374" spans="5:5" x14ac:dyDescent="0.2">
      <c r="E374" s="200"/>
    </row>
    <row r="375" spans="5:5" x14ac:dyDescent="0.2">
      <c r="E375" s="200"/>
    </row>
    <row r="376" spans="5:5" x14ac:dyDescent="0.2">
      <c r="E376" s="200"/>
    </row>
    <row r="377" spans="5:5" x14ac:dyDescent="0.2">
      <c r="E377" s="200"/>
    </row>
    <row r="378" spans="5:5" x14ac:dyDescent="0.2">
      <c r="E378" s="200"/>
    </row>
    <row r="379" spans="5:5" x14ac:dyDescent="0.2">
      <c r="E379" s="200"/>
    </row>
    <row r="380" spans="5:5" x14ac:dyDescent="0.2">
      <c r="E380" s="200"/>
    </row>
    <row r="381" spans="5:5" x14ac:dyDescent="0.2">
      <c r="E381" s="200"/>
    </row>
    <row r="382" spans="5:5" x14ac:dyDescent="0.2">
      <c r="E382" s="200"/>
    </row>
    <row r="383" spans="5:5" x14ac:dyDescent="0.2">
      <c r="E383" s="200"/>
    </row>
    <row r="384" spans="5:5" x14ac:dyDescent="0.2">
      <c r="E384" s="200"/>
    </row>
    <row r="385" spans="5:5" x14ac:dyDescent="0.2">
      <c r="E385" s="200"/>
    </row>
    <row r="386" spans="5:5" x14ac:dyDescent="0.2">
      <c r="E386" s="200"/>
    </row>
    <row r="387" spans="5:5" x14ac:dyDescent="0.2">
      <c r="E387" s="200"/>
    </row>
    <row r="388" spans="5:5" x14ac:dyDescent="0.2">
      <c r="E388" s="200"/>
    </row>
    <row r="389" spans="5:5" x14ac:dyDescent="0.2">
      <c r="E389" s="200"/>
    </row>
    <row r="390" spans="5:5" x14ac:dyDescent="0.2">
      <c r="E390" s="200"/>
    </row>
    <row r="391" spans="5:5" x14ac:dyDescent="0.2">
      <c r="E391" s="200"/>
    </row>
    <row r="392" spans="5:5" x14ac:dyDescent="0.2">
      <c r="E392" s="200"/>
    </row>
  </sheetData>
  <sheetProtection password="C86C" sheet="1" objects="1" scenarios="1"/>
  <mergeCells count="10">
    <mergeCell ref="E7:E8"/>
    <mergeCell ref="C5:D5"/>
    <mergeCell ref="C340:D340"/>
    <mergeCell ref="C341:D341"/>
    <mergeCell ref="B255:C255"/>
    <mergeCell ref="B212:C212"/>
    <mergeCell ref="C339:D339"/>
    <mergeCell ref="B226:C226"/>
    <mergeCell ref="A183:D183"/>
    <mergeCell ref="D7:D8"/>
  </mergeCells>
  <phoneticPr fontId="0" type="noConversion"/>
  <printOptions horizontalCentered="1"/>
  <pageMargins left="0.59055118110236227" right="0.39370078740157483" top="0.70866141732283472" bottom="0.70866141732283472" header="0.51181102362204722" footer="0.51181102362204722"/>
  <pageSetup paperSize="9" scale="75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9"/>
  <sheetViews>
    <sheetView topLeftCell="A204" workbookViewId="0">
      <selection activeCell="G267" sqref="G267"/>
    </sheetView>
  </sheetViews>
  <sheetFormatPr defaultColWidth="9.140625" defaultRowHeight="12.75" x14ac:dyDescent="0.2"/>
  <cols>
    <col min="1" max="1" width="4.7109375" style="47" customWidth="1"/>
    <col min="2" max="2" width="9.140625" style="55" customWidth="1"/>
    <col min="3" max="3" width="9.28515625" style="47" customWidth="1"/>
    <col min="4" max="4" width="70.7109375" style="46" customWidth="1"/>
    <col min="5" max="5" width="20.28515625" style="48" customWidth="1"/>
    <col min="6" max="6" width="15.7109375" style="46" customWidth="1"/>
    <col min="7" max="7" width="12.7109375" style="46" customWidth="1"/>
    <col min="8" max="16384" width="9.140625" style="46"/>
  </cols>
  <sheetData>
    <row r="1" spans="1:5" ht="23.25" hidden="1" customHeight="1" x14ac:dyDescent="0.25">
      <c r="A1" s="17" t="s">
        <v>0</v>
      </c>
      <c r="B1" s="53"/>
      <c r="C1" s="18"/>
      <c r="D1" s="2"/>
      <c r="E1" s="74" t="s">
        <v>384</v>
      </c>
    </row>
    <row r="2" spans="1:5" ht="21.75" hidden="1" customHeight="1" x14ac:dyDescent="0.25">
      <c r="A2" s="17"/>
      <c r="B2" s="53"/>
      <c r="C2" s="18"/>
      <c r="D2" s="2"/>
      <c r="E2" s="45"/>
    </row>
    <row r="3" spans="1:5" ht="18" hidden="1" x14ac:dyDescent="0.25">
      <c r="A3" s="3" t="s">
        <v>385</v>
      </c>
      <c r="B3" s="3"/>
      <c r="C3" s="18"/>
      <c r="D3" s="3"/>
      <c r="E3" s="1"/>
    </row>
    <row r="4" spans="1:5" ht="18" hidden="1" customHeight="1" x14ac:dyDescent="0.2">
      <c r="A4" s="18"/>
      <c r="B4" s="53"/>
      <c r="C4" s="18"/>
      <c r="D4" s="2"/>
      <c r="E4" s="1"/>
    </row>
    <row r="5" spans="1:5" ht="15.75" hidden="1" x14ac:dyDescent="0.25">
      <c r="A5" s="178" t="s">
        <v>344</v>
      </c>
      <c r="B5" s="179"/>
      <c r="C5" s="291"/>
      <c r="D5" s="291"/>
    </row>
    <row r="6" spans="1:5" ht="25.15" hidden="1" customHeight="1" x14ac:dyDescent="0.25">
      <c r="A6" s="18"/>
      <c r="B6" s="53"/>
      <c r="C6" s="18"/>
      <c r="D6" s="2"/>
      <c r="E6" s="250" t="s">
        <v>347</v>
      </c>
    </row>
    <row r="7" spans="1:5" ht="15" hidden="1" x14ac:dyDescent="0.25">
      <c r="A7" s="19"/>
      <c r="B7" s="51" t="s">
        <v>126</v>
      </c>
      <c r="C7" s="36" t="s">
        <v>128</v>
      </c>
      <c r="D7" s="251" t="s">
        <v>1</v>
      </c>
      <c r="E7" s="252" t="s">
        <v>116</v>
      </c>
    </row>
    <row r="8" spans="1:5" ht="16.149999999999999" hidden="1" customHeight="1" x14ac:dyDescent="0.2">
      <c r="A8" s="20" t="s">
        <v>125</v>
      </c>
      <c r="B8" s="4" t="s">
        <v>127</v>
      </c>
      <c r="C8" s="37" t="s">
        <v>129</v>
      </c>
      <c r="D8" s="5"/>
      <c r="E8" s="253"/>
    </row>
    <row r="9" spans="1:5" ht="16.149999999999999" hidden="1" customHeight="1" x14ac:dyDescent="0.25">
      <c r="A9" s="21">
        <v>1</v>
      </c>
      <c r="B9" s="59" t="s">
        <v>131</v>
      </c>
      <c r="C9" s="38">
        <v>5</v>
      </c>
      <c r="D9" s="6" t="s">
        <v>130</v>
      </c>
      <c r="E9" s="208">
        <f>SUM(E10,E24,E43,E62,E66,E86,E99,E104,E109,E111)</f>
        <v>95913634.520000011</v>
      </c>
    </row>
    <row r="10" spans="1:5" ht="16.149999999999999" hidden="1" customHeight="1" x14ac:dyDescent="0.25">
      <c r="A10" s="75">
        <v>2</v>
      </c>
      <c r="B10" s="60" t="s">
        <v>132</v>
      </c>
      <c r="C10" s="39">
        <v>50</v>
      </c>
      <c r="D10" s="7" t="s">
        <v>3</v>
      </c>
      <c r="E10" s="209">
        <f>SUM(E23,E19,E18,E11)</f>
        <v>7712039.0499999989</v>
      </c>
    </row>
    <row r="11" spans="1:5" ht="16.149999999999999" hidden="1" customHeight="1" x14ac:dyDescent="0.2">
      <c r="A11" s="76">
        <v>3</v>
      </c>
      <c r="B11" s="61" t="s">
        <v>133</v>
      </c>
      <c r="C11" s="40">
        <v>501</v>
      </c>
      <c r="D11" s="8" t="s">
        <v>4</v>
      </c>
      <c r="E11" s="210">
        <f>SUM(E12:E17)</f>
        <v>5921422.8699999982</v>
      </c>
    </row>
    <row r="12" spans="1:5" ht="16.149999999999999" hidden="1" customHeight="1" x14ac:dyDescent="0.2">
      <c r="A12" s="76">
        <v>4</v>
      </c>
      <c r="B12" s="61"/>
      <c r="C12" s="41">
        <v>5011</v>
      </c>
      <c r="D12" s="9" t="s">
        <v>159</v>
      </c>
      <c r="E12" s="211">
        <f>SUM([1]NV_Skutečnost_18!E12)</f>
        <v>0</v>
      </c>
    </row>
    <row r="13" spans="1:5" ht="16.149999999999999" hidden="1" customHeight="1" x14ac:dyDescent="0.2">
      <c r="A13" s="76">
        <v>5</v>
      </c>
      <c r="B13" s="61"/>
      <c r="C13" s="41">
        <v>5012</v>
      </c>
      <c r="D13" s="9" t="s">
        <v>5</v>
      </c>
      <c r="E13" s="211">
        <f>SUM([1]NV_Skutečnost_18!E13)</f>
        <v>306926.55000000005</v>
      </c>
    </row>
    <row r="14" spans="1:5" ht="16.149999999999999" hidden="1" customHeight="1" x14ac:dyDescent="0.2">
      <c r="A14" s="76">
        <v>6</v>
      </c>
      <c r="B14" s="61"/>
      <c r="C14" s="41">
        <v>5013</v>
      </c>
      <c r="D14" s="9" t="s">
        <v>118</v>
      </c>
      <c r="E14" s="211">
        <f>SUM([1]NV_Skutečnost_18!E14)</f>
        <v>2112800.6899999995</v>
      </c>
    </row>
    <row r="15" spans="1:5" ht="16.149999999999999" hidden="1" customHeight="1" x14ac:dyDescent="0.2">
      <c r="A15" s="76">
        <v>7</v>
      </c>
      <c r="B15" s="61"/>
      <c r="C15" s="41">
        <v>5014</v>
      </c>
      <c r="D15" s="9" t="s">
        <v>245</v>
      </c>
      <c r="E15" s="211">
        <f>SUM([1]NV_Skutečnost_18!E15)</f>
        <v>2466316.6799999992</v>
      </c>
    </row>
    <row r="16" spans="1:5" ht="16.149999999999999" hidden="1" customHeight="1" x14ac:dyDescent="0.2">
      <c r="A16" s="76">
        <v>8</v>
      </c>
      <c r="B16" s="61"/>
      <c r="C16" s="41">
        <v>5015</v>
      </c>
      <c r="D16" s="9" t="s">
        <v>6</v>
      </c>
      <c r="E16" s="211">
        <f>SUM([1]NV_Skutečnost_18!E16)</f>
        <v>1035378.9500000001</v>
      </c>
    </row>
    <row r="17" spans="1:5" ht="16.149999999999999" hidden="1" customHeight="1" x14ac:dyDescent="0.2">
      <c r="A17" s="76">
        <v>9</v>
      </c>
      <c r="B17" s="61"/>
      <c r="C17" s="41">
        <v>5018</v>
      </c>
      <c r="D17" s="9" t="s">
        <v>7</v>
      </c>
      <c r="E17" s="211">
        <f>SUM([1]NV_Skutečnost_18!E17)</f>
        <v>0</v>
      </c>
    </row>
    <row r="18" spans="1:5" ht="16.149999999999999" hidden="1" customHeight="1" x14ac:dyDescent="0.2">
      <c r="A18" s="76">
        <v>10</v>
      </c>
      <c r="B18" s="61" t="s">
        <v>134</v>
      </c>
      <c r="C18" s="40">
        <v>502</v>
      </c>
      <c r="D18" s="8" t="s">
        <v>8</v>
      </c>
      <c r="E18" s="211">
        <f>SUM([1]NV_Skutečnost_18!E18)</f>
        <v>973028.92999999993</v>
      </c>
    </row>
    <row r="19" spans="1:5" ht="16.149999999999999" hidden="1" customHeight="1" x14ac:dyDescent="0.2">
      <c r="A19" s="76">
        <v>11</v>
      </c>
      <c r="B19" s="61" t="s">
        <v>135</v>
      </c>
      <c r="C19" s="40">
        <v>503</v>
      </c>
      <c r="D19" s="8" t="s">
        <v>9</v>
      </c>
      <c r="E19" s="210">
        <f>SUM(E20:E22)</f>
        <v>817587.25000000012</v>
      </c>
    </row>
    <row r="20" spans="1:5" ht="16.149999999999999" hidden="1" customHeight="1" x14ac:dyDescent="0.2">
      <c r="A20" s="76">
        <v>12</v>
      </c>
      <c r="B20" s="61"/>
      <c r="C20" s="52">
        <v>5031</v>
      </c>
      <c r="D20" s="9" t="s">
        <v>160</v>
      </c>
      <c r="E20" s="211">
        <f>SUM([1]NV_Skutečnost_18!E20)</f>
        <v>63614.810000000027</v>
      </c>
    </row>
    <row r="21" spans="1:5" ht="16.149999999999999" hidden="1" customHeight="1" x14ac:dyDescent="0.2">
      <c r="A21" s="76">
        <v>13</v>
      </c>
      <c r="B21" s="61"/>
      <c r="C21" s="52">
        <v>5032</v>
      </c>
      <c r="D21" s="9" t="s">
        <v>10</v>
      </c>
      <c r="E21" s="211">
        <f>SUM([1]NV_Skutečnost_18!E21)</f>
        <v>0</v>
      </c>
    </row>
    <row r="22" spans="1:5" ht="16.149999999999999" hidden="1" customHeight="1" x14ac:dyDescent="0.2">
      <c r="A22" s="76">
        <v>14</v>
      </c>
      <c r="B22" s="61"/>
      <c r="C22" s="52">
        <v>5033</v>
      </c>
      <c r="D22" s="9" t="s">
        <v>11</v>
      </c>
      <c r="E22" s="211">
        <f>SUM([1]NV_Skutečnost_18!E22)</f>
        <v>753972.44000000006</v>
      </c>
    </row>
    <row r="23" spans="1:5" ht="16.149999999999999" hidden="1" customHeight="1" x14ac:dyDescent="0.2">
      <c r="A23" s="76">
        <v>15</v>
      </c>
      <c r="B23" s="61" t="s">
        <v>136</v>
      </c>
      <c r="C23" s="40">
        <v>504</v>
      </c>
      <c r="D23" s="8" t="s">
        <v>12</v>
      </c>
      <c r="E23" s="211">
        <f>SUM([1]NV_Skutečnost_18!E23)</f>
        <v>0</v>
      </c>
    </row>
    <row r="24" spans="1:5" ht="16.149999999999999" hidden="1" customHeight="1" x14ac:dyDescent="0.25">
      <c r="A24" s="76">
        <v>16</v>
      </c>
      <c r="B24" s="61" t="s">
        <v>137</v>
      </c>
      <c r="C24" s="42">
        <v>51</v>
      </c>
      <c r="D24" s="10" t="s">
        <v>13</v>
      </c>
      <c r="E24" s="209">
        <f>SUM(E25,E28,E31,E32,E33)</f>
        <v>13130976.320000004</v>
      </c>
    </row>
    <row r="25" spans="1:5" ht="16.149999999999999" hidden="1" customHeight="1" x14ac:dyDescent="0.2">
      <c r="A25" s="76">
        <v>17</v>
      </c>
      <c r="B25" s="61" t="s">
        <v>138</v>
      </c>
      <c r="C25" s="40">
        <v>511</v>
      </c>
      <c r="D25" s="8" t="s">
        <v>14</v>
      </c>
      <c r="E25" s="210">
        <f>SUM(E26:E27)</f>
        <v>1467384.01</v>
      </c>
    </row>
    <row r="26" spans="1:5" ht="16.149999999999999" hidden="1" customHeight="1" x14ac:dyDescent="0.2">
      <c r="A26" s="76">
        <v>18</v>
      </c>
      <c r="B26" s="61"/>
      <c r="C26" s="41">
        <v>5111</v>
      </c>
      <c r="D26" s="9" t="s">
        <v>161</v>
      </c>
      <c r="E26" s="211">
        <f>SUM([1]NV_Skutečnost_18!E26)</f>
        <v>483747.00000000006</v>
      </c>
    </row>
    <row r="27" spans="1:5" ht="16.149999999999999" hidden="1" customHeight="1" x14ac:dyDescent="0.2">
      <c r="A27" s="76">
        <v>19</v>
      </c>
      <c r="B27" s="61"/>
      <c r="C27" s="41">
        <v>5112</v>
      </c>
      <c r="D27" s="9" t="s">
        <v>15</v>
      </c>
      <c r="E27" s="211">
        <f>SUM([1]NV_Skutečnost_18!E27)</f>
        <v>983637.01</v>
      </c>
    </row>
    <row r="28" spans="1:5" ht="16.149999999999999" hidden="1" customHeight="1" x14ac:dyDescent="0.2">
      <c r="A28" s="76">
        <v>20</v>
      </c>
      <c r="B28" s="61" t="s">
        <v>139</v>
      </c>
      <c r="C28" s="40">
        <v>512</v>
      </c>
      <c r="D28" s="8" t="s">
        <v>16</v>
      </c>
      <c r="E28" s="210">
        <f>SUM(E29:E30)</f>
        <v>3203725.7000000007</v>
      </c>
    </row>
    <row r="29" spans="1:5" ht="16.149999999999999" hidden="1" customHeight="1" x14ac:dyDescent="0.2">
      <c r="A29" s="76">
        <v>21</v>
      </c>
      <c r="B29" s="61"/>
      <c r="C29" s="52">
        <v>5121</v>
      </c>
      <c r="D29" s="9" t="s">
        <v>162</v>
      </c>
      <c r="E29" s="211">
        <f>SUM([1]NV_Skutečnost_18!E29)</f>
        <v>209132.6</v>
      </c>
    </row>
    <row r="30" spans="1:5" ht="16.149999999999999" hidden="1" customHeight="1" x14ac:dyDescent="0.2">
      <c r="A30" s="76">
        <v>22</v>
      </c>
      <c r="B30" s="61"/>
      <c r="C30" s="52">
        <v>5122</v>
      </c>
      <c r="D30" s="9" t="s">
        <v>17</v>
      </c>
      <c r="E30" s="211">
        <f>SUM([1]NV_Skutečnost_18!E30)</f>
        <v>2994593.1000000006</v>
      </c>
    </row>
    <row r="31" spans="1:5" ht="16.149999999999999" hidden="1" customHeight="1" x14ac:dyDescent="0.2">
      <c r="A31" s="76">
        <v>23</v>
      </c>
      <c r="B31" s="61" t="s">
        <v>140</v>
      </c>
      <c r="C31" s="40">
        <v>513</v>
      </c>
      <c r="D31" s="8" t="s">
        <v>18</v>
      </c>
      <c r="E31" s="211">
        <f>SUM([1]NV_Skutečnost_18!E31)</f>
        <v>159797.15</v>
      </c>
    </row>
    <row r="32" spans="1:5" ht="16.149999999999999" hidden="1" customHeight="1" x14ac:dyDescent="0.2">
      <c r="A32" s="76">
        <v>24</v>
      </c>
      <c r="B32" s="61" t="s">
        <v>255</v>
      </c>
      <c r="C32" s="40">
        <v>514</v>
      </c>
      <c r="D32" s="8" t="s">
        <v>256</v>
      </c>
      <c r="E32" s="211">
        <f>SUM([1]NV_Skutečnost_18!E32)</f>
        <v>0</v>
      </c>
    </row>
    <row r="33" spans="1:5" ht="16.149999999999999" hidden="1" customHeight="1" x14ac:dyDescent="0.2">
      <c r="A33" s="76">
        <v>25</v>
      </c>
      <c r="B33" s="61" t="s">
        <v>257</v>
      </c>
      <c r="C33" s="40">
        <v>518</v>
      </c>
      <c r="D33" s="8" t="s">
        <v>19</v>
      </c>
      <c r="E33" s="210">
        <f>SUM(E34:E42)</f>
        <v>8300069.4600000037</v>
      </c>
    </row>
    <row r="34" spans="1:5" ht="16.149999999999999" hidden="1" customHeight="1" x14ac:dyDescent="0.2">
      <c r="A34" s="76">
        <v>26</v>
      </c>
      <c r="B34" s="61"/>
      <c r="C34" s="52">
        <v>5181</v>
      </c>
      <c r="D34" s="9" t="s">
        <v>163</v>
      </c>
      <c r="E34" s="211">
        <f>SUM([1]NV_Skutečnost_18!E34)</f>
        <v>109119.44</v>
      </c>
    </row>
    <row r="35" spans="1:5" ht="16.149999999999999" hidden="1" customHeight="1" x14ac:dyDescent="0.2">
      <c r="A35" s="76">
        <v>27</v>
      </c>
      <c r="B35" s="61"/>
      <c r="C35" s="52">
        <v>5182</v>
      </c>
      <c r="D35" s="11" t="s">
        <v>20</v>
      </c>
      <c r="E35" s="211">
        <f>SUM([1]NV_Skutečnost_18!E35)</f>
        <v>177448.71999999994</v>
      </c>
    </row>
    <row r="36" spans="1:5" ht="16.149999999999999" hidden="1" customHeight="1" x14ac:dyDescent="0.2">
      <c r="A36" s="76">
        <v>28</v>
      </c>
      <c r="B36" s="61"/>
      <c r="C36" s="52">
        <v>5183</v>
      </c>
      <c r="D36" s="11" t="s">
        <v>21</v>
      </c>
      <c r="E36" s="211">
        <f>SUM([1]NV_Skutečnost_18!E36)</f>
        <v>753828.45</v>
      </c>
    </row>
    <row r="37" spans="1:5" ht="16.149999999999999" hidden="1" customHeight="1" x14ac:dyDescent="0.2">
      <c r="A37" s="76">
        <v>29</v>
      </c>
      <c r="B37" s="61"/>
      <c r="C37" s="52">
        <v>5184</v>
      </c>
      <c r="D37" s="64" t="s">
        <v>141</v>
      </c>
      <c r="E37" s="211">
        <f>SUM([1]NV_Skutečnost_18!E37)</f>
        <v>48056</v>
      </c>
    </row>
    <row r="38" spans="1:5" ht="16.149999999999999" hidden="1" customHeight="1" x14ac:dyDescent="0.2">
      <c r="A38" s="76">
        <v>30</v>
      </c>
      <c r="B38" s="61"/>
      <c r="C38" s="52">
        <v>5185</v>
      </c>
      <c r="D38" s="11" t="s">
        <v>276</v>
      </c>
      <c r="E38" s="211">
        <f>SUM([1]NV_Skutečnost_18!E38)</f>
        <v>555276.09</v>
      </c>
    </row>
    <row r="39" spans="1:5" ht="16.149999999999999" hidden="1" customHeight="1" x14ac:dyDescent="0.2">
      <c r="A39" s="76">
        <v>31</v>
      </c>
      <c r="B39" s="61"/>
      <c r="C39" s="52">
        <v>5186</v>
      </c>
      <c r="D39" s="9" t="s">
        <v>269</v>
      </c>
      <c r="E39" s="211">
        <f>SUM([1]NV_Skutečnost_18!E39)</f>
        <v>0</v>
      </c>
    </row>
    <row r="40" spans="1:5" ht="16.149999999999999" hidden="1" customHeight="1" x14ac:dyDescent="0.2">
      <c r="A40" s="76">
        <v>32</v>
      </c>
      <c r="B40" s="61"/>
      <c r="C40" s="52">
        <v>5187</v>
      </c>
      <c r="D40" s="9" t="s">
        <v>273</v>
      </c>
      <c r="E40" s="211">
        <f>SUM([1]NV_Skutečnost_18!E40)</f>
        <v>788104.97</v>
      </c>
    </row>
    <row r="41" spans="1:5" ht="16.149999999999999" hidden="1" customHeight="1" x14ac:dyDescent="0.2">
      <c r="A41" s="76">
        <v>33</v>
      </c>
      <c r="B41" s="61"/>
      <c r="C41" s="52">
        <v>5188</v>
      </c>
      <c r="D41" s="9" t="s">
        <v>247</v>
      </c>
      <c r="E41" s="211">
        <f>SUM([1]NV_Skutečnost_18!E41)</f>
        <v>150786.5</v>
      </c>
    </row>
    <row r="42" spans="1:5" ht="16.149999999999999" hidden="1" customHeight="1" x14ac:dyDescent="0.2">
      <c r="A42" s="76">
        <v>34</v>
      </c>
      <c r="B42" s="61"/>
      <c r="C42" s="52">
        <v>5189</v>
      </c>
      <c r="D42" s="11" t="s">
        <v>22</v>
      </c>
      <c r="E42" s="211">
        <f>SUM([1]NV_Skutečnost_18!E42)</f>
        <v>5717449.2900000038</v>
      </c>
    </row>
    <row r="43" spans="1:5" ht="16.149999999999999" hidden="1" customHeight="1" x14ac:dyDescent="0.25">
      <c r="A43" s="76">
        <v>35</v>
      </c>
      <c r="B43" s="61" t="s">
        <v>142</v>
      </c>
      <c r="C43" s="42">
        <v>52</v>
      </c>
      <c r="D43" s="10" t="s">
        <v>23</v>
      </c>
      <c r="E43" s="209">
        <f>SUM(E44,E51,E54,E58,E61)</f>
        <v>63629330</v>
      </c>
    </row>
    <row r="44" spans="1:5" ht="16.149999999999999" hidden="1" customHeight="1" x14ac:dyDescent="0.2">
      <c r="A44" s="76">
        <v>36</v>
      </c>
      <c r="B44" s="61" t="s">
        <v>293</v>
      </c>
      <c r="C44" s="40">
        <v>521</v>
      </c>
      <c r="D44" s="12" t="s">
        <v>24</v>
      </c>
      <c r="E44" s="210">
        <f>SUM(E45:E50)</f>
        <v>46478082</v>
      </c>
    </row>
    <row r="45" spans="1:5" ht="16.149999999999999" hidden="1" customHeight="1" x14ac:dyDescent="0.2">
      <c r="A45" s="76">
        <v>37</v>
      </c>
      <c r="B45" s="61"/>
      <c r="C45" s="41">
        <v>5211</v>
      </c>
      <c r="D45" s="9" t="s">
        <v>164</v>
      </c>
      <c r="E45" s="211">
        <f>SUM([1]NV_Skutečnost_18!E45)</f>
        <v>45411782</v>
      </c>
    </row>
    <row r="46" spans="1:5" ht="16.149999999999999" hidden="1" customHeight="1" x14ac:dyDescent="0.2">
      <c r="A46" s="76">
        <v>38</v>
      </c>
      <c r="B46" s="61"/>
      <c r="C46" s="41">
        <v>5212</v>
      </c>
      <c r="D46" s="9" t="s">
        <v>25</v>
      </c>
      <c r="E46" s="211">
        <f>SUM([1]NV_Skutečnost_18!E46)</f>
        <v>776800</v>
      </c>
    </row>
    <row r="47" spans="1:5" ht="16.149999999999999" hidden="1" customHeight="1" x14ac:dyDescent="0.2">
      <c r="A47" s="76">
        <v>39</v>
      </c>
      <c r="B47" s="61"/>
      <c r="C47" s="41">
        <v>5213</v>
      </c>
      <c r="D47" s="11" t="s">
        <v>274</v>
      </c>
      <c r="E47" s="211">
        <f>SUM([1]NV_Skutečnost_18!E47)</f>
        <v>0</v>
      </c>
    </row>
    <row r="48" spans="1:5" ht="16.149999999999999" hidden="1" customHeight="1" x14ac:dyDescent="0.2">
      <c r="A48" s="76">
        <v>40</v>
      </c>
      <c r="B48" s="61"/>
      <c r="C48" s="41">
        <v>5214</v>
      </c>
      <c r="D48" s="9" t="s">
        <v>275</v>
      </c>
      <c r="E48" s="211">
        <f>SUM([1]NV_Skutečnost_18!E48)</f>
        <v>0</v>
      </c>
    </row>
    <row r="49" spans="1:6" ht="16.149999999999999" hidden="1" customHeight="1" x14ac:dyDescent="0.2">
      <c r="A49" s="76">
        <v>41</v>
      </c>
      <c r="B49" s="61"/>
      <c r="C49" s="41">
        <v>5215</v>
      </c>
      <c r="D49" s="9" t="s">
        <v>386</v>
      </c>
      <c r="E49" s="211">
        <f>SUM([1]NV_Skutečnost_18!E49)</f>
        <v>51000</v>
      </c>
    </row>
    <row r="50" spans="1:6" ht="16.149999999999999" hidden="1" customHeight="1" x14ac:dyDescent="0.2">
      <c r="A50" s="76">
        <v>42</v>
      </c>
      <c r="B50" s="61"/>
      <c r="C50" s="41">
        <v>5216</v>
      </c>
      <c r="D50" s="9" t="s">
        <v>315</v>
      </c>
      <c r="E50" s="211">
        <f>SUM([1]NV_Skutečnost_18!E50)</f>
        <v>238500</v>
      </c>
    </row>
    <row r="51" spans="1:6" ht="16.149999999999999" hidden="1" customHeight="1" x14ac:dyDescent="0.2">
      <c r="A51" s="76">
        <v>43</v>
      </c>
      <c r="B51" s="61" t="s">
        <v>294</v>
      </c>
      <c r="C51" s="41">
        <v>523</v>
      </c>
      <c r="D51" s="8" t="s">
        <v>295</v>
      </c>
      <c r="E51" s="210">
        <f>SUM(E52,E53)</f>
        <v>83742</v>
      </c>
    </row>
    <row r="52" spans="1:6" ht="16.149999999999999" hidden="1" customHeight="1" x14ac:dyDescent="0.2">
      <c r="A52" s="76">
        <v>44</v>
      </c>
      <c r="B52" s="61"/>
      <c r="C52" s="41">
        <v>5231</v>
      </c>
      <c r="D52" s="9" t="s">
        <v>296</v>
      </c>
      <c r="E52" s="213">
        <f>SUM([1]NV_Skutečnost_18!E52)</f>
        <v>83742</v>
      </c>
    </row>
    <row r="53" spans="1:6" ht="16.149999999999999" hidden="1" customHeight="1" x14ac:dyDescent="0.2">
      <c r="A53" s="76">
        <v>45</v>
      </c>
      <c r="B53" s="61"/>
      <c r="C53" s="41">
        <v>5232</v>
      </c>
      <c r="D53" s="9" t="s">
        <v>297</v>
      </c>
      <c r="E53" s="213">
        <f>SUM([1]NV_Skutečnost_18!E53)</f>
        <v>0</v>
      </c>
    </row>
    <row r="54" spans="1:6" ht="16.149999999999999" hidden="1" customHeight="1" x14ac:dyDescent="0.2">
      <c r="A54" s="76">
        <v>46</v>
      </c>
      <c r="B54" s="61" t="s">
        <v>143</v>
      </c>
      <c r="C54" s="40">
        <v>524</v>
      </c>
      <c r="D54" s="8" t="s">
        <v>26</v>
      </c>
      <c r="E54" s="210">
        <f>SUM(E55:E57)</f>
        <v>15538405</v>
      </c>
    </row>
    <row r="55" spans="1:6" ht="16.149999999999999" hidden="1" customHeight="1" x14ac:dyDescent="0.2">
      <c r="A55" s="76">
        <v>47</v>
      </c>
      <c r="B55" s="61"/>
      <c r="C55" s="41">
        <v>52401</v>
      </c>
      <c r="D55" s="11" t="s">
        <v>165</v>
      </c>
      <c r="E55" s="213">
        <f>SUM([1]NV_Skutečnost_18!E55)</f>
        <v>4113079</v>
      </c>
    </row>
    <row r="56" spans="1:6" ht="16.149999999999999" hidden="1" customHeight="1" x14ac:dyDescent="0.2">
      <c r="A56" s="76">
        <v>48</v>
      </c>
      <c r="B56" s="61"/>
      <c r="C56" s="41">
        <v>52402</v>
      </c>
      <c r="D56" s="11" t="s">
        <v>27</v>
      </c>
      <c r="E56" s="213">
        <f>SUM([1]NV_Skutečnost_18!E56)</f>
        <v>11425326</v>
      </c>
    </row>
    <row r="57" spans="1:6" ht="16.149999999999999" hidden="1" customHeight="1" x14ac:dyDescent="0.2">
      <c r="A57" s="76">
        <v>49</v>
      </c>
      <c r="B57" s="61"/>
      <c r="C57" s="96">
        <v>52403</v>
      </c>
      <c r="D57" s="64" t="s">
        <v>336</v>
      </c>
      <c r="E57" s="213">
        <f>SUM([1]NV_Skutečnost_18!E57)</f>
        <v>0</v>
      </c>
      <c r="F57" s="94"/>
    </row>
    <row r="58" spans="1:6" ht="16.149999999999999" hidden="1" customHeight="1" x14ac:dyDescent="0.2">
      <c r="A58" s="76">
        <v>50</v>
      </c>
      <c r="B58" s="61" t="s">
        <v>144</v>
      </c>
      <c r="C58" s="40">
        <v>527</v>
      </c>
      <c r="D58" s="8" t="s">
        <v>28</v>
      </c>
      <c r="E58" s="210">
        <f>SUM(E59,E60)</f>
        <v>1529101</v>
      </c>
    </row>
    <row r="59" spans="1:6" ht="16.149999999999999" hidden="1" customHeight="1" x14ac:dyDescent="0.2">
      <c r="A59" s="76">
        <v>51</v>
      </c>
      <c r="B59" s="61"/>
      <c r="C59" s="52">
        <v>5271</v>
      </c>
      <c r="D59" s="65" t="s">
        <v>166</v>
      </c>
      <c r="E59" s="211">
        <f>SUM([1]NV_Skutečnost_18!E59)</f>
        <v>909916</v>
      </c>
    </row>
    <row r="60" spans="1:6" ht="16.149999999999999" hidden="1" customHeight="1" x14ac:dyDescent="0.2">
      <c r="A60" s="76">
        <v>52</v>
      </c>
      <c r="B60" s="61"/>
      <c r="C60" s="52">
        <v>5272</v>
      </c>
      <c r="D60" s="65" t="s">
        <v>387</v>
      </c>
      <c r="E60" s="211">
        <f>SUM([1]NV_Skutečnost_18!E60)</f>
        <v>619185</v>
      </c>
    </row>
    <row r="61" spans="1:6" ht="16.149999999999999" hidden="1" customHeight="1" x14ac:dyDescent="0.2">
      <c r="A61" s="76">
        <v>53</v>
      </c>
      <c r="B61" s="61" t="s">
        <v>145</v>
      </c>
      <c r="C61" s="40">
        <v>528</v>
      </c>
      <c r="D61" s="8" t="s">
        <v>30</v>
      </c>
      <c r="E61" s="211">
        <f>SUM([1]NV_Skutečnost_18!E61)</f>
        <v>0</v>
      </c>
    </row>
    <row r="62" spans="1:6" ht="16.149999999999999" hidden="1" customHeight="1" x14ac:dyDescent="0.25">
      <c r="A62" s="76">
        <v>54</v>
      </c>
      <c r="B62" s="61" t="s">
        <v>146</v>
      </c>
      <c r="C62" s="42">
        <v>53</v>
      </c>
      <c r="D62" s="10" t="s">
        <v>31</v>
      </c>
      <c r="E62" s="209">
        <f>SUM(E63:E65)</f>
        <v>165891.23000000001</v>
      </c>
    </row>
    <row r="63" spans="1:6" ht="16.149999999999999" hidden="1" customHeight="1" x14ac:dyDescent="0.2">
      <c r="A63" s="76">
        <v>55</v>
      </c>
      <c r="B63" s="61" t="s">
        <v>147</v>
      </c>
      <c r="C63" s="40">
        <v>531</v>
      </c>
      <c r="D63" s="8" t="s">
        <v>32</v>
      </c>
      <c r="E63" s="212">
        <f>SUM([1]NV_Skutečnost_18!E63)</f>
        <v>31812</v>
      </c>
    </row>
    <row r="64" spans="1:6" ht="16.149999999999999" hidden="1" customHeight="1" x14ac:dyDescent="0.2">
      <c r="A64" s="76">
        <v>56</v>
      </c>
      <c r="B64" s="61" t="s">
        <v>148</v>
      </c>
      <c r="C64" s="40">
        <v>532</v>
      </c>
      <c r="D64" s="8" t="s">
        <v>33</v>
      </c>
      <c r="E64" s="212">
        <f>SUM([1]NV_Skutečnost_18!E64)</f>
        <v>6609</v>
      </c>
    </row>
    <row r="65" spans="1:5" ht="16.149999999999999" hidden="1" customHeight="1" x14ac:dyDescent="0.2">
      <c r="A65" s="76">
        <v>57</v>
      </c>
      <c r="B65" s="61" t="s">
        <v>149</v>
      </c>
      <c r="C65" s="40">
        <v>538</v>
      </c>
      <c r="D65" s="8" t="s">
        <v>34</v>
      </c>
      <c r="E65" s="212">
        <f>SUM([1]NV_Skutečnost_18!E65)</f>
        <v>127470.23000000001</v>
      </c>
    </row>
    <row r="66" spans="1:5" ht="16.149999999999999" hidden="1" customHeight="1" x14ac:dyDescent="0.25">
      <c r="A66" s="76">
        <v>58</v>
      </c>
      <c r="B66" s="61" t="s">
        <v>150</v>
      </c>
      <c r="C66" s="42">
        <v>54</v>
      </c>
      <c r="D66" s="10" t="s">
        <v>35</v>
      </c>
      <c r="E66" s="209">
        <f>SUM(E67:E75)</f>
        <v>2498487.2600000002</v>
      </c>
    </row>
    <row r="67" spans="1:5" ht="16.149999999999999" hidden="1" customHeight="1" x14ac:dyDescent="0.2">
      <c r="A67" s="76">
        <v>59</v>
      </c>
      <c r="B67" s="61" t="s">
        <v>152</v>
      </c>
      <c r="C67" s="40">
        <v>541</v>
      </c>
      <c r="D67" s="8" t="s">
        <v>36</v>
      </c>
      <c r="E67" s="212">
        <f>SUM([1]NV_Skutečnost_18!E67)</f>
        <v>50</v>
      </c>
    </row>
    <row r="68" spans="1:5" ht="16.149999999999999" hidden="1" customHeight="1" x14ac:dyDescent="0.2">
      <c r="A68" s="76">
        <v>60</v>
      </c>
      <c r="B68" s="61" t="s">
        <v>151</v>
      </c>
      <c r="C68" s="40">
        <v>542</v>
      </c>
      <c r="D68" s="8" t="s">
        <v>37</v>
      </c>
      <c r="E68" s="212">
        <f>SUM([1]NV_Skutečnost_18!E68)</f>
        <v>0</v>
      </c>
    </row>
    <row r="69" spans="1:5" ht="16.149999999999999" hidden="1" customHeight="1" x14ac:dyDescent="0.2">
      <c r="A69" s="76">
        <v>61</v>
      </c>
      <c r="B69" s="61" t="s">
        <v>153</v>
      </c>
      <c r="C69" s="40">
        <v>543</v>
      </c>
      <c r="D69" s="8" t="s">
        <v>158</v>
      </c>
      <c r="E69" s="212">
        <f>SUM([1]NV_Skutečnost_18!E69)</f>
        <v>0</v>
      </c>
    </row>
    <row r="70" spans="1:5" ht="16.149999999999999" hidden="1" customHeight="1" x14ac:dyDescent="0.2">
      <c r="A70" s="76">
        <v>62</v>
      </c>
      <c r="B70" s="61" t="s">
        <v>154</v>
      </c>
      <c r="C70" s="40">
        <v>544</v>
      </c>
      <c r="D70" s="8" t="s">
        <v>38</v>
      </c>
      <c r="E70" s="212">
        <f>SUM([1]NV_Skutečnost_18!E70)</f>
        <v>0</v>
      </c>
    </row>
    <row r="71" spans="1:5" ht="16.149999999999999" hidden="1" customHeight="1" x14ac:dyDescent="0.2">
      <c r="A71" s="76">
        <v>63</v>
      </c>
      <c r="B71" s="61" t="s">
        <v>155</v>
      </c>
      <c r="C71" s="40">
        <v>545</v>
      </c>
      <c r="D71" s="8" t="s">
        <v>39</v>
      </c>
      <c r="E71" s="212">
        <f>SUM([1]NV_Skutečnost_18!E71)</f>
        <v>178596.77000000002</v>
      </c>
    </row>
    <row r="72" spans="1:5" ht="16.149999999999999" hidden="1" customHeight="1" x14ac:dyDescent="0.2">
      <c r="A72" s="76">
        <v>64</v>
      </c>
      <c r="B72" s="61" t="s">
        <v>156</v>
      </c>
      <c r="C72" s="40">
        <v>546</v>
      </c>
      <c r="D72" s="8" t="s">
        <v>40</v>
      </c>
      <c r="E72" s="212">
        <f>SUM([1]NV_Skutečnost_18!E72)</f>
        <v>5000</v>
      </c>
    </row>
    <row r="73" spans="1:5" ht="16.149999999999999" hidden="1" customHeight="1" x14ac:dyDescent="0.2">
      <c r="A73" s="76">
        <v>65</v>
      </c>
      <c r="B73" s="61" t="s">
        <v>277</v>
      </c>
      <c r="C73" s="40">
        <v>547</v>
      </c>
      <c r="D73" s="8" t="s">
        <v>258</v>
      </c>
      <c r="E73" s="212">
        <f>SUM([1]NV_Skutečnost_18!E73)</f>
        <v>0</v>
      </c>
    </row>
    <row r="74" spans="1:5" ht="16.149999999999999" hidden="1" customHeight="1" x14ac:dyDescent="0.2">
      <c r="A74" s="76">
        <v>66</v>
      </c>
      <c r="B74" s="61" t="s">
        <v>157</v>
      </c>
      <c r="C74" s="40">
        <v>548</v>
      </c>
      <c r="D74" s="8" t="s">
        <v>41</v>
      </c>
      <c r="E74" s="212">
        <f>SUM([1]NV_Skutečnost_18!E74)</f>
        <v>0</v>
      </c>
    </row>
    <row r="75" spans="1:5" ht="16.149999999999999" hidden="1" customHeight="1" x14ac:dyDescent="0.2">
      <c r="A75" s="76">
        <v>67</v>
      </c>
      <c r="B75" s="61" t="s">
        <v>259</v>
      </c>
      <c r="C75" s="40">
        <v>549</v>
      </c>
      <c r="D75" s="8" t="s">
        <v>42</v>
      </c>
      <c r="E75" s="210">
        <f>SUM(E76,E79,E80,E85)</f>
        <v>2314840.4900000002</v>
      </c>
    </row>
    <row r="76" spans="1:5" ht="16.149999999999999" hidden="1" customHeight="1" x14ac:dyDescent="0.2">
      <c r="A76" s="76">
        <v>68</v>
      </c>
      <c r="B76" s="61"/>
      <c r="C76" s="52">
        <v>5491</v>
      </c>
      <c r="D76" s="9" t="s">
        <v>266</v>
      </c>
      <c r="E76" s="214">
        <f>SUM(E77:E78)</f>
        <v>641919.34</v>
      </c>
    </row>
    <row r="77" spans="1:5" ht="16.149999999999999" hidden="1" customHeight="1" x14ac:dyDescent="0.2">
      <c r="A77" s="76">
        <v>69</v>
      </c>
      <c r="B77" s="61"/>
      <c r="C77" s="52">
        <v>54911</v>
      </c>
      <c r="D77" s="9" t="s">
        <v>267</v>
      </c>
      <c r="E77" s="211">
        <f>SUM([1]NV_Skutečnost_18!E77)</f>
        <v>191403</v>
      </c>
    </row>
    <row r="78" spans="1:5" ht="16.149999999999999" hidden="1" customHeight="1" x14ac:dyDescent="0.2">
      <c r="A78" s="76">
        <v>70</v>
      </c>
      <c r="B78" s="61"/>
      <c r="C78" s="52">
        <v>54912</v>
      </c>
      <c r="D78" s="9" t="s">
        <v>268</v>
      </c>
      <c r="E78" s="211">
        <f>SUM([1]NV_Skutečnost_18!E78)</f>
        <v>450516.33999999997</v>
      </c>
    </row>
    <row r="79" spans="1:5" ht="16.149999999999999" hidden="1" customHeight="1" x14ac:dyDescent="0.2">
      <c r="A79" s="76">
        <v>71</v>
      </c>
      <c r="B79" s="61"/>
      <c r="C79" s="52">
        <v>5492</v>
      </c>
      <c r="D79" s="9" t="s">
        <v>29</v>
      </c>
      <c r="E79" s="211">
        <f>SUM([1]NV_Skutečnost_18!E79)</f>
        <v>84445.800000000017</v>
      </c>
    </row>
    <row r="80" spans="1:5" ht="16.149999999999999" hidden="1" customHeight="1" x14ac:dyDescent="0.2">
      <c r="A80" s="76">
        <v>72</v>
      </c>
      <c r="B80" s="61"/>
      <c r="C80" s="52">
        <v>5493</v>
      </c>
      <c r="D80" s="65" t="s">
        <v>221</v>
      </c>
      <c r="E80" s="214">
        <f>SUM(E81:E84)</f>
        <v>1588475.35</v>
      </c>
    </row>
    <row r="81" spans="1:6" ht="16.149999999999999" hidden="1" customHeight="1" x14ac:dyDescent="0.2">
      <c r="A81" s="76">
        <v>73</v>
      </c>
      <c r="B81" s="61"/>
      <c r="C81" s="52">
        <v>54931</v>
      </c>
      <c r="D81" s="65" t="s">
        <v>263</v>
      </c>
      <c r="E81" s="211">
        <f>SUM([1]NV_Skutečnost_18!E81)</f>
        <v>0</v>
      </c>
    </row>
    <row r="82" spans="1:6" ht="16.149999999999999" hidden="1" customHeight="1" x14ac:dyDescent="0.2">
      <c r="A82" s="76">
        <v>74</v>
      </c>
      <c r="B82" s="61"/>
      <c r="C82" s="52">
        <v>54932</v>
      </c>
      <c r="D82" s="65" t="s">
        <v>278</v>
      </c>
      <c r="E82" s="211">
        <f>SUM([1]NV_Skutečnost_18!E82)</f>
        <v>1312624.01</v>
      </c>
    </row>
    <row r="83" spans="1:6" ht="16.149999999999999" hidden="1" customHeight="1" x14ac:dyDescent="0.2">
      <c r="A83" s="76">
        <v>75</v>
      </c>
      <c r="B83" s="61"/>
      <c r="C83" s="52">
        <v>54933</v>
      </c>
      <c r="D83" s="65" t="s">
        <v>264</v>
      </c>
      <c r="E83" s="211">
        <f>SUM([1]NV_Skutečnost_18!E83)</f>
        <v>275851.33999999997</v>
      </c>
    </row>
    <row r="84" spans="1:6" ht="16.149999999999999" hidden="1" customHeight="1" x14ac:dyDescent="0.2">
      <c r="A84" s="76">
        <v>76</v>
      </c>
      <c r="B84" s="61"/>
      <c r="C84" s="52">
        <v>54934</v>
      </c>
      <c r="D84" s="65" t="s">
        <v>265</v>
      </c>
      <c r="E84" s="211">
        <f>SUM([1]NV_Skutečnost_18!E84)</f>
        <v>0</v>
      </c>
    </row>
    <row r="85" spans="1:6" ht="16.149999999999999" hidden="1" customHeight="1" x14ac:dyDescent="0.2">
      <c r="A85" s="76">
        <v>77</v>
      </c>
      <c r="B85" s="61"/>
      <c r="C85" s="95">
        <v>5499</v>
      </c>
      <c r="D85" s="65" t="s">
        <v>337</v>
      </c>
      <c r="E85" s="211">
        <f>SUM([1]NV_Skutečnost_18!E85)</f>
        <v>0</v>
      </c>
      <c r="F85" s="94"/>
    </row>
    <row r="86" spans="1:6" ht="16.149999999999999" hidden="1" customHeight="1" x14ac:dyDescent="0.25">
      <c r="A86" s="76">
        <v>78</v>
      </c>
      <c r="B86" s="61" t="s">
        <v>167</v>
      </c>
      <c r="C86" s="42">
        <v>55</v>
      </c>
      <c r="D86" s="73" t="s">
        <v>243</v>
      </c>
      <c r="E86" s="209">
        <f>SUM(E87,E92,E95:E98)</f>
        <v>7888596.3800000008</v>
      </c>
    </row>
    <row r="87" spans="1:6" ht="16.149999999999999" hidden="1" customHeight="1" x14ac:dyDescent="0.2">
      <c r="A87" s="76">
        <v>79</v>
      </c>
      <c r="B87" s="61" t="s">
        <v>168</v>
      </c>
      <c r="C87" s="40">
        <v>551</v>
      </c>
      <c r="D87" s="68" t="s">
        <v>43</v>
      </c>
      <c r="E87" s="210">
        <f>SUM(E88:E91)</f>
        <v>7888596.3800000008</v>
      </c>
    </row>
    <row r="88" spans="1:6" ht="16.149999999999999" hidden="1" customHeight="1" x14ac:dyDescent="0.2">
      <c r="A88" s="76">
        <v>80</v>
      </c>
      <c r="B88" s="61"/>
      <c r="C88" s="52">
        <v>5511</v>
      </c>
      <c r="D88" s="65" t="s">
        <v>248</v>
      </c>
      <c r="E88" s="211">
        <f>SUM([1]NV_Skutečnost_18!E88)</f>
        <v>7683954.3600000003</v>
      </c>
    </row>
    <row r="89" spans="1:6" ht="16.149999999999999" hidden="1" customHeight="1" x14ac:dyDescent="0.2">
      <c r="A89" s="76">
        <v>81</v>
      </c>
      <c r="B89" s="61"/>
      <c r="C89" s="52">
        <v>5512</v>
      </c>
      <c r="D89" s="65" t="s">
        <v>249</v>
      </c>
      <c r="E89" s="211">
        <f>SUM([1]NV_Skutečnost_18!E89)</f>
        <v>204642.02000000002</v>
      </c>
    </row>
    <row r="90" spans="1:6" ht="16.149999999999999" hidden="1" customHeight="1" x14ac:dyDescent="0.2">
      <c r="A90" s="76">
        <v>82</v>
      </c>
      <c r="B90" s="61"/>
      <c r="C90" s="52">
        <v>5513</v>
      </c>
      <c r="D90" s="65" t="s">
        <v>280</v>
      </c>
      <c r="E90" s="211">
        <f>SUM([1]NV_Skutečnost_18!E90)</f>
        <v>0</v>
      </c>
    </row>
    <row r="91" spans="1:6" ht="16.149999999999999" hidden="1" customHeight="1" x14ac:dyDescent="0.2">
      <c r="A91" s="76">
        <v>83</v>
      </c>
      <c r="B91" s="61"/>
      <c r="C91" s="52">
        <v>5514</v>
      </c>
      <c r="D91" s="65" t="s">
        <v>279</v>
      </c>
      <c r="E91" s="211">
        <f>SUM([1]NV_Skutečnost_18!E91)</f>
        <v>0</v>
      </c>
    </row>
    <row r="92" spans="1:6" ht="16.149999999999999" hidden="1" customHeight="1" x14ac:dyDescent="0.2">
      <c r="A92" s="76">
        <v>84</v>
      </c>
      <c r="B92" s="61" t="s">
        <v>169</v>
      </c>
      <c r="C92" s="40">
        <v>552</v>
      </c>
      <c r="D92" s="8" t="s">
        <v>252</v>
      </c>
      <c r="E92" s="210">
        <f>SUM(E93,E94)</f>
        <v>0</v>
      </c>
    </row>
    <row r="93" spans="1:6" ht="16.149999999999999" hidden="1" customHeight="1" x14ac:dyDescent="0.2">
      <c r="A93" s="76">
        <v>85</v>
      </c>
      <c r="B93" s="61"/>
      <c r="C93" s="52">
        <v>5521</v>
      </c>
      <c r="D93" s="9" t="s">
        <v>250</v>
      </c>
      <c r="E93" s="211">
        <f>SUM([1]NV_Skutečnost_18!E93)</f>
        <v>0</v>
      </c>
    </row>
    <row r="94" spans="1:6" ht="16.149999999999999" hidden="1" customHeight="1" x14ac:dyDescent="0.2">
      <c r="A94" s="76">
        <v>86</v>
      </c>
      <c r="B94" s="61"/>
      <c r="C94" s="52">
        <v>5522</v>
      </c>
      <c r="D94" s="9" t="s">
        <v>251</v>
      </c>
      <c r="E94" s="211">
        <f>SUM([1]NV_Skutečnost_18!E94)</f>
        <v>0</v>
      </c>
    </row>
    <row r="95" spans="1:6" ht="16.149999999999999" hidden="1" customHeight="1" x14ac:dyDescent="0.2">
      <c r="A95" s="76">
        <v>87</v>
      </c>
      <c r="B95" s="61" t="s">
        <v>170</v>
      </c>
      <c r="C95" s="40">
        <v>553</v>
      </c>
      <c r="D95" s="8" t="s">
        <v>120</v>
      </c>
      <c r="E95" s="211">
        <f>SUM([1]NV_Skutečnost_18!E95)</f>
        <v>0</v>
      </c>
    </row>
    <row r="96" spans="1:6" ht="16.149999999999999" hidden="1" customHeight="1" x14ac:dyDescent="0.2">
      <c r="A96" s="76">
        <v>88</v>
      </c>
      <c r="B96" s="61" t="s">
        <v>171</v>
      </c>
      <c r="C96" s="40">
        <v>554</v>
      </c>
      <c r="D96" s="8" t="s">
        <v>44</v>
      </c>
      <c r="E96" s="211">
        <f>SUM([1]NV_Skutečnost_18!E96)</f>
        <v>0</v>
      </c>
    </row>
    <row r="97" spans="1:5" ht="16.149999999999999" hidden="1" customHeight="1" x14ac:dyDescent="0.2">
      <c r="A97" s="76">
        <v>89</v>
      </c>
      <c r="B97" s="61" t="s">
        <v>172</v>
      </c>
      <c r="C97" s="40">
        <v>556</v>
      </c>
      <c r="D97" s="8" t="s">
        <v>356</v>
      </c>
      <c r="E97" s="211">
        <f>SUM([1]NV_Skutečnost_18!E97)</f>
        <v>0</v>
      </c>
    </row>
    <row r="98" spans="1:5" ht="16.149999999999999" hidden="1" customHeight="1" x14ac:dyDescent="0.2">
      <c r="A98" s="76">
        <v>90</v>
      </c>
      <c r="B98" s="61" t="s">
        <v>173</v>
      </c>
      <c r="C98" s="40">
        <v>559</v>
      </c>
      <c r="D98" s="8" t="s">
        <v>357</v>
      </c>
      <c r="E98" s="211">
        <f>SUM([1]NV_Skutečnost_18!E98)</f>
        <v>0</v>
      </c>
    </row>
    <row r="99" spans="1:5" ht="16.149999999999999" hidden="1" customHeight="1" x14ac:dyDescent="0.2">
      <c r="A99" s="76">
        <v>91</v>
      </c>
      <c r="B99" s="61" t="s">
        <v>261</v>
      </c>
      <c r="C99" s="40">
        <v>56</v>
      </c>
      <c r="D99" s="8" t="s">
        <v>362</v>
      </c>
      <c r="E99" s="254">
        <f>SUM(E100:E103)</f>
        <v>0</v>
      </c>
    </row>
    <row r="100" spans="1:5" ht="16.149999999999999" hidden="1" customHeight="1" x14ac:dyDescent="0.2">
      <c r="A100" s="76">
        <v>92</v>
      </c>
      <c r="B100" s="61" t="s">
        <v>358</v>
      </c>
      <c r="C100" s="40">
        <v>561</v>
      </c>
      <c r="D100" s="8" t="s">
        <v>56</v>
      </c>
      <c r="E100" s="212">
        <f>SUM([1]NV_Skutečnost_18!E100)</f>
        <v>0</v>
      </c>
    </row>
    <row r="101" spans="1:5" ht="16.149999999999999" hidden="1" customHeight="1" x14ac:dyDescent="0.2">
      <c r="A101" s="76">
        <v>93</v>
      </c>
      <c r="B101" s="61" t="s">
        <v>281</v>
      </c>
      <c r="C101" s="40">
        <v>562</v>
      </c>
      <c r="D101" s="8" t="s">
        <v>57</v>
      </c>
      <c r="E101" s="212">
        <f>SUM([1]NV_Skutečnost_18!E101)</f>
        <v>0</v>
      </c>
    </row>
    <row r="102" spans="1:5" ht="16.149999999999999" hidden="1" customHeight="1" x14ac:dyDescent="0.2">
      <c r="A102" s="76">
        <v>94</v>
      </c>
      <c r="B102" s="61" t="s">
        <v>360</v>
      </c>
      <c r="C102" s="40">
        <v>563</v>
      </c>
      <c r="D102" s="8" t="s">
        <v>359</v>
      </c>
      <c r="E102" s="212">
        <f>SUM([1]NV_Skutečnost_18!E102)</f>
        <v>0</v>
      </c>
    </row>
    <row r="103" spans="1:5" ht="16.149999999999999" hidden="1" customHeight="1" x14ac:dyDescent="0.2">
      <c r="A103" s="76">
        <v>95</v>
      </c>
      <c r="B103" s="61" t="s">
        <v>361</v>
      </c>
      <c r="C103" s="40">
        <v>564</v>
      </c>
      <c r="D103" s="8" t="s">
        <v>58</v>
      </c>
      <c r="E103" s="212">
        <f>SUM([1]NV_Skutečnost_18!E103)</f>
        <v>0</v>
      </c>
    </row>
    <row r="104" spans="1:5" ht="16.149999999999999" hidden="1" customHeight="1" x14ac:dyDescent="0.2">
      <c r="A104" s="76">
        <v>96</v>
      </c>
      <c r="B104" s="61" t="s">
        <v>174</v>
      </c>
      <c r="C104" s="40">
        <v>57</v>
      </c>
      <c r="D104" s="8" t="s">
        <v>59</v>
      </c>
      <c r="E104" s="254">
        <f>SUM(E105:E108)</f>
        <v>0</v>
      </c>
    </row>
    <row r="105" spans="1:5" ht="16.149999999999999" hidden="1" customHeight="1" x14ac:dyDescent="0.2">
      <c r="A105" s="76">
        <v>97</v>
      </c>
      <c r="B105" s="61" t="s">
        <v>364</v>
      </c>
      <c r="C105" s="40">
        <v>571</v>
      </c>
      <c r="D105" s="8" t="s">
        <v>60</v>
      </c>
      <c r="E105" s="212">
        <f>SUM([1]NV_Skutečnost_18!E105)</f>
        <v>0</v>
      </c>
    </row>
    <row r="106" spans="1:5" ht="16.149999999999999" hidden="1" customHeight="1" x14ac:dyDescent="0.2">
      <c r="A106" s="76">
        <v>98</v>
      </c>
      <c r="B106" s="61" t="s">
        <v>365</v>
      </c>
      <c r="C106" s="40">
        <v>572</v>
      </c>
      <c r="D106" s="8" t="s">
        <v>61</v>
      </c>
      <c r="E106" s="212">
        <f>SUM([1]NV_Skutečnost_18!E106)</f>
        <v>0</v>
      </c>
    </row>
    <row r="107" spans="1:5" ht="16.149999999999999" hidden="1" customHeight="1" x14ac:dyDescent="0.2">
      <c r="A107" s="76">
        <v>99</v>
      </c>
      <c r="B107" s="61" t="s">
        <v>366</v>
      </c>
      <c r="C107" s="40">
        <v>573</v>
      </c>
      <c r="D107" s="8" t="s">
        <v>62</v>
      </c>
      <c r="E107" s="212">
        <f>SUM([1]NV_Skutečnost_18!E107)</f>
        <v>0</v>
      </c>
    </row>
    <row r="108" spans="1:5" ht="16.149999999999999" hidden="1" customHeight="1" x14ac:dyDescent="0.2">
      <c r="A108" s="76">
        <v>100</v>
      </c>
      <c r="B108" s="61" t="s">
        <v>367</v>
      </c>
      <c r="C108" s="40">
        <v>574</v>
      </c>
      <c r="D108" s="8" t="s">
        <v>63</v>
      </c>
      <c r="E108" s="212">
        <f>SUM([1]NV_Skutečnost_18!E108)</f>
        <v>0</v>
      </c>
    </row>
    <row r="109" spans="1:5" ht="16.149999999999999" hidden="1" customHeight="1" x14ac:dyDescent="0.25">
      <c r="A109" s="76">
        <v>101</v>
      </c>
      <c r="B109" s="61" t="s">
        <v>363</v>
      </c>
      <c r="C109" s="40">
        <v>58</v>
      </c>
      <c r="D109" s="8" t="s">
        <v>262</v>
      </c>
      <c r="E109" s="215">
        <f>SUM(E110)</f>
        <v>760064.2799999998</v>
      </c>
    </row>
    <row r="110" spans="1:5" ht="16.149999999999999" hidden="1" customHeight="1" x14ac:dyDescent="0.2">
      <c r="A110" s="76">
        <v>102</v>
      </c>
      <c r="B110" s="61" t="s">
        <v>368</v>
      </c>
      <c r="C110" s="40">
        <v>581</v>
      </c>
      <c r="D110" s="8" t="s">
        <v>260</v>
      </c>
      <c r="E110" s="212">
        <f>SUM([1]NV_Skutečnost_18!E110)</f>
        <v>760064.2799999998</v>
      </c>
    </row>
    <row r="111" spans="1:5" ht="16.149999999999999" hidden="1" customHeight="1" x14ac:dyDescent="0.25">
      <c r="A111" s="76">
        <v>103</v>
      </c>
      <c r="B111" s="61" t="s">
        <v>369</v>
      </c>
      <c r="C111" s="42">
        <v>59</v>
      </c>
      <c r="D111" s="10" t="s">
        <v>45</v>
      </c>
      <c r="E111" s="209">
        <f>SUM(E112)</f>
        <v>128250</v>
      </c>
    </row>
    <row r="112" spans="1:5" ht="16.149999999999999" hidden="1" customHeight="1" x14ac:dyDescent="0.25">
      <c r="A112" s="76">
        <v>104</v>
      </c>
      <c r="B112" s="61" t="s">
        <v>370</v>
      </c>
      <c r="C112" s="40">
        <v>595</v>
      </c>
      <c r="D112" s="8" t="s">
        <v>241</v>
      </c>
      <c r="E112" s="216">
        <f>SUM([1]NV_Skutečnost_18!E112)</f>
        <v>128250</v>
      </c>
    </row>
    <row r="113" spans="1:5" ht="16.149999999999999" hidden="1" customHeight="1" x14ac:dyDescent="0.25">
      <c r="A113" s="77">
        <v>105</v>
      </c>
      <c r="B113" s="59" t="s">
        <v>175</v>
      </c>
      <c r="C113" s="38">
        <v>6</v>
      </c>
      <c r="D113" s="14" t="s">
        <v>176</v>
      </c>
      <c r="E113" s="217">
        <f>SUM(E114,E128,E154,E160,E163)</f>
        <v>98143232.109999999</v>
      </c>
    </row>
    <row r="114" spans="1:5" ht="16.149999999999999" hidden="1" customHeight="1" x14ac:dyDescent="0.25">
      <c r="A114" s="75">
        <v>106</v>
      </c>
      <c r="B114" s="60" t="s">
        <v>177</v>
      </c>
      <c r="C114" s="39">
        <v>60</v>
      </c>
      <c r="D114" s="7" t="s">
        <v>46</v>
      </c>
      <c r="E114" s="218">
        <f>SUM(E115,E121,E127)</f>
        <v>2661118.4099999997</v>
      </c>
    </row>
    <row r="115" spans="1:5" ht="16.149999999999999" hidden="1" customHeight="1" x14ac:dyDescent="0.2">
      <c r="A115" s="76">
        <v>107</v>
      </c>
      <c r="B115" s="61" t="s">
        <v>178</v>
      </c>
      <c r="C115" s="40">
        <v>601</v>
      </c>
      <c r="D115" s="8" t="s">
        <v>47</v>
      </c>
      <c r="E115" s="210">
        <f>SUM(E116:E120)</f>
        <v>0</v>
      </c>
    </row>
    <row r="116" spans="1:5" ht="16.149999999999999" hidden="1" customHeight="1" x14ac:dyDescent="0.2">
      <c r="A116" s="76">
        <v>108</v>
      </c>
      <c r="B116" s="61"/>
      <c r="C116" s="52">
        <v>6011</v>
      </c>
      <c r="D116" s="9" t="s">
        <v>179</v>
      </c>
      <c r="E116" s="211">
        <f>SUM([1]NV_Skutečnost_18!E116)</f>
        <v>0</v>
      </c>
    </row>
    <row r="117" spans="1:5" ht="16.149999999999999" hidden="1" customHeight="1" x14ac:dyDescent="0.2">
      <c r="A117" s="76">
        <v>109</v>
      </c>
      <c r="B117" s="61"/>
      <c r="C117" s="52">
        <v>6012</v>
      </c>
      <c r="D117" s="9" t="s">
        <v>48</v>
      </c>
      <c r="E117" s="211">
        <f>SUM([1]NV_Skutečnost_18!E117)</f>
        <v>0</v>
      </c>
    </row>
    <row r="118" spans="1:5" ht="16.149999999999999" hidden="1" customHeight="1" x14ac:dyDescent="0.2">
      <c r="A118" s="76">
        <v>110</v>
      </c>
      <c r="B118" s="61"/>
      <c r="C118" s="52">
        <v>6013</v>
      </c>
      <c r="D118" s="13" t="s">
        <v>304</v>
      </c>
      <c r="E118" s="211">
        <f>SUM([1]NV_Skutečnost_18!E118)</f>
        <v>0</v>
      </c>
    </row>
    <row r="119" spans="1:5" ht="16.149999999999999" hidden="1" customHeight="1" x14ac:dyDescent="0.2">
      <c r="A119" s="76">
        <v>111</v>
      </c>
      <c r="B119" s="61"/>
      <c r="C119" s="52">
        <v>6014</v>
      </c>
      <c r="D119" s="13" t="s">
        <v>49</v>
      </c>
      <c r="E119" s="211">
        <f>SUM([1]NV_Skutečnost_18!E119)</f>
        <v>0</v>
      </c>
    </row>
    <row r="120" spans="1:5" ht="16.149999999999999" hidden="1" customHeight="1" x14ac:dyDescent="0.2">
      <c r="A120" s="76">
        <v>112</v>
      </c>
      <c r="B120" s="61"/>
      <c r="C120" s="52">
        <v>6015</v>
      </c>
      <c r="D120" s="13" t="s">
        <v>50</v>
      </c>
      <c r="E120" s="211">
        <f>SUM([1]NV_Skutečnost_18!E120)</f>
        <v>0</v>
      </c>
    </row>
    <row r="121" spans="1:5" ht="16.149999999999999" hidden="1" customHeight="1" x14ac:dyDescent="0.2">
      <c r="A121" s="76">
        <v>113</v>
      </c>
      <c r="B121" s="61" t="s">
        <v>180</v>
      </c>
      <c r="C121" s="40">
        <v>602</v>
      </c>
      <c r="D121" s="8" t="s">
        <v>51</v>
      </c>
      <c r="E121" s="210">
        <f>SUM(E122:E126)</f>
        <v>2661118.4099999997</v>
      </c>
    </row>
    <row r="122" spans="1:5" ht="16.149999999999999" hidden="1" customHeight="1" x14ac:dyDescent="0.2">
      <c r="A122" s="76">
        <v>114</v>
      </c>
      <c r="B122" s="61"/>
      <c r="C122" s="52">
        <v>6021</v>
      </c>
      <c r="D122" s="9" t="s">
        <v>181</v>
      </c>
      <c r="E122" s="211">
        <f>SUM([1]NV_Skutečnost_18!E122)</f>
        <v>469267.70999999979</v>
      </c>
    </row>
    <row r="123" spans="1:5" ht="16.149999999999999" hidden="1" customHeight="1" x14ac:dyDescent="0.2">
      <c r="A123" s="76">
        <v>115</v>
      </c>
      <c r="B123" s="61"/>
      <c r="C123" s="52">
        <v>6022</v>
      </c>
      <c r="D123" s="9" t="s">
        <v>52</v>
      </c>
      <c r="E123" s="211">
        <f>SUM([1]NV_Skutečnost_18!E123)</f>
        <v>0</v>
      </c>
    </row>
    <row r="124" spans="1:5" ht="16.149999999999999" hidden="1" customHeight="1" x14ac:dyDescent="0.2">
      <c r="A124" s="76">
        <v>116</v>
      </c>
      <c r="B124" s="61"/>
      <c r="C124" s="52">
        <v>6023</v>
      </c>
      <c r="D124" s="9" t="s">
        <v>53</v>
      </c>
      <c r="E124" s="211">
        <f>SUM([1]NV_Skutečnost_18!E124)</f>
        <v>0</v>
      </c>
    </row>
    <row r="125" spans="1:5" ht="16.149999999999999" hidden="1" customHeight="1" x14ac:dyDescent="0.2">
      <c r="A125" s="76">
        <v>117</v>
      </c>
      <c r="B125" s="61"/>
      <c r="C125" s="52">
        <v>6026</v>
      </c>
      <c r="D125" s="9" t="s">
        <v>54</v>
      </c>
      <c r="E125" s="211">
        <f>SUM([1]NV_Skutečnost_18!E125)</f>
        <v>1932419.24</v>
      </c>
    </row>
    <row r="126" spans="1:5" ht="16.149999999999999" hidden="1" customHeight="1" x14ac:dyDescent="0.2">
      <c r="A126" s="76">
        <v>118</v>
      </c>
      <c r="B126" s="61"/>
      <c r="C126" s="52">
        <v>6027</v>
      </c>
      <c r="D126" s="13" t="s">
        <v>305</v>
      </c>
      <c r="E126" s="211">
        <f>SUM([1]NV_Skutečnost_18!E126)</f>
        <v>259431.46000000002</v>
      </c>
    </row>
    <row r="127" spans="1:5" ht="16.149999999999999" hidden="1" customHeight="1" x14ac:dyDescent="0.2">
      <c r="A127" s="76">
        <v>119</v>
      </c>
      <c r="B127" s="61" t="s">
        <v>182</v>
      </c>
      <c r="C127" s="40">
        <v>604</v>
      </c>
      <c r="D127" s="8" t="s">
        <v>55</v>
      </c>
      <c r="E127" s="211">
        <f>SUM([1]NV_Skutečnost_18!E127)</f>
        <v>0</v>
      </c>
    </row>
    <row r="128" spans="1:5" ht="16.149999999999999" hidden="1" customHeight="1" x14ac:dyDescent="0.25">
      <c r="A128" s="76">
        <v>120</v>
      </c>
      <c r="B128" s="61" t="s">
        <v>183</v>
      </c>
      <c r="C128" s="42">
        <v>64</v>
      </c>
      <c r="D128" s="10" t="s">
        <v>64</v>
      </c>
      <c r="E128" s="209">
        <f>SUM(E129:E134,E146)</f>
        <v>12239569.140000001</v>
      </c>
    </row>
    <row r="129" spans="1:5" ht="16.149999999999999" hidden="1" customHeight="1" x14ac:dyDescent="0.2">
      <c r="A129" s="76">
        <v>121</v>
      </c>
      <c r="B129" s="61" t="s">
        <v>184</v>
      </c>
      <c r="C129" s="40">
        <v>641</v>
      </c>
      <c r="D129" s="8" t="s">
        <v>36</v>
      </c>
      <c r="E129" s="212">
        <f>SUM([1]NV_Skutečnost_18!E129)</f>
        <v>0</v>
      </c>
    </row>
    <row r="130" spans="1:5" ht="16.149999999999999" hidden="1" customHeight="1" x14ac:dyDescent="0.2">
      <c r="A130" s="76">
        <v>122</v>
      </c>
      <c r="B130" s="61" t="s">
        <v>185</v>
      </c>
      <c r="C130" s="40">
        <v>642</v>
      </c>
      <c r="D130" s="8" t="s">
        <v>37</v>
      </c>
      <c r="E130" s="212">
        <f>SUM([1]NV_Skutečnost_18!E130)</f>
        <v>0</v>
      </c>
    </row>
    <row r="131" spans="1:5" ht="16.149999999999999" hidden="1" customHeight="1" x14ac:dyDescent="0.2">
      <c r="A131" s="76">
        <v>123</v>
      </c>
      <c r="B131" s="61" t="s">
        <v>186</v>
      </c>
      <c r="C131" s="40">
        <v>643</v>
      </c>
      <c r="D131" s="8" t="s">
        <v>117</v>
      </c>
      <c r="E131" s="212">
        <f>SUM([1]NV_Skutečnost_18!E131)</f>
        <v>0</v>
      </c>
    </row>
    <row r="132" spans="1:5" ht="16.149999999999999" hidden="1" customHeight="1" x14ac:dyDescent="0.2">
      <c r="A132" s="76">
        <v>124</v>
      </c>
      <c r="B132" s="61" t="s">
        <v>187</v>
      </c>
      <c r="C132" s="40">
        <v>644</v>
      </c>
      <c r="D132" s="8" t="s">
        <v>38</v>
      </c>
      <c r="E132" s="212">
        <f>SUM([1]NV_Skutečnost_18!E132)</f>
        <v>0</v>
      </c>
    </row>
    <row r="133" spans="1:5" ht="16.149999999999999" hidden="1" customHeight="1" x14ac:dyDescent="0.2">
      <c r="A133" s="76">
        <v>125</v>
      </c>
      <c r="B133" s="61" t="s">
        <v>188</v>
      </c>
      <c r="C133" s="40">
        <v>645</v>
      </c>
      <c r="D133" s="8" t="s">
        <v>65</v>
      </c>
      <c r="E133" s="212">
        <f>SUM([1]NV_Skutečnost_18!E133)</f>
        <v>35327.31</v>
      </c>
    </row>
    <row r="134" spans="1:5" ht="16.149999999999999" hidden="1" customHeight="1" x14ac:dyDescent="0.25">
      <c r="A134" s="76">
        <v>126</v>
      </c>
      <c r="B134" s="61" t="s">
        <v>189</v>
      </c>
      <c r="C134" s="40">
        <v>648</v>
      </c>
      <c r="D134" s="8" t="s">
        <v>112</v>
      </c>
      <c r="E134" s="209">
        <f>SUM(E135,E138,E139,E145)</f>
        <v>3037820.06</v>
      </c>
    </row>
    <row r="135" spans="1:5" ht="16.149999999999999" hidden="1" customHeight="1" x14ac:dyDescent="0.2">
      <c r="A135" s="76">
        <v>127</v>
      </c>
      <c r="B135" s="61"/>
      <c r="C135" s="52">
        <v>6481</v>
      </c>
      <c r="D135" s="64" t="s">
        <v>190</v>
      </c>
      <c r="E135" s="219">
        <f>SUM(E136,E137)</f>
        <v>245421.39</v>
      </c>
    </row>
    <row r="136" spans="1:5" ht="16.149999999999999" hidden="1" customHeight="1" x14ac:dyDescent="0.2">
      <c r="A136" s="76">
        <v>128</v>
      </c>
      <c r="B136" s="61"/>
      <c r="C136" s="52">
        <v>64811</v>
      </c>
      <c r="D136" s="64" t="s">
        <v>209</v>
      </c>
      <c r="E136" s="213">
        <f>SUM([1]NV_Skutečnost_18!E136)</f>
        <v>0</v>
      </c>
    </row>
    <row r="137" spans="1:5" ht="16.149999999999999" hidden="1" customHeight="1" x14ac:dyDescent="0.2">
      <c r="A137" s="76">
        <v>129</v>
      </c>
      <c r="B137" s="61"/>
      <c r="C137" s="52">
        <v>64812</v>
      </c>
      <c r="D137" s="64" t="s">
        <v>316</v>
      </c>
      <c r="E137" s="213">
        <f>SUM([1]NV_Skutečnost_18!E137)</f>
        <v>245421.39</v>
      </c>
    </row>
    <row r="138" spans="1:5" ht="16.149999999999999" hidden="1" customHeight="1" x14ac:dyDescent="0.2">
      <c r="A138" s="76">
        <v>130</v>
      </c>
      <c r="B138" s="61"/>
      <c r="C138" s="52">
        <v>6482</v>
      </c>
      <c r="D138" s="66" t="s">
        <v>113</v>
      </c>
      <c r="E138" s="213">
        <f>SUM([1]NV_Skutečnost_18!E138)</f>
        <v>0</v>
      </c>
    </row>
    <row r="139" spans="1:5" ht="16.149999999999999" hidden="1" customHeight="1" x14ac:dyDescent="0.2">
      <c r="A139" s="76">
        <v>131</v>
      </c>
      <c r="B139" s="61"/>
      <c r="C139" s="52">
        <v>6483</v>
      </c>
      <c r="D139" s="66" t="s">
        <v>191</v>
      </c>
      <c r="E139" s="219">
        <f>SUM(E140:E144)</f>
        <v>2741398.67</v>
      </c>
    </row>
    <row r="140" spans="1:5" ht="16.149999999999999" hidden="1" customHeight="1" x14ac:dyDescent="0.2">
      <c r="A140" s="76">
        <v>132</v>
      </c>
      <c r="B140" s="61"/>
      <c r="C140" s="52">
        <v>64831</v>
      </c>
      <c r="D140" s="65" t="s">
        <v>270</v>
      </c>
      <c r="E140" s="213">
        <f>SUM([1]NV_Skutečnost_18!E140)</f>
        <v>0</v>
      </c>
    </row>
    <row r="141" spans="1:5" ht="16.149999999999999" hidden="1" customHeight="1" x14ac:dyDescent="0.2">
      <c r="A141" s="76">
        <v>133</v>
      </c>
      <c r="B141" s="61"/>
      <c r="C141" s="52">
        <v>64832</v>
      </c>
      <c r="D141" s="65" t="s">
        <v>282</v>
      </c>
      <c r="E141" s="213">
        <f>SUM([1]NV_Skutečnost_18!E141)</f>
        <v>2447500.5499999998</v>
      </c>
    </row>
    <row r="142" spans="1:5" ht="16.149999999999999" hidden="1" customHeight="1" x14ac:dyDescent="0.2">
      <c r="A142" s="76">
        <v>134</v>
      </c>
      <c r="B142" s="61"/>
      <c r="C142" s="52">
        <v>64833</v>
      </c>
      <c r="D142" s="65" t="s">
        <v>271</v>
      </c>
      <c r="E142" s="213">
        <f>SUM([1]NV_Skutečnost_18!E142)</f>
        <v>293898.12</v>
      </c>
    </row>
    <row r="143" spans="1:5" ht="16.149999999999999" hidden="1" customHeight="1" x14ac:dyDescent="0.2">
      <c r="A143" s="76">
        <v>135</v>
      </c>
      <c r="B143" s="61"/>
      <c r="C143" s="52">
        <v>64834</v>
      </c>
      <c r="D143" s="65" t="s">
        <v>272</v>
      </c>
      <c r="E143" s="213">
        <f>SUM([1]NV_Skutečnost_18!E143)</f>
        <v>0</v>
      </c>
    </row>
    <row r="144" spans="1:5" ht="16.149999999999999" hidden="1" customHeight="1" x14ac:dyDescent="0.2">
      <c r="A144" s="76">
        <v>136</v>
      </c>
      <c r="B144" s="61"/>
      <c r="C144" s="52">
        <v>64835</v>
      </c>
      <c r="D144" s="67" t="s">
        <v>192</v>
      </c>
      <c r="E144" s="213">
        <f>SUM([1]NV_Skutečnost_18!E144)</f>
        <v>0</v>
      </c>
    </row>
    <row r="145" spans="1:6" ht="16.149999999999999" hidden="1" customHeight="1" x14ac:dyDescent="0.2">
      <c r="A145" s="76">
        <v>137</v>
      </c>
      <c r="B145" s="61"/>
      <c r="C145" s="52">
        <v>6484</v>
      </c>
      <c r="D145" s="68" t="s">
        <v>246</v>
      </c>
      <c r="E145" s="213">
        <f>SUM([1]NV_Skutečnost_18!E145)</f>
        <v>51000</v>
      </c>
    </row>
    <row r="146" spans="1:6" ht="16.149999999999999" hidden="1" customHeight="1" x14ac:dyDescent="0.25">
      <c r="A146" s="76">
        <v>138</v>
      </c>
      <c r="B146" s="61" t="s">
        <v>283</v>
      </c>
      <c r="C146" s="40">
        <v>649</v>
      </c>
      <c r="D146" s="68" t="s">
        <v>66</v>
      </c>
      <c r="E146" s="209">
        <f>SUM(E147:E153)</f>
        <v>9166421.7699999996</v>
      </c>
    </row>
    <row r="147" spans="1:6" ht="16.149999999999999" hidden="1" customHeight="1" x14ac:dyDescent="0.2">
      <c r="A147" s="76">
        <v>139</v>
      </c>
      <c r="B147" s="61"/>
      <c r="C147" s="41">
        <v>6491</v>
      </c>
      <c r="D147" s="65" t="s">
        <v>193</v>
      </c>
      <c r="E147" s="211">
        <f>SUM([1]NV_Skutečnost_18!E147)</f>
        <v>0</v>
      </c>
    </row>
    <row r="148" spans="1:6" ht="16.149999999999999" hidden="1" customHeight="1" x14ac:dyDescent="0.2">
      <c r="A148" s="76">
        <v>140</v>
      </c>
      <c r="B148" s="61"/>
      <c r="C148" s="41">
        <v>6492</v>
      </c>
      <c r="D148" s="65" t="s">
        <v>67</v>
      </c>
      <c r="E148" s="211">
        <f>SUM([1]NV_Skutečnost_18!E148)</f>
        <v>717880.5</v>
      </c>
    </row>
    <row r="149" spans="1:6" ht="16.149999999999999" hidden="1" customHeight="1" x14ac:dyDescent="0.2">
      <c r="A149" s="76">
        <v>141</v>
      </c>
      <c r="B149" s="61"/>
      <c r="C149" s="41">
        <v>6493</v>
      </c>
      <c r="D149" s="65" t="s">
        <v>68</v>
      </c>
      <c r="E149" s="211">
        <f>SUM([1]NV_Skutečnost_18!E149)</f>
        <v>2500</v>
      </c>
    </row>
    <row r="150" spans="1:6" ht="16.149999999999999" hidden="1" customHeight="1" x14ac:dyDescent="0.2">
      <c r="A150" s="76">
        <v>142</v>
      </c>
      <c r="B150" s="61"/>
      <c r="C150" s="41">
        <v>6494</v>
      </c>
      <c r="D150" s="65" t="s">
        <v>69</v>
      </c>
      <c r="E150" s="211">
        <f>SUM([1]NV_Skutečnost_18!E150)</f>
        <v>0</v>
      </c>
    </row>
    <row r="151" spans="1:6" ht="16.149999999999999" hidden="1" customHeight="1" x14ac:dyDescent="0.2">
      <c r="A151" s="76">
        <v>143</v>
      </c>
      <c r="B151" s="61"/>
      <c r="C151" s="41">
        <v>6495</v>
      </c>
      <c r="D151" s="65" t="s">
        <v>253</v>
      </c>
      <c r="E151" s="211">
        <f>SUM([1]NV_Skutečnost_18!E151)</f>
        <v>7683954.3599999994</v>
      </c>
    </row>
    <row r="152" spans="1:6" ht="16.149999999999999" hidden="1" customHeight="1" x14ac:dyDescent="0.2">
      <c r="A152" s="76">
        <v>144</v>
      </c>
      <c r="B152" s="61"/>
      <c r="C152" s="41">
        <v>6498</v>
      </c>
      <c r="D152" s="9" t="s">
        <v>303</v>
      </c>
      <c r="E152" s="211">
        <f>SUM([1]NV_Skutečnost_18!E152)</f>
        <v>762086.91</v>
      </c>
    </row>
    <row r="153" spans="1:6" ht="16.149999999999999" hidden="1" customHeight="1" x14ac:dyDescent="0.2">
      <c r="A153" s="76">
        <v>145</v>
      </c>
      <c r="B153" s="61"/>
      <c r="C153" s="96">
        <v>6499</v>
      </c>
      <c r="D153" s="65" t="s">
        <v>338</v>
      </c>
      <c r="E153" s="211">
        <f>SUM([1]NV_Skutečnost_18!E153)</f>
        <v>0</v>
      </c>
      <c r="F153" s="94"/>
    </row>
    <row r="154" spans="1:6" ht="16.149999999999999" hidden="1" customHeight="1" x14ac:dyDescent="0.25">
      <c r="A154" s="76">
        <v>146</v>
      </c>
      <c r="B154" s="61" t="s">
        <v>194</v>
      </c>
      <c r="C154" s="42">
        <v>65</v>
      </c>
      <c r="D154" s="10" t="s">
        <v>388</v>
      </c>
      <c r="E154" s="209">
        <f>SUM(E155:E159)</f>
        <v>0</v>
      </c>
    </row>
    <row r="155" spans="1:6" ht="16.149999999999999" hidden="1" customHeight="1" x14ac:dyDescent="0.2">
      <c r="A155" s="76">
        <v>147</v>
      </c>
      <c r="B155" s="61" t="s">
        <v>195</v>
      </c>
      <c r="C155" s="43">
        <v>651</v>
      </c>
      <c r="D155" s="12" t="s">
        <v>70</v>
      </c>
      <c r="E155" s="207">
        <f>SUM([1]NV_Skutečnost_18!E155)</f>
        <v>0</v>
      </c>
    </row>
    <row r="156" spans="1:6" ht="16.149999999999999" hidden="1" customHeight="1" x14ac:dyDescent="0.2">
      <c r="A156" s="76">
        <v>148</v>
      </c>
      <c r="B156" s="61" t="s">
        <v>196</v>
      </c>
      <c r="C156" s="40">
        <v>653</v>
      </c>
      <c r="D156" s="8" t="s">
        <v>121</v>
      </c>
      <c r="E156" s="207">
        <f>SUM([1]NV_Skutečnost_18!E156)</f>
        <v>0</v>
      </c>
    </row>
    <row r="157" spans="1:6" ht="16.149999999999999" hidden="1" customHeight="1" x14ac:dyDescent="0.2">
      <c r="A157" s="76">
        <v>149</v>
      </c>
      <c r="B157" s="61" t="s">
        <v>197</v>
      </c>
      <c r="C157" s="40">
        <v>654</v>
      </c>
      <c r="D157" s="8" t="s">
        <v>72</v>
      </c>
      <c r="E157" s="207">
        <f>SUM([1]NV_Skutečnost_18!E157)</f>
        <v>0</v>
      </c>
    </row>
    <row r="158" spans="1:6" ht="16.149999999999999" hidden="1" customHeight="1" x14ac:dyDescent="0.2">
      <c r="A158" s="76">
        <v>150</v>
      </c>
      <c r="B158" s="61" t="s">
        <v>198</v>
      </c>
      <c r="C158" s="40">
        <v>655</v>
      </c>
      <c r="D158" s="8" t="s">
        <v>73</v>
      </c>
      <c r="E158" s="207">
        <f>SUM([1]NV_Skutečnost_18!E158)</f>
        <v>0</v>
      </c>
    </row>
    <row r="159" spans="1:6" ht="16.149999999999999" hidden="1" customHeight="1" x14ac:dyDescent="0.2">
      <c r="A159" s="76">
        <v>151</v>
      </c>
      <c r="B159" s="61" t="s">
        <v>199</v>
      </c>
      <c r="C159" s="40">
        <v>657</v>
      </c>
      <c r="D159" s="8" t="s">
        <v>71</v>
      </c>
      <c r="E159" s="207">
        <f>SUM([1]NV_Skutečnost_18!E159)</f>
        <v>0</v>
      </c>
    </row>
    <row r="160" spans="1:6" ht="16.149999999999999" hidden="1" customHeight="1" x14ac:dyDescent="0.25">
      <c r="A160" s="76">
        <v>152</v>
      </c>
      <c r="B160" s="93" t="s">
        <v>341</v>
      </c>
      <c r="C160" s="97">
        <v>68</v>
      </c>
      <c r="D160" s="98" t="s">
        <v>339</v>
      </c>
      <c r="E160" s="210">
        <f>SUM(E161,E162)</f>
        <v>0</v>
      </c>
      <c r="F160" s="94"/>
    </row>
    <row r="161" spans="1:6" ht="16.149999999999999" hidden="1" customHeight="1" x14ac:dyDescent="0.2">
      <c r="A161" s="76">
        <v>153</v>
      </c>
      <c r="B161" s="93" t="s">
        <v>342</v>
      </c>
      <c r="C161" s="99">
        <v>681</v>
      </c>
      <c r="D161" s="68" t="s">
        <v>339</v>
      </c>
      <c r="E161" s="212">
        <f>SUM([1]NV_Skutečnost_18!E161)</f>
        <v>0</v>
      </c>
      <c r="F161" s="94"/>
    </row>
    <row r="162" spans="1:6" ht="16.149999999999999" hidden="1" customHeight="1" x14ac:dyDescent="0.2">
      <c r="A162" s="76">
        <v>154</v>
      </c>
      <c r="B162" s="93" t="s">
        <v>343</v>
      </c>
      <c r="C162" s="99">
        <v>682</v>
      </c>
      <c r="D162" s="68" t="s">
        <v>340</v>
      </c>
      <c r="E162" s="212">
        <f>SUM([1]NV_Skutečnost_18!E162)</f>
        <v>0</v>
      </c>
      <c r="F162" s="94"/>
    </row>
    <row r="163" spans="1:6" ht="16.149999999999999" hidden="1" customHeight="1" x14ac:dyDescent="0.25">
      <c r="A163" s="76">
        <v>155</v>
      </c>
      <c r="B163" s="61" t="s">
        <v>200</v>
      </c>
      <c r="C163" s="42">
        <v>69</v>
      </c>
      <c r="D163" s="16" t="s">
        <v>201</v>
      </c>
      <c r="E163" s="209">
        <f>SUM(E165,E169,E171)</f>
        <v>83242544.560000002</v>
      </c>
    </row>
    <row r="164" spans="1:6" ht="16.149999999999999" hidden="1" customHeight="1" x14ac:dyDescent="0.25">
      <c r="A164" s="76">
        <v>156</v>
      </c>
      <c r="B164" s="61" t="s">
        <v>307</v>
      </c>
      <c r="C164" s="40">
        <v>691</v>
      </c>
      <c r="D164" s="86" t="s">
        <v>348</v>
      </c>
      <c r="E164" s="210">
        <f>SUM(E165,E169)</f>
        <v>64184686</v>
      </c>
    </row>
    <row r="165" spans="1:6" ht="16.149999999999999" hidden="1" customHeight="1" x14ac:dyDescent="0.2">
      <c r="A165" s="76">
        <v>157</v>
      </c>
      <c r="B165" s="61"/>
      <c r="C165" s="40">
        <v>6911</v>
      </c>
      <c r="D165" s="68" t="s">
        <v>202</v>
      </c>
      <c r="E165" s="210">
        <f>SUM(E166,E167,E168)</f>
        <v>64184686</v>
      </c>
    </row>
    <row r="166" spans="1:6" ht="16.149999999999999" hidden="1" customHeight="1" x14ac:dyDescent="0.2">
      <c r="A166" s="76">
        <v>158</v>
      </c>
      <c r="B166" s="61"/>
      <c r="C166" s="41">
        <v>69111</v>
      </c>
      <c r="D166" s="69" t="s">
        <v>349</v>
      </c>
      <c r="E166" s="211">
        <f>SUM([1]NV_Skutečnost_18!E166)</f>
        <v>61816000</v>
      </c>
    </row>
    <row r="167" spans="1:6" ht="16.149999999999999" hidden="1" customHeight="1" x14ac:dyDescent="0.2">
      <c r="A167" s="76">
        <v>159</v>
      </c>
      <c r="B167" s="61"/>
      <c r="C167" s="41">
        <v>69112</v>
      </c>
      <c r="D167" s="69" t="s">
        <v>308</v>
      </c>
      <c r="E167" s="211">
        <f>SUM([1]NV_Skutečnost_18!E167)</f>
        <v>2368686</v>
      </c>
    </row>
    <row r="168" spans="1:6" ht="16.149999999999999" hidden="1" customHeight="1" x14ac:dyDescent="0.2">
      <c r="A168" s="76">
        <v>160</v>
      </c>
      <c r="B168" s="61"/>
      <c r="C168" s="41">
        <v>69113</v>
      </c>
      <c r="D168" s="69" t="s">
        <v>375</v>
      </c>
      <c r="E168" s="211">
        <f>SUM([1]NV_Skutečnost_18!E168)</f>
        <v>0</v>
      </c>
    </row>
    <row r="169" spans="1:6" ht="16.149999999999999" hidden="1" customHeight="1" x14ac:dyDescent="0.2">
      <c r="A169" s="76">
        <v>161</v>
      </c>
      <c r="B169" s="61"/>
      <c r="C169" s="40">
        <v>6912</v>
      </c>
      <c r="D169" s="66" t="s">
        <v>119</v>
      </c>
      <c r="E169" s="210">
        <f>SUM(E170:E170)</f>
        <v>0</v>
      </c>
    </row>
    <row r="170" spans="1:6" ht="16.149999999999999" hidden="1" customHeight="1" x14ac:dyDescent="0.2">
      <c r="A170" s="76">
        <v>162</v>
      </c>
      <c r="B170" s="61"/>
      <c r="C170" s="41">
        <v>69125</v>
      </c>
      <c r="D170" s="15" t="s">
        <v>123</v>
      </c>
      <c r="E170" s="220">
        <f>SUM([1]NV_Skutečnost_18!E170)</f>
        <v>0</v>
      </c>
    </row>
    <row r="171" spans="1:6" ht="16.149999999999999" hidden="1" customHeight="1" x14ac:dyDescent="0.2">
      <c r="A171" s="76">
        <v>163</v>
      </c>
      <c r="B171" s="61" t="s">
        <v>306</v>
      </c>
      <c r="C171" s="40">
        <v>6913</v>
      </c>
      <c r="D171" s="8" t="s">
        <v>389</v>
      </c>
      <c r="E171" s="210">
        <f>SUM(E172,E173,E175,E176,E178)</f>
        <v>19057858.560000002</v>
      </c>
    </row>
    <row r="172" spans="1:6" ht="16.149999999999999" hidden="1" customHeight="1" x14ac:dyDescent="0.2">
      <c r="A172" s="76">
        <v>164</v>
      </c>
      <c r="B172" s="61"/>
      <c r="C172" s="41">
        <v>69131</v>
      </c>
      <c r="D172" s="15" t="s">
        <v>122</v>
      </c>
      <c r="E172" s="211">
        <f>SUM([1]NV_Skutečnost_18!E172)</f>
        <v>8009363</v>
      </c>
    </row>
    <row r="173" spans="1:6" ht="16.149999999999999" hidden="1" customHeight="1" x14ac:dyDescent="0.2">
      <c r="A173" s="76">
        <v>165</v>
      </c>
      <c r="B173" s="61"/>
      <c r="C173" s="41">
        <v>69132</v>
      </c>
      <c r="D173" s="15" t="s">
        <v>299</v>
      </c>
      <c r="E173" s="211">
        <f>SUM([1]NV_Skutečnost_18!E173)</f>
        <v>7829961.3499999996</v>
      </c>
    </row>
    <row r="174" spans="1:6" ht="16.149999999999999" hidden="1" customHeight="1" x14ac:dyDescent="0.2">
      <c r="A174" s="76">
        <v>166</v>
      </c>
      <c r="B174" s="61"/>
      <c r="C174" s="41">
        <v>691321</v>
      </c>
      <c r="D174" s="15" t="s">
        <v>345</v>
      </c>
      <c r="E174" s="211">
        <f>SUM([1]NV_Skutečnost_18!E174)</f>
        <v>0</v>
      </c>
    </row>
    <row r="175" spans="1:6" ht="16.149999999999999" hidden="1" customHeight="1" x14ac:dyDescent="0.2">
      <c r="A175" s="76">
        <v>167</v>
      </c>
      <c r="B175" s="61"/>
      <c r="C175" s="41">
        <v>69133</v>
      </c>
      <c r="D175" s="15" t="s">
        <v>300</v>
      </c>
      <c r="E175" s="211">
        <f>SUM([1]NV_Skutečnost_18!E175)</f>
        <v>0</v>
      </c>
    </row>
    <row r="176" spans="1:6" ht="16.149999999999999" hidden="1" customHeight="1" x14ac:dyDescent="0.2">
      <c r="A176" s="76">
        <v>168</v>
      </c>
      <c r="B176" s="61"/>
      <c r="C176" s="41">
        <v>69134</v>
      </c>
      <c r="D176" s="69" t="s">
        <v>301</v>
      </c>
      <c r="E176" s="211">
        <f>SUM([1]NV_Skutečnost_18!E176)</f>
        <v>2085146.63</v>
      </c>
    </row>
    <row r="177" spans="1:7" ht="16.149999999999999" hidden="1" customHeight="1" x14ac:dyDescent="0.2">
      <c r="A177" s="76">
        <v>169</v>
      </c>
      <c r="B177" s="61"/>
      <c r="C177" s="41">
        <v>691341</v>
      </c>
      <c r="D177" s="15" t="s">
        <v>345</v>
      </c>
      <c r="E177" s="211">
        <f>SUM([1]NV_Skutečnost_18!E177)</f>
        <v>0</v>
      </c>
    </row>
    <row r="178" spans="1:7" ht="16.149999999999999" hidden="1" customHeight="1" x14ac:dyDescent="0.2">
      <c r="A178" s="76">
        <v>170</v>
      </c>
      <c r="B178" s="61"/>
      <c r="C178" s="41">
        <v>69135</v>
      </c>
      <c r="D178" s="69" t="s">
        <v>302</v>
      </c>
      <c r="E178" s="211">
        <f>SUM([1]NV_Skutečnost_18!E178)</f>
        <v>1133387.58</v>
      </c>
    </row>
    <row r="179" spans="1:7" ht="16.149999999999999" hidden="1" customHeight="1" x14ac:dyDescent="0.25">
      <c r="A179" s="77">
        <v>171</v>
      </c>
      <c r="B179" s="62" t="s">
        <v>203</v>
      </c>
      <c r="C179" s="56"/>
      <c r="D179" s="70" t="s">
        <v>206</v>
      </c>
      <c r="E179" s="221">
        <f>E113-E9</f>
        <v>2229597.5899999887</v>
      </c>
    </row>
    <row r="180" spans="1:7" ht="16.149999999999999" hidden="1" customHeight="1" x14ac:dyDescent="0.25">
      <c r="A180" s="77">
        <v>172</v>
      </c>
      <c r="B180" s="63"/>
      <c r="C180" s="57">
        <v>591</v>
      </c>
      <c r="D180" s="71" t="s">
        <v>45</v>
      </c>
      <c r="E180" s="222">
        <f>SUM([1]NV_Skutečnost_18!E180)</f>
        <v>139080</v>
      </c>
    </row>
    <row r="181" spans="1:7" ht="16.149999999999999" hidden="1" customHeight="1" x14ac:dyDescent="0.25">
      <c r="A181" s="77">
        <v>173</v>
      </c>
      <c r="B181" s="62" t="s">
        <v>204</v>
      </c>
      <c r="C181" s="56"/>
      <c r="D181" s="70" t="s">
        <v>205</v>
      </c>
      <c r="E181" s="221">
        <f>SUM(E179-E180)</f>
        <v>2090517.5899999887</v>
      </c>
    </row>
    <row r="182" spans="1:7" ht="16.149999999999999" hidden="1" customHeight="1" x14ac:dyDescent="0.25">
      <c r="A182" s="22"/>
      <c r="B182" s="54"/>
      <c r="C182" s="44"/>
      <c r="D182" s="72"/>
      <c r="E182" s="182"/>
    </row>
    <row r="183" spans="1:7" ht="15.75" customHeight="1" x14ac:dyDescent="0.25">
      <c r="A183" s="292" t="s">
        <v>344</v>
      </c>
      <c r="B183" s="293"/>
      <c r="C183" s="294">
        <f>[1]NV_Skutečnost_18!C5</f>
        <v>0</v>
      </c>
      <c r="D183" s="295"/>
      <c r="E183" s="182"/>
    </row>
    <row r="184" spans="1:7" ht="6" customHeight="1" thickBot="1" x14ac:dyDescent="0.3">
      <c r="A184" s="22"/>
      <c r="B184" s="54"/>
      <c r="C184" s="266"/>
      <c r="D184" s="266"/>
      <c r="E184" s="182"/>
    </row>
    <row r="185" spans="1:7" ht="13.5" thickBot="1" x14ac:dyDescent="0.25">
      <c r="A185" s="23"/>
      <c r="B185" s="53"/>
      <c r="C185" s="100"/>
      <c r="D185" s="104"/>
      <c r="E185" s="183" t="s">
        <v>74</v>
      </c>
    </row>
    <row r="186" spans="1:7" ht="6" customHeight="1" thickBot="1" x14ac:dyDescent="0.25">
      <c r="A186" s="23"/>
      <c r="B186" s="53"/>
      <c r="C186" s="100"/>
      <c r="D186" s="2"/>
      <c r="E186" s="184"/>
    </row>
    <row r="187" spans="1:7" ht="15.75" x14ac:dyDescent="0.25">
      <c r="A187" s="58" t="s">
        <v>2</v>
      </c>
      <c r="B187" s="105"/>
      <c r="C187" s="106" t="s">
        <v>211</v>
      </c>
      <c r="D187" s="107" t="s">
        <v>351</v>
      </c>
      <c r="E187" s="185"/>
    </row>
    <row r="188" spans="1:7" ht="13.5" thickBot="1" x14ac:dyDescent="0.25">
      <c r="A188" s="21"/>
      <c r="B188" s="108"/>
      <c r="C188" s="109" t="s">
        <v>129</v>
      </c>
      <c r="D188" s="110"/>
      <c r="E188" s="186" t="s">
        <v>347</v>
      </c>
      <c r="F188" s="50"/>
      <c r="G188" s="50"/>
    </row>
    <row r="189" spans="1:7" ht="12.75" customHeight="1" x14ac:dyDescent="0.2">
      <c r="A189" s="76">
        <v>1</v>
      </c>
      <c r="B189" s="111"/>
      <c r="C189" s="112"/>
      <c r="D189" s="13" t="s">
        <v>75</v>
      </c>
      <c r="E189" s="225"/>
    </row>
    <row r="190" spans="1:7" x14ac:dyDescent="0.2">
      <c r="A190" s="76">
        <v>2</v>
      </c>
      <c r="B190" s="113"/>
      <c r="C190" s="114"/>
      <c r="D190" s="115" t="s">
        <v>64</v>
      </c>
      <c r="E190" s="226"/>
    </row>
    <row r="191" spans="1:7" x14ac:dyDescent="0.2">
      <c r="A191" s="76">
        <v>3</v>
      </c>
      <c r="B191" s="113"/>
      <c r="C191" s="114"/>
      <c r="D191" s="115" t="s">
        <v>76</v>
      </c>
      <c r="E191" s="226"/>
    </row>
    <row r="192" spans="1:7" x14ac:dyDescent="0.2">
      <c r="A192" s="76">
        <v>4</v>
      </c>
      <c r="B192" s="111"/>
      <c r="C192" s="112"/>
      <c r="D192" s="115" t="s">
        <v>77</v>
      </c>
      <c r="E192" s="226"/>
    </row>
    <row r="193" spans="1:5" x14ac:dyDescent="0.2">
      <c r="A193" s="76">
        <v>5</v>
      </c>
      <c r="B193" s="111"/>
      <c r="C193" s="112"/>
      <c r="D193" s="115" t="s">
        <v>323</v>
      </c>
      <c r="E193" s="226"/>
    </row>
    <row r="194" spans="1:5" x14ac:dyDescent="0.2">
      <c r="A194" s="76">
        <v>6</v>
      </c>
      <c r="B194" s="111"/>
      <c r="C194" s="112"/>
      <c r="D194" s="115" t="s">
        <v>324</v>
      </c>
      <c r="E194" s="226"/>
    </row>
    <row r="195" spans="1:5" ht="15.75" x14ac:dyDescent="0.25">
      <c r="A195" s="80">
        <v>7</v>
      </c>
      <c r="B195" s="116"/>
      <c r="C195" s="117"/>
      <c r="D195" s="118" t="s">
        <v>78</v>
      </c>
      <c r="E195" s="227">
        <f>SUM(E189:E194)</f>
        <v>0</v>
      </c>
    </row>
    <row r="196" spans="1:5" ht="18.75" customHeight="1" x14ac:dyDescent="0.2">
      <c r="A196" s="76">
        <v>8</v>
      </c>
      <c r="B196" s="111"/>
      <c r="C196" s="112"/>
      <c r="D196" s="13" t="s">
        <v>23</v>
      </c>
      <c r="E196" s="228"/>
    </row>
    <row r="197" spans="1:5" x14ac:dyDescent="0.2">
      <c r="A197" s="76">
        <v>9</v>
      </c>
      <c r="B197" s="113"/>
      <c r="C197" s="114"/>
      <c r="D197" s="115" t="s">
        <v>115</v>
      </c>
      <c r="E197" s="229"/>
    </row>
    <row r="198" spans="1:5" x14ac:dyDescent="0.2">
      <c r="A198" s="76">
        <v>10</v>
      </c>
      <c r="B198" s="111"/>
      <c r="C198" s="112"/>
      <c r="D198" s="115" t="s">
        <v>114</v>
      </c>
      <c r="E198" s="229"/>
    </row>
    <row r="199" spans="1:5" x14ac:dyDescent="0.2">
      <c r="A199" s="76">
        <v>11</v>
      </c>
      <c r="B199" s="111"/>
      <c r="C199" s="112"/>
      <c r="D199" s="115" t="s">
        <v>317</v>
      </c>
      <c r="E199" s="229"/>
    </row>
    <row r="200" spans="1:5" x14ac:dyDescent="0.2">
      <c r="A200" s="76">
        <v>12</v>
      </c>
      <c r="B200" s="111"/>
      <c r="C200" s="112"/>
      <c r="D200" s="115" t="s">
        <v>318</v>
      </c>
      <c r="E200" s="229"/>
    </row>
    <row r="201" spans="1:5" x14ac:dyDescent="0.2">
      <c r="A201" s="76">
        <v>13</v>
      </c>
      <c r="B201" s="111"/>
      <c r="C201" s="112"/>
      <c r="D201" s="115" t="s">
        <v>319</v>
      </c>
      <c r="E201" s="264"/>
    </row>
    <row r="202" spans="1:5" x14ac:dyDescent="0.2">
      <c r="A202" s="76">
        <v>14</v>
      </c>
      <c r="B202" s="113"/>
      <c r="C202" s="114"/>
      <c r="D202" s="115" t="s">
        <v>320</v>
      </c>
      <c r="E202" s="226"/>
    </row>
    <row r="203" spans="1:5" ht="15.75" x14ac:dyDescent="0.25">
      <c r="A203" s="81">
        <v>15</v>
      </c>
      <c r="B203" s="116"/>
      <c r="C203" s="117"/>
      <c r="D203" s="119" t="s">
        <v>79</v>
      </c>
      <c r="E203" s="231">
        <f>SUM(E196,E197)</f>
        <v>0</v>
      </c>
    </row>
    <row r="204" spans="1:5" ht="16.149999999999999" customHeight="1" x14ac:dyDescent="0.25">
      <c r="A204" s="83">
        <v>16</v>
      </c>
      <c r="B204" s="120"/>
      <c r="C204" s="121"/>
      <c r="D204" s="122" t="s">
        <v>206</v>
      </c>
      <c r="E204" s="232">
        <f>SUM(E195-E203)</f>
        <v>0</v>
      </c>
    </row>
    <row r="205" spans="1:5" ht="16.149999999999999" customHeight="1" thickBot="1" x14ac:dyDescent="0.3">
      <c r="A205" s="84">
        <v>17</v>
      </c>
      <c r="B205" s="123"/>
      <c r="C205" s="124"/>
      <c r="D205" s="125" t="s">
        <v>45</v>
      </c>
      <c r="E205" s="233"/>
    </row>
    <row r="206" spans="1:5" ht="17.45" customHeight="1" thickBot="1" x14ac:dyDescent="0.3">
      <c r="A206" s="77">
        <v>18</v>
      </c>
      <c r="B206" s="126"/>
      <c r="C206" s="127"/>
      <c r="D206" s="14" t="s">
        <v>314</v>
      </c>
      <c r="E206" s="234">
        <f>E204-E205</f>
        <v>0</v>
      </c>
    </row>
    <row r="207" spans="1:5" ht="18.75" customHeight="1" x14ac:dyDescent="0.25">
      <c r="A207" s="76">
        <v>19</v>
      </c>
      <c r="B207" s="111"/>
      <c r="C207" s="40">
        <v>914</v>
      </c>
      <c r="D207" s="16" t="s">
        <v>242</v>
      </c>
      <c r="E207" s="267"/>
    </row>
    <row r="208" spans="1:5" x14ac:dyDescent="0.2">
      <c r="A208" s="76">
        <v>20</v>
      </c>
      <c r="B208" s="113"/>
      <c r="C208" s="128">
        <v>9141</v>
      </c>
      <c r="D208" s="115" t="s">
        <v>208</v>
      </c>
      <c r="E208" s="267"/>
    </row>
    <row r="209" spans="1:5" x14ac:dyDescent="0.2">
      <c r="A209" s="76">
        <v>21</v>
      </c>
      <c r="B209" s="113"/>
      <c r="C209" s="128">
        <v>9142</v>
      </c>
      <c r="D209" s="115" t="s">
        <v>207</v>
      </c>
      <c r="E209" s="267"/>
    </row>
    <row r="210" spans="1:5" ht="15.75" x14ac:dyDescent="0.25">
      <c r="A210" s="76">
        <v>22</v>
      </c>
      <c r="B210" s="113"/>
      <c r="C210" s="129">
        <v>914</v>
      </c>
      <c r="D210" s="130" t="s">
        <v>238</v>
      </c>
      <c r="E210" s="267"/>
    </row>
    <row r="211" spans="1:5" ht="15.75" x14ac:dyDescent="0.25">
      <c r="A211" s="76">
        <v>23</v>
      </c>
      <c r="B211" s="201" t="s">
        <v>110</v>
      </c>
      <c r="C211" s="202"/>
      <c r="D211" s="131" t="s">
        <v>80</v>
      </c>
      <c r="E211" s="226">
        <f>SUM(E207,E208,E209)</f>
        <v>0</v>
      </c>
    </row>
    <row r="212" spans="1:5" x14ac:dyDescent="0.2">
      <c r="A212" s="76">
        <v>24</v>
      </c>
      <c r="B212" s="296">
        <f>SUM(E213,E214)</f>
        <v>0</v>
      </c>
      <c r="C212" s="297"/>
      <c r="D212" s="115" t="s">
        <v>81</v>
      </c>
      <c r="E212" s="229">
        <f>SUM(E211-E210)</f>
        <v>0</v>
      </c>
    </row>
    <row r="213" spans="1:5" x14ac:dyDescent="0.2">
      <c r="A213" s="76">
        <v>25</v>
      </c>
      <c r="C213" s="268"/>
      <c r="D213" s="269" t="s">
        <v>216</v>
      </c>
      <c r="E213" s="264"/>
    </row>
    <row r="214" spans="1:5" x14ac:dyDescent="0.2">
      <c r="A214" s="76">
        <v>26</v>
      </c>
      <c r="B214" s="113"/>
      <c r="C214" s="114"/>
      <c r="D214" s="115" t="s">
        <v>217</v>
      </c>
      <c r="E214" s="264"/>
    </row>
    <row r="215" spans="1:5" x14ac:dyDescent="0.2">
      <c r="A215" s="76">
        <v>27</v>
      </c>
      <c r="B215" s="113"/>
      <c r="C215" s="114"/>
      <c r="D215" s="115" t="s">
        <v>285</v>
      </c>
      <c r="E215" s="270" t="e">
        <f>E212/SUM(E207:E209)</f>
        <v>#DIV/0!</v>
      </c>
    </row>
    <row r="216" spans="1:5" x14ac:dyDescent="0.2">
      <c r="A216" s="76">
        <v>28</v>
      </c>
      <c r="B216" s="113"/>
      <c r="C216" s="114"/>
      <c r="D216" s="115" t="s">
        <v>352</v>
      </c>
      <c r="E216" s="237">
        <f>E210-E207</f>
        <v>0</v>
      </c>
    </row>
    <row r="217" spans="1:5" x14ac:dyDescent="0.2">
      <c r="A217" s="80">
        <v>29</v>
      </c>
      <c r="B217" s="116"/>
      <c r="C217" s="117"/>
      <c r="D217" s="132" t="s">
        <v>284</v>
      </c>
      <c r="E217" s="238" t="e">
        <f>E210/E207</f>
        <v>#DIV/0!</v>
      </c>
    </row>
    <row r="218" spans="1:5" ht="18.75" customHeight="1" x14ac:dyDescent="0.25">
      <c r="A218" s="76">
        <v>30</v>
      </c>
      <c r="B218" s="133"/>
      <c r="C218" s="134">
        <v>915</v>
      </c>
      <c r="D218" s="135" t="s">
        <v>237</v>
      </c>
      <c r="E218" s="264"/>
    </row>
    <row r="219" spans="1:5" x14ac:dyDescent="0.2">
      <c r="A219" s="76">
        <v>31</v>
      </c>
      <c r="B219" s="113"/>
      <c r="C219" s="128">
        <v>9151</v>
      </c>
      <c r="D219" s="115" t="s">
        <v>311</v>
      </c>
      <c r="E219" s="264"/>
    </row>
    <row r="220" spans="1:5" x14ac:dyDescent="0.2">
      <c r="A220" s="76">
        <v>32</v>
      </c>
      <c r="B220" s="113"/>
      <c r="C220" s="128">
        <v>9152</v>
      </c>
      <c r="D220" s="115" t="s">
        <v>240</v>
      </c>
      <c r="E220" s="264"/>
    </row>
    <row r="221" spans="1:5" x14ac:dyDescent="0.2">
      <c r="A221" s="76">
        <v>33</v>
      </c>
      <c r="B221" s="113"/>
      <c r="C221" s="128">
        <v>9153</v>
      </c>
      <c r="D221" s="115" t="s">
        <v>312</v>
      </c>
      <c r="E221" s="226">
        <f>SUM(E222,E223)</f>
        <v>0</v>
      </c>
    </row>
    <row r="222" spans="1:5" x14ac:dyDescent="0.2">
      <c r="A222" s="76">
        <v>34</v>
      </c>
      <c r="B222" s="113"/>
      <c r="C222" s="128">
        <v>91531</v>
      </c>
      <c r="D222" s="115" t="s">
        <v>371</v>
      </c>
      <c r="E222" s="264"/>
    </row>
    <row r="223" spans="1:5" x14ac:dyDescent="0.2">
      <c r="A223" s="76">
        <v>35</v>
      </c>
      <c r="B223" s="113"/>
      <c r="C223" s="128">
        <v>91532</v>
      </c>
      <c r="D223" s="115" t="s">
        <v>372</v>
      </c>
      <c r="E223" s="264"/>
    </row>
    <row r="224" spans="1:5" ht="15.75" x14ac:dyDescent="0.25">
      <c r="A224" s="76">
        <v>36</v>
      </c>
      <c r="B224" s="113"/>
      <c r="C224" s="129">
        <v>915</v>
      </c>
      <c r="D224" s="136" t="s">
        <v>236</v>
      </c>
      <c r="E224" s="264"/>
    </row>
    <row r="225" spans="1:5" ht="15.75" x14ac:dyDescent="0.25">
      <c r="A225" s="76">
        <v>37</v>
      </c>
      <c r="B225" s="201" t="s">
        <v>110</v>
      </c>
      <c r="C225" s="202"/>
      <c r="D225" s="131" t="s">
        <v>212</v>
      </c>
      <c r="E225" s="226">
        <f>SUM(E218,E219,E220,E221)</f>
        <v>0</v>
      </c>
    </row>
    <row r="226" spans="1:5" ht="12.75" customHeight="1" x14ac:dyDescent="0.2">
      <c r="A226" s="76">
        <v>38</v>
      </c>
      <c r="B226" s="296">
        <f>SUM(E227,E228)</f>
        <v>0</v>
      </c>
      <c r="C226" s="297"/>
      <c r="D226" s="115" t="s">
        <v>287</v>
      </c>
      <c r="E226" s="226">
        <f>SUM(E225-E224)</f>
        <v>0</v>
      </c>
    </row>
    <row r="227" spans="1:5" ht="12.75" customHeight="1" x14ac:dyDescent="0.2">
      <c r="A227" s="76">
        <v>39</v>
      </c>
      <c r="C227" s="268"/>
      <c r="D227" s="269" t="s">
        <v>288</v>
      </c>
      <c r="E227" s="264"/>
    </row>
    <row r="228" spans="1:5" ht="12.75" customHeight="1" x14ac:dyDescent="0.2">
      <c r="A228" s="76">
        <v>40</v>
      </c>
      <c r="B228" s="113"/>
      <c r="C228" s="114"/>
      <c r="D228" s="115" t="s">
        <v>289</v>
      </c>
      <c r="E228" s="264"/>
    </row>
    <row r="229" spans="1:5" ht="12.75" customHeight="1" x14ac:dyDescent="0.2">
      <c r="A229" s="76">
        <v>41</v>
      </c>
      <c r="B229" s="113"/>
      <c r="C229" s="114"/>
      <c r="D229" s="115" t="s">
        <v>290</v>
      </c>
      <c r="E229" s="270" t="e">
        <f>SUM(E226/E225)</f>
        <v>#DIV/0!</v>
      </c>
    </row>
    <row r="230" spans="1:5" ht="12.75" customHeight="1" x14ac:dyDescent="0.2">
      <c r="A230" s="76">
        <v>42</v>
      </c>
      <c r="B230" s="113"/>
      <c r="C230" s="114"/>
      <c r="D230" s="115" t="s">
        <v>353</v>
      </c>
      <c r="E230" s="236">
        <f>SUM(E224-E218)</f>
        <v>0</v>
      </c>
    </row>
    <row r="231" spans="1:5" ht="12.75" customHeight="1" x14ac:dyDescent="0.2">
      <c r="A231" s="80">
        <v>43</v>
      </c>
      <c r="B231" s="116"/>
      <c r="C231" s="117"/>
      <c r="D231" s="132" t="s">
        <v>291</v>
      </c>
      <c r="E231" s="236" t="e">
        <f>SUM(E224/E218)</f>
        <v>#DIV/0!</v>
      </c>
    </row>
    <row r="232" spans="1:5" ht="18.75" customHeight="1" x14ac:dyDescent="0.25">
      <c r="A232" s="76">
        <v>44</v>
      </c>
      <c r="B232" s="111"/>
      <c r="C232" s="40">
        <v>916</v>
      </c>
      <c r="D232" s="16" t="s">
        <v>235</v>
      </c>
      <c r="E232" s="264"/>
    </row>
    <row r="233" spans="1:5" x14ac:dyDescent="0.2">
      <c r="A233" s="76">
        <v>45</v>
      </c>
      <c r="B233" s="113"/>
      <c r="C233" s="128">
        <v>9161</v>
      </c>
      <c r="D233" s="115" t="s">
        <v>213</v>
      </c>
      <c r="E233" s="264"/>
    </row>
    <row r="234" spans="1:5" x14ac:dyDescent="0.2">
      <c r="A234" s="76">
        <v>46</v>
      </c>
      <c r="B234" s="113"/>
      <c r="C234" s="128">
        <v>9162</v>
      </c>
      <c r="D234" s="115" t="s">
        <v>214</v>
      </c>
      <c r="E234" s="264"/>
    </row>
    <row r="235" spans="1:5" x14ac:dyDescent="0.2">
      <c r="A235" s="76">
        <v>47</v>
      </c>
      <c r="B235" s="113"/>
      <c r="C235" s="128">
        <v>9163</v>
      </c>
      <c r="D235" s="115" t="s">
        <v>313</v>
      </c>
      <c r="E235" s="264"/>
    </row>
    <row r="236" spans="1:5" x14ac:dyDescent="0.2">
      <c r="A236" s="76">
        <v>48</v>
      </c>
      <c r="B236" s="113"/>
      <c r="C236" s="128">
        <v>9164</v>
      </c>
      <c r="D236" s="137" t="s">
        <v>309</v>
      </c>
      <c r="E236" s="264"/>
    </row>
    <row r="237" spans="1:5" x14ac:dyDescent="0.2">
      <c r="A237" s="76">
        <v>49</v>
      </c>
      <c r="B237" s="113"/>
      <c r="C237" s="128">
        <v>9165</v>
      </c>
      <c r="D237" s="115" t="s">
        <v>215</v>
      </c>
      <c r="E237" s="264"/>
    </row>
    <row r="238" spans="1:5" x14ac:dyDescent="0.2">
      <c r="A238" s="76">
        <v>50</v>
      </c>
      <c r="B238" s="113"/>
      <c r="C238" s="128">
        <v>9166</v>
      </c>
      <c r="D238" s="137" t="s">
        <v>310</v>
      </c>
      <c r="E238" s="264"/>
    </row>
    <row r="239" spans="1:5" x14ac:dyDescent="0.2">
      <c r="A239" s="76">
        <v>51</v>
      </c>
      <c r="B239" s="113"/>
      <c r="C239" s="128">
        <v>9168</v>
      </c>
      <c r="D239" s="181" t="s">
        <v>382</v>
      </c>
      <c r="E239" s="264"/>
    </row>
    <row r="240" spans="1:5" x14ac:dyDescent="0.2">
      <c r="A240" s="76">
        <v>52</v>
      </c>
      <c r="B240" s="113"/>
      <c r="C240" s="128">
        <v>9167</v>
      </c>
      <c r="D240" s="138" t="s">
        <v>321</v>
      </c>
      <c r="E240" s="226">
        <f>SUM(E241,E248)</f>
        <v>0</v>
      </c>
    </row>
    <row r="241" spans="1:5" ht="15" x14ac:dyDescent="0.25">
      <c r="A241" s="76">
        <v>53</v>
      </c>
      <c r="B241" s="113"/>
      <c r="C241" s="128">
        <v>91671</v>
      </c>
      <c r="D241" s="139" t="s">
        <v>332</v>
      </c>
      <c r="E241" s="236">
        <f>SUM(E242,E246)</f>
        <v>0</v>
      </c>
    </row>
    <row r="242" spans="1:5" x14ac:dyDescent="0.2">
      <c r="A242" s="76">
        <v>54</v>
      </c>
      <c r="B242" s="113"/>
      <c r="C242" s="129">
        <v>916712</v>
      </c>
      <c r="D242" s="140" t="s">
        <v>333</v>
      </c>
      <c r="E242" s="239">
        <f>SUM(E243:E245)</f>
        <v>0</v>
      </c>
    </row>
    <row r="243" spans="1:5" x14ac:dyDescent="0.2">
      <c r="A243" s="76">
        <v>55</v>
      </c>
      <c r="B243" s="113"/>
      <c r="C243" s="128">
        <v>9167121</v>
      </c>
      <c r="D243" s="64" t="s">
        <v>373</v>
      </c>
      <c r="E243" s="264"/>
    </row>
    <row r="244" spans="1:5" x14ac:dyDescent="0.2">
      <c r="A244" s="76">
        <v>56</v>
      </c>
      <c r="B244" s="113"/>
      <c r="C244" s="128">
        <v>9167122</v>
      </c>
      <c r="D244" s="115" t="s">
        <v>335</v>
      </c>
      <c r="E244" s="264"/>
    </row>
    <row r="245" spans="1:5" x14ac:dyDescent="0.2">
      <c r="A245" s="76">
        <v>57</v>
      </c>
      <c r="B245" s="113"/>
      <c r="C245" s="128">
        <v>9167123</v>
      </c>
      <c r="D245" s="115" t="s">
        <v>374</v>
      </c>
      <c r="E245" s="230"/>
    </row>
    <row r="246" spans="1:5" x14ac:dyDescent="0.2">
      <c r="A246" s="76">
        <v>58</v>
      </c>
      <c r="B246" s="113"/>
      <c r="C246" s="129">
        <v>916713</v>
      </c>
      <c r="D246" s="140" t="s">
        <v>334</v>
      </c>
      <c r="E246" s="226">
        <f>SUM(E247:E247)</f>
        <v>0</v>
      </c>
    </row>
    <row r="247" spans="1:5" x14ac:dyDescent="0.2">
      <c r="A247" s="76">
        <v>59</v>
      </c>
      <c r="B247" s="113"/>
      <c r="C247" s="128">
        <v>9167135</v>
      </c>
      <c r="D247" s="115" t="s">
        <v>322</v>
      </c>
      <c r="E247" s="230"/>
    </row>
    <row r="248" spans="1:5" x14ac:dyDescent="0.2">
      <c r="A248" s="76">
        <v>60</v>
      </c>
      <c r="B248" s="113"/>
      <c r="C248" s="129">
        <v>91672</v>
      </c>
      <c r="D248" s="8" t="s">
        <v>392</v>
      </c>
      <c r="E248" s="226">
        <f>SUM(E249,E250,E252)</f>
        <v>0</v>
      </c>
    </row>
    <row r="249" spans="1:5" x14ac:dyDescent="0.2">
      <c r="A249" s="76">
        <v>61</v>
      </c>
      <c r="B249" s="113"/>
      <c r="C249" s="128">
        <v>916721</v>
      </c>
      <c r="D249" s="13" t="s">
        <v>223</v>
      </c>
      <c r="E249" s="264"/>
    </row>
    <row r="250" spans="1:5" x14ac:dyDescent="0.2">
      <c r="A250" s="76">
        <v>62</v>
      </c>
      <c r="B250" s="113"/>
      <c r="C250" s="128">
        <v>916722</v>
      </c>
      <c r="D250" s="13" t="s">
        <v>224</v>
      </c>
      <c r="E250" s="264"/>
    </row>
    <row r="251" spans="1:5" x14ac:dyDescent="0.2">
      <c r="A251" s="76">
        <v>63</v>
      </c>
      <c r="B251" s="113"/>
      <c r="C251" s="128">
        <v>9167221</v>
      </c>
      <c r="D251" s="13" t="s">
        <v>346</v>
      </c>
      <c r="E251" s="264"/>
    </row>
    <row r="252" spans="1:5" x14ac:dyDescent="0.2">
      <c r="A252" s="76">
        <v>64</v>
      </c>
      <c r="B252" s="113"/>
      <c r="C252" s="128">
        <v>916723</v>
      </c>
      <c r="D252" s="13" t="s">
        <v>225</v>
      </c>
      <c r="E252" s="264"/>
    </row>
    <row r="253" spans="1:5" ht="15.75" x14ac:dyDescent="0.25">
      <c r="A253" s="76">
        <v>65</v>
      </c>
      <c r="B253" s="113"/>
      <c r="C253" s="129">
        <v>916</v>
      </c>
      <c r="D253" s="16" t="s">
        <v>234</v>
      </c>
      <c r="E253" s="264"/>
    </row>
    <row r="254" spans="1:5" ht="15.75" x14ac:dyDescent="0.25">
      <c r="A254" s="76">
        <v>66</v>
      </c>
      <c r="B254" s="201" t="s">
        <v>110</v>
      </c>
      <c r="C254" s="202"/>
      <c r="D254" s="130" t="s">
        <v>210</v>
      </c>
      <c r="E254" s="229">
        <f>SUM(E232,E233,E234,E235,E236,E237,E238,E239,E240)</f>
        <v>0</v>
      </c>
    </row>
    <row r="255" spans="1:5" x14ac:dyDescent="0.2">
      <c r="A255" s="76">
        <v>67</v>
      </c>
      <c r="B255" s="298">
        <f>SUM(E256:E259)</f>
        <v>0</v>
      </c>
      <c r="C255" s="299"/>
      <c r="D255" s="181" t="s">
        <v>350</v>
      </c>
      <c r="E255" s="229">
        <f>SUM(E254-E253)</f>
        <v>0</v>
      </c>
    </row>
    <row r="256" spans="1:5" x14ac:dyDescent="0.2">
      <c r="A256" s="76">
        <v>68</v>
      </c>
      <c r="C256" s="268"/>
      <c r="D256" s="271" t="s">
        <v>218</v>
      </c>
      <c r="E256" s="264"/>
    </row>
    <row r="257" spans="1:8" x14ac:dyDescent="0.2">
      <c r="A257" s="76">
        <v>69</v>
      </c>
      <c r="B257" s="113"/>
      <c r="C257" s="114"/>
      <c r="D257" s="141" t="s">
        <v>219</v>
      </c>
      <c r="E257" s="264"/>
    </row>
    <row r="258" spans="1:8" x14ac:dyDescent="0.2">
      <c r="A258" s="76">
        <v>70</v>
      </c>
      <c r="B258" s="113"/>
      <c r="C258" s="114"/>
      <c r="D258" s="141" t="s">
        <v>220</v>
      </c>
      <c r="E258" s="264"/>
    </row>
    <row r="259" spans="1:8" x14ac:dyDescent="0.2">
      <c r="A259" s="76">
        <v>71</v>
      </c>
      <c r="B259" s="113"/>
      <c r="C259" s="114"/>
      <c r="D259" s="141" t="s">
        <v>244</v>
      </c>
      <c r="E259" s="264"/>
    </row>
    <row r="260" spans="1:8" x14ac:dyDescent="0.2">
      <c r="A260" s="76">
        <v>72</v>
      </c>
      <c r="B260" s="113"/>
      <c r="C260" s="114"/>
      <c r="D260" s="141" t="s">
        <v>292</v>
      </c>
      <c r="E260" s="272" t="e">
        <f>SUM(E255/E254)</f>
        <v>#DIV/0!</v>
      </c>
    </row>
    <row r="261" spans="1:8" x14ac:dyDescent="0.2">
      <c r="A261" s="76">
        <v>73</v>
      </c>
      <c r="B261" s="113"/>
      <c r="C261" s="114"/>
      <c r="D261" s="115" t="s">
        <v>354</v>
      </c>
      <c r="E261" s="226">
        <f>SUM(E253-E232)</f>
        <v>0</v>
      </c>
    </row>
    <row r="262" spans="1:8" x14ac:dyDescent="0.2">
      <c r="A262" s="76">
        <v>74</v>
      </c>
      <c r="B262" s="113"/>
      <c r="C262" s="114"/>
      <c r="D262" s="132" t="s">
        <v>286</v>
      </c>
      <c r="E262" s="226" t="e">
        <f>SUM(E253/E232)</f>
        <v>#DIV/0!</v>
      </c>
    </row>
    <row r="263" spans="1:8" x14ac:dyDescent="0.2">
      <c r="A263" s="76">
        <v>75</v>
      </c>
      <c r="B263" s="113"/>
      <c r="C263" s="129">
        <v>912</v>
      </c>
      <c r="D263" s="138" t="s">
        <v>232</v>
      </c>
      <c r="E263" s="264"/>
    </row>
    <row r="264" spans="1:8" ht="13.5" thickBot="1" x14ac:dyDescent="0.25">
      <c r="A264" s="81">
        <v>76</v>
      </c>
      <c r="B264" s="142"/>
      <c r="C264" s="143">
        <v>912</v>
      </c>
      <c r="D264" s="144" t="s">
        <v>233</v>
      </c>
      <c r="E264" s="264"/>
    </row>
    <row r="265" spans="1:8" ht="13.5" thickTop="1" x14ac:dyDescent="0.2">
      <c r="A265" s="82">
        <v>77</v>
      </c>
      <c r="B265" s="145"/>
      <c r="C265" s="146"/>
      <c r="D265" s="147" t="s">
        <v>355</v>
      </c>
      <c r="E265" s="240" t="e">
        <f>(E45/E266)/12</f>
        <v>#DIV/0!</v>
      </c>
    </row>
    <row r="266" spans="1:8" ht="13.5" thickBot="1" x14ac:dyDescent="0.25">
      <c r="A266" s="85">
        <v>78</v>
      </c>
      <c r="B266" s="108"/>
      <c r="C266" s="148"/>
      <c r="D266" s="110" t="s">
        <v>111</v>
      </c>
      <c r="E266" s="273"/>
      <c r="F266" s="49"/>
      <c r="G266" s="49"/>
      <c r="H266" s="49"/>
    </row>
    <row r="267" spans="1:8" ht="13.5" thickBot="1" x14ac:dyDescent="0.25">
      <c r="A267" s="29"/>
      <c r="B267" s="102"/>
      <c r="C267" s="100"/>
      <c r="D267" s="149"/>
      <c r="E267" s="187"/>
      <c r="F267" s="49"/>
      <c r="G267" s="49"/>
      <c r="H267" s="49"/>
    </row>
    <row r="268" spans="1:8" ht="17.25" thickTop="1" thickBot="1" x14ac:dyDescent="0.25">
      <c r="A268" s="286" t="s">
        <v>393</v>
      </c>
      <c r="B268" s="287"/>
      <c r="C268" s="287"/>
      <c r="D268" s="288"/>
      <c r="E268" s="274"/>
      <c r="F268" s="49"/>
      <c r="G268" s="49"/>
      <c r="H268" s="49"/>
    </row>
    <row r="269" spans="1:8" ht="14.25" hidden="1" thickTop="1" thickBot="1" x14ac:dyDescent="0.25">
      <c r="A269" s="29"/>
      <c r="B269" s="102"/>
      <c r="C269" s="100"/>
      <c r="D269" s="104"/>
      <c r="E269" s="183" t="s">
        <v>254</v>
      </c>
      <c r="F269" s="49"/>
      <c r="G269" s="49"/>
      <c r="H269" s="49"/>
    </row>
    <row r="270" spans="1:8" ht="13.5" hidden="1" thickTop="1" x14ac:dyDescent="0.2">
      <c r="A270" s="29"/>
      <c r="B270" s="102"/>
      <c r="C270" s="100"/>
      <c r="D270" s="104"/>
      <c r="E270" s="188"/>
      <c r="F270" s="49"/>
      <c r="G270" s="49"/>
      <c r="H270" s="49"/>
    </row>
    <row r="271" spans="1:8" ht="13.5" hidden="1" thickTop="1" x14ac:dyDescent="0.2">
      <c r="A271" s="33"/>
      <c r="B271" s="150"/>
      <c r="C271" s="151"/>
      <c r="D271" s="152"/>
      <c r="E271" s="189"/>
      <c r="F271" s="49"/>
      <c r="G271" s="49"/>
      <c r="H271" s="49"/>
    </row>
    <row r="272" spans="1:8" ht="16.5" hidden="1" thickTop="1" x14ac:dyDescent="0.25">
      <c r="A272" s="28"/>
      <c r="B272" s="102"/>
      <c r="C272" s="100"/>
      <c r="D272" s="153" t="s">
        <v>101</v>
      </c>
      <c r="E272" s="203" t="s">
        <v>347</v>
      </c>
      <c r="F272" s="49"/>
      <c r="G272" s="49"/>
      <c r="H272" s="49"/>
    </row>
    <row r="273" spans="1:8" ht="14.25" hidden="1" thickTop="1" thickBot="1" x14ac:dyDescent="0.25">
      <c r="A273" s="32"/>
      <c r="B273" s="154"/>
      <c r="C273" s="155"/>
      <c r="D273" s="5"/>
      <c r="E273" s="190"/>
      <c r="F273" s="49"/>
      <c r="G273" s="49"/>
      <c r="H273" s="49"/>
    </row>
    <row r="274" spans="1:8" ht="13.5" hidden="1" thickTop="1" x14ac:dyDescent="0.2">
      <c r="A274" s="33"/>
      <c r="B274" s="150"/>
      <c r="C274" s="151"/>
      <c r="D274" s="152"/>
      <c r="E274" s="191"/>
      <c r="F274" s="49"/>
      <c r="G274" s="49"/>
      <c r="H274" s="49"/>
    </row>
    <row r="275" spans="1:8" ht="13.5" hidden="1" thickTop="1" x14ac:dyDescent="0.2">
      <c r="A275" s="25">
        <v>1</v>
      </c>
      <c r="B275" s="111"/>
      <c r="C275" s="156"/>
      <c r="D275" s="13" t="s">
        <v>102</v>
      </c>
      <c r="E275" s="242">
        <f>SUM(E276,E277)</f>
        <v>45891268.719999999</v>
      </c>
      <c r="F275" s="49"/>
      <c r="G275" s="49"/>
      <c r="H275" s="49"/>
    </row>
    <row r="276" spans="1:8" ht="13.5" hidden="1" thickTop="1" x14ac:dyDescent="0.2">
      <c r="A276" s="24">
        <v>2</v>
      </c>
      <c r="B276" s="113"/>
      <c r="C276" s="157"/>
      <c r="D276" s="115" t="s">
        <v>226</v>
      </c>
      <c r="E276" s="230">
        <f>SUM([1]NV_Skutečnost_18!E276)</f>
        <v>223385.31</v>
      </c>
      <c r="F276" s="49"/>
      <c r="G276" s="49"/>
      <c r="H276" s="49"/>
    </row>
    <row r="277" spans="1:8" ht="13.5" hidden="1" thickTop="1" x14ac:dyDescent="0.2">
      <c r="A277" s="24">
        <v>3</v>
      </c>
      <c r="B277" s="113"/>
      <c r="C277" s="157"/>
      <c r="D277" s="115" t="s">
        <v>227</v>
      </c>
      <c r="E277" s="230">
        <f>SUM([1]NV_Skutečnost_18!E277)</f>
        <v>45667883.409999996</v>
      </c>
      <c r="F277" s="49"/>
      <c r="G277" s="49"/>
      <c r="H277" s="49"/>
    </row>
    <row r="278" spans="1:8" ht="13.5" hidden="1" thickTop="1" x14ac:dyDescent="0.2">
      <c r="A278" s="24">
        <v>4</v>
      </c>
      <c r="B278" s="113"/>
      <c r="C278" s="157"/>
      <c r="D278" s="115" t="s">
        <v>239</v>
      </c>
      <c r="E278" s="230">
        <f>SUM([1]NV_Skutečnost_18!E278)</f>
        <v>2372784.56</v>
      </c>
      <c r="F278" s="49"/>
      <c r="G278" s="49"/>
      <c r="H278" s="49"/>
    </row>
    <row r="279" spans="1:8" ht="13.5" hidden="1" thickTop="1" x14ac:dyDescent="0.2">
      <c r="A279" s="24">
        <v>5</v>
      </c>
      <c r="B279" s="113"/>
      <c r="C279" s="157"/>
      <c r="D279" s="115"/>
      <c r="E279" s="226"/>
      <c r="F279" s="49"/>
      <c r="G279" s="49"/>
      <c r="H279" s="49"/>
    </row>
    <row r="280" spans="1:8" ht="13.5" hidden="1" thickTop="1" x14ac:dyDescent="0.2">
      <c r="A280" s="24">
        <v>6</v>
      </c>
      <c r="B280" s="113"/>
      <c r="C280" s="157"/>
      <c r="D280" s="115" t="s">
        <v>228</v>
      </c>
      <c r="E280" s="230">
        <f>SUM([1]NV_Skutečnost_18!E280)</f>
        <v>318062.36</v>
      </c>
      <c r="F280" s="49"/>
      <c r="G280" s="49"/>
      <c r="H280" s="49"/>
    </row>
    <row r="281" spans="1:8" ht="13.5" hidden="1" thickTop="1" x14ac:dyDescent="0.2">
      <c r="A281" s="24">
        <v>7</v>
      </c>
      <c r="B281" s="113"/>
      <c r="C281" s="157"/>
      <c r="D281" s="115" t="s">
        <v>229</v>
      </c>
      <c r="E281" s="230">
        <f>SUM([1]NV_Skutečnost_18!E281)</f>
        <v>132053.59</v>
      </c>
      <c r="F281" s="49"/>
      <c r="G281" s="49"/>
      <c r="H281" s="49"/>
    </row>
    <row r="282" spans="1:8" ht="13.5" hidden="1" thickTop="1" x14ac:dyDescent="0.2">
      <c r="A282" s="24">
        <v>8</v>
      </c>
      <c r="B282" s="113"/>
      <c r="C282" s="157"/>
      <c r="D282" s="115"/>
      <c r="E282" s="243"/>
      <c r="F282" s="49"/>
      <c r="G282" s="49"/>
      <c r="H282" s="49"/>
    </row>
    <row r="283" spans="1:8" ht="13.5" hidden="1" thickTop="1" x14ac:dyDescent="0.2">
      <c r="A283" s="24">
        <v>9</v>
      </c>
      <c r="B283" s="111"/>
      <c r="C283" s="156"/>
      <c r="D283" s="140" t="s">
        <v>103</v>
      </c>
      <c r="E283" s="244">
        <f>E275-E278+E280-E281-E210-E253-E224</f>
        <v>43704492.929999992</v>
      </c>
      <c r="F283" s="49"/>
      <c r="G283" s="49"/>
      <c r="H283" s="49"/>
    </row>
    <row r="284" spans="1:8" ht="13.5" hidden="1" thickTop="1" x14ac:dyDescent="0.2">
      <c r="A284" s="24">
        <v>10</v>
      </c>
      <c r="B284" s="111"/>
      <c r="C284" s="156"/>
      <c r="D284" s="115"/>
      <c r="E284" s="243"/>
      <c r="F284" s="49"/>
      <c r="G284" s="49"/>
      <c r="H284" s="49"/>
    </row>
    <row r="285" spans="1:8" ht="13.5" hidden="1" thickTop="1" x14ac:dyDescent="0.2">
      <c r="A285" s="24">
        <v>11</v>
      </c>
      <c r="B285" s="113"/>
      <c r="C285" s="157"/>
      <c r="D285" s="140" t="s">
        <v>104</v>
      </c>
      <c r="E285" s="236" t="e">
        <f>E283/(E203/12)</f>
        <v>#DIV/0!</v>
      </c>
      <c r="F285" s="49"/>
      <c r="G285" s="49"/>
      <c r="H285" s="49"/>
    </row>
    <row r="286" spans="1:8" ht="13.5" hidden="1" thickTop="1" x14ac:dyDescent="0.2">
      <c r="A286" s="25">
        <v>12</v>
      </c>
      <c r="B286" s="158"/>
      <c r="C286" s="156"/>
      <c r="D286" s="13"/>
      <c r="E286" s="239"/>
      <c r="F286" s="49"/>
      <c r="G286" s="49"/>
      <c r="H286" s="49"/>
    </row>
    <row r="287" spans="1:8" ht="13.5" hidden="1" thickTop="1" x14ac:dyDescent="0.2">
      <c r="A287" s="24">
        <v>13</v>
      </c>
      <c r="B287" s="159"/>
      <c r="C287" s="157"/>
      <c r="D287" s="115" t="s">
        <v>230</v>
      </c>
      <c r="E287" s="230">
        <f>SUM([1]NV_Skutečnost_18!E287)</f>
        <v>353791.81</v>
      </c>
      <c r="F287" s="49"/>
      <c r="G287" s="49"/>
      <c r="H287" s="49"/>
    </row>
    <row r="288" spans="1:8" ht="13.5" hidden="1" thickTop="1" x14ac:dyDescent="0.2">
      <c r="A288" s="24">
        <v>14</v>
      </c>
      <c r="B288" s="159"/>
      <c r="C288" s="157"/>
      <c r="D288" s="115" t="s">
        <v>231</v>
      </c>
      <c r="E288" s="230">
        <f>SUM([1]NV_Skutečnost_18!E288)</f>
        <v>272641.33</v>
      </c>
      <c r="F288" s="49"/>
      <c r="G288" s="49"/>
      <c r="H288" s="49"/>
    </row>
    <row r="289" spans="1:8" ht="14.25" hidden="1" thickTop="1" thickBot="1" x14ac:dyDescent="0.25">
      <c r="A289" s="34">
        <v>15</v>
      </c>
      <c r="B289" s="160"/>
      <c r="C289" s="161"/>
      <c r="D289" s="162" t="s">
        <v>105</v>
      </c>
      <c r="E289" s="245">
        <f>E288-E287</f>
        <v>-81150.479999999981</v>
      </c>
      <c r="F289" s="49"/>
      <c r="G289" s="49"/>
      <c r="H289" s="49"/>
    </row>
    <row r="290" spans="1:8" ht="13.5" hidden="1" thickTop="1" x14ac:dyDescent="0.2">
      <c r="A290" s="29"/>
      <c r="B290" s="102"/>
      <c r="C290" s="100"/>
      <c r="D290" s="149"/>
      <c r="E290" s="187"/>
      <c r="F290" s="49"/>
      <c r="G290" s="49"/>
      <c r="H290" s="49"/>
    </row>
    <row r="291" spans="1:8" ht="13.5" hidden="1" thickTop="1" x14ac:dyDescent="0.2">
      <c r="A291" s="29"/>
      <c r="B291" s="102"/>
      <c r="C291" s="100"/>
      <c r="D291" s="149"/>
      <c r="E291" s="187"/>
      <c r="F291" s="49"/>
      <c r="G291" s="49"/>
      <c r="H291" s="49"/>
    </row>
    <row r="292" spans="1:8" ht="14.25" hidden="1" thickTop="1" thickBot="1" x14ac:dyDescent="0.25">
      <c r="A292" s="29"/>
      <c r="B292" s="102"/>
      <c r="C292" s="100"/>
      <c r="D292" s="149"/>
      <c r="E292" s="184"/>
      <c r="F292" s="79"/>
    </row>
    <row r="293" spans="1:8" ht="14.25" hidden="1" thickTop="1" thickBot="1" x14ac:dyDescent="0.25">
      <c r="A293" s="30"/>
      <c r="B293" s="154"/>
      <c r="C293" s="155"/>
      <c r="D293" s="163"/>
      <c r="E293" s="192"/>
      <c r="F293" s="78"/>
    </row>
    <row r="294" spans="1:8" ht="13.5" hidden="1" thickTop="1" x14ac:dyDescent="0.2">
      <c r="A294" s="33"/>
      <c r="B294" s="150"/>
      <c r="C294" s="151"/>
      <c r="D294" s="152"/>
      <c r="E294" s="193"/>
      <c r="F294" s="89"/>
    </row>
    <row r="295" spans="1:8" ht="16.5" hidden="1" thickTop="1" x14ac:dyDescent="0.25">
      <c r="A295" s="28"/>
      <c r="B295" s="102"/>
      <c r="C295" s="100"/>
      <c r="D295" s="153" t="s">
        <v>82</v>
      </c>
      <c r="E295" s="194" t="s">
        <v>83</v>
      </c>
      <c r="F295" s="204"/>
    </row>
    <row r="296" spans="1:8" ht="15" hidden="1" thickTop="1" x14ac:dyDescent="0.2">
      <c r="A296" s="31"/>
      <c r="B296" s="164"/>
      <c r="C296" s="165"/>
      <c r="D296" s="166"/>
      <c r="E296" s="195"/>
      <c r="F296" s="90"/>
    </row>
    <row r="297" spans="1:8" ht="15" hidden="1" thickTop="1" x14ac:dyDescent="0.2">
      <c r="A297" s="27"/>
      <c r="B297" s="102"/>
      <c r="C297" s="100"/>
      <c r="D297" s="167"/>
      <c r="E297" s="196"/>
      <c r="F297" s="91"/>
    </row>
    <row r="298" spans="1:8" ht="12.6" hidden="1" customHeight="1" thickTop="1" x14ac:dyDescent="0.2">
      <c r="A298" s="25">
        <v>1</v>
      </c>
      <c r="B298" s="158"/>
      <c r="C298" s="156"/>
      <c r="D298" s="13" t="s">
        <v>84</v>
      </c>
      <c r="E298" s="171" t="e">
        <f>SUM(F298/E195)</f>
        <v>#DIV/0!</v>
      </c>
      <c r="F298" s="87"/>
    </row>
    <row r="299" spans="1:8" ht="12.75" hidden="1" customHeight="1" thickTop="1" x14ac:dyDescent="0.2">
      <c r="A299" s="25">
        <v>2</v>
      </c>
      <c r="B299" s="159"/>
      <c r="C299" s="157"/>
      <c r="D299" s="115" t="s">
        <v>85</v>
      </c>
      <c r="E299" s="172" t="e">
        <f>SUM(F299/E195)</f>
        <v>#DIV/0!</v>
      </c>
      <c r="F299" s="88"/>
    </row>
    <row r="300" spans="1:8" ht="13.5" hidden="1" thickTop="1" x14ac:dyDescent="0.2">
      <c r="A300" s="25">
        <v>3</v>
      </c>
      <c r="B300" s="159"/>
      <c r="C300" s="157"/>
      <c r="D300" s="115"/>
      <c r="E300" s="172"/>
      <c r="F300" s="88"/>
    </row>
    <row r="301" spans="1:8" ht="12.75" hidden="1" customHeight="1" thickTop="1" x14ac:dyDescent="0.2">
      <c r="A301" s="25">
        <v>4</v>
      </c>
      <c r="B301" s="159"/>
      <c r="C301" s="157"/>
      <c r="D301" s="115" t="s">
        <v>328</v>
      </c>
      <c r="E301" s="172" t="e">
        <f>SUM(F301/F298)</f>
        <v>#DIV/0!</v>
      </c>
      <c r="F301" s="88"/>
    </row>
    <row r="302" spans="1:8" ht="13.5" hidden="1" thickTop="1" x14ac:dyDescent="0.2">
      <c r="A302" s="25">
        <v>5</v>
      </c>
      <c r="B302" s="159"/>
      <c r="C302" s="157"/>
      <c r="D302" s="115" t="s">
        <v>329</v>
      </c>
      <c r="E302" s="172" t="e">
        <f>SUM(F302/F298)</f>
        <v>#DIV/0!</v>
      </c>
      <c r="F302" s="88"/>
    </row>
    <row r="303" spans="1:8" ht="13.5" hidden="1" thickTop="1" x14ac:dyDescent="0.2">
      <c r="A303" s="25">
        <v>6</v>
      </c>
      <c r="B303" s="159"/>
      <c r="C303" s="157"/>
      <c r="D303" s="115" t="s">
        <v>330</v>
      </c>
      <c r="E303" s="172" t="e">
        <f>SUM(F303/F298)</f>
        <v>#DIV/0!</v>
      </c>
      <c r="F303" s="88"/>
    </row>
    <row r="304" spans="1:8" ht="13.5" hidden="1" thickTop="1" x14ac:dyDescent="0.2">
      <c r="A304" s="25">
        <v>7</v>
      </c>
      <c r="B304" s="159"/>
      <c r="C304" s="157"/>
      <c r="D304" s="115"/>
      <c r="E304" s="172"/>
      <c r="F304" s="88"/>
    </row>
    <row r="305" spans="1:6" ht="13.5" hidden="1" thickTop="1" x14ac:dyDescent="0.2">
      <c r="A305" s="25">
        <v>8</v>
      </c>
      <c r="B305" s="159"/>
      <c r="C305" s="157"/>
      <c r="D305" s="115" t="s">
        <v>327</v>
      </c>
      <c r="E305" s="172" t="e">
        <f>SUM(F305/E195)</f>
        <v>#DIV/0!</v>
      </c>
      <c r="F305" s="88"/>
    </row>
    <row r="306" spans="1:6" ht="13.5" hidden="1" thickTop="1" x14ac:dyDescent="0.2">
      <c r="A306" s="25">
        <v>9</v>
      </c>
      <c r="B306" s="159"/>
      <c r="C306" s="157"/>
      <c r="D306" s="115" t="s">
        <v>331</v>
      </c>
      <c r="E306" s="172" t="e">
        <f>SUM(F306/E195)</f>
        <v>#DIV/0!</v>
      </c>
      <c r="F306" s="88"/>
    </row>
    <row r="307" spans="1:6" ht="13.5" hidden="1" thickTop="1" x14ac:dyDescent="0.2">
      <c r="A307" s="25">
        <v>10</v>
      </c>
      <c r="B307" s="159"/>
      <c r="C307" s="157"/>
      <c r="D307" s="115"/>
      <c r="E307" s="172"/>
      <c r="F307" s="88"/>
    </row>
    <row r="308" spans="1:6" ht="13.5" hidden="1" thickTop="1" x14ac:dyDescent="0.2">
      <c r="A308" s="25">
        <v>11</v>
      </c>
      <c r="B308" s="159"/>
      <c r="C308" s="157"/>
      <c r="D308" s="115" t="s">
        <v>86</v>
      </c>
      <c r="E308" s="172" t="e">
        <f>SUM(F308/E195)</f>
        <v>#DIV/0!</v>
      </c>
      <c r="F308" s="88"/>
    </row>
    <row r="309" spans="1:6" ht="13.5" hidden="1" thickTop="1" x14ac:dyDescent="0.2">
      <c r="A309" s="25">
        <v>12</v>
      </c>
      <c r="B309" s="159"/>
      <c r="C309" s="157"/>
      <c r="D309" s="115" t="s">
        <v>124</v>
      </c>
      <c r="E309" s="172" t="e">
        <f>SUM(F309/E195)</f>
        <v>#DIV/0!</v>
      </c>
      <c r="F309" s="88"/>
    </row>
    <row r="310" spans="1:6" ht="13.5" hidden="1" thickTop="1" x14ac:dyDescent="0.2">
      <c r="A310" s="25">
        <v>13</v>
      </c>
      <c r="B310" s="159"/>
      <c r="C310" s="157"/>
      <c r="D310" s="115" t="s">
        <v>325</v>
      </c>
      <c r="E310" s="172" t="e">
        <f>SUM(F310/E195)</f>
        <v>#DIV/0!</v>
      </c>
      <c r="F310" s="88"/>
    </row>
    <row r="311" spans="1:6" ht="13.5" hidden="1" thickTop="1" x14ac:dyDescent="0.2">
      <c r="A311" s="25">
        <v>14</v>
      </c>
      <c r="B311" s="159"/>
      <c r="C311" s="157"/>
      <c r="D311" s="168" t="s">
        <v>326</v>
      </c>
      <c r="E311" s="172" t="e">
        <f>SUM(F311/E195)</f>
        <v>#DIV/0!</v>
      </c>
      <c r="F311" s="88"/>
    </row>
    <row r="312" spans="1:6" ht="13.5" hidden="1" thickTop="1" x14ac:dyDescent="0.2">
      <c r="A312" s="26"/>
      <c r="B312" s="164"/>
      <c r="C312" s="165"/>
      <c r="D312" s="132"/>
      <c r="E312" s="173"/>
      <c r="F312" s="90"/>
    </row>
    <row r="313" spans="1:6" ht="13.5" hidden="1" thickTop="1" x14ac:dyDescent="0.2">
      <c r="A313" s="28"/>
      <c r="B313" s="102"/>
      <c r="C313" s="100"/>
      <c r="D313" s="169"/>
      <c r="E313" s="170"/>
      <c r="F313" s="91"/>
    </row>
    <row r="314" spans="1:6" ht="16.5" hidden="1" thickTop="1" x14ac:dyDescent="0.25">
      <c r="A314" s="31"/>
      <c r="B314" s="164"/>
      <c r="C314" s="165"/>
      <c r="D314" s="118" t="s">
        <v>87</v>
      </c>
      <c r="E314" s="174"/>
      <c r="F314" s="90"/>
    </row>
    <row r="315" spans="1:6" ht="16.5" hidden="1" thickTop="1" x14ac:dyDescent="0.25">
      <c r="A315" s="27"/>
      <c r="B315" s="102"/>
      <c r="C315" s="100"/>
      <c r="D315" s="153"/>
      <c r="E315" s="175"/>
      <c r="F315" s="91"/>
    </row>
    <row r="316" spans="1:6" ht="13.5" hidden="1" thickTop="1" x14ac:dyDescent="0.2">
      <c r="A316" s="25">
        <v>15</v>
      </c>
      <c r="B316" s="158"/>
      <c r="C316" s="156"/>
      <c r="D316" s="13" t="s">
        <v>79</v>
      </c>
      <c r="E316" s="171">
        <v>1</v>
      </c>
      <c r="F316" s="87"/>
    </row>
    <row r="317" spans="1:6" ht="13.5" hidden="1" thickTop="1" x14ac:dyDescent="0.2">
      <c r="A317" s="25">
        <v>16</v>
      </c>
      <c r="B317" s="159"/>
      <c r="C317" s="157"/>
      <c r="D317" s="13" t="s">
        <v>88</v>
      </c>
      <c r="E317" s="170"/>
      <c r="F317" s="88"/>
    </row>
    <row r="318" spans="1:6" ht="13.5" hidden="1" thickTop="1" x14ac:dyDescent="0.2">
      <c r="A318" s="25">
        <v>17</v>
      </c>
      <c r="B318" s="159"/>
      <c r="C318" s="157"/>
      <c r="D318" s="115"/>
      <c r="E318" s="172"/>
      <c r="F318" s="88"/>
    </row>
    <row r="319" spans="1:6" ht="13.5" hidden="1" thickTop="1" x14ac:dyDescent="0.2">
      <c r="A319" s="25">
        <v>18</v>
      </c>
      <c r="B319" s="159"/>
      <c r="C319" s="157"/>
      <c r="D319" s="115" t="s">
        <v>89</v>
      </c>
      <c r="E319" s="172" t="e">
        <f>E196/F316</f>
        <v>#DIV/0!</v>
      </c>
      <c r="F319" s="88"/>
    </row>
    <row r="320" spans="1:6" ht="13.5" hidden="1" thickTop="1" x14ac:dyDescent="0.2">
      <c r="A320" s="25">
        <v>19</v>
      </c>
      <c r="B320" s="159"/>
      <c r="C320" s="157"/>
      <c r="D320" s="115" t="s">
        <v>298</v>
      </c>
      <c r="E320" s="172" t="e">
        <f>E197/F316</f>
        <v>#DIV/0!</v>
      </c>
      <c r="F320" s="88"/>
    </row>
    <row r="321" spans="1:6" ht="13.5" hidden="1" thickTop="1" x14ac:dyDescent="0.2">
      <c r="A321" s="25">
        <v>20</v>
      </c>
      <c r="B321" s="159"/>
      <c r="C321" s="157"/>
      <c r="D321" s="115"/>
      <c r="E321" s="172"/>
      <c r="F321" s="88"/>
    </row>
    <row r="322" spans="1:6" ht="13.5" hidden="1" thickTop="1" x14ac:dyDescent="0.2">
      <c r="A322" s="25">
        <v>21</v>
      </c>
      <c r="B322" s="159"/>
      <c r="C322" s="157"/>
      <c r="D322" s="115" t="s">
        <v>90</v>
      </c>
      <c r="E322" s="172"/>
      <c r="F322" s="88"/>
    </row>
    <row r="323" spans="1:6" ht="13.5" hidden="1" thickTop="1" x14ac:dyDescent="0.2">
      <c r="A323" s="25">
        <v>22</v>
      </c>
      <c r="B323" s="159"/>
      <c r="C323" s="157"/>
      <c r="D323" s="115" t="s">
        <v>91</v>
      </c>
      <c r="E323" s="172"/>
      <c r="F323" s="88"/>
    </row>
    <row r="324" spans="1:6" ht="13.5" hidden="1" thickTop="1" x14ac:dyDescent="0.2">
      <c r="A324" s="25">
        <v>23</v>
      </c>
      <c r="B324" s="159"/>
      <c r="C324" s="157"/>
      <c r="D324" s="115"/>
      <c r="E324" s="176"/>
      <c r="F324" s="88"/>
    </row>
    <row r="325" spans="1:6" ht="13.5" hidden="1" thickTop="1" x14ac:dyDescent="0.2">
      <c r="A325" s="25">
        <v>24</v>
      </c>
      <c r="B325" s="159"/>
      <c r="C325" s="157"/>
      <c r="D325" s="115" t="s">
        <v>92</v>
      </c>
      <c r="E325" s="172"/>
      <c r="F325" s="88"/>
    </row>
    <row r="326" spans="1:6" ht="13.5" hidden="1" thickTop="1" x14ac:dyDescent="0.2">
      <c r="A326" s="25">
        <v>25</v>
      </c>
      <c r="B326" s="159"/>
      <c r="C326" s="157"/>
      <c r="D326" s="115"/>
      <c r="E326" s="170"/>
      <c r="F326" s="88"/>
    </row>
    <row r="327" spans="1:6" ht="13.5" hidden="1" thickTop="1" x14ac:dyDescent="0.2">
      <c r="A327" s="25">
        <v>26</v>
      </c>
      <c r="B327" s="159"/>
      <c r="C327" s="157"/>
      <c r="D327" s="115" t="s">
        <v>93</v>
      </c>
      <c r="E327" s="172" t="e">
        <f>E198/F316</f>
        <v>#DIV/0!</v>
      </c>
      <c r="F327" s="88"/>
    </row>
    <row r="328" spans="1:6" ht="13.5" hidden="1" thickTop="1" x14ac:dyDescent="0.2">
      <c r="A328" s="25">
        <v>27</v>
      </c>
      <c r="B328" s="159"/>
      <c r="C328" s="157"/>
      <c r="D328" s="115" t="s">
        <v>94</v>
      </c>
      <c r="E328" s="172"/>
      <c r="F328" s="88"/>
    </row>
    <row r="329" spans="1:6" ht="13.5" hidden="1" thickTop="1" x14ac:dyDescent="0.2">
      <c r="A329" s="25">
        <v>28</v>
      </c>
      <c r="B329" s="159"/>
      <c r="C329" s="157"/>
      <c r="D329" s="115" t="s">
        <v>95</v>
      </c>
      <c r="E329" s="172" t="e">
        <f>F329/F316</f>
        <v>#DIV/0!</v>
      </c>
      <c r="F329" s="88"/>
    </row>
    <row r="330" spans="1:6" ht="13.5" hidden="1" thickTop="1" x14ac:dyDescent="0.2">
      <c r="A330" s="25">
        <v>29</v>
      </c>
      <c r="B330" s="159"/>
      <c r="C330" s="157"/>
      <c r="D330" s="115" t="s">
        <v>96</v>
      </c>
      <c r="E330" s="172"/>
      <c r="F330" s="88"/>
    </row>
    <row r="331" spans="1:6" ht="13.5" hidden="1" thickTop="1" x14ac:dyDescent="0.2">
      <c r="A331" s="25">
        <v>30</v>
      </c>
      <c r="B331" s="159"/>
      <c r="C331" s="157"/>
      <c r="D331" s="115" t="s">
        <v>97</v>
      </c>
      <c r="E331" s="172" t="e">
        <f>F331/F316</f>
        <v>#DIV/0!</v>
      </c>
      <c r="F331" s="88"/>
    </row>
    <row r="332" spans="1:6" ht="13.5" hidden="1" thickTop="1" x14ac:dyDescent="0.2">
      <c r="A332" s="25">
        <v>31</v>
      </c>
      <c r="B332" s="159"/>
      <c r="C332" s="157"/>
      <c r="D332" s="115" t="s">
        <v>98</v>
      </c>
      <c r="E332" s="170"/>
      <c r="F332" s="88"/>
    </row>
    <row r="333" spans="1:6" ht="13.5" hidden="1" thickTop="1" x14ac:dyDescent="0.2">
      <c r="A333" s="25">
        <v>32</v>
      </c>
      <c r="B333" s="159"/>
      <c r="C333" s="157"/>
      <c r="D333" s="115"/>
      <c r="E333" s="177"/>
      <c r="F333" s="88"/>
    </row>
    <row r="334" spans="1:6" ht="13.5" hidden="1" thickTop="1" x14ac:dyDescent="0.2">
      <c r="A334" s="25">
        <v>33</v>
      </c>
      <c r="B334" s="159"/>
      <c r="C334" s="157"/>
      <c r="D334" s="115" t="s">
        <v>99</v>
      </c>
      <c r="E334" s="172"/>
      <c r="F334" s="88"/>
    </row>
    <row r="335" spans="1:6" ht="13.5" hidden="1" thickTop="1" x14ac:dyDescent="0.2">
      <c r="A335" s="25">
        <v>34</v>
      </c>
      <c r="B335" s="159"/>
      <c r="C335" s="157"/>
      <c r="D335" s="115" t="s">
        <v>100</v>
      </c>
      <c r="E335" s="172" t="e">
        <f>E206/F316</f>
        <v>#DIV/0!</v>
      </c>
      <c r="F335" s="88"/>
    </row>
    <row r="336" spans="1:6" ht="14.25" hidden="1" thickTop="1" thickBot="1" x14ac:dyDescent="0.25">
      <c r="A336" s="32"/>
      <c r="B336" s="154"/>
      <c r="C336" s="155"/>
      <c r="D336" s="5"/>
      <c r="E336" s="197"/>
      <c r="F336" s="92"/>
    </row>
    <row r="337" spans="1:5" ht="7.15" hidden="1" customHeight="1" thickTop="1" x14ac:dyDescent="0.2">
      <c r="A337" s="29"/>
      <c r="B337" s="102"/>
      <c r="C337" s="100"/>
      <c r="D337" s="104"/>
      <c r="E337" s="198"/>
    </row>
    <row r="338" spans="1:5" ht="16.899999999999999" customHeight="1" thickTop="1" x14ac:dyDescent="0.2">
      <c r="A338" s="18"/>
      <c r="B338" s="53"/>
      <c r="C338" s="18"/>
      <c r="D338" s="2"/>
      <c r="E338" s="184"/>
    </row>
    <row r="339" spans="1:5" x14ac:dyDescent="0.2">
      <c r="A339" s="35" t="s">
        <v>106</v>
      </c>
      <c r="B339" s="102"/>
      <c r="C339" s="280"/>
      <c r="D339" s="280"/>
      <c r="E339" s="198" t="s">
        <v>107</v>
      </c>
    </row>
    <row r="340" spans="1:5" x14ac:dyDescent="0.2">
      <c r="A340" s="100" t="s">
        <v>108</v>
      </c>
      <c r="B340" s="102"/>
      <c r="C340" s="278"/>
      <c r="D340" s="278"/>
      <c r="E340" s="199"/>
    </row>
    <row r="341" spans="1:5" x14ac:dyDescent="0.2">
      <c r="A341" s="101" t="s">
        <v>109</v>
      </c>
      <c r="B341" s="103"/>
      <c r="C341" s="280"/>
      <c r="D341" s="280"/>
      <c r="E341" s="199"/>
    </row>
    <row r="342" spans="1:5" x14ac:dyDescent="0.2">
      <c r="E342" s="200"/>
    </row>
    <row r="343" spans="1:5" x14ac:dyDescent="0.2">
      <c r="E343" s="200"/>
    </row>
    <row r="344" spans="1:5" x14ac:dyDescent="0.2">
      <c r="E344" s="200"/>
    </row>
    <row r="345" spans="1:5" x14ac:dyDescent="0.2">
      <c r="E345" s="200"/>
    </row>
    <row r="346" spans="1:5" x14ac:dyDescent="0.2">
      <c r="E346" s="200"/>
    </row>
    <row r="347" spans="1:5" x14ac:dyDescent="0.2">
      <c r="E347" s="200"/>
    </row>
    <row r="348" spans="1:5" x14ac:dyDescent="0.2">
      <c r="E348" s="200"/>
    </row>
    <row r="349" spans="1:5" x14ac:dyDescent="0.2">
      <c r="E349" s="200"/>
    </row>
    <row r="350" spans="1:5" x14ac:dyDescent="0.2">
      <c r="E350" s="200"/>
    </row>
    <row r="351" spans="1:5" x14ac:dyDescent="0.2">
      <c r="E351" s="200"/>
    </row>
    <row r="352" spans="1:5" x14ac:dyDescent="0.2">
      <c r="E352" s="200"/>
    </row>
    <row r="353" spans="5:5" x14ac:dyDescent="0.2">
      <c r="E353" s="200"/>
    </row>
    <row r="354" spans="5:5" x14ac:dyDescent="0.2">
      <c r="E354" s="200"/>
    </row>
    <row r="355" spans="5:5" x14ac:dyDescent="0.2">
      <c r="E355" s="200"/>
    </row>
    <row r="356" spans="5:5" x14ac:dyDescent="0.2">
      <c r="E356" s="200"/>
    </row>
    <row r="357" spans="5:5" x14ac:dyDescent="0.2">
      <c r="E357" s="200"/>
    </row>
    <row r="358" spans="5:5" x14ac:dyDescent="0.2">
      <c r="E358" s="200"/>
    </row>
    <row r="359" spans="5:5" x14ac:dyDescent="0.2">
      <c r="E359" s="200"/>
    </row>
    <row r="360" spans="5:5" x14ac:dyDescent="0.2">
      <c r="E360" s="200"/>
    </row>
    <row r="361" spans="5:5" x14ac:dyDescent="0.2">
      <c r="E361" s="200"/>
    </row>
    <row r="362" spans="5:5" x14ac:dyDescent="0.2">
      <c r="E362" s="200"/>
    </row>
    <row r="363" spans="5:5" x14ac:dyDescent="0.2">
      <c r="E363" s="200"/>
    </row>
    <row r="364" spans="5:5" x14ac:dyDescent="0.2">
      <c r="E364" s="200"/>
    </row>
    <row r="365" spans="5:5" x14ac:dyDescent="0.2">
      <c r="E365" s="200"/>
    </row>
    <row r="366" spans="5:5" x14ac:dyDescent="0.2">
      <c r="E366" s="200"/>
    </row>
    <row r="367" spans="5:5" x14ac:dyDescent="0.2">
      <c r="E367" s="200"/>
    </row>
    <row r="368" spans="5:5" x14ac:dyDescent="0.2">
      <c r="E368" s="200"/>
    </row>
    <row r="369" spans="5:5" x14ac:dyDescent="0.2">
      <c r="E369" s="200"/>
    </row>
    <row r="370" spans="5:5" x14ac:dyDescent="0.2">
      <c r="E370" s="200"/>
    </row>
    <row r="371" spans="5:5" x14ac:dyDescent="0.2">
      <c r="E371" s="200"/>
    </row>
    <row r="372" spans="5:5" x14ac:dyDescent="0.2">
      <c r="E372" s="200"/>
    </row>
    <row r="373" spans="5:5" x14ac:dyDescent="0.2">
      <c r="E373" s="200"/>
    </row>
    <row r="374" spans="5:5" x14ac:dyDescent="0.2">
      <c r="E374" s="200"/>
    </row>
    <row r="375" spans="5:5" x14ac:dyDescent="0.2">
      <c r="E375" s="200"/>
    </row>
    <row r="376" spans="5:5" x14ac:dyDescent="0.2">
      <c r="E376" s="200"/>
    </row>
    <row r="377" spans="5:5" x14ac:dyDescent="0.2">
      <c r="E377" s="200"/>
    </row>
    <row r="378" spans="5:5" x14ac:dyDescent="0.2">
      <c r="E378" s="200"/>
    </row>
    <row r="379" spans="5:5" x14ac:dyDescent="0.2">
      <c r="E379" s="200"/>
    </row>
    <row r="380" spans="5:5" x14ac:dyDescent="0.2">
      <c r="E380" s="200"/>
    </row>
    <row r="381" spans="5:5" x14ac:dyDescent="0.2">
      <c r="E381" s="200"/>
    </row>
    <row r="382" spans="5:5" x14ac:dyDescent="0.2">
      <c r="E382" s="200"/>
    </row>
    <row r="383" spans="5:5" x14ac:dyDescent="0.2">
      <c r="E383" s="200"/>
    </row>
    <row r="384" spans="5:5" x14ac:dyDescent="0.2">
      <c r="E384" s="200"/>
    </row>
    <row r="385" spans="5:5" x14ac:dyDescent="0.2">
      <c r="E385" s="200"/>
    </row>
    <row r="386" spans="5:5" x14ac:dyDescent="0.2">
      <c r="E386" s="200"/>
    </row>
    <row r="387" spans="5:5" x14ac:dyDescent="0.2">
      <c r="E387" s="200"/>
    </row>
    <row r="388" spans="5:5" x14ac:dyDescent="0.2">
      <c r="E388" s="200"/>
    </row>
    <row r="389" spans="5:5" x14ac:dyDescent="0.2">
      <c r="E389" s="200"/>
    </row>
  </sheetData>
  <mergeCells count="10">
    <mergeCell ref="A268:D268"/>
    <mergeCell ref="C339:D339"/>
    <mergeCell ref="C340:D340"/>
    <mergeCell ref="C341:D341"/>
    <mergeCell ref="C5:D5"/>
    <mergeCell ref="A183:B183"/>
    <mergeCell ref="C183:D183"/>
    <mergeCell ref="B212:C212"/>
    <mergeCell ref="B226:C226"/>
    <mergeCell ref="B255:C25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topLeftCell="A267" workbookViewId="0">
      <selection activeCell="D346" sqref="D346"/>
    </sheetView>
  </sheetViews>
  <sheetFormatPr defaultColWidth="9.140625" defaultRowHeight="12.75" x14ac:dyDescent="0.2"/>
  <cols>
    <col min="1" max="1" width="4.7109375" style="47" customWidth="1"/>
    <col min="2" max="2" width="9.140625" style="55" customWidth="1"/>
    <col min="3" max="3" width="9.28515625" style="47" customWidth="1"/>
    <col min="4" max="4" width="70.7109375" style="46" customWidth="1"/>
    <col min="5" max="5" width="20.28515625" style="48" customWidth="1"/>
    <col min="6" max="6" width="15.7109375" style="46" customWidth="1"/>
    <col min="7" max="7" width="12.7109375" style="46" customWidth="1"/>
    <col min="8" max="16384" width="9.140625" style="46"/>
  </cols>
  <sheetData>
    <row r="1" spans="1:5" ht="23.25" hidden="1" customHeight="1" x14ac:dyDescent="0.25">
      <c r="A1" s="17" t="s">
        <v>0</v>
      </c>
      <c r="B1" s="53"/>
      <c r="C1" s="18"/>
      <c r="D1" s="2"/>
      <c r="E1" s="74" t="s">
        <v>384</v>
      </c>
    </row>
    <row r="2" spans="1:5" ht="21.75" hidden="1" customHeight="1" x14ac:dyDescent="0.25">
      <c r="A2" s="17"/>
      <c r="B2" s="53"/>
      <c r="C2" s="18"/>
      <c r="D2" s="2"/>
      <c r="E2" s="45"/>
    </row>
    <row r="3" spans="1:5" ht="18" hidden="1" x14ac:dyDescent="0.25">
      <c r="A3" s="3" t="s">
        <v>385</v>
      </c>
      <c r="B3" s="3"/>
      <c r="C3" s="18"/>
      <c r="D3" s="3"/>
      <c r="E3" s="1"/>
    </row>
    <row r="4" spans="1:5" ht="18" hidden="1" customHeight="1" x14ac:dyDescent="0.2">
      <c r="A4" s="18"/>
      <c r="B4" s="53"/>
      <c r="C4" s="18"/>
      <c r="D4" s="2"/>
      <c r="E4" s="1"/>
    </row>
    <row r="5" spans="1:5" ht="15.75" hidden="1" x14ac:dyDescent="0.25">
      <c r="A5" s="178" t="s">
        <v>344</v>
      </c>
      <c r="B5" s="179"/>
      <c r="C5" s="291"/>
      <c r="D5" s="291"/>
    </row>
    <row r="6" spans="1:5" ht="25.15" hidden="1" customHeight="1" x14ac:dyDescent="0.25">
      <c r="A6" s="18"/>
      <c r="B6" s="53"/>
      <c r="C6" s="18"/>
      <c r="D6" s="2"/>
      <c r="E6" s="250" t="s">
        <v>347</v>
      </c>
    </row>
    <row r="7" spans="1:5" ht="15" hidden="1" x14ac:dyDescent="0.25">
      <c r="A7" s="19"/>
      <c r="B7" s="51" t="s">
        <v>126</v>
      </c>
      <c r="C7" s="36" t="s">
        <v>128</v>
      </c>
      <c r="D7" s="251" t="s">
        <v>1</v>
      </c>
      <c r="E7" s="252" t="s">
        <v>116</v>
      </c>
    </row>
    <row r="8" spans="1:5" ht="16.149999999999999" hidden="1" customHeight="1" x14ac:dyDescent="0.2">
      <c r="A8" s="20" t="s">
        <v>125</v>
      </c>
      <c r="B8" s="4" t="s">
        <v>127</v>
      </c>
      <c r="C8" s="37" t="s">
        <v>129</v>
      </c>
      <c r="D8" s="5"/>
      <c r="E8" s="253"/>
    </row>
    <row r="9" spans="1:5" ht="16.149999999999999" hidden="1" customHeight="1" x14ac:dyDescent="0.25">
      <c r="A9" s="21">
        <v>1</v>
      </c>
      <c r="B9" s="59" t="s">
        <v>131</v>
      </c>
      <c r="C9" s="38">
        <v>5</v>
      </c>
      <c r="D9" s="6" t="s">
        <v>130</v>
      </c>
      <c r="E9" s="208">
        <f>SUM(E10,E24,E43,E62,E66,E86,E99,E104,E109,E111)</f>
        <v>95913634.520000011</v>
      </c>
    </row>
    <row r="10" spans="1:5" ht="16.149999999999999" hidden="1" customHeight="1" x14ac:dyDescent="0.25">
      <c r="A10" s="75">
        <v>2</v>
      </c>
      <c r="B10" s="60" t="s">
        <v>132</v>
      </c>
      <c r="C10" s="39">
        <v>50</v>
      </c>
      <c r="D10" s="7" t="s">
        <v>3</v>
      </c>
      <c r="E10" s="209">
        <f>SUM(E23,E19,E18,E11)</f>
        <v>7712039.0499999989</v>
      </c>
    </row>
    <row r="11" spans="1:5" ht="16.149999999999999" hidden="1" customHeight="1" x14ac:dyDescent="0.2">
      <c r="A11" s="76">
        <v>3</v>
      </c>
      <c r="B11" s="61" t="s">
        <v>133</v>
      </c>
      <c r="C11" s="40">
        <v>501</v>
      </c>
      <c r="D11" s="8" t="s">
        <v>4</v>
      </c>
      <c r="E11" s="210">
        <f>SUM(E12:E17)</f>
        <v>5921422.8699999982</v>
      </c>
    </row>
    <row r="12" spans="1:5" ht="16.149999999999999" hidden="1" customHeight="1" x14ac:dyDescent="0.2">
      <c r="A12" s="76">
        <v>4</v>
      </c>
      <c r="B12" s="61"/>
      <c r="C12" s="41">
        <v>5011</v>
      </c>
      <c r="D12" s="9" t="s">
        <v>159</v>
      </c>
      <c r="E12" s="211">
        <f>SUM([1]NV_Skutečnost_18!E12)</f>
        <v>0</v>
      </c>
    </row>
    <row r="13" spans="1:5" ht="16.149999999999999" hidden="1" customHeight="1" x14ac:dyDescent="0.2">
      <c r="A13" s="76">
        <v>5</v>
      </c>
      <c r="B13" s="61"/>
      <c r="C13" s="41">
        <v>5012</v>
      </c>
      <c r="D13" s="9" t="s">
        <v>5</v>
      </c>
      <c r="E13" s="211">
        <f>SUM([1]NV_Skutečnost_18!E13)</f>
        <v>306926.55000000005</v>
      </c>
    </row>
    <row r="14" spans="1:5" ht="16.149999999999999" hidden="1" customHeight="1" x14ac:dyDescent="0.2">
      <c r="A14" s="76">
        <v>6</v>
      </c>
      <c r="B14" s="61"/>
      <c r="C14" s="41">
        <v>5013</v>
      </c>
      <c r="D14" s="9" t="s">
        <v>118</v>
      </c>
      <c r="E14" s="211">
        <f>SUM([1]NV_Skutečnost_18!E14)</f>
        <v>2112800.6899999995</v>
      </c>
    </row>
    <row r="15" spans="1:5" ht="16.149999999999999" hidden="1" customHeight="1" x14ac:dyDescent="0.2">
      <c r="A15" s="76">
        <v>7</v>
      </c>
      <c r="B15" s="61"/>
      <c r="C15" s="41">
        <v>5014</v>
      </c>
      <c r="D15" s="9" t="s">
        <v>245</v>
      </c>
      <c r="E15" s="211">
        <f>SUM([1]NV_Skutečnost_18!E15)</f>
        <v>2466316.6799999992</v>
      </c>
    </row>
    <row r="16" spans="1:5" ht="16.149999999999999" hidden="1" customHeight="1" x14ac:dyDescent="0.2">
      <c r="A16" s="76">
        <v>8</v>
      </c>
      <c r="B16" s="61"/>
      <c r="C16" s="41">
        <v>5015</v>
      </c>
      <c r="D16" s="9" t="s">
        <v>6</v>
      </c>
      <c r="E16" s="211">
        <f>SUM([1]NV_Skutečnost_18!E16)</f>
        <v>1035378.9500000001</v>
      </c>
    </row>
    <row r="17" spans="1:5" ht="16.149999999999999" hidden="1" customHeight="1" x14ac:dyDescent="0.2">
      <c r="A17" s="76">
        <v>9</v>
      </c>
      <c r="B17" s="61"/>
      <c r="C17" s="41">
        <v>5018</v>
      </c>
      <c r="D17" s="9" t="s">
        <v>7</v>
      </c>
      <c r="E17" s="211">
        <f>SUM([1]NV_Skutečnost_18!E17)</f>
        <v>0</v>
      </c>
    </row>
    <row r="18" spans="1:5" ht="16.149999999999999" hidden="1" customHeight="1" x14ac:dyDescent="0.2">
      <c r="A18" s="76">
        <v>10</v>
      </c>
      <c r="B18" s="61" t="s">
        <v>134</v>
      </c>
      <c r="C18" s="40">
        <v>502</v>
      </c>
      <c r="D18" s="8" t="s">
        <v>8</v>
      </c>
      <c r="E18" s="211">
        <f>SUM([1]NV_Skutečnost_18!E18)</f>
        <v>973028.92999999993</v>
      </c>
    </row>
    <row r="19" spans="1:5" ht="16.149999999999999" hidden="1" customHeight="1" x14ac:dyDescent="0.2">
      <c r="A19" s="76">
        <v>11</v>
      </c>
      <c r="B19" s="61" t="s">
        <v>135</v>
      </c>
      <c r="C19" s="40">
        <v>503</v>
      </c>
      <c r="D19" s="8" t="s">
        <v>9</v>
      </c>
      <c r="E19" s="210">
        <f>SUM(E20:E22)</f>
        <v>817587.25000000012</v>
      </c>
    </row>
    <row r="20" spans="1:5" ht="16.149999999999999" hidden="1" customHeight="1" x14ac:dyDescent="0.2">
      <c r="A20" s="76">
        <v>12</v>
      </c>
      <c r="B20" s="61"/>
      <c r="C20" s="52">
        <v>5031</v>
      </c>
      <c r="D20" s="9" t="s">
        <v>160</v>
      </c>
      <c r="E20" s="211">
        <f>SUM([1]NV_Skutečnost_18!E20)</f>
        <v>63614.810000000027</v>
      </c>
    </row>
    <row r="21" spans="1:5" ht="16.149999999999999" hidden="1" customHeight="1" x14ac:dyDescent="0.2">
      <c r="A21" s="76">
        <v>13</v>
      </c>
      <c r="B21" s="61"/>
      <c r="C21" s="52">
        <v>5032</v>
      </c>
      <c r="D21" s="9" t="s">
        <v>10</v>
      </c>
      <c r="E21" s="211">
        <f>SUM([1]NV_Skutečnost_18!E21)</f>
        <v>0</v>
      </c>
    </row>
    <row r="22" spans="1:5" ht="16.149999999999999" hidden="1" customHeight="1" x14ac:dyDescent="0.2">
      <c r="A22" s="76">
        <v>14</v>
      </c>
      <c r="B22" s="61"/>
      <c r="C22" s="52">
        <v>5033</v>
      </c>
      <c r="D22" s="9" t="s">
        <v>11</v>
      </c>
      <c r="E22" s="211">
        <f>SUM([1]NV_Skutečnost_18!E22)</f>
        <v>753972.44000000006</v>
      </c>
    </row>
    <row r="23" spans="1:5" ht="16.149999999999999" hidden="1" customHeight="1" x14ac:dyDescent="0.2">
      <c r="A23" s="76">
        <v>15</v>
      </c>
      <c r="B23" s="61" t="s">
        <v>136</v>
      </c>
      <c r="C23" s="40">
        <v>504</v>
      </c>
      <c r="D23" s="8" t="s">
        <v>12</v>
      </c>
      <c r="E23" s="211">
        <f>SUM([1]NV_Skutečnost_18!E23)</f>
        <v>0</v>
      </c>
    </row>
    <row r="24" spans="1:5" ht="16.149999999999999" hidden="1" customHeight="1" x14ac:dyDescent="0.25">
      <c r="A24" s="76">
        <v>16</v>
      </c>
      <c r="B24" s="61" t="s">
        <v>137</v>
      </c>
      <c r="C24" s="42">
        <v>51</v>
      </c>
      <c r="D24" s="10" t="s">
        <v>13</v>
      </c>
      <c r="E24" s="209">
        <f>SUM(E25,E28,E31,E32,E33)</f>
        <v>13130976.320000004</v>
      </c>
    </row>
    <row r="25" spans="1:5" ht="16.149999999999999" hidden="1" customHeight="1" x14ac:dyDescent="0.2">
      <c r="A25" s="76">
        <v>17</v>
      </c>
      <c r="B25" s="61" t="s">
        <v>138</v>
      </c>
      <c r="C25" s="40">
        <v>511</v>
      </c>
      <c r="D25" s="8" t="s">
        <v>14</v>
      </c>
      <c r="E25" s="210">
        <f>SUM(E26:E27)</f>
        <v>1467384.01</v>
      </c>
    </row>
    <row r="26" spans="1:5" ht="16.149999999999999" hidden="1" customHeight="1" x14ac:dyDescent="0.2">
      <c r="A26" s="76">
        <v>18</v>
      </c>
      <c r="B26" s="61"/>
      <c r="C26" s="41">
        <v>5111</v>
      </c>
      <c r="D26" s="9" t="s">
        <v>161</v>
      </c>
      <c r="E26" s="211">
        <f>SUM([1]NV_Skutečnost_18!E26)</f>
        <v>483747.00000000006</v>
      </c>
    </row>
    <row r="27" spans="1:5" ht="16.149999999999999" hidden="1" customHeight="1" x14ac:dyDescent="0.2">
      <c r="A27" s="76">
        <v>19</v>
      </c>
      <c r="B27" s="61"/>
      <c r="C27" s="41">
        <v>5112</v>
      </c>
      <c r="D27" s="9" t="s">
        <v>15</v>
      </c>
      <c r="E27" s="211">
        <f>SUM([1]NV_Skutečnost_18!E27)</f>
        <v>983637.01</v>
      </c>
    </row>
    <row r="28" spans="1:5" ht="16.149999999999999" hidden="1" customHeight="1" x14ac:dyDescent="0.2">
      <c r="A28" s="76">
        <v>20</v>
      </c>
      <c r="B28" s="61" t="s">
        <v>139</v>
      </c>
      <c r="C28" s="40">
        <v>512</v>
      </c>
      <c r="D28" s="8" t="s">
        <v>16</v>
      </c>
      <c r="E28" s="210">
        <f>SUM(E29:E30)</f>
        <v>3203725.7000000007</v>
      </c>
    </row>
    <row r="29" spans="1:5" ht="16.149999999999999" hidden="1" customHeight="1" x14ac:dyDescent="0.2">
      <c r="A29" s="76">
        <v>21</v>
      </c>
      <c r="B29" s="61"/>
      <c r="C29" s="52">
        <v>5121</v>
      </c>
      <c r="D29" s="9" t="s">
        <v>162</v>
      </c>
      <c r="E29" s="211">
        <f>SUM([1]NV_Skutečnost_18!E29)</f>
        <v>209132.6</v>
      </c>
    </row>
    <row r="30" spans="1:5" ht="16.149999999999999" hidden="1" customHeight="1" x14ac:dyDescent="0.2">
      <c r="A30" s="76">
        <v>22</v>
      </c>
      <c r="B30" s="61"/>
      <c r="C30" s="52">
        <v>5122</v>
      </c>
      <c r="D30" s="9" t="s">
        <v>17</v>
      </c>
      <c r="E30" s="211">
        <f>SUM([1]NV_Skutečnost_18!E30)</f>
        <v>2994593.1000000006</v>
      </c>
    </row>
    <row r="31" spans="1:5" ht="16.149999999999999" hidden="1" customHeight="1" x14ac:dyDescent="0.2">
      <c r="A31" s="76">
        <v>23</v>
      </c>
      <c r="B31" s="61" t="s">
        <v>140</v>
      </c>
      <c r="C31" s="40">
        <v>513</v>
      </c>
      <c r="D31" s="8" t="s">
        <v>18</v>
      </c>
      <c r="E31" s="211">
        <f>SUM([1]NV_Skutečnost_18!E31)</f>
        <v>159797.15</v>
      </c>
    </row>
    <row r="32" spans="1:5" ht="16.149999999999999" hidden="1" customHeight="1" x14ac:dyDescent="0.2">
      <c r="A32" s="76">
        <v>24</v>
      </c>
      <c r="B32" s="61" t="s">
        <v>255</v>
      </c>
      <c r="C32" s="40">
        <v>514</v>
      </c>
      <c r="D32" s="8" t="s">
        <v>256</v>
      </c>
      <c r="E32" s="211">
        <f>SUM([1]NV_Skutečnost_18!E32)</f>
        <v>0</v>
      </c>
    </row>
    <row r="33" spans="1:5" ht="16.149999999999999" hidden="1" customHeight="1" x14ac:dyDescent="0.2">
      <c r="A33" s="76">
        <v>25</v>
      </c>
      <c r="B33" s="61" t="s">
        <v>257</v>
      </c>
      <c r="C33" s="40">
        <v>518</v>
      </c>
      <c r="D33" s="8" t="s">
        <v>19</v>
      </c>
      <c r="E33" s="210">
        <f>SUM(E34:E42)</f>
        <v>8300069.4600000037</v>
      </c>
    </row>
    <row r="34" spans="1:5" ht="16.149999999999999" hidden="1" customHeight="1" x14ac:dyDescent="0.2">
      <c r="A34" s="76">
        <v>26</v>
      </c>
      <c r="B34" s="61"/>
      <c r="C34" s="52">
        <v>5181</v>
      </c>
      <c r="D34" s="9" t="s">
        <v>163</v>
      </c>
      <c r="E34" s="211">
        <f>SUM([1]NV_Skutečnost_18!E34)</f>
        <v>109119.44</v>
      </c>
    </row>
    <row r="35" spans="1:5" ht="16.149999999999999" hidden="1" customHeight="1" x14ac:dyDescent="0.2">
      <c r="A35" s="76">
        <v>27</v>
      </c>
      <c r="B35" s="61"/>
      <c r="C35" s="52">
        <v>5182</v>
      </c>
      <c r="D35" s="11" t="s">
        <v>20</v>
      </c>
      <c r="E35" s="211">
        <f>SUM([1]NV_Skutečnost_18!E35)</f>
        <v>177448.71999999994</v>
      </c>
    </row>
    <row r="36" spans="1:5" ht="16.149999999999999" hidden="1" customHeight="1" x14ac:dyDescent="0.2">
      <c r="A36" s="76">
        <v>28</v>
      </c>
      <c r="B36" s="61"/>
      <c r="C36" s="52">
        <v>5183</v>
      </c>
      <c r="D36" s="11" t="s">
        <v>21</v>
      </c>
      <c r="E36" s="211">
        <f>SUM([1]NV_Skutečnost_18!E36)</f>
        <v>753828.45</v>
      </c>
    </row>
    <row r="37" spans="1:5" ht="16.149999999999999" hidden="1" customHeight="1" x14ac:dyDescent="0.2">
      <c r="A37" s="76">
        <v>29</v>
      </c>
      <c r="B37" s="61"/>
      <c r="C37" s="52">
        <v>5184</v>
      </c>
      <c r="D37" s="64" t="s">
        <v>141</v>
      </c>
      <c r="E37" s="211">
        <f>SUM([1]NV_Skutečnost_18!E37)</f>
        <v>48056</v>
      </c>
    </row>
    <row r="38" spans="1:5" ht="16.149999999999999" hidden="1" customHeight="1" x14ac:dyDescent="0.2">
      <c r="A38" s="76">
        <v>30</v>
      </c>
      <c r="B38" s="61"/>
      <c r="C38" s="52">
        <v>5185</v>
      </c>
      <c r="D38" s="11" t="s">
        <v>276</v>
      </c>
      <c r="E38" s="211">
        <f>SUM([1]NV_Skutečnost_18!E38)</f>
        <v>555276.09</v>
      </c>
    </row>
    <row r="39" spans="1:5" ht="16.149999999999999" hidden="1" customHeight="1" x14ac:dyDescent="0.2">
      <c r="A39" s="76">
        <v>31</v>
      </c>
      <c r="B39" s="61"/>
      <c r="C39" s="52">
        <v>5186</v>
      </c>
      <c r="D39" s="9" t="s">
        <v>269</v>
      </c>
      <c r="E39" s="211">
        <f>SUM([1]NV_Skutečnost_18!E39)</f>
        <v>0</v>
      </c>
    </row>
    <row r="40" spans="1:5" ht="16.149999999999999" hidden="1" customHeight="1" x14ac:dyDescent="0.2">
      <c r="A40" s="76">
        <v>32</v>
      </c>
      <c r="B40" s="61"/>
      <c r="C40" s="52">
        <v>5187</v>
      </c>
      <c r="D40" s="9" t="s">
        <v>273</v>
      </c>
      <c r="E40" s="211">
        <f>SUM([1]NV_Skutečnost_18!E40)</f>
        <v>788104.97</v>
      </c>
    </row>
    <row r="41" spans="1:5" ht="16.149999999999999" hidden="1" customHeight="1" x14ac:dyDescent="0.2">
      <c r="A41" s="76">
        <v>33</v>
      </c>
      <c r="B41" s="61"/>
      <c r="C41" s="52">
        <v>5188</v>
      </c>
      <c r="D41" s="9" t="s">
        <v>247</v>
      </c>
      <c r="E41" s="211">
        <f>SUM([1]NV_Skutečnost_18!E41)</f>
        <v>150786.5</v>
      </c>
    </row>
    <row r="42" spans="1:5" ht="16.149999999999999" hidden="1" customHeight="1" x14ac:dyDescent="0.2">
      <c r="A42" s="76">
        <v>34</v>
      </c>
      <c r="B42" s="61"/>
      <c r="C42" s="52">
        <v>5189</v>
      </c>
      <c r="D42" s="11" t="s">
        <v>22</v>
      </c>
      <c r="E42" s="211">
        <f>SUM([1]NV_Skutečnost_18!E42)</f>
        <v>5717449.2900000038</v>
      </c>
    </row>
    <row r="43" spans="1:5" ht="16.149999999999999" hidden="1" customHeight="1" x14ac:dyDescent="0.25">
      <c r="A43" s="76">
        <v>35</v>
      </c>
      <c r="B43" s="61" t="s">
        <v>142</v>
      </c>
      <c r="C43" s="42">
        <v>52</v>
      </c>
      <c r="D43" s="10" t="s">
        <v>23</v>
      </c>
      <c r="E43" s="209">
        <f>SUM(E44,E51,E54,E58,E61)</f>
        <v>63629330</v>
      </c>
    </row>
    <row r="44" spans="1:5" ht="16.149999999999999" hidden="1" customHeight="1" x14ac:dyDescent="0.2">
      <c r="A44" s="76">
        <v>36</v>
      </c>
      <c r="B44" s="61" t="s">
        <v>293</v>
      </c>
      <c r="C44" s="40">
        <v>521</v>
      </c>
      <c r="D44" s="12" t="s">
        <v>24</v>
      </c>
      <c r="E44" s="210">
        <f>SUM(E45:E50)</f>
        <v>46478082</v>
      </c>
    </row>
    <row r="45" spans="1:5" ht="16.149999999999999" hidden="1" customHeight="1" x14ac:dyDescent="0.2">
      <c r="A45" s="76">
        <v>37</v>
      </c>
      <c r="B45" s="61"/>
      <c r="C45" s="41">
        <v>5211</v>
      </c>
      <c r="D45" s="9" t="s">
        <v>164</v>
      </c>
      <c r="E45" s="211">
        <f>SUM([1]NV_Skutečnost_18!E45)</f>
        <v>45411782</v>
      </c>
    </row>
    <row r="46" spans="1:5" ht="16.149999999999999" hidden="1" customHeight="1" x14ac:dyDescent="0.2">
      <c r="A46" s="76">
        <v>38</v>
      </c>
      <c r="B46" s="61"/>
      <c r="C46" s="41">
        <v>5212</v>
      </c>
      <c r="D46" s="9" t="s">
        <v>25</v>
      </c>
      <c r="E46" s="211">
        <f>SUM([1]NV_Skutečnost_18!E46)</f>
        <v>776800</v>
      </c>
    </row>
    <row r="47" spans="1:5" ht="16.149999999999999" hidden="1" customHeight="1" x14ac:dyDescent="0.2">
      <c r="A47" s="76">
        <v>39</v>
      </c>
      <c r="B47" s="61"/>
      <c r="C47" s="41">
        <v>5213</v>
      </c>
      <c r="D47" s="11" t="s">
        <v>274</v>
      </c>
      <c r="E47" s="211">
        <f>SUM([1]NV_Skutečnost_18!E47)</f>
        <v>0</v>
      </c>
    </row>
    <row r="48" spans="1:5" ht="16.149999999999999" hidden="1" customHeight="1" x14ac:dyDescent="0.2">
      <c r="A48" s="76">
        <v>40</v>
      </c>
      <c r="B48" s="61"/>
      <c r="C48" s="41">
        <v>5214</v>
      </c>
      <c r="D48" s="9" t="s">
        <v>275</v>
      </c>
      <c r="E48" s="211">
        <f>SUM([1]NV_Skutečnost_18!E48)</f>
        <v>0</v>
      </c>
    </row>
    <row r="49" spans="1:6" ht="16.149999999999999" hidden="1" customHeight="1" x14ac:dyDescent="0.2">
      <c r="A49" s="76">
        <v>41</v>
      </c>
      <c r="B49" s="61"/>
      <c r="C49" s="41">
        <v>5215</v>
      </c>
      <c r="D49" s="9" t="s">
        <v>386</v>
      </c>
      <c r="E49" s="211">
        <f>SUM([1]NV_Skutečnost_18!E49)</f>
        <v>51000</v>
      </c>
    </row>
    <row r="50" spans="1:6" ht="16.149999999999999" hidden="1" customHeight="1" x14ac:dyDescent="0.2">
      <c r="A50" s="76">
        <v>42</v>
      </c>
      <c r="B50" s="61"/>
      <c r="C50" s="41">
        <v>5216</v>
      </c>
      <c r="D50" s="9" t="s">
        <v>315</v>
      </c>
      <c r="E50" s="211">
        <f>SUM([1]NV_Skutečnost_18!E50)</f>
        <v>238500</v>
      </c>
    </row>
    <row r="51" spans="1:6" ht="16.149999999999999" hidden="1" customHeight="1" x14ac:dyDescent="0.2">
      <c r="A51" s="76">
        <v>43</v>
      </c>
      <c r="B51" s="61" t="s">
        <v>294</v>
      </c>
      <c r="C51" s="41">
        <v>523</v>
      </c>
      <c r="D51" s="8" t="s">
        <v>295</v>
      </c>
      <c r="E51" s="210">
        <f>SUM(E52,E53)</f>
        <v>83742</v>
      </c>
    </row>
    <row r="52" spans="1:6" ht="16.149999999999999" hidden="1" customHeight="1" x14ac:dyDescent="0.2">
      <c r="A52" s="76">
        <v>44</v>
      </c>
      <c r="B52" s="61"/>
      <c r="C52" s="41">
        <v>5231</v>
      </c>
      <c r="D52" s="9" t="s">
        <v>296</v>
      </c>
      <c r="E52" s="213">
        <f>SUM([1]NV_Skutečnost_18!E52)</f>
        <v>83742</v>
      </c>
    </row>
    <row r="53" spans="1:6" ht="16.149999999999999" hidden="1" customHeight="1" x14ac:dyDescent="0.2">
      <c r="A53" s="76">
        <v>45</v>
      </c>
      <c r="B53" s="61"/>
      <c r="C53" s="41">
        <v>5232</v>
      </c>
      <c r="D53" s="9" t="s">
        <v>297</v>
      </c>
      <c r="E53" s="213">
        <f>SUM([1]NV_Skutečnost_18!E53)</f>
        <v>0</v>
      </c>
    </row>
    <row r="54" spans="1:6" ht="16.149999999999999" hidden="1" customHeight="1" x14ac:dyDescent="0.2">
      <c r="A54" s="76">
        <v>46</v>
      </c>
      <c r="B54" s="61" t="s">
        <v>143</v>
      </c>
      <c r="C54" s="40">
        <v>524</v>
      </c>
      <c r="D54" s="8" t="s">
        <v>26</v>
      </c>
      <c r="E54" s="210">
        <f>SUM(E55:E57)</f>
        <v>15538405</v>
      </c>
    </row>
    <row r="55" spans="1:6" ht="16.149999999999999" hidden="1" customHeight="1" x14ac:dyDescent="0.2">
      <c r="A55" s="76">
        <v>47</v>
      </c>
      <c r="B55" s="61"/>
      <c r="C55" s="41">
        <v>5241</v>
      </c>
      <c r="D55" s="11" t="s">
        <v>165</v>
      </c>
      <c r="E55" s="213">
        <f>SUM([1]NV_Skutečnost_18!E55)</f>
        <v>4113079</v>
      </c>
    </row>
    <row r="56" spans="1:6" ht="16.149999999999999" hidden="1" customHeight="1" x14ac:dyDescent="0.2">
      <c r="A56" s="76">
        <v>48</v>
      </c>
      <c r="B56" s="61"/>
      <c r="C56" s="41">
        <v>5242</v>
      </c>
      <c r="D56" s="11" t="s">
        <v>27</v>
      </c>
      <c r="E56" s="213">
        <f>SUM([1]NV_Skutečnost_18!E56)</f>
        <v>11425326</v>
      </c>
    </row>
    <row r="57" spans="1:6" ht="16.149999999999999" hidden="1" customHeight="1" x14ac:dyDescent="0.2">
      <c r="A57" s="76">
        <v>49</v>
      </c>
      <c r="B57" s="61"/>
      <c r="C57" s="96">
        <v>5243</v>
      </c>
      <c r="D57" s="64" t="s">
        <v>336</v>
      </c>
      <c r="E57" s="213">
        <f>SUM([1]NV_Skutečnost_18!E57)</f>
        <v>0</v>
      </c>
      <c r="F57" s="94"/>
    </row>
    <row r="58" spans="1:6" ht="16.149999999999999" hidden="1" customHeight="1" x14ac:dyDescent="0.2">
      <c r="A58" s="76">
        <v>50</v>
      </c>
      <c r="B58" s="61" t="s">
        <v>144</v>
      </c>
      <c r="C58" s="40">
        <v>527</v>
      </c>
      <c r="D58" s="8" t="s">
        <v>28</v>
      </c>
      <c r="E58" s="210">
        <f>SUM(E59,E60)</f>
        <v>1529101</v>
      </c>
    </row>
    <row r="59" spans="1:6" ht="16.149999999999999" hidden="1" customHeight="1" x14ac:dyDescent="0.2">
      <c r="A59" s="76">
        <v>51</v>
      </c>
      <c r="B59" s="61"/>
      <c r="C59" s="52">
        <v>5271</v>
      </c>
      <c r="D59" s="65" t="s">
        <v>166</v>
      </c>
      <c r="E59" s="211">
        <f>SUM([1]NV_Skutečnost_18!E59)</f>
        <v>909916</v>
      </c>
    </row>
    <row r="60" spans="1:6" ht="16.149999999999999" hidden="1" customHeight="1" x14ac:dyDescent="0.2">
      <c r="A60" s="76">
        <v>52</v>
      </c>
      <c r="B60" s="61"/>
      <c r="C60" s="52">
        <v>5272</v>
      </c>
      <c r="D60" s="65" t="s">
        <v>387</v>
      </c>
      <c r="E60" s="211">
        <f>SUM([1]NV_Skutečnost_18!E60)</f>
        <v>619185</v>
      </c>
    </row>
    <row r="61" spans="1:6" ht="16.149999999999999" hidden="1" customHeight="1" x14ac:dyDescent="0.2">
      <c r="A61" s="76">
        <v>53</v>
      </c>
      <c r="B61" s="61" t="s">
        <v>145</v>
      </c>
      <c r="C61" s="40">
        <v>528</v>
      </c>
      <c r="D61" s="8" t="s">
        <v>30</v>
      </c>
      <c r="E61" s="211">
        <f>SUM([1]NV_Skutečnost_18!E61)</f>
        <v>0</v>
      </c>
    </row>
    <row r="62" spans="1:6" ht="16.149999999999999" hidden="1" customHeight="1" x14ac:dyDescent="0.25">
      <c r="A62" s="76">
        <v>54</v>
      </c>
      <c r="B62" s="61" t="s">
        <v>146</v>
      </c>
      <c r="C62" s="42">
        <v>53</v>
      </c>
      <c r="D62" s="10" t="s">
        <v>31</v>
      </c>
      <c r="E62" s="209">
        <f>SUM(E63:E65)</f>
        <v>165891.23000000001</v>
      </c>
    </row>
    <row r="63" spans="1:6" ht="16.149999999999999" hidden="1" customHeight="1" x14ac:dyDescent="0.2">
      <c r="A63" s="76">
        <v>55</v>
      </c>
      <c r="B63" s="61" t="s">
        <v>147</v>
      </c>
      <c r="C63" s="40">
        <v>531</v>
      </c>
      <c r="D63" s="8" t="s">
        <v>32</v>
      </c>
      <c r="E63" s="212">
        <f>SUM([1]NV_Skutečnost_18!E63)</f>
        <v>31812</v>
      </c>
    </row>
    <row r="64" spans="1:6" ht="16.149999999999999" hidden="1" customHeight="1" x14ac:dyDescent="0.2">
      <c r="A64" s="76">
        <v>56</v>
      </c>
      <c r="B64" s="61" t="s">
        <v>148</v>
      </c>
      <c r="C64" s="40">
        <v>532</v>
      </c>
      <c r="D64" s="8" t="s">
        <v>33</v>
      </c>
      <c r="E64" s="212">
        <f>SUM([1]NV_Skutečnost_18!E64)</f>
        <v>6609</v>
      </c>
    </row>
    <row r="65" spans="1:5" ht="16.149999999999999" hidden="1" customHeight="1" x14ac:dyDescent="0.2">
      <c r="A65" s="76">
        <v>57</v>
      </c>
      <c r="B65" s="61" t="s">
        <v>149</v>
      </c>
      <c r="C65" s="40">
        <v>538</v>
      </c>
      <c r="D65" s="8" t="s">
        <v>34</v>
      </c>
      <c r="E65" s="212">
        <f>SUM([1]NV_Skutečnost_18!E65)</f>
        <v>127470.23000000001</v>
      </c>
    </row>
    <row r="66" spans="1:5" ht="16.149999999999999" hidden="1" customHeight="1" x14ac:dyDescent="0.25">
      <c r="A66" s="76">
        <v>58</v>
      </c>
      <c r="B66" s="61" t="s">
        <v>150</v>
      </c>
      <c r="C66" s="42">
        <v>54</v>
      </c>
      <c r="D66" s="10" t="s">
        <v>35</v>
      </c>
      <c r="E66" s="209">
        <f>SUM(E67:E75)</f>
        <v>2498487.2600000002</v>
      </c>
    </row>
    <row r="67" spans="1:5" ht="16.149999999999999" hidden="1" customHeight="1" x14ac:dyDescent="0.2">
      <c r="A67" s="76">
        <v>59</v>
      </c>
      <c r="B67" s="61" t="s">
        <v>152</v>
      </c>
      <c r="C67" s="40">
        <v>541</v>
      </c>
      <c r="D67" s="8" t="s">
        <v>36</v>
      </c>
      <c r="E67" s="212">
        <f>SUM([1]NV_Skutečnost_18!E67)</f>
        <v>50</v>
      </c>
    </row>
    <row r="68" spans="1:5" ht="16.149999999999999" hidden="1" customHeight="1" x14ac:dyDescent="0.2">
      <c r="A68" s="76">
        <v>60</v>
      </c>
      <c r="B68" s="61" t="s">
        <v>151</v>
      </c>
      <c r="C68" s="40">
        <v>542</v>
      </c>
      <c r="D68" s="8" t="s">
        <v>37</v>
      </c>
      <c r="E68" s="212">
        <f>SUM([1]NV_Skutečnost_18!E68)</f>
        <v>0</v>
      </c>
    </row>
    <row r="69" spans="1:5" ht="16.149999999999999" hidden="1" customHeight="1" x14ac:dyDescent="0.2">
      <c r="A69" s="76">
        <v>61</v>
      </c>
      <c r="B69" s="61" t="s">
        <v>153</v>
      </c>
      <c r="C69" s="40">
        <v>543</v>
      </c>
      <c r="D69" s="8" t="s">
        <v>158</v>
      </c>
      <c r="E69" s="212">
        <f>SUM([1]NV_Skutečnost_18!E69)</f>
        <v>0</v>
      </c>
    </row>
    <row r="70" spans="1:5" ht="16.149999999999999" hidden="1" customHeight="1" x14ac:dyDescent="0.2">
      <c r="A70" s="76">
        <v>62</v>
      </c>
      <c r="B70" s="61" t="s">
        <v>154</v>
      </c>
      <c r="C70" s="40">
        <v>544</v>
      </c>
      <c r="D70" s="8" t="s">
        <v>38</v>
      </c>
      <c r="E70" s="212">
        <f>SUM([1]NV_Skutečnost_18!E70)</f>
        <v>0</v>
      </c>
    </row>
    <row r="71" spans="1:5" ht="16.149999999999999" hidden="1" customHeight="1" x14ac:dyDescent="0.2">
      <c r="A71" s="76">
        <v>63</v>
      </c>
      <c r="B71" s="61" t="s">
        <v>155</v>
      </c>
      <c r="C71" s="40">
        <v>545</v>
      </c>
      <c r="D71" s="8" t="s">
        <v>39</v>
      </c>
      <c r="E71" s="212">
        <f>SUM([1]NV_Skutečnost_18!E71)</f>
        <v>178596.77000000002</v>
      </c>
    </row>
    <row r="72" spans="1:5" ht="16.149999999999999" hidden="1" customHeight="1" x14ac:dyDescent="0.2">
      <c r="A72" s="76">
        <v>64</v>
      </c>
      <c r="B72" s="61" t="s">
        <v>156</v>
      </c>
      <c r="C72" s="40">
        <v>546</v>
      </c>
      <c r="D72" s="8" t="s">
        <v>40</v>
      </c>
      <c r="E72" s="212">
        <f>SUM([1]NV_Skutečnost_18!E72)</f>
        <v>5000</v>
      </c>
    </row>
    <row r="73" spans="1:5" ht="16.149999999999999" hidden="1" customHeight="1" x14ac:dyDescent="0.2">
      <c r="A73" s="76">
        <v>65</v>
      </c>
      <c r="B73" s="61" t="s">
        <v>277</v>
      </c>
      <c r="C73" s="40">
        <v>547</v>
      </c>
      <c r="D73" s="8" t="s">
        <v>258</v>
      </c>
      <c r="E73" s="212">
        <f>SUM([1]NV_Skutečnost_18!E73)</f>
        <v>0</v>
      </c>
    </row>
    <row r="74" spans="1:5" ht="16.149999999999999" hidden="1" customHeight="1" x14ac:dyDescent="0.2">
      <c r="A74" s="76">
        <v>66</v>
      </c>
      <c r="B74" s="61" t="s">
        <v>157</v>
      </c>
      <c r="C74" s="40">
        <v>548</v>
      </c>
      <c r="D74" s="8" t="s">
        <v>41</v>
      </c>
      <c r="E74" s="212">
        <f>SUM([1]NV_Skutečnost_18!E74)</f>
        <v>0</v>
      </c>
    </row>
    <row r="75" spans="1:5" ht="16.149999999999999" hidden="1" customHeight="1" x14ac:dyDescent="0.2">
      <c r="A75" s="76">
        <v>67</v>
      </c>
      <c r="B75" s="61" t="s">
        <v>259</v>
      </c>
      <c r="C75" s="40">
        <v>549</v>
      </c>
      <c r="D75" s="8" t="s">
        <v>42</v>
      </c>
      <c r="E75" s="210">
        <f>SUM(E76,E79,E80,E85)</f>
        <v>2314840.4900000002</v>
      </c>
    </row>
    <row r="76" spans="1:5" ht="16.149999999999999" hidden="1" customHeight="1" x14ac:dyDescent="0.2">
      <c r="A76" s="76">
        <v>68</v>
      </c>
      <c r="B76" s="61"/>
      <c r="C76" s="52">
        <v>5491</v>
      </c>
      <c r="D76" s="9" t="s">
        <v>266</v>
      </c>
      <c r="E76" s="214">
        <f>SUM(E77:E78)</f>
        <v>641919.34</v>
      </c>
    </row>
    <row r="77" spans="1:5" ht="16.149999999999999" hidden="1" customHeight="1" x14ac:dyDescent="0.2">
      <c r="A77" s="76">
        <v>69</v>
      </c>
      <c r="B77" s="61"/>
      <c r="C77" s="52">
        <v>54911</v>
      </c>
      <c r="D77" s="9" t="s">
        <v>267</v>
      </c>
      <c r="E77" s="211">
        <f>SUM([1]NV_Skutečnost_18!E77)</f>
        <v>191403</v>
      </c>
    </row>
    <row r="78" spans="1:5" ht="16.149999999999999" hidden="1" customHeight="1" x14ac:dyDescent="0.2">
      <c r="A78" s="76">
        <v>70</v>
      </c>
      <c r="B78" s="61"/>
      <c r="C78" s="52">
        <v>54912</v>
      </c>
      <c r="D78" s="9" t="s">
        <v>268</v>
      </c>
      <c r="E78" s="211">
        <f>SUM([1]NV_Skutečnost_18!E78)</f>
        <v>450516.33999999997</v>
      </c>
    </row>
    <row r="79" spans="1:5" ht="16.149999999999999" hidden="1" customHeight="1" x14ac:dyDescent="0.2">
      <c r="A79" s="76">
        <v>71</v>
      </c>
      <c r="B79" s="61"/>
      <c r="C79" s="52">
        <v>5492</v>
      </c>
      <c r="D79" s="9" t="s">
        <v>29</v>
      </c>
      <c r="E79" s="211">
        <f>SUM([1]NV_Skutečnost_18!E79)</f>
        <v>84445.800000000017</v>
      </c>
    </row>
    <row r="80" spans="1:5" ht="16.149999999999999" hidden="1" customHeight="1" x14ac:dyDescent="0.2">
      <c r="A80" s="76">
        <v>72</v>
      </c>
      <c r="B80" s="61"/>
      <c r="C80" s="52">
        <v>5493</v>
      </c>
      <c r="D80" s="65" t="s">
        <v>221</v>
      </c>
      <c r="E80" s="214">
        <f>SUM(E81:E84)</f>
        <v>1588475.35</v>
      </c>
    </row>
    <row r="81" spans="1:6" ht="16.149999999999999" hidden="1" customHeight="1" x14ac:dyDescent="0.2">
      <c r="A81" s="76">
        <v>73</v>
      </c>
      <c r="B81" s="61"/>
      <c r="C81" s="52">
        <v>54931</v>
      </c>
      <c r="D81" s="65" t="s">
        <v>263</v>
      </c>
      <c r="E81" s="211">
        <f>SUM([1]NV_Skutečnost_18!E81)</f>
        <v>0</v>
      </c>
    </row>
    <row r="82" spans="1:6" ht="16.149999999999999" hidden="1" customHeight="1" x14ac:dyDescent="0.2">
      <c r="A82" s="76">
        <v>74</v>
      </c>
      <c r="B82" s="61"/>
      <c r="C82" s="52">
        <v>54932</v>
      </c>
      <c r="D82" s="65" t="s">
        <v>278</v>
      </c>
      <c r="E82" s="211">
        <f>SUM([1]NV_Skutečnost_18!E82)</f>
        <v>1312624.01</v>
      </c>
    </row>
    <row r="83" spans="1:6" ht="16.149999999999999" hidden="1" customHeight="1" x14ac:dyDescent="0.2">
      <c r="A83" s="76">
        <v>75</v>
      </c>
      <c r="B83" s="61"/>
      <c r="C83" s="52">
        <v>54933</v>
      </c>
      <c r="D83" s="65" t="s">
        <v>264</v>
      </c>
      <c r="E83" s="211">
        <f>SUM([1]NV_Skutečnost_18!E83)</f>
        <v>275851.33999999997</v>
      </c>
    </row>
    <row r="84" spans="1:6" ht="16.149999999999999" hidden="1" customHeight="1" x14ac:dyDescent="0.2">
      <c r="A84" s="76">
        <v>76</v>
      </c>
      <c r="B84" s="61"/>
      <c r="C84" s="52">
        <v>54934</v>
      </c>
      <c r="D84" s="65" t="s">
        <v>265</v>
      </c>
      <c r="E84" s="211">
        <f>SUM([1]NV_Skutečnost_18!E84)</f>
        <v>0</v>
      </c>
    </row>
    <row r="85" spans="1:6" ht="16.149999999999999" hidden="1" customHeight="1" x14ac:dyDescent="0.2">
      <c r="A85" s="76">
        <v>77</v>
      </c>
      <c r="B85" s="61"/>
      <c r="C85" s="95">
        <v>5499</v>
      </c>
      <c r="D85" s="65" t="s">
        <v>337</v>
      </c>
      <c r="E85" s="211">
        <f>SUM([1]NV_Skutečnost_18!E85)</f>
        <v>0</v>
      </c>
      <c r="F85" s="94"/>
    </row>
    <row r="86" spans="1:6" ht="16.149999999999999" hidden="1" customHeight="1" x14ac:dyDescent="0.25">
      <c r="A86" s="76">
        <v>78</v>
      </c>
      <c r="B86" s="61" t="s">
        <v>167</v>
      </c>
      <c r="C86" s="42">
        <v>55</v>
      </c>
      <c r="D86" s="73" t="s">
        <v>243</v>
      </c>
      <c r="E86" s="209">
        <f>SUM(E87,E92,E95:E98)</f>
        <v>7888596.3800000008</v>
      </c>
    </row>
    <row r="87" spans="1:6" ht="16.149999999999999" hidden="1" customHeight="1" x14ac:dyDescent="0.2">
      <c r="A87" s="76">
        <v>79</v>
      </c>
      <c r="B87" s="61" t="s">
        <v>168</v>
      </c>
      <c r="C87" s="40">
        <v>551</v>
      </c>
      <c r="D87" s="68" t="s">
        <v>43</v>
      </c>
      <c r="E87" s="210">
        <f>SUM(E88:E91)</f>
        <v>7888596.3800000008</v>
      </c>
    </row>
    <row r="88" spans="1:6" ht="16.149999999999999" hidden="1" customHeight="1" x14ac:dyDescent="0.2">
      <c r="A88" s="76">
        <v>80</v>
      </c>
      <c r="B88" s="61"/>
      <c r="C88" s="52">
        <v>5511</v>
      </c>
      <c r="D88" s="65" t="s">
        <v>248</v>
      </c>
      <c r="E88" s="211">
        <f>SUM([1]NV_Skutečnost_18!E88)</f>
        <v>7683954.3600000003</v>
      </c>
    </row>
    <row r="89" spans="1:6" ht="16.149999999999999" hidden="1" customHeight="1" x14ac:dyDescent="0.2">
      <c r="A89" s="76">
        <v>81</v>
      </c>
      <c r="B89" s="61"/>
      <c r="C89" s="52">
        <v>5512</v>
      </c>
      <c r="D89" s="65" t="s">
        <v>249</v>
      </c>
      <c r="E89" s="211">
        <f>SUM([1]NV_Skutečnost_18!E89)</f>
        <v>204642.02000000002</v>
      </c>
    </row>
    <row r="90" spans="1:6" ht="16.149999999999999" hidden="1" customHeight="1" x14ac:dyDescent="0.2">
      <c r="A90" s="76">
        <v>82</v>
      </c>
      <c r="B90" s="61"/>
      <c r="C90" s="52">
        <v>5513</v>
      </c>
      <c r="D90" s="65" t="s">
        <v>280</v>
      </c>
      <c r="E90" s="211">
        <f>SUM([1]NV_Skutečnost_18!E90)</f>
        <v>0</v>
      </c>
    </row>
    <row r="91" spans="1:6" ht="16.149999999999999" hidden="1" customHeight="1" x14ac:dyDescent="0.2">
      <c r="A91" s="76">
        <v>83</v>
      </c>
      <c r="B91" s="61"/>
      <c r="C91" s="52">
        <v>5514</v>
      </c>
      <c r="D91" s="65" t="s">
        <v>279</v>
      </c>
      <c r="E91" s="211">
        <f>SUM([1]NV_Skutečnost_18!E91)</f>
        <v>0</v>
      </c>
    </row>
    <row r="92" spans="1:6" ht="16.149999999999999" hidden="1" customHeight="1" x14ac:dyDescent="0.2">
      <c r="A92" s="76">
        <v>84</v>
      </c>
      <c r="B92" s="61" t="s">
        <v>169</v>
      </c>
      <c r="C92" s="40">
        <v>552</v>
      </c>
      <c r="D92" s="8" t="s">
        <v>252</v>
      </c>
      <c r="E92" s="210">
        <f>SUM(E93,E94)</f>
        <v>0</v>
      </c>
    </row>
    <row r="93" spans="1:6" ht="16.149999999999999" hidden="1" customHeight="1" x14ac:dyDescent="0.2">
      <c r="A93" s="76">
        <v>85</v>
      </c>
      <c r="B93" s="61"/>
      <c r="C93" s="52">
        <v>5521</v>
      </c>
      <c r="D93" s="9" t="s">
        <v>250</v>
      </c>
      <c r="E93" s="211">
        <f>SUM([1]NV_Skutečnost_18!E93)</f>
        <v>0</v>
      </c>
    </row>
    <row r="94" spans="1:6" ht="16.149999999999999" hidden="1" customHeight="1" x14ac:dyDescent="0.2">
      <c r="A94" s="76">
        <v>86</v>
      </c>
      <c r="B94" s="61"/>
      <c r="C94" s="52">
        <v>5522</v>
      </c>
      <c r="D94" s="9" t="s">
        <v>251</v>
      </c>
      <c r="E94" s="211">
        <f>SUM([1]NV_Skutečnost_18!E94)</f>
        <v>0</v>
      </c>
    </row>
    <row r="95" spans="1:6" ht="16.149999999999999" hidden="1" customHeight="1" x14ac:dyDescent="0.2">
      <c r="A95" s="76">
        <v>87</v>
      </c>
      <c r="B95" s="61" t="s">
        <v>170</v>
      </c>
      <c r="C95" s="40">
        <v>553</v>
      </c>
      <c r="D95" s="8" t="s">
        <v>120</v>
      </c>
      <c r="E95" s="211">
        <f>SUM([1]NV_Skutečnost_18!E95)</f>
        <v>0</v>
      </c>
    </row>
    <row r="96" spans="1:6" ht="16.149999999999999" hidden="1" customHeight="1" x14ac:dyDescent="0.2">
      <c r="A96" s="76">
        <v>88</v>
      </c>
      <c r="B96" s="61" t="s">
        <v>171</v>
      </c>
      <c r="C96" s="40">
        <v>554</v>
      </c>
      <c r="D96" s="8" t="s">
        <v>44</v>
      </c>
      <c r="E96" s="211">
        <f>SUM([1]NV_Skutečnost_18!E96)</f>
        <v>0</v>
      </c>
    </row>
    <row r="97" spans="1:5" ht="16.149999999999999" hidden="1" customHeight="1" x14ac:dyDescent="0.2">
      <c r="A97" s="76">
        <v>89</v>
      </c>
      <c r="B97" s="61" t="s">
        <v>172</v>
      </c>
      <c r="C97" s="40">
        <v>556</v>
      </c>
      <c r="D97" s="8" t="s">
        <v>356</v>
      </c>
      <c r="E97" s="211">
        <f>SUM([1]NV_Skutečnost_18!E97)</f>
        <v>0</v>
      </c>
    </row>
    <row r="98" spans="1:5" ht="16.149999999999999" hidden="1" customHeight="1" x14ac:dyDescent="0.2">
      <c r="A98" s="76">
        <v>90</v>
      </c>
      <c r="B98" s="61" t="s">
        <v>173</v>
      </c>
      <c r="C98" s="40">
        <v>559</v>
      </c>
      <c r="D98" s="8" t="s">
        <v>357</v>
      </c>
      <c r="E98" s="211">
        <f>SUM([1]NV_Skutečnost_18!E98)</f>
        <v>0</v>
      </c>
    </row>
    <row r="99" spans="1:5" ht="16.149999999999999" hidden="1" customHeight="1" x14ac:dyDescent="0.2">
      <c r="A99" s="76">
        <v>91</v>
      </c>
      <c r="B99" s="61" t="s">
        <v>261</v>
      </c>
      <c r="C99" s="40">
        <v>56</v>
      </c>
      <c r="D99" s="8" t="s">
        <v>362</v>
      </c>
      <c r="E99" s="254">
        <f>SUM(E100:E103)</f>
        <v>0</v>
      </c>
    </row>
    <row r="100" spans="1:5" ht="16.149999999999999" hidden="1" customHeight="1" x14ac:dyDescent="0.2">
      <c r="A100" s="76">
        <v>92</v>
      </c>
      <c r="B100" s="61" t="s">
        <v>358</v>
      </c>
      <c r="C100" s="40">
        <v>561</v>
      </c>
      <c r="D100" s="8" t="s">
        <v>56</v>
      </c>
      <c r="E100" s="212">
        <f>SUM([1]NV_Skutečnost_18!E100)</f>
        <v>0</v>
      </c>
    </row>
    <row r="101" spans="1:5" ht="16.149999999999999" hidden="1" customHeight="1" x14ac:dyDescent="0.2">
      <c r="A101" s="76">
        <v>93</v>
      </c>
      <c r="B101" s="61" t="s">
        <v>281</v>
      </c>
      <c r="C101" s="40">
        <v>562</v>
      </c>
      <c r="D101" s="8" t="s">
        <v>57</v>
      </c>
      <c r="E101" s="212">
        <f>SUM([1]NV_Skutečnost_18!E101)</f>
        <v>0</v>
      </c>
    </row>
    <row r="102" spans="1:5" ht="16.149999999999999" hidden="1" customHeight="1" x14ac:dyDescent="0.2">
      <c r="A102" s="76">
        <v>94</v>
      </c>
      <c r="B102" s="61" t="s">
        <v>360</v>
      </c>
      <c r="C102" s="40">
        <v>563</v>
      </c>
      <c r="D102" s="8" t="s">
        <v>359</v>
      </c>
      <c r="E102" s="212">
        <f>SUM([1]NV_Skutečnost_18!E102)</f>
        <v>0</v>
      </c>
    </row>
    <row r="103" spans="1:5" ht="16.149999999999999" hidden="1" customHeight="1" x14ac:dyDescent="0.2">
      <c r="A103" s="76">
        <v>95</v>
      </c>
      <c r="B103" s="61" t="s">
        <v>361</v>
      </c>
      <c r="C103" s="40">
        <v>564</v>
      </c>
      <c r="D103" s="8" t="s">
        <v>58</v>
      </c>
      <c r="E103" s="212">
        <f>SUM([1]NV_Skutečnost_18!E103)</f>
        <v>0</v>
      </c>
    </row>
    <row r="104" spans="1:5" ht="16.149999999999999" hidden="1" customHeight="1" x14ac:dyDescent="0.2">
      <c r="A104" s="76">
        <v>96</v>
      </c>
      <c r="B104" s="61" t="s">
        <v>174</v>
      </c>
      <c r="C104" s="40">
        <v>57</v>
      </c>
      <c r="D104" s="8" t="s">
        <v>59</v>
      </c>
      <c r="E104" s="254">
        <f>SUM(E105:E108)</f>
        <v>0</v>
      </c>
    </row>
    <row r="105" spans="1:5" ht="16.149999999999999" hidden="1" customHeight="1" x14ac:dyDescent="0.2">
      <c r="A105" s="76">
        <v>97</v>
      </c>
      <c r="B105" s="61" t="s">
        <v>364</v>
      </c>
      <c r="C105" s="40">
        <v>571</v>
      </c>
      <c r="D105" s="8" t="s">
        <v>60</v>
      </c>
      <c r="E105" s="212">
        <f>SUM([1]NV_Skutečnost_18!E105)</f>
        <v>0</v>
      </c>
    </row>
    <row r="106" spans="1:5" ht="16.149999999999999" hidden="1" customHeight="1" x14ac:dyDescent="0.2">
      <c r="A106" s="76">
        <v>98</v>
      </c>
      <c r="B106" s="61" t="s">
        <v>365</v>
      </c>
      <c r="C106" s="40">
        <v>572</v>
      </c>
      <c r="D106" s="8" t="s">
        <v>61</v>
      </c>
      <c r="E106" s="212">
        <f>SUM([1]NV_Skutečnost_18!E106)</f>
        <v>0</v>
      </c>
    </row>
    <row r="107" spans="1:5" ht="16.149999999999999" hidden="1" customHeight="1" x14ac:dyDescent="0.2">
      <c r="A107" s="76">
        <v>99</v>
      </c>
      <c r="B107" s="61" t="s">
        <v>366</v>
      </c>
      <c r="C107" s="40">
        <v>573</v>
      </c>
      <c r="D107" s="8" t="s">
        <v>62</v>
      </c>
      <c r="E107" s="212">
        <f>SUM([1]NV_Skutečnost_18!E107)</f>
        <v>0</v>
      </c>
    </row>
    <row r="108" spans="1:5" ht="16.149999999999999" hidden="1" customHeight="1" x14ac:dyDescent="0.2">
      <c r="A108" s="76">
        <v>100</v>
      </c>
      <c r="B108" s="61" t="s">
        <v>367</v>
      </c>
      <c r="C108" s="40">
        <v>574</v>
      </c>
      <c r="D108" s="8" t="s">
        <v>63</v>
      </c>
      <c r="E108" s="212">
        <f>SUM([1]NV_Skutečnost_18!E108)</f>
        <v>0</v>
      </c>
    </row>
    <row r="109" spans="1:5" ht="16.149999999999999" hidden="1" customHeight="1" x14ac:dyDescent="0.25">
      <c r="A109" s="76">
        <v>101</v>
      </c>
      <c r="B109" s="61" t="s">
        <v>363</v>
      </c>
      <c r="C109" s="40">
        <v>58</v>
      </c>
      <c r="D109" s="8" t="s">
        <v>262</v>
      </c>
      <c r="E109" s="215">
        <f>SUM(E110)</f>
        <v>760064.2799999998</v>
      </c>
    </row>
    <row r="110" spans="1:5" ht="16.149999999999999" hidden="1" customHeight="1" x14ac:dyDescent="0.2">
      <c r="A110" s="76">
        <v>102</v>
      </c>
      <c r="B110" s="61" t="s">
        <v>368</v>
      </c>
      <c r="C110" s="40">
        <v>581</v>
      </c>
      <c r="D110" s="8" t="s">
        <v>260</v>
      </c>
      <c r="E110" s="212">
        <f>SUM([1]NV_Skutečnost_18!E110)</f>
        <v>760064.2799999998</v>
      </c>
    </row>
    <row r="111" spans="1:5" ht="16.149999999999999" hidden="1" customHeight="1" x14ac:dyDescent="0.25">
      <c r="A111" s="76">
        <v>103</v>
      </c>
      <c r="B111" s="61" t="s">
        <v>369</v>
      </c>
      <c r="C111" s="42">
        <v>59</v>
      </c>
      <c r="D111" s="10" t="s">
        <v>45</v>
      </c>
      <c r="E111" s="209">
        <f>SUM(E112)</f>
        <v>128250</v>
      </c>
    </row>
    <row r="112" spans="1:5" ht="16.149999999999999" hidden="1" customHeight="1" x14ac:dyDescent="0.25">
      <c r="A112" s="76">
        <v>104</v>
      </c>
      <c r="B112" s="61" t="s">
        <v>370</v>
      </c>
      <c r="C112" s="40">
        <v>595</v>
      </c>
      <c r="D112" s="8" t="s">
        <v>241</v>
      </c>
      <c r="E112" s="216">
        <f>SUM([1]NV_Skutečnost_18!E112)</f>
        <v>128250</v>
      </c>
    </row>
    <row r="113" spans="1:5" ht="16.149999999999999" hidden="1" customHeight="1" x14ac:dyDescent="0.25">
      <c r="A113" s="77">
        <v>105</v>
      </c>
      <c r="B113" s="59" t="s">
        <v>175</v>
      </c>
      <c r="C113" s="38">
        <v>6</v>
      </c>
      <c r="D113" s="14" t="s">
        <v>176</v>
      </c>
      <c r="E113" s="217">
        <f>SUM(E114,E128,E154,E160,E163)</f>
        <v>98143232.109999999</v>
      </c>
    </row>
    <row r="114" spans="1:5" ht="16.149999999999999" hidden="1" customHeight="1" x14ac:dyDescent="0.25">
      <c r="A114" s="75">
        <v>106</v>
      </c>
      <c r="B114" s="60" t="s">
        <v>177</v>
      </c>
      <c r="C114" s="39">
        <v>60</v>
      </c>
      <c r="D114" s="7" t="s">
        <v>46</v>
      </c>
      <c r="E114" s="218">
        <f>SUM(E115,E121,E127)</f>
        <v>2661118.4099999997</v>
      </c>
    </row>
    <row r="115" spans="1:5" ht="16.149999999999999" hidden="1" customHeight="1" x14ac:dyDescent="0.2">
      <c r="A115" s="76">
        <v>107</v>
      </c>
      <c r="B115" s="61" t="s">
        <v>178</v>
      </c>
      <c r="C115" s="40">
        <v>601</v>
      </c>
      <c r="D115" s="8" t="s">
        <v>47</v>
      </c>
      <c r="E115" s="210">
        <f>SUM(E116:E120)</f>
        <v>0</v>
      </c>
    </row>
    <row r="116" spans="1:5" ht="16.149999999999999" hidden="1" customHeight="1" x14ac:dyDescent="0.2">
      <c r="A116" s="76">
        <v>108</v>
      </c>
      <c r="B116" s="61"/>
      <c r="C116" s="52">
        <v>6011</v>
      </c>
      <c r="D116" s="9" t="s">
        <v>179</v>
      </c>
      <c r="E116" s="211">
        <f>SUM([1]NV_Skutečnost_18!E116)</f>
        <v>0</v>
      </c>
    </row>
    <row r="117" spans="1:5" ht="16.149999999999999" hidden="1" customHeight="1" x14ac:dyDescent="0.2">
      <c r="A117" s="76">
        <v>109</v>
      </c>
      <c r="B117" s="61"/>
      <c r="C117" s="52">
        <v>6012</v>
      </c>
      <c r="D117" s="9" t="s">
        <v>48</v>
      </c>
      <c r="E117" s="211">
        <f>SUM([1]NV_Skutečnost_18!E117)</f>
        <v>0</v>
      </c>
    </row>
    <row r="118" spans="1:5" ht="16.149999999999999" hidden="1" customHeight="1" x14ac:dyDescent="0.2">
      <c r="A118" s="76">
        <v>110</v>
      </c>
      <c r="B118" s="61"/>
      <c r="C118" s="52">
        <v>6013</v>
      </c>
      <c r="D118" s="13" t="s">
        <v>304</v>
      </c>
      <c r="E118" s="211">
        <f>SUM([1]NV_Skutečnost_18!E118)</f>
        <v>0</v>
      </c>
    </row>
    <row r="119" spans="1:5" ht="16.149999999999999" hidden="1" customHeight="1" x14ac:dyDescent="0.2">
      <c r="A119" s="76">
        <v>111</v>
      </c>
      <c r="B119" s="61"/>
      <c r="C119" s="52">
        <v>6014</v>
      </c>
      <c r="D119" s="13" t="s">
        <v>49</v>
      </c>
      <c r="E119" s="211">
        <f>SUM([1]NV_Skutečnost_18!E119)</f>
        <v>0</v>
      </c>
    </row>
    <row r="120" spans="1:5" ht="16.149999999999999" hidden="1" customHeight="1" x14ac:dyDescent="0.2">
      <c r="A120" s="76">
        <v>112</v>
      </c>
      <c r="B120" s="61"/>
      <c r="C120" s="52">
        <v>6015</v>
      </c>
      <c r="D120" s="13" t="s">
        <v>50</v>
      </c>
      <c r="E120" s="211">
        <f>SUM([1]NV_Skutečnost_18!E120)</f>
        <v>0</v>
      </c>
    </row>
    <row r="121" spans="1:5" ht="16.149999999999999" hidden="1" customHeight="1" x14ac:dyDescent="0.2">
      <c r="A121" s="76">
        <v>113</v>
      </c>
      <c r="B121" s="61" t="s">
        <v>180</v>
      </c>
      <c r="C121" s="40">
        <v>602</v>
      </c>
      <c r="D121" s="8" t="s">
        <v>51</v>
      </c>
      <c r="E121" s="210">
        <f>SUM(E122:E126)</f>
        <v>2661118.4099999997</v>
      </c>
    </row>
    <row r="122" spans="1:5" ht="16.149999999999999" hidden="1" customHeight="1" x14ac:dyDescent="0.2">
      <c r="A122" s="76">
        <v>114</v>
      </c>
      <c r="B122" s="61"/>
      <c r="C122" s="52">
        <v>6021</v>
      </c>
      <c r="D122" s="9" t="s">
        <v>181</v>
      </c>
      <c r="E122" s="211">
        <f>SUM([1]NV_Skutečnost_18!E122)</f>
        <v>469267.70999999979</v>
      </c>
    </row>
    <row r="123" spans="1:5" ht="16.149999999999999" hidden="1" customHeight="1" x14ac:dyDescent="0.2">
      <c r="A123" s="76">
        <v>115</v>
      </c>
      <c r="B123" s="61"/>
      <c r="C123" s="52">
        <v>6022</v>
      </c>
      <c r="D123" s="9" t="s">
        <v>52</v>
      </c>
      <c r="E123" s="211">
        <f>SUM([1]NV_Skutečnost_18!E123)</f>
        <v>0</v>
      </c>
    </row>
    <row r="124" spans="1:5" ht="16.149999999999999" hidden="1" customHeight="1" x14ac:dyDescent="0.2">
      <c r="A124" s="76">
        <v>116</v>
      </c>
      <c r="B124" s="61"/>
      <c r="C124" s="52">
        <v>6023</v>
      </c>
      <c r="D124" s="9" t="s">
        <v>53</v>
      </c>
      <c r="E124" s="211">
        <f>SUM([1]NV_Skutečnost_18!E124)</f>
        <v>0</v>
      </c>
    </row>
    <row r="125" spans="1:5" ht="16.149999999999999" hidden="1" customHeight="1" x14ac:dyDescent="0.2">
      <c r="A125" s="76">
        <v>117</v>
      </c>
      <c r="B125" s="61"/>
      <c r="C125" s="52">
        <v>6026</v>
      </c>
      <c r="D125" s="9" t="s">
        <v>54</v>
      </c>
      <c r="E125" s="211">
        <f>SUM([1]NV_Skutečnost_18!E125)</f>
        <v>1932419.24</v>
      </c>
    </row>
    <row r="126" spans="1:5" ht="16.149999999999999" hidden="1" customHeight="1" x14ac:dyDescent="0.2">
      <c r="A126" s="76">
        <v>118</v>
      </c>
      <c r="B126" s="61"/>
      <c r="C126" s="52">
        <v>6027</v>
      </c>
      <c r="D126" s="13" t="s">
        <v>305</v>
      </c>
      <c r="E126" s="211">
        <f>SUM([1]NV_Skutečnost_18!E126)</f>
        <v>259431.46000000002</v>
      </c>
    </row>
    <row r="127" spans="1:5" ht="16.149999999999999" hidden="1" customHeight="1" x14ac:dyDescent="0.2">
      <c r="A127" s="76">
        <v>119</v>
      </c>
      <c r="B127" s="61" t="s">
        <v>182</v>
      </c>
      <c r="C127" s="40">
        <v>604</v>
      </c>
      <c r="D127" s="8" t="s">
        <v>55</v>
      </c>
      <c r="E127" s="211">
        <f>SUM([1]NV_Skutečnost_18!E127)</f>
        <v>0</v>
      </c>
    </row>
    <row r="128" spans="1:5" ht="16.149999999999999" hidden="1" customHeight="1" x14ac:dyDescent="0.25">
      <c r="A128" s="76">
        <v>120</v>
      </c>
      <c r="B128" s="61" t="s">
        <v>183</v>
      </c>
      <c r="C128" s="42">
        <v>64</v>
      </c>
      <c r="D128" s="10" t="s">
        <v>64</v>
      </c>
      <c r="E128" s="209">
        <f>SUM(E129:E134,E146)</f>
        <v>12239569.140000001</v>
      </c>
    </row>
    <row r="129" spans="1:5" ht="16.149999999999999" hidden="1" customHeight="1" x14ac:dyDescent="0.2">
      <c r="A129" s="76">
        <v>121</v>
      </c>
      <c r="B129" s="61" t="s">
        <v>184</v>
      </c>
      <c r="C129" s="40">
        <v>641</v>
      </c>
      <c r="D129" s="8" t="s">
        <v>36</v>
      </c>
      <c r="E129" s="212">
        <f>SUM([1]NV_Skutečnost_18!E129)</f>
        <v>0</v>
      </c>
    </row>
    <row r="130" spans="1:5" ht="16.149999999999999" hidden="1" customHeight="1" x14ac:dyDescent="0.2">
      <c r="A130" s="76">
        <v>122</v>
      </c>
      <c r="B130" s="61" t="s">
        <v>185</v>
      </c>
      <c r="C130" s="40">
        <v>642</v>
      </c>
      <c r="D130" s="8" t="s">
        <v>37</v>
      </c>
      <c r="E130" s="212">
        <f>SUM([1]NV_Skutečnost_18!E130)</f>
        <v>0</v>
      </c>
    </row>
    <row r="131" spans="1:5" ht="16.149999999999999" hidden="1" customHeight="1" x14ac:dyDescent="0.2">
      <c r="A131" s="76">
        <v>123</v>
      </c>
      <c r="B131" s="61" t="s">
        <v>186</v>
      </c>
      <c r="C131" s="40">
        <v>643</v>
      </c>
      <c r="D131" s="8" t="s">
        <v>117</v>
      </c>
      <c r="E131" s="212">
        <f>SUM([1]NV_Skutečnost_18!E131)</f>
        <v>0</v>
      </c>
    </row>
    <row r="132" spans="1:5" ht="16.149999999999999" hidden="1" customHeight="1" x14ac:dyDescent="0.2">
      <c r="A132" s="76">
        <v>124</v>
      </c>
      <c r="B132" s="61" t="s">
        <v>187</v>
      </c>
      <c r="C132" s="40">
        <v>644</v>
      </c>
      <c r="D132" s="8" t="s">
        <v>38</v>
      </c>
      <c r="E132" s="212">
        <f>SUM([1]NV_Skutečnost_18!E132)</f>
        <v>0</v>
      </c>
    </row>
    <row r="133" spans="1:5" ht="16.149999999999999" hidden="1" customHeight="1" x14ac:dyDescent="0.2">
      <c r="A133" s="76">
        <v>125</v>
      </c>
      <c r="B133" s="61" t="s">
        <v>188</v>
      </c>
      <c r="C133" s="40">
        <v>645</v>
      </c>
      <c r="D133" s="8" t="s">
        <v>65</v>
      </c>
      <c r="E133" s="212">
        <f>SUM([1]NV_Skutečnost_18!E133)</f>
        <v>35327.31</v>
      </c>
    </row>
    <row r="134" spans="1:5" ht="16.149999999999999" hidden="1" customHeight="1" x14ac:dyDescent="0.25">
      <c r="A134" s="76">
        <v>126</v>
      </c>
      <c r="B134" s="61" t="s">
        <v>189</v>
      </c>
      <c r="C134" s="40">
        <v>648</v>
      </c>
      <c r="D134" s="8" t="s">
        <v>112</v>
      </c>
      <c r="E134" s="209">
        <f>SUM(E135,E138,E139,E145)</f>
        <v>3037820.06</v>
      </c>
    </row>
    <row r="135" spans="1:5" ht="16.149999999999999" hidden="1" customHeight="1" x14ac:dyDescent="0.2">
      <c r="A135" s="76">
        <v>127</v>
      </c>
      <c r="B135" s="61"/>
      <c r="C135" s="52">
        <v>6481</v>
      </c>
      <c r="D135" s="64" t="s">
        <v>190</v>
      </c>
      <c r="E135" s="219">
        <f>SUM(E136,E137)</f>
        <v>245421.39</v>
      </c>
    </row>
    <row r="136" spans="1:5" ht="16.149999999999999" hidden="1" customHeight="1" x14ac:dyDescent="0.2">
      <c r="A136" s="76">
        <v>128</v>
      </c>
      <c r="B136" s="61"/>
      <c r="C136" s="52">
        <v>64811</v>
      </c>
      <c r="D136" s="64" t="s">
        <v>209</v>
      </c>
      <c r="E136" s="213">
        <f>SUM([1]NV_Skutečnost_18!E136)</f>
        <v>0</v>
      </c>
    </row>
    <row r="137" spans="1:5" ht="16.149999999999999" hidden="1" customHeight="1" x14ac:dyDescent="0.2">
      <c r="A137" s="76">
        <v>129</v>
      </c>
      <c r="B137" s="61"/>
      <c r="C137" s="52">
        <v>64812</v>
      </c>
      <c r="D137" s="64" t="s">
        <v>316</v>
      </c>
      <c r="E137" s="213">
        <f>SUM([1]NV_Skutečnost_18!E137)</f>
        <v>245421.39</v>
      </c>
    </row>
    <row r="138" spans="1:5" ht="16.149999999999999" hidden="1" customHeight="1" x14ac:dyDescent="0.2">
      <c r="A138" s="76">
        <v>130</v>
      </c>
      <c r="B138" s="61"/>
      <c r="C138" s="52">
        <v>6482</v>
      </c>
      <c r="D138" s="66" t="s">
        <v>113</v>
      </c>
      <c r="E138" s="213">
        <f>SUM([1]NV_Skutečnost_18!E138)</f>
        <v>0</v>
      </c>
    </row>
    <row r="139" spans="1:5" ht="16.149999999999999" hidden="1" customHeight="1" x14ac:dyDescent="0.2">
      <c r="A139" s="76">
        <v>131</v>
      </c>
      <c r="B139" s="61"/>
      <c r="C139" s="52">
        <v>6483</v>
      </c>
      <c r="D139" s="66" t="s">
        <v>191</v>
      </c>
      <c r="E139" s="219">
        <f>SUM(E140:E144)</f>
        <v>2741398.67</v>
      </c>
    </row>
    <row r="140" spans="1:5" ht="16.149999999999999" hidden="1" customHeight="1" x14ac:dyDescent="0.2">
      <c r="A140" s="76">
        <v>132</v>
      </c>
      <c r="B140" s="61"/>
      <c r="C140" s="52">
        <v>64831</v>
      </c>
      <c r="D140" s="65" t="s">
        <v>270</v>
      </c>
      <c r="E140" s="213">
        <f>SUM([1]NV_Skutečnost_18!E140)</f>
        <v>0</v>
      </c>
    </row>
    <row r="141" spans="1:5" ht="16.149999999999999" hidden="1" customHeight="1" x14ac:dyDescent="0.2">
      <c r="A141" s="76">
        <v>133</v>
      </c>
      <c r="B141" s="61"/>
      <c r="C141" s="52">
        <v>64832</v>
      </c>
      <c r="D141" s="65" t="s">
        <v>282</v>
      </c>
      <c r="E141" s="213">
        <f>SUM([1]NV_Skutečnost_18!E141)</f>
        <v>2447500.5499999998</v>
      </c>
    </row>
    <row r="142" spans="1:5" ht="16.149999999999999" hidden="1" customHeight="1" x14ac:dyDescent="0.2">
      <c r="A142" s="76">
        <v>134</v>
      </c>
      <c r="B142" s="61"/>
      <c r="C142" s="52">
        <v>64833</v>
      </c>
      <c r="D142" s="65" t="s">
        <v>271</v>
      </c>
      <c r="E142" s="213">
        <f>SUM([1]NV_Skutečnost_18!E142)</f>
        <v>293898.12</v>
      </c>
    </row>
    <row r="143" spans="1:5" ht="16.149999999999999" hidden="1" customHeight="1" x14ac:dyDescent="0.2">
      <c r="A143" s="76">
        <v>135</v>
      </c>
      <c r="B143" s="61"/>
      <c r="C143" s="52">
        <v>64834</v>
      </c>
      <c r="D143" s="65" t="s">
        <v>272</v>
      </c>
      <c r="E143" s="213">
        <f>SUM([1]NV_Skutečnost_18!E143)</f>
        <v>0</v>
      </c>
    </row>
    <row r="144" spans="1:5" ht="16.149999999999999" hidden="1" customHeight="1" x14ac:dyDescent="0.2">
      <c r="A144" s="76">
        <v>136</v>
      </c>
      <c r="B144" s="61"/>
      <c r="C144" s="52">
        <v>64835</v>
      </c>
      <c r="D144" s="67" t="s">
        <v>192</v>
      </c>
      <c r="E144" s="213">
        <f>SUM([1]NV_Skutečnost_18!E144)</f>
        <v>0</v>
      </c>
    </row>
    <row r="145" spans="1:6" ht="16.149999999999999" hidden="1" customHeight="1" x14ac:dyDescent="0.2">
      <c r="A145" s="76">
        <v>137</v>
      </c>
      <c r="B145" s="61"/>
      <c r="C145" s="52">
        <v>6484</v>
      </c>
      <c r="D145" s="68" t="s">
        <v>246</v>
      </c>
      <c r="E145" s="213">
        <f>SUM([1]NV_Skutečnost_18!E145)</f>
        <v>51000</v>
      </c>
    </row>
    <row r="146" spans="1:6" ht="16.149999999999999" hidden="1" customHeight="1" x14ac:dyDescent="0.25">
      <c r="A146" s="76">
        <v>138</v>
      </c>
      <c r="B146" s="61" t="s">
        <v>283</v>
      </c>
      <c r="C146" s="40">
        <v>649</v>
      </c>
      <c r="D146" s="68" t="s">
        <v>66</v>
      </c>
      <c r="E146" s="209">
        <f>SUM(E147:E153)</f>
        <v>9166421.7699999996</v>
      </c>
    </row>
    <row r="147" spans="1:6" ht="16.149999999999999" hidden="1" customHeight="1" x14ac:dyDescent="0.2">
      <c r="A147" s="76">
        <v>139</v>
      </c>
      <c r="B147" s="61"/>
      <c r="C147" s="41">
        <v>6491</v>
      </c>
      <c r="D147" s="65" t="s">
        <v>193</v>
      </c>
      <c r="E147" s="211">
        <f>SUM([1]NV_Skutečnost_18!E147)</f>
        <v>0</v>
      </c>
    </row>
    <row r="148" spans="1:6" ht="16.149999999999999" hidden="1" customHeight="1" x14ac:dyDescent="0.2">
      <c r="A148" s="76">
        <v>140</v>
      </c>
      <c r="B148" s="61"/>
      <c r="C148" s="41">
        <v>6492</v>
      </c>
      <c r="D148" s="65" t="s">
        <v>67</v>
      </c>
      <c r="E148" s="211">
        <f>SUM([1]NV_Skutečnost_18!E148)</f>
        <v>717880.5</v>
      </c>
    </row>
    <row r="149" spans="1:6" ht="16.149999999999999" hidden="1" customHeight="1" x14ac:dyDescent="0.2">
      <c r="A149" s="76">
        <v>141</v>
      </c>
      <c r="B149" s="61"/>
      <c r="C149" s="41">
        <v>6493</v>
      </c>
      <c r="D149" s="65" t="s">
        <v>68</v>
      </c>
      <c r="E149" s="211">
        <f>SUM([1]NV_Skutečnost_18!E149)</f>
        <v>2500</v>
      </c>
    </row>
    <row r="150" spans="1:6" ht="16.149999999999999" hidden="1" customHeight="1" x14ac:dyDescent="0.2">
      <c r="A150" s="76">
        <v>142</v>
      </c>
      <c r="B150" s="61"/>
      <c r="C150" s="41">
        <v>6494</v>
      </c>
      <c r="D150" s="65" t="s">
        <v>69</v>
      </c>
      <c r="E150" s="211">
        <f>SUM([1]NV_Skutečnost_18!E150)</f>
        <v>0</v>
      </c>
    </row>
    <row r="151" spans="1:6" ht="16.149999999999999" hidden="1" customHeight="1" x14ac:dyDescent="0.2">
      <c r="A151" s="76">
        <v>143</v>
      </c>
      <c r="B151" s="61"/>
      <c r="C151" s="41">
        <v>6495</v>
      </c>
      <c r="D151" s="65" t="s">
        <v>253</v>
      </c>
      <c r="E151" s="211">
        <f>SUM([1]NV_Skutečnost_18!E151)</f>
        <v>7683954.3599999994</v>
      </c>
    </row>
    <row r="152" spans="1:6" ht="16.149999999999999" hidden="1" customHeight="1" x14ac:dyDescent="0.2">
      <c r="A152" s="76">
        <v>144</v>
      </c>
      <c r="B152" s="61"/>
      <c r="C152" s="41">
        <v>6498</v>
      </c>
      <c r="D152" s="9" t="s">
        <v>303</v>
      </c>
      <c r="E152" s="211">
        <f>SUM([1]NV_Skutečnost_18!E152)</f>
        <v>762086.91</v>
      </c>
    </row>
    <row r="153" spans="1:6" ht="16.149999999999999" hidden="1" customHeight="1" x14ac:dyDescent="0.2">
      <c r="A153" s="76">
        <v>145</v>
      </c>
      <c r="B153" s="61"/>
      <c r="C153" s="96">
        <v>6499</v>
      </c>
      <c r="D153" s="65" t="s">
        <v>338</v>
      </c>
      <c r="E153" s="211">
        <f>SUM([1]NV_Skutečnost_18!E153)</f>
        <v>0</v>
      </c>
      <c r="F153" s="94"/>
    </row>
    <row r="154" spans="1:6" ht="16.149999999999999" hidden="1" customHeight="1" x14ac:dyDescent="0.25">
      <c r="A154" s="76">
        <v>146</v>
      </c>
      <c r="B154" s="61" t="s">
        <v>194</v>
      </c>
      <c r="C154" s="42">
        <v>65</v>
      </c>
      <c r="D154" s="10" t="s">
        <v>388</v>
      </c>
      <c r="E154" s="209">
        <f>SUM(E155:E159)</f>
        <v>0</v>
      </c>
    </row>
    <row r="155" spans="1:6" ht="16.149999999999999" hidden="1" customHeight="1" x14ac:dyDescent="0.2">
      <c r="A155" s="76">
        <v>147</v>
      </c>
      <c r="B155" s="61" t="s">
        <v>195</v>
      </c>
      <c r="C155" s="43">
        <v>651</v>
      </c>
      <c r="D155" s="12" t="s">
        <v>70</v>
      </c>
      <c r="E155" s="207">
        <f>SUM([1]NV_Skutečnost_18!E155)</f>
        <v>0</v>
      </c>
    </row>
    <row r="156" spans="1:6" ht="16.149999999999999" hidden="1" customHeight="1" x14ac:dyDescent="0.2">
      <c r="A156" s="76">
        <v>148</v>
      </c>
      <c r="B156" s="61" t="s">
        <v>196</v>
      </c>
      <c r="C156" s="40">
        <v>653</v>
      </c>
      <c r="D156" s="8" t="s">
        <v>121</v>
      </c>
      <c r="E156" s="207">
        <f>SUM([1]NV_Skutečnost_18!E156)</f>
        <v>0</v>
      </c>
    </row>
    <row r="157" spans="1:6" ht="16.149999999999999" hidden="1" customHeight="1" x14ac:dyDescent="0.2">
      <c r="A157" s="76">
        <v>149</v>
      </c>
      <c r="B157" s="61" t="s">
        <v>197</v>
      </c>
      <c r="C157" s="40">
        <v>654</v>
      </c>
      <c r="D157" s="8" t="s">
        <v>72</v>
      </c>
      <c r="E157" s="207">
        <f>SUM([1]NV_Skutečnost_18!E157)</f>
        <v>0</v>
      </c>
    </row>
    <row r="158" spans="1:6" ht="16.149999999999999" hidden="1" customHeight="1" x14ac:dyDescent="0.2">
      <c r="A158" s="76">
        <v>150</v>
      </c>
      <c r="B158" s="61" t="s">
        <v>198</v>
      </c>
      <c r="C158" s="40">
        <v>655</v>
      </c>
      <c r="D158" s="8" t="s">
        <v>73</v>
      </c>
      <c r="E158" s="207">
        <f>SUM([1]NV_Skutečnost_18!E158)</f>
        <v>0</v>
      </c>
    </row>
    <row r="159" spans="1:6" ht="16.149999999999999" hidden="1" customHeight="1" x14ac:dyDescent="0.2">
      <c r="A159" s="76">
        <v>151</v>
      </c>
      <c r="B159" s="61" t="s">
        <v>199</v>
      </c>
      <c r="C159" s="40">
        <v>657</v>
      </c>
      <c r="D159" s="8" t="s">
        <v>71</v>
      </c>
      <c r="E159" s="207">
        <f>SUM([1]NV_Skutečnost_18!E159)</f>
        <v>0</v>
      </c>
    </row>
    <row r="160" spans="1:6" ht="16.149999999999999" hidden="1" customHeight="1" x14ac:dyDescent="0.25">
      <c r="A160" s="76">
        <v>152</v>
      </c>
      <c r="B160" s="93" t="s">
        <v>341</v>
      </c>
      <c r="C160" s="97">
        <v>68</v>
      </c>
      <c r="D160" s="98" t="s">
        <v>339</v>
      </c>
      <c r="E160" s="210">
        <f>SUM(E161,E162)</f>
        <v>0</v>
      </c>
      <c r="F160" s="94"/>
    </row>
    <row r="161" spans="1:6" ht="16.149999999999999" hidden="1" customHeight="1" x14ac:dyDescent="0.2">
      <c r="A161" s="76">
        <v>153</v>
      </c>
      <c r="B161" s="93" t="s">
        <v>342</v>
      </c>
      <c r="C161" s="99">
        <v>681</v>
      </c>
      <c r="D161" s="68" t="s">
        <v>339</v>
      </c>
      <c r="E161" s="212">
        <f>SUM([1]NV_Skutečnost_18!E161)</f>
        <v>0</v>
      </c>
      <c r="F161" s="94"/>
    </row>
    <row r="162" spans="1:6" ht="16.149999999999999" hidden="1" customHeight="1" x14ac:dyDescent="0.2">
      <c r="A162" s="76">
        <v>154</v>
      </c>
      <c r="B162" s="93" t="s">
        <v>343</v>
      </c>
      <c r="C162" s="99">
        <v>682</v>
      </c>
      <c r="D162" s="68" t="s">
        <v>340</v>
      </c>
      <c r="E162" s="212">
        <f>SUM([1]NV_Skutečnost_18!E162)</f>
        <v>0</v>
      </c>
      <c r="F162" s="94"/>
    </row>
    <row r="163" spans="1:6" ht="16.149999999999999" hidden="1" customHeight="1" x14ac:dyDescent="0.25">
      <c r="A163" s="76">
        <v>155</v>
      </c>
      <c r="B163" s="61" t="s">
        <v>200</v>
      </c>
      <c r="C163" s="42">
        <v>69</v>
      </c>
      <c r="D163" s="16" t="s">
        <v>201</v>
      </c>
      <c r="E163" s="209">
        <f>SUM(E165,E169,E171)</f>
        <v>83242544.560000002</v>
      </c>
    </row>
    <row r="164" spans="1:6" ht="16.149999999999999" hidden="1" customHeight="1" x14ac:dyDescent="0.25">
      <c r="A164" s="76">
        <v>156</v>
      </c>
      <c r="B164" s="61" t="s">
        <v>307</v>
      </c>
      <c r="C164" s="40">
        <v>691</v>
      </c>
      <c r="D164" s="86" t="s">
        <v>348</v>
      </c>
      <c r="E164" s="210">
        <f>SUM(E165,E169)</f>
        <v>64184686</v>
      </c>
    </row>
    <row r="165" spans="1:6" ht="16.149999999999999" hidden="1" customHeight="1" x14ac:dyDescent="0.2">
      <c r="A165" s="76">
        <v>157</v>
      </c>
      <c r="B165" s="61"/>
      <c r="C165" s="40">
        <v>6911</v>
      </c>
      <c r="D165" s="68" t="s">
        <v>202</v>
      </c>
      <c r="E165" s="210">
        <f>SUM(E166,E167,E168)</f>
        <v>64184686</v>
      </c>
    </row>
    <row r="166" spans="1:6" ht="16.149999999999999" hidden="1" customHeight="1" x14ac:dyDescent="0.2">
      <c r="A166" s="76">
        <v>158</v>
      </c>
      <c r="B166" s="61"/>
      <c r="C166" s="41">
        <v>69111</v>
      </c>
      <c r="D166" s="69" t="s">
        <v>349</v>
      </c>
      <c r="E166" s="211">
        <f>SUM([1]NV_Skutečnost_18!E166)</f>
        <v>61816000</v>
      </c>
    </row>
    <row r="167" spans="1:6" ht="16.149999999999999" hidden="1" customHeight="1" x14ac:dyDescent="0.2">
      <c r="A167" s="76">
        <v>159</v>
      </c>
      <c r="B167" s="61"/>
      <c r="C167" s="41">
        <v>69112</v>
      </c>
      <c r="D167" s="69" t="s">
        <v>308</v>
      </c>
      <c r="E167" s="211">
        <f>SUM([1]NV_Skutečnost_18!E167)</f>
        <v>2368686</v>
      </c>
    </row>
    <row r="168" spans="1:6" ht="16.149999999999999" hidden="1" customHeight="1" x14ac:dyDescent="0.2">
      <c r="A168" s="76">
        <v>160</v>
      </c>
      <c r="B168" s="61"/>
      <c r="C168" s="41">
        <v>69113</v>
      </c>
      <c r="D168" s="69" t="s">
        <v>375</v>
      </c>
      <c r="E168" s="211">
        <f>SUM([1]NV_Skutečnost_18!E168)</f>
        <v>0</v>
      </c>
    </row>
    <row r="169" spans="1:6" ht="16.149999999999999" hidden="1" customHeight="1" x14ac:dyDescent="0.2">
      <c r="A169" s="76">
        <v>161</v>
      </c>
      <c r="B169" s="61"/>
      <c r="C169" s="40">
        <v>6912</v>
      </c>
      <c r="D169" s="66" t="s">
        <v>119</v>
      </c>
      <c r="E169" s="210">
        <f>SUM(E170:E170)</f>
        <v>0</v>
      </c>
    </row>
    <row r="170" spans="1:6" ht="16.149999999999999" hidden="1" customHeight="1" x14ac:dyDescent="0.2">
      <c r="A170" s="76">
        <v>162</v>
      </c>
      <c r="B170" s="61"/>
      <c r="C170" s="41">
        <v>69125</v>
      </c>
      <c r="D170" s="15" t="s">
        <v>123</v>
      </c>
      <c r="E170" s="220">
        <f>SUM([1]NV_Skutečnost_18!E170)</f>
        <v>0</v>
      </c>
    </row>
    <row r="171" spans="1:6" ht="16.149999999999999" hidden="1" customHeight="1" x14ac:dyDescent="0.2">
      <c r="A171" s="76">
        <v>163</v>
      </c>
      <c r="B171" s="61" t="s">
        <v>306</v>
      </c>
      <c r="C171" s="40">
        <v>6913</v>
      </c>
      <c r="D171" s="8" t="s">
        <v>389</v>
      </c>
      <c r="E171" s="210">
        <f>SUM(E172,E173,E175,E176,E178)</f>
        <v>19057858.560000002</v>
      </c>
    </row>
    <row r="172" spans="1:6" ht="16.149999999999999" hidden="1" customHeight="1" x14ac:dyDescent="0.2">
      <c r="A172" s="76">
        <v>164</v>
      </c>
      <c r="B172" s="61"/>
      <c r="C172" s="41">
        <v>69131</v>
      </c>
      <c r="D172" s="15" t="s">
        <v>122</v>
      </c>
      <c r="E172" s="211">
        <f>SUM([1]NV_Skutečnost_18!E172)</f>
        <v>8009363</v>
      </c>
    </row>
    <row r="173" spans="1:6" ht="16.149999999999999" hidden="1" customHeight="1" x14ac:dyDescent="0.2">
      <c r="A173" s="76">
        <v>165</v>
      </c>
      <c r="B173" s="61"/>
      <c r="C173" s="41">
        <v>69132</v>
      </c>
      <c r="D173" s="15" t="s">
        <v>299</v>
      </c>
      <c r="E173" s="211">
        <f>SUM([1]NV_Skutečnost_18!E173)</f>
        <v>7829961.3499999996</v>
      </c>
    </row>
    <row r="174" spans="1:6" ht="16.149999999999999" hidden="1" customHeight="1" x14ac:dyDescent="0.2">
      <c r="A174" s="76">
        <v>166</v>
      </c>
      <c r="B174" s="61"/>
      <c r="C174" s="41">
        <v>691321</v>
      </c>
      <c r="D174" s="15" t="s">
        <v>345</v>
      </c>
      <c r="E174" s="211">
        <f>SUM([1]NV_Skutečnost_18!E174)</f>
        <v>0</v>
      </c>
    </row>
    <row r="175" spans="1:6" ht="16.149999999999999" hidden="1" customHeight="1" x14ac:dyDescent="0.2">
      <c r="A175" s="76">
        <v>167</v>
      </c>
      <c r="B175" s="61"/>
      <c r="C175" s="41">
        <v>69133</v>
      </c>
      <c r="D175" s="15" t="s">
        <v>300</v>
      </c>
      <c r="E175" s="211">
        <f>SUM([1]NV_Skutečnost_18!E175)</f>
        <v>0</v>
      </c>
    </row>
    <row r="176" spans="1:6" ht="16.149999999999999" hidden="1" customHeight="1" x14ac:dyDescent="0.2">
      <c r="A176" s="76">
        <v>168</v>
      </c>
      <c r="B176" s="61"/>
      <c r="C176" s="41">
        <v>69134</v>
      </c>
      <c r="D176" s="69" t="s">
        <v>301</v>
      </c>
      <c r="E176" s="211">
        <f>SUM([1]NV_Skutečnost_18!E176)</f>
        <v>2085146.63</v>
      </c>
    </row>
    <row r="177" spans="1:7" ht="16.149999999999999" hidden="1" customHeight="1" x14ac:dyDescent="0.2">
      <c r="A177" s="76">
        <v>169</v>
      </c>
      <c r="B177" s="61"/>
      <c r="C177" s="41">
        <v>691341</v>
      </c>
      <c r="D177" s="15" t="s">
        <v>345</v>
      </c>
      <c r="E177" s="211">
        <f>SUM([1]NV_Skutečnost_18!E177)</f>
        <v>0</v>
      </c>
    </row>
    <row r="178" spans="1:7" ht="16.149999999999999" hidden="1" customHeight="1" x14ac:dyDescent="0.2">
      <c r="A178" s="76">
        <v>170</v>
      </c>
      <c r="B178" s="61"/>
      <c r="C178" s="41">
        <v>69135</v>
      </c>
      <c r="D178" s="69" t="s">
        <v>302</v>
      </c>
      <c r="E178" s="211">
        <f>SUM([1]NV_Skutečnost_18!E178)</f>
        <v>1133387.58</v>
      </c>
    </row>
    <row r="179" spans="1:7" ht="16.149999999999999" hidden="1" customHeight="1" x14ac:dyDescent="0.25">
      <c r="A179" s="77">
        <v>171</v>
      </c>
      <c r="B179" s="62" t="s">
        <v>203</v>
      </c>
      <c r="C179" s="56"/>
      <c r="D179" s="70" t="s">
        <v>206</v>
      </c>
      <c r="E179" s="221">
        <f>E113-E9</f>
        <v>2229597.5899999887</v>
      </c>
    </row>
    <row r="180" spans="1:7" ht="16.149999999999999" hidden="1" customHeight="1" x14ac:dyDescent="0.25">
      <c r="A180" s="77">
        <v>172</v>
      </c>
      <c r="B180" s="63"/>
      <c r="C180" s="57">
        <v>591</v>
      </c>
      <c r="D180" s="71" t="s">
        <v>45</v>
      </c>
      <c r="E180" s="222">
        <f>SUM([1]NV_Skutečnost_18!E180)</f>
        <v>139080</v>
      </c>
    </row>
    <row r="181" spans="1:7" ht="16.149999999999999" hidden="1" customHeight="1" x14ac:dyDescent="0.25">
      <c r="A181" s="77">
        <v>173</v>
      </c>
      <c r="B181" s="62" t="s">
        <v>204</v>
      </c>
      <c r="C181" s="56"/>
      <c r="D181" s="70" t="s">
        <v>205</v>
      </c>
      <c r="E181" s="221">
        <f>SUM(E179-E180)</f>
        <v>2090517.5899999887</v>
      </c>
    </row>
    <row r="182" spans="1:7" ht="16.149999999999999" hidden="1" customHeight="1" x14ac:dyDescent="0.25">
      <c r="A182" s="22"/>
      <c r="B182" s="54"/>
      <c r="C182" s="44"/>
      <c r="D182" s="72"/>
      <c r="E182" s="223"/>
    </row>
    <row r="183" spans="1:7" ht="15.75" hidden="1" customHeight="1" x14ac:dyDescent="0.25">
      <c r="A183" s="22"/>
      <c r="B183" s="54"/>
      <c r="C183" s="44"/>
      <c r="D183" s="72"/>
      <c r="E183" s="223"/>
    </row>
    <row r="184" spans="1:7" ht="20.45" hidden="1" customHeight="1" x14ac:dyDescent="0.25">
      <c r="A184" s="22"/>
      <c r="B184" s="54"/>
      <c r="C184" s="44"/>
      <c r="D184" s="180"/>
      <c r="E184" s="223"/>
    </row>
    <row r="185" spans="1:7" ht="13.5" hidden="1" thickBot="1" x14ac:dyDescent="0.25">
      <c r="A185" s="23"/>
      <c r="B185" s="53"/>
      <c r="C185" s="100"/>
      <c r="D185" s="104"/>
      <c r="E185" s="255" t="s">
        <v>74</v>
      </c>
    </row>
    <row r="186" spans="1:7" hidden="1" x14ac:dyDescent="0.2">
      <c r="A186" s="23"/>
      <c r="B186" s="53"/>
      <c r="C186" s="100"/>
      <c r="D186" s="2"/>
      <c r="E186" s="1"/>
    </row>
    <row r="187" spans="1:7" ht="15.75" hidden="1" x14ac:dyDescent="0.25">
      <c r="A187" s="58" t="s">
        <v>2</v>
      </c>
      <c r="B187" s="105"/>
      <c r="C187" s="106" t="s">
        <v>211</v>
      </c>
      <c r="D187" s="107" t="s">
        <v>351</v>
      </c>
      <c r="E187" s="256"/>
    </row>
    <row r="188" spans="1:7" ht="13.5" hidden="1" thickBot="1" x14ac:dyDescent="0.25">
      <c r="A188" s="21"/>
      <c r="B188" s="108"/>
      <c r="C188" s="109" t="s">
        <v>129</v>
      </c>
      <c r="D188" s="110"/>
      <c r="E188" s="257" t="s">
        <v>347</v>
      </c>
      <c r="F188" s="50"/>
      <c r="G188" s="50"/>
    </row>
    <row r="189" spans="1:7" ht="12.75" hidden="1" customHeight="1" x14ac:dyDescent="0.2">
      <c r="A189" s="76">
        <v>1</v>
      </c>
      <c r="B189" s="111"/>
      <c r="C189" s="112"/>
      <c r="D189" s="13" t="s">
        <v>75</v>
      </c>
      <c r="E189" s="225">
        <f>SUM(E114)</f>
        <v>2661118.4099999997</v>
      </c>
    </row>
    <row r="190" spans="1:7" hidden="1" x14ac:dyDescent="0.2">
      <c r="A190" s="76">
        <v>2</v>
      </c>
      <c r="B190" s="113"/>
      <c r="C190" s="114"/>
      <c r="D190" s="115" t="s">
        <v>64</v>
      </c>
      <c r="E190" s="226">
        <f>SUM(E129:E133,E147:E153,E154,E160)</f>
        <v>9201749.0800000001</v>
      </c>
    </row>
    <row r="191" spans="1:7" hidden="1" x14ac:dyDescent="0.2">
      <c r="A191" s="76">
        <v>3</v>
      </c>
      <c r="B191" s="113"/>
      <c r="C191" s="114"/>
      <c r="D191" s="115" t="s">
        <v>76</v>
      </c>
      <c r="E191" s="226">
        <f>SUM(E165)</f>
        <v>64184686</v>
      </c>
    </row>
    <row r="192" spans="1:7" hidden="1" x14ac:dyDescent="0.2">
      <c r="A192" s="76">
        <v>4</v>
      </c>
      <c r="B192" s="111"/>
      <c r="C192" s="112"/>
      <c r="D192" s="115" t="s">
        <v>77</v>
      </c>
      <c r="E192" s="226">
        <f>SUM(E169)</f>
        <v>0</v>
      </c>
    </row>
    <row r="193" spans="1:5" hidden="1" x14ac:dyDescent="0.2">
      <c r="A193" s="76">
        <v>5</v>
      </c>
      <c r="B193" s="111"/>
      <c r="C193" s="112"/>
      <c r="D193" s="115" t="s">
        <v>323</v>
      </c>
      <c r="E193" s="226">
        <f>SUM(E140,E141,E142,E145,E172,E173,E175,E176)</f>
        <v>20716869.649999999</v>
      </c>
    </row>
    <row r="194" spans="1:5" hidden="1" x14ac:dyDescent="0.2">
      <c r="A194" s="76">
        <v>6</v>
      </c>
      <c r="B194" s="111"/>
      <c r="C194" s="112"/>
      <c r="D194" s="115" t="s">
        <v>324</v>
      </c>
      <c r="E194" s="226">
        <f>SUM(E135,E138,E143,E144,E178)</f>
        <v>1378808.9700000002</v>
      </c>
    </row>
    <row r="195" spans="1:5" ht="15.75" hidden="1" x14ac:dyDescent="0.25">
      <c r="A195" s="80">
        <v>7</v>
      </c>
      <c r="B195" s="116"/>
      <c r="C195" s="117"/>
      <c r="D195" s="118" t="s">
        <v>78</v>
      </c>
      <c r="E195" s="227">
        <f>SUM(E189:E194)</f>
        <v>98143232.109999985</v>
      </c>
    </row>
    <row r="196" spans="1:5" ht="18.75" hidden="1" customHeight="1" x14ac:dyDescent="0.2">
      <c r="A196" s="76">
        <v>8</v>
      </c>
      <c r="B196" s="111"/>
      <c r="C196" s="112"/>
      <c r="D196" s="13" t="s">
        <v>23</v>
      </c>
      <c r="E196" s="228">
        <f>SUM(E43)</f>
        <v>63629330</v>
      </c>
    </row>
    <row r="197" spans="1:5" hidden="1" x14ac:dyDescent="0.2">
      <c r="A197" s="76">
        <v>9</v>
      </c>
      <c r="B197" s="113"/>
      <c r="C197" s="114"/>
      <c r="D197" s="115" t="s">
        <v>115</v>
      </c>
      <c r="E197" s="229">
        <f>SUM(E10,E24,E62,E66,E86,E99,E104,E109,E111)</f>
        <v>32284304.520000011</v>
      </c>
    </row>
    <row r="198" spans="1:5" hidden="1" x14ac:dyDescent="0.2">
      <c r="A198" s="76">
        <v>10</v>
      </c>
      <c r="B198" s="111"/>
      <c r="C198" s="112"/>
      <c r="D198" s="115" t="s">
        <v>114</v>
      </c>
      <c r="E198" s="229">
        <f>SUM(E12,E18,E19,E39)</f>
        <v>1790616.1800000002</v>
      </c>
    </row>
    <row r="199" spans="1:5" hidden="1" x14ac:dyDescent="0.2">
      <c r="A199" s="76">
        <v>11</v>
      </c>
      <c r="B199" s="111"/>
      <c r="C199" s="112"/>
      <c r="D199" s="115" t="s">
        <v>317</v>
      </c>
      <c r="E199" s="229">
        <f>SUM(E34)</f>
        <v>109119.44</v>
      </c>
    </row>
    <row r="200" spans="1:5" hidden="1" x14ac:dyDescent="0.2">
      <c r="A200" s="76">
        <v>12</v>
      </c>
      <c r="B200" s="111"/>
      <c r="C200" s="112"/>
      <c r="D200" s="115" t="s">
        <v>318</v>
      </c>
      <c r="E200" s="229">
        <f>SUM(E25-E201)</f>
        <v>1467384.01</v>
      </c>
    </row>
    <row r="201" spans="1:5" hidden="1" x14ac:dyDescent="0.2">
      <c r="A201" s="76">
        <v>13</v>
      </c>
      <c r="B201" s="111"/>
      <c r="C201" s="112"/>
      <c r="D201" s="115" t="s">
        <v>319</v>
      </c>
      <c r="E201" s="230">
        <f>SUM([1]NV_Skutečnost_18!E201)</f>
        <v>0</v>
      </c>
    </row>
    <row r="202" spans="1:5" hidden="1" x14ac:dyDescent="0.2">
      <c r="A202" s="76">
        <v>14</v>
      </c>
      <c r="B202" s="113"/>
      <c r="C202" s="114"/>
      <c r="D202" s="115" t="s">
        <v>320</v>
      </c>
      <c r="E202" s="226">
        <f>SUM(E13,E14,E15,E16,E17,E23,E28,E31,E32,E35,E36,E37,E38,E40,E41,E42,E62,E66,E86,E99,E104,E109,E111)</f>
        <v>28917184.890000008</v>
      </c>
    </row>
    <row r="203" spans="1:5" ht="15.75" hidden="1" x14ac:dyDescent="0.25">
      <c r="A203" s="81">
        <v>15</v>
      </c>
      <c r="B203" s="116"/>
      <c r="C203" s="117"/>
      <c r="D203" s="119" t="s">
        <v>79</v>
      </c>
      <c r="E203" s="231">
        <f>SUM(E196,E197)</f>
        <v>95913634.520000011</v>
      </c>
    </row>
    <row r="204" spans="1:5" ht="16.149999999999999" hidden="1" customHeight="1" x14ac:dyDescent="0.25">
      <c r="A204" s="83">
        <v>16</v>
      </c>
      <c r="B204" s="120"/>
      <c r="C204" s="121"/>
      <c r="D204" s="122" t="s">
        <v>206</v>
      </c>
      <c r="E204" s="232">
        <f>SUM(E195-E203)</f>
        <v>2229597.5899999738</v>
      </c>
    </row>
    <row r="205" spans="1:5" ht="16.149999999999999" hidden="1" customHeight="1" x14ac:dyDescent="0.25">
      <c r="A205" s="84">
        <v>17</v>
      </c>
      <c r="B205" s="123"/>
      <c r="C205" s="124"/>
      <c r="D205" s="125" t="s">
        <v>45</v>
      </c>
      <c r="E205" s="233">
        <f>SUM(E180)</f>
        <v>139080</v>
      </c>
    </row>
    <row r="206" spans="1:5" ht="17.45" hidden="1" customHeight="1" x14ac:dyDescent="0.25">
      <c r="A206" s="77">
        <v>18</v>
      </c>
      <c r="B206" s="126"/>
      <c r="C206" s="127"/>
      <c r="D206" s="14" t="s">
        <v>314</v>
      </c>
      <c r="E206" s="234">
        <f>E204-E205</f>
        <v>2090517.5899999738</v>
      </c>
    </row>
    <row r="207" spans="1:5" ht="18.75" hidden="1" customHeight="1" x14ac:dyDescent="0.25">
      <c r="A207" s="76">
        <v>19</v>
      </c>
      <c r="B207" s="111"/>
      <c r="C207" s="40">
        <v>914</v>
      </c>
      <c r="D207" s="16" t="s">
        <v>242</v>
      </c>
      <c r="E207" s="235">
        <f>SUM([1]NV_Skutečnost_18!E207)</f>
        <v>8255318.3499999996</v>
      </c>
    </row>
    <row r="208" spans="1:5" hidden="1" x14ac:dyDescent="0.2">
      <c r="A208" s="76">
        <v>20</v>
      </c>
      <c r="B208" s="113"/>
      <c r="C208" s="128">
        <v>9141</v>
      </c>
      <c r="D208" s="115" t="s">
        <v>208</v>
      </c>
      <c r="E208" s="235">
        <f>SUM([1]NV_Skutečnost_18!E208)</f>
        <v>1398231.06</v>
      </c>
    </row>
    <row r="209" spans="1:5" hidden="1" x14ac:dyDescent="0.2">
      <c r="A209" s="76">
        <v>21</v>
      </c>
      <c r="B209" s="113"/>
      <c r="C209" s="128">
        <v>9142</v>
      </c>
      <c r="D209" s="115" t="s">
        <v>207</v>
      </c>
      <c r="E209" s="235">
        <f>SUM([1]NV_Skutečnost_18!E209)</f>
        <v>0</v>
      </c>
    </row>
    <row r="210" spans="1:5" ht="15.75" hidden="1" x14ac:dyDescent="0.25">
      <c r="A210" s="76">
        <v>22</v>
      </c>
      <c r="B210" s="113"/>
      <c r="C210" s="129">
        <v>914</v>
      </c>
      <c r="D210" s="130" t="s">
        <v>238</v>
      </c>
      <c r="E210" s="235">
        <f>SUM([1]NV_Skutečnost_18!E210)</f>
        <v>9408128.0199999996</v>
      </c>
    </row>
    <row r="211" spans="1:5" ht="15.75" hidden="1" x14ac:dyDescent="0.25">
      <c r="A211" s="76">
        <v>23</v>
      </c>
      <c r="B211" s="201" t="s">
        <v>110</v>
      </c>
      <c r="C211" s="202"/>
      <c r="D211" s="131" t="s">
        <v>80</v>
      </c>
      <c r="E211" s="226">
        <f>SUM(E207,E208,E209)</f>
        <v>9653549.4100000001</v>
      </c>
    </row>
    <row r="212" spans="1:5" hidden="1" x14ac:dyDescent="0.2">
      <c r="A212" s="76">
        <v>24</v>
      </c>
      <c r="B212" s="296">
        <f>SUM(E213,E214)</f>
        <v>245421.39</v>
      </c>
      <c r="C212" s="297"/>
      <c r="D212" s="115" t="s">
        <v>81</v>
      </c>
      <c r="E212" s="229">
        <f>SUM(E211-E210)</f>
        <v>245421.3900000006</v>
      </c>
    </row>
    <row r="213" spans="1:5" hidden="1" x14ac:dyDescent="0.2">
      <c r="A213" s="76">
        <v>25</v>
      </c>
      <c r="D213" s="115" t="s">
        <v>216</v>
      </c>
      <c r="E213" s="230">
        <f>SUM([1]NV_Skutečnost_18!E213)</f>
        <v>245421.39</v>
      </c>
    </row>
    <row r="214" spans="1:5" hidden="1" x14ac:dyDescent="0.2">
      <c r="A214" s="76">
        <v>26</v>
      </c>
      <c r="B214" s="113"/>
      <c r="C214" s="114"/>
      <c r="D214" s="115" t="s">
        <v>217</v>
      </c>
      <c r="E214" s="230">
        <f>SUM([1]NV_Skutečnost_18!E214)</f>
        <v>0</v>
      </c>
    </row>
    <row r="215" spans="1:5" hidden="1" x14ac:dyDescent="0.2">
      <c r="A215" s="76">
        <v>27</v>
      </c>
      <c r="B215" s="113"/>
      <c r="C215" s="114"/>
      <c r="D215" s="115" t="s">
        <v>285</v>
      </c>
      <c r="E215" s="236">
        <f>E212/SUM(E207:E209)</f>
        <v>2.5422917475904916E-2</v>
      </c>
    </row>
    <row r="216" spans="1:5" hidden="1" x14ac:dyDescent="0.2">
      <c r="A216" s="76">
        <v>28</v>
      </c>
      <c r="B216" s="113"/>
      <c r="C216" s="114"/>
      <c r="D216" s="115" t="s">
        <v>352</v>
      </c>
      <c r="E216" s="237">
        <f>E210-E207</f>
        <v>1152809.67</v>
      </c>
    </row>
    <row r="217" spans="1:5" hidden="1" x14ac:dyDescent="0.2">
      <c r="A217" s="80">
        <v>29</v>
      </c>
      <c r="B217" s="116"/>
      <c r="C217" s="117"/>
      <c r="D217" s="132" t="s">
        <v>284</v>
      </c>
      <c r="E217" s="238">
        <f>E210/E207</f>
        <v>1.1396444838496143</v>
      </c>
    </row>
    <row r="218" spans="1:5" ht="18.75" hidden="1" customHeight="1" x14ac:dyDescent="0.25">
      <c r="A218" s="76">
        <v>30</v>
      </c>
      <c r="B218" s="133"/>
      <c r="C218" s="134">
        <v>915</v>
      </c>
      <c r="D218" s="135" t="s">
        <v>237</v>
      </c>
      <c r="E218" s="230">
        <f>SUM([1]NV_Skutečnost_18!E218)</f>
        <v>2773211.82</v>
      </c>
    </row>
    <row r="219" spans="1:5" hidden="1" x14ac:dyDescent="0.2">
      <c r="A219" s="76">
        <v>31</v>
      </c>
      <c r="B219" s="113"/>
      <c r="C219" s="128">
        <v>9151</v>
      </c>
      <c r="D219" s="115" t="s">
        <v>311</v>
      </c>
      <c r="E219" s="230">
        <f>SUM([1]NV_Skutečnost_18!E219)</f>
        <v>0</v>
      </c>
    </row>
    <row r="220" spans="1:5" hidden="1" x14ac:dyDescent="0.2">
      <c r="A220" s="76">
        <v>32</v>
      </c>
      <c r="B220" s="113"/>
      <c r="C220" s="128">
        <v>9152</v>
      </c>
      <c r="D220" s="115" t="s">
        <v>240</v>
      </c>
      <c r="E220" s="230">
        <f>SUM([1]NV_Skutečnost_18!E220)</f>
        <v>0</v>
      </c>
    </row>
    <row r="221" spans="1:5" hidden="1" x14ac:dyDescent="0.2">
      <c r="A221" s="76">
        <v>33</v>
      </c>
      <c r="B221" s="113"/>
      <c r="C221" s="128">
        <v>9153</v>
      </c>
      <c r="D221" s="115" t="s">
        <v>312</v>
      </c>
      <c r="E221" s="226">
        <f>SUM(E222,E223)</f>
        <v>1588475.35</v>
      </c>
    </row>
    <row r="222" spans="1:5" hidden="1" x14ac:dyDescent="0.2">
      <c r="A222" s="76">
        <v>34</v>
      </c>
      <c r="B222" s="113"/>
      <c r="C222" s="128">
        <v>91531</v>
      </c>
      <c r="D222" s="115" t="s">
        <v>371</v>
      </c>
      <c r="E222" s="230">
        <f>SUM([1]NV_Skutečnost_18!E222)</f>
        <v>0</v>
      </c>
    </row>
    <row r="223" spans="1:5" hidden="1" x14ac:dyDescent="0.2">
      <c r="A223" s="76">
        <v>35</v>
      </c>
      <c r="B223" s="113"/>
      <c r="C223" s="128">
        <v>91532</v>
      </c>
      <c r="D223" s="115" t="s">
        <v>372</v>
      </c>
      <c r="E223" s="230">
        <f>SUM([1]NV_Skutečnost_18!E223)</f>
        <v>1588475.35</v>
      </c>
    </row>
    <row r="224" spans="1:5" ht="15.75" hidden="1" x14ac:dyDescent="0.25">
      <c r="A224" s="76">
        <v>36</v>
      </c>
      <c r="B224" s="113"/>
      <c r="C224" s="129">
        <v>915</v>
      </c>
      <c r="D224" s="136" t="s">
        <v>236</v>
      </c>
      <c r="E224" s="230">
        <f>SUM([1]NV_Skutečnost_18!E224)</f>
        <v>1588475.35</v>
      </c>
    </row>
    <row r="225" spans="1:5" ht="15.75" hidden="1" x14ac:dyDescent="0.25">
      <c r="A225" s="76">
        <v>37</v>
      </c>
      <c r="B225" s="201" t="s">
        <v>110</v>
      </c>
      <c r="C225" s="202"/>
      <c r="D225" s="131" t="s">
        <v>212</v>
      </c>
      <c r="E225" s="226">
        <f>SUM(E218,E219,E220,E221)</f>
        <v>4361687.17</v>
      </c>
    </row>
    <row r="226" spans="1:5" ht="12.75" hidden="1" customHeight="1" x14ac:dyDescent="0.2">
      <c r="A226" s="76">
        <v>38</v>
      </c>
      <c r="B226" s="296">
        <f>SUM(E227,E228)</f>
        <v>2773211.82</v>
      </c>
      <c r="C226" s="297"/>
      <c r="D226" s="115" t="s">
        <v>287</v>
      </c>
      <c r="E226" s="226">
        <f>SUM(E225-E224)</f>
        <v>2773211.82</v>
      </c>
    </row>
    <row r="227" spans="1:5" ht="12.75" hidden="1" customHeight="1" x14ac:dyDescent="0.2">
      <c r="A227" s="76">
        <v>39</v>
      </c>
      <c r="D227" s="115" t="s">
        <v>288</v>
      </c>
      <c r="E227" s="230">
        <f>SUM([1]NV_Skutečnost_18!E227)</f>
        <v>2741398.67</v>
      </c>
    </row>
    <row r="228" spans="1:5" ht="12.75" hidden="1" customHeight="1" x14ac:dyDescent="0.2">
      <c r="A228" s="76">
        <v>40</v>
      </c>
      <c r="B228" s="113"/>
      <c r="C228" s="114"/>
      <c r="D228" s="115" t="s">
        <v>289</v>
      </c>
      <c r="E228" s="230">
        <f>SUM([1]NV_Skutečnost_18!E228)</f>
        <v>31813.15</v>
      </c>
    </row>
    <row r="229" spans="1:5" ht="12.75" hidden="1" customHeight="1" x14ac:dyDescent="0.2">
      <c r="A229" s="76">
        <v>41</v>
      </c>
      <c r="B229" s="113"/>
      <c r="C229" s="114"/>
      <c r="D229" s="115" t="s">
        <v>290</v>
      </c>
      <c r="E229" s="236">
        <f>SUM(E226/E225)</f>
        <v>0.63581171961949756</v>
      </c>
    </row>
    <row r="230" spans="1:5" ht="12.75" hidden="1" customHeight="1" x14ac:dyDescent="0.2">
      <c r="A230" s="76">
        <v>42</v>
      </c>
      <c r="B230" s="113"/>
      <c r="C230" s="114"/>
      <c r="D230" s="115" t="s">
        <v>353</v>
      </c>
      <c r="E230" s="236">
        <f>SUM(E224-E218)</f>
        <v>-1184736.4699999997</v>
      </c>
    </row>
    <row r="231" spans="1:5" ht="12.75" hidden="1" customHeight="1" x14ac:dyDescent="0.2">
      <c r="A231" s="80">
        <v>43</v>
      </c>
      <c r="B231" s="116"/>
      <c r="C231" s="117"/>
      <c r="D231" s="132" t="s">
        <v>291</v>
      </c>
      <c r="E231" s="236">
        <f>SUM(E224/E218)</f>
        <v>0.57279265094146337</v>
      </c>
    </row>
    <row r="232" spans="1:5" ht="18.75" hidden="1" customHeight="1" x14ac:dyDescent="0.25">
      <c r="A232" s="76">
        <v>44</v>
      </c>
      <c r="B232" s="111"/>
      <c r="C232" s="40">
        <v>916</v>
      </c>
      <c r="D232" s="16" t="s">
        <v>235</v>
      </c>
      <c r="E232" s="230">
        <f>SUM([1]NV_Skutečnost_18!E232)</f>
        <v>17163445.73</v>
      </c>
    </row>
    <row r="233" spans="1:5" hidden="1" x14ac:dyDescent="0.2">
      <c r="A233" s="76">
        <v>45</v>
      </c>
      <c r="B233" s="113"/>
      <c r="C233" s="128">
        <v>9161</v>
      </c>
      <c r="D233" s="115" t="s">
        <v>213</v>
      </c>
      <c r="E233" s="230">
        <f>SUM([1]NV_Skutečnost_18!E233)</f>
        <v>204642.02</v>
      </c>
    </row>
    <row r="234" spans="1:5" hidden="1" x14ac:dyDescent="0.2">
      <c r="A234" s="76">
        <v>46</v>
      </c>
      <c r="B234" s="113"/>
      <c r="C234" s="128">
        <v>9162</v>
      </c>
      <c r="D234" s="115" t="s">
        <v>214</v>
      </c>
      <c r="E234" s="230">
        <f>SUM([1]NV_Skutečnost_18!E234)</f>
        <v>0</v>
      </c>
    </row>
    <row r="235" spans="1:5" hidden="1" x14ac:dyDescent="0.2">
      <c r="A235" s="76">
        <v>47</v>
      </c>
      <c r="B235" s="113"/>
      <c r="C235" s="128">
        <v>9163</v>
      </c>
      <c r="D235" s="115" t="s">
        <v>313</v>
      </c>
      <c r="E235" s="230">
        <f>SUM([1]NV_Skutečnost_18!E235)</f>
        <v>0</v>
      </c>
    </row>
    <row r="236" spans="1:5" hidden="1" x14ac:dyDescent="0.2">
      <c r="A236" s="76">
        <v>48</v>
      </c>
      <c r="B236" s="113"/>
      <c r="C236" s="128">
        <v>9164</v>
      </c>
      <c r="D236" s="137" t="s">
        <v>309</v>
      </c>
      <c r="E236" s="230">
        <f>SUM([1]NV_Skutečnost_18!E236)</f>
        <v>0</v>
      </c>
    </row>
    <row r="237" spans="1:5" hidden="1" x14ac:dyDescent="0.2">
      <c r="A237" s="76">
        <v>49</v>
      </c>
      <c r="B237" s="113"/>
      <c r="C237" s="128">
        <v>9165</v>
      </c>
      <c r="D237" s="115" t="s">
        <v>215</v>
      </c>
      <c r="E237" s="230">
        <f>SUM([1]NV_Skutečnost_18!E237)</f>
        <v>0</v>
      </c>
    </row>
    <row r="238" spans="1:5" hidden="1" x14ac:dyDescent="0.2">
      <c r="A238" s="76">
        <v>50</v>
      </c>
      <c r="B238" s="113"/>
      <c r="C238" s="128">
        <v>9166</v>
      </c>
      <c r="D238" s="137" t="s">
        <v>310</v>
      </c>
      <c r="E238" s="230">
        <f>SUM([1]NV_Skutečnost_18!E238)</f>
        <v>0</v>
      </c>
    </row>
    <row r="239" spans="1:5" hidden="1" x14ac:dyDescent="0.2">
      <c r="A239" s="76">
        <v>51</v>
      </c>
      <c r="B239" s="113"/>
      <c r="C239" s="128">
        <v>9168</v>
      </c>
      <c r="D239" s="137" t="s">
        <v>382</v>
      </c>
      <c r="E239" s="230">
        <f>SUM([1]NV_Skutečnost_18!E239)</f>
        <v>0</v>
      </c>
    </row>
    <row r="240" spans="1:5" hidden="1" x14ac:dyDescent="0.2">
      <c r="A240" s="76">
        <v>52</v>
      </c>
      <c r="B240" s="113"/>
      <c r="C240" s="128">
        <v>9167</v>
      </c>
      <c r="D240" s="138" t="s">
        <v>321</v>
      </c>
      <c r="E240" s="226">
        <f>SUM(E241,E248)</f>
        <v>30123176.210000001</v>
      </c>
    </row>
    <row r="241" spans="1:5" ht="15" hidden="1" x14ac:dyDescent="0.25">
      <c r="A241" s="76">
        <v>53</v>
      </c>
      <c r="B241" s="113"/>
      <c r="C241" s="128">
        <v>91671</v>
      </c>
      <c r="D241" s="139" t="s">
        <v>332</v>
      </c>
      <c r="E241" s="236">
        <f>SUM(E242,E246)</f>
        <v>17870672.149999999</v>
      </c>
    </row>
    <row r="242" spans="1:5" hidden="1" x14ac:dyDescent="0.2">
      <c r="A242" s="76">
        <v>54</v>
      </c>
      <c r="B242" s="113"/>
      <c r="C242" s="129">
        <v>916712</v>
      </c>
      <c r="D242" s="140" t="s">
        <v>333</v>
      </c>
      <c r="E242" s="239">
        <f>SUM(E243:E245)</f>
        <v>17870672.149999999</v>
      </c>
    </row>
    <row r="243" spans="1:5" hidden="1" x14ac:dyDescent="0.2">
      <c r="A243" s="76">
        <v>55</v>
      </c>
      <c r="B243" s="113"/>
      <c r="C243" s="128">
        <v>9167121</v>
      </c>
      <c r="D243" s="64" t="s">
        <v>373</v>
      </c>
      <c r="E243" s="230">
        <f>SUM([1]NV_Skutečnost_18!E243)</f>
        <v>1000000</v>
      </c>
    </row>
    <row r="244" spans="1:5" hidden="1" x14ac:dyDescent="0.2">
      <c r="A244" s="76">
        <v>56</v>
      </c>
      <c r="B244" s="113"/>
      <c r="C244" s="128">
        <v>9167122</v>
      </c>
      <c r="D244" s="115" t="s">
        <v>335</v>
      </c>
      <c r="E244" s="230">
        <f>SUM([1]NV_Skutečnost_18!E244)</f>
        <v>16870672.149999999</v>
      </c>
    </row>
    <row r="245" spans="1:5" hidden="1" x14ac:dyDescent="0.2">
      <c r="A245" s="76">
        <v>57</v>
      </c>
      <c r="B245" s="113"/>
      <c r="C245" s="128">
        <v>9167123</v>
      </c>
      <c r="D245" s="115" t="s">
        <v>374</v>
      </c>
      <c r="E245" s="230">
        <f>SUM([1]NV_Skutečnost_18!E245)</f>
        <v>0</v>
      </c>
    </row>
    <row r="246" spans="1:5" hidden="1" x14ac:dyDescent="0.2">
      <c r="A246" s="76">
        <v>58</v>
      </c>
      <c r="B246" s="113"/>
      <c r="C246" s="129">
        <v>916713</v>
      </c>
      <c r="D246" s="140" t="s">
        <v>334</v>
      </c>
      <c r="E246" s="226">
        <f>SUM(E247:E247)</f>
        <v>0</v>
      </c>
    </row>
    <row r="247" spans="1:5" hidden="1" x14ac:dyDescent="0.2">
      <c r="A247" s="76">
        <v>59</v>
      </c>
      <c r="B247" s="113"/>
      <c r="C247" s="128">
        <v>9167135</v>
      </c>
      <c r="D247" s="115" t="s">
        <v>322</v>
      </c>
      <c r="E247" s="230">
        <f>SUM([1]NV_Skutečnost_18!E247)</f>
        <v>0</v>
      </c>
    </row>
    <row r="248" spans="1:5" hidden="1" x14ac:dyDescent="0.2">
      <c r="A248" s="76">
        <v>60</v>
      </c>
      <c r="B248" s="113"/>
      <c r="C248" s="129">
        <v>91672</v>
      </c>
      <c r="D248" s="8" t="s">
        <v>222</v>
      </c>
      <c r="E248" s="226">
        <f>SUM(E249,E250,E252)</f>
        <v>12252504.060000001</v>
      </c>
    </row>
    <row r="249" spans="1:5" hidden="1" x14ac:dyDescent="0.2">
      <c r="A249" s="76">
        <v>61</v>
      </c>
      <c r="B249" s="113"/>
      <c r="C249" s="128">
        <v>916721</v>
      </c>
      <c r="D249" s="13" t="s">
        <v>223</v>
      </c>
      <c r="E249" s="230">
        <f>SUM([1]NV_Skutečnost_18!E249)</f>
        <v>0</v>
      </c>
    </row>
    <row r="250" spans="1:5" hidden="1" x14ac:dyDescent="0.2">
      <c r="A250" s="76">
        <v>62</v>
      </c>
      <c r="B250" s="113"/>
      <c r="C250" s="128">
        <v>916722</v>
      </c>
      <c r="D250" s="13" t="s">
        <v>224</v>
      </c>
      <c r="E250" s="230">
        <f>SUM([1]NV_Skutečnost_18!E250)</f>
        <v>12252504.060000001</v>
      </c>
    </row>
    <row r="251" spans="1:5" hidden="1" x14ac:dyDescent="0.2">
      <c r="A251" s="76">
        <v>63</v>
      </c>
      <c r="B251" s="113"/>
      <c r="C251" s="128">
        <v>9167221</v>
      </c>
      <c r="D251" s="13" t="s">
        <v>346</v>
      </c>
      <c r="E251" s="230">
        <f>SUM([1]NV_Skutečnost_18!E251)</f>
        <v>0</v>
      </c>
    </row>
    <row r="252" spans="1:5" hidden="1" x14ac:dyDescent="0.2">
      <c r="A252" s="76">
        <v>64</v>
      </c>
      <c r="B252" s="113"/>
      <c r="C252" s="128">
        <v>916723</v>
      </c>
      <c r="D252" s="13" t="s">
        <v>225</v>
      </c>
      <c r="E252" s="230">
        <f>SUM([1]NV_Skutečnost_18!E252)</f>
        <v>0</v>
      </c>
    </row>
    <row r="253" spans="1:5" ht="15.75" hidden="1" x14ac:dyDescent="0.25">
      <c r="A253" s="76">
        <v>65</v>
      </c>
      <c r="B253" s="113"/>
      <c r="C253" s="129">
        <v>916</v>
      </c>
      <c r="D253" s="16" t="s">
        <v>234</v>
      </c>
      <c r="E253" s="230">
        <f>SUM([1]NV_Skutečnost_18!E253)</f>
        <v>22849669.27</v>
      </c>
    </row>
    <row r="254" spans="1:5" ht="15.75" hidden="1" x14ac:dyDescent="0.25">
      <c r="A254" s="76">
        <v>66</v>
      </c>
      <c r="B254" s="201" t="s">
        <v>110</v>
      </c>
      <c r="C254" s="202"/>
      <c r="D254" s="130" t="s">
        <v>210</v>
      </c>
      <c r="E254" s="229">
        <f>SUM(E232,E233,E234,E235,E236,E237,E238,E239,E240)</f>
        <v>47491263.960000001</v>
      </c>
    </row>
    <row r="255" spans="1:5" hidden="1" x14ac:dyDescent="0.2">
      <c r="A255" s="76">
        <v>67</v>
      </c>
      <c r="B255" s="298">
        <f>SUM(E256:E259)</f>
        <v>24641594.689999998</v>
      </c>
      <c r="C255" s="299"/>
      <c r="D255" s="181" t="s">
        <v>350</v>
      </c>
      <c r="E255" s="229">
        <f>SUM(E254-E253)</f>
        <v>24641594.690000001</v>
      </c>
    </row>
    <row r="256" spans="1:5" hidden="1" x14ac:dyDescent="0.2">
      <c r="A256" s="76">
        <v>68</v>
      </c>
      <c r="D256" s="141" t="s">
        <v>218</v>
      </c>
      <c r="E256" s="230">
        <f>SUM([1]NV_Skutečnost_18!E256)</f>
        <v>0</v>
      </c>
    </row>
    <row r="257" spans="1:8" hidden="1" x14ac:dyDescent="0.2">
      <c r="A257" s="76">
        <v>69</v>
      </c>
      <c r="B257" s="113"/>
      <c r="C257" s="114"/>
      <c r="D257" s="141" t="s">
        <v>219</v>
      </c>
      <c r="E257" s="230">
        <f>SUM([1]NV_Skutečnost_18!E257)</f>
        <v>17224972.679999996</v>
      </c>
    </row>
    <row r="258" spans="1:8" hidden="1" x14ac:dyDescent="0.2">
      <c r="A258" s="76">
        <v>70</v>
      </c>
      <c r="B258" s="113"/>
      <c r="C258" s="114"/>
      <c r="D258" s="141" t="s">
        <v>220</v>
      </c>
      <c r="E258" s="230">
        <f>SUM([1]NV_Skutečnost_18!E258)</f>
        <v>6550867.0099999998</v>
      </c>
    </row>
    <row r="259" spans="1:8" hidden="1" x14ac:dyDescent="0.2">
      <c r="A259" s="76">
        <v>71</v>
      </c>
      <c r="B259" s="113"/>
      <c r="C259" s="114"/>
      <c r="D259" s="141" t="s">
        <v>244</v>
      </c>
      <c r="E259" s="230">
        <f>SUM([1]NV_Skutečnost_18!E259)</f>
        <v>865755</v>
      </c>
    </row>
    <row r="260" spans="1:8" hidden="1" x14ac:dyDescent="0.2">
      <c r="A260" s="76">
        <v>72</v>
      </c>
      <c r="B260" s="113"/>
      <c r="C260" s="114"/>
      <c r="D260" s="141" t="s">
        <v>292</v>
      </c>
      <c r="E260" s="226">
        <f>SUM(E255/E254)</f>
        <v>0.51886584258432533</v>
      </c>
    </row>
    <row r="261" spans="1:8" hidden="1" x14ac:dyDescent="0.2">
      <c r="A261" s="76">
        <v>73</v>
      </c>
      <c r="B261" s="113"/>
      <c r="C261" s="114"/>
      <c r="D261" s="115" t="s">
        <v>354</v>
      </c>
      <c r="E261" s="226">
        <f>SUM(E253-E232)</f>
        <v>5686223.5399999991</v>
      </c>
    </row>
    <row r="262" spans="1:8" hidden="1" x14ac:dyDescent="0.2">
      <c r="A262" s="76">
        <v>74</v>
      </c>
      <c r="B262" s="113"/>
      <c r="C262" s="114"/>
      <c r="D262" s="132" t="s">
        <v>286</v>
      </c>
      <c r="E262" s="226">
        <f>SUM(E253/E232)</f>
        <v>1.3312984833844317</v>
      </c>
    </row>
    <row r="263" spans="1:8" hidden="1" x14ac:dyDescent="0.2">
      <c r="A263" s="76">
        <v>75</v>
      </c>
      <c r="B263" s="113"/>
      <c r="C263" s="129">
        <v>912</v>
      </c>
      <c r="D263" s="138" t="s">
        <v>232</v>
      </c>
      <c r="E263" s="230">
        <f>SUM([1]NV_Skutečnost_18!E263)</f>
        <v>1755166.67</v>
      </c>
    </row>
    <row r="264" spans="1:8" hidden="1" x14ac:dyDescent="0.2">
      <c r="A264" s="81">
        <v>76</v>
      </c>
      <c r="B264" s="142"/>
      <c r="C264" s="143">
        <v>912</v>
      </c>
      <c r="D264" s="144" t="s">
        <v>233</v>
      </c>
      <c r="E264" s="230">
        <f>SUM([1]NV_Skutečnost_18!E264)</f>
        <v>1964827.56</v>
      </c>
    </row>
    <row r="265" spans="1:8" ht="13.5" hidden="1" thickTop="1" x14ac:dyDescent="0.2">
      <c r="A265" s="82">
        <v>77</v>
      </c>
      <c r="B265" s="145"/>
      <c r="C265" s="146"/>
      <c r="D265" s="147" t="s">
        <v>355</v>
      </c>
      <c r="E265" s="240">
        <f>(E45/E266)/12</f>
        <v>42520.395131086138</v>
      </c>
    </row>
    <row r="266" spans="1:8" hidden="1" x14ac:dyDescent="0.2">
      <c r="A266" s="258">
        <v>78</v>
      </c>
      <c r="B266" s="142"/>
      <c r="C266" s="259"/>
      <c r="D266" s="144" t="s">
        <v>111</v>
      </c>
      <c r="E266" s="260">
        <f>SUM([1]NV_Skutečnost_18!E266)</f>
        <v>89</v>
      </c>
      <c r="F266" s="49"/>
      <c r="G266" s="49"/>
      <c r="H266" s="49"/>
    </row>
    <row r="267" spans="1:8" x14ac:dyDescent="0.2">
      <c r="A267" s="300" t="s">
        <v>344</v>
      </c>
      <c r="B267" s="301"/>
      <c r="C267" s="302">
        <f>[1]NV_Skutečnost_18!C5</f>
        <v>0</v>
      </c>
      <c r="D267" s="301"/>
      <c r="E267" s="261"/>
      <c r="F267" s="49"/>
      <c r="G267" s="49"/>
      <c r="H267" s="49"/>
    </row>
    <row r="268" spans="1:8" ht="13.5" thickBot="1" x14ac:dyDescent="0.25">
      <c r="A268" s="29"/>
      <c r="B268" s="102"/>
      <c r="C268" s="100"/>
      <c r="D268" s="149"/>
      <c r="E268" s="261"/>
      <c r="F268" s="49"/>
      <c r="G268" s="49"/>
      <c r="H268" s="49"/>
    </row>
    <row r="269" spans="1:8" ht="13.5" thickBot="1" x14ac:dyDescent="0.25">
      <c r="A269" s="29"/>
      <c r="B269" s="102"/>
      <c r="C269" s="100"/>
      <c r="D269" s="104"/>
      <c r="E269" s="262" t="s">
        <v>254</v>
      </c>
      <c r="F269" s="49"/>
      <c r="G269" s="49"/>
      <c r="H269" s="49"/>
    </row>
    <row r="270" spans="1:8" ht="13.5" thickBot="1" x14ac:dyDescent="0.25">
      <c r="A270" s="29"/>
      <c r="B270" s="102"/>
      <c r="C270" s="100"/>
      <c r="D270" s="104"/>
      <c r="E270" s="263"/>
      <c r="F270" s="49"/>
      <c r="G270" s="49"/>
      <c r="H270" s="49"/>
    </row>
    <row r="271" spans="1:8" x14ac:dyDescent="0.2">
      <c r="A271" s="33"/>
      <c r="B271" s="150"/>
      <c r="C271" s="151"/>
      <c r="D271" s="152"/>
      <c r="E271" s="189"/>
      <c r="F271" s="49"/>
      <c r="G271" s="49"/>
      <c r="H271" s="49"/>
    </row>
    <row r="272" spans="1:8" ht="15.75" x14ac:dyDescent="0.25">
      <c r="A272" s="28"/>
      <c r="B272" s="102"/>
      <c r="C272" s="100"/>
      <c r="D272" s="153" t="s">
        <v>101</v>
      </c>
      <c r="E272" s="203" t="s">
        <v>347</v>
      </c>
      <c r="F272" s="49"/>
      <c r="G272" s="49"/>
      <c r="H272" s="49"/>
    </row>
    <row r="273" spans="1:8" ht="13.5" thickBot="1" x14ac:dyDescent="0.25">
      <c r="A273" s="32"/>
      <c r="B273" s="154"/>
      <c r="C273" s="155"/>
      <c r="D273" s="5"/>
      <c r="E273" s="190"/>
      <c r="F273" s="49"/>
      <c r="G273" s="49"/>
      <c r="H273" s="49"/>
    </row>
    <row r="274" spans="1:8" x14ac:dyDescent="0.2">
      <c r="A274" s="33"/>
      <c r="B274" s="150"/>
      <c r="C274" s="151"/>
      <c r="D274" s="152"/>
      <c r="E274" s="191"/>
      <c r="F274" s="49"/>
      <c r="G274" s="49"/>
      <c r="H274" s="49"/>
    </row>
    <row r="275" spans="1:8" x14ac:dyDescent="0.2">
      <c r="A275" s="25">
        <v>1</v>
      </c>
      <c r="B275" s="111"/>
      <c r="C275" s="156"/>
      <c r="D275" s="13" t="s">
        <v>102</v>
      </c>
      <c r="E275" s="242">
        <f>SUM(E276,E277)</f>
        <v>0</v>
      </c>
      <c r="F275" s="49"/>
      <c r="G275" s="49"/>
      <c r="H275" s="49"/>
    </row>
    <row r="276" spans="1:8" x14ac:dyDescent="0.2">
      <c r="A276" s="24">
        <v>2</v>
      </c>
      <c r="B276" s="113"/>
      <c r="C276" s="157"/>
      <c r="D276" s="115" t="s">
        <v>226</v>
      </c>
      <c r="E276" s="264"/>
      <c r="F276" s="49"/>
      <c r="G276" s="49"/>
      <c r="H276" s="49"/>
    </row>
    <row r="277" spans="1:8" x14ac:dyDescent="0.2">
      <c r="A277" s="24">
        <v>3</v>
      </c>
      <c r="B277" s="113"/>
      <c r="C277" s="157"/>
      <c r="D277" s="115" t="s">
        <v>227</v>
      </c>
      <c r="E277" s="264"/>
      <c r="F277" s="49"/>
      <c r="G277" s="49"/>
      <c r="H277" s="49"/>
    </row>
    <row r="278" spans="1:8" x14ac:dyDescent="0.2">
      <c r="A278" s="24">
        <v>4</v>
      </c>
      <c r="B278" s="113"/>
      <c r="C278" s="157"/>
      <c r="D278" s="115" t="s">
        <v>239</v>
      </c>
      <c r="E278" s="264"/>
      <c r="F278" s="49"/>
      <c r="G278" s="49"/>
      <c r="H278" s="49"/>
    </row>
    <row r="279" spans="1:8" x14ac:dyDescent="0.2">
      <c r="A279" s="24">
        <v>5</v>
      </c>
      <c r="B279" s="113"/>
      <c r="C279" s="157"/>
      <c r="D279" s="115"/>
      <c r="E279" s="226"/>
      <c r="F279" s="49"/>
      <c r="G279" s="49"/>
      <c r="H279" s="49"/>
    </row>
    <row r="280" spans="1:8" x14ac:dyDescent="0.2">
      <c r="A280" s="24">
        <v>6</v>
      </c>
      <c r="B280" s="113"/>
      <c r="C280" s="157"/>
      <c r="D280" s="115" t="s">
        <v>228</v>
      </c>
      <c r="E280" s="264"/>
      <c r="F280" s="49"/>
      <c r="G280" s="49"/>
      <c r="H280" s="49"/>
    </row>
    <row r="281" spans="1:8" x14ac:dyDescent="0.2">
      <c r="A281" s="24">
        <v>7</v>
      </c>
      <c r="B281" s="113"/>
      <c r="C281" s="157"/>
      <c r="D281" s="115" t="s">
        <v>229</v>
      </c>
      <c r="E281" s="264"/>
      <c r="F281" s="49"/>
      <c r="G281" s="49"/>
      <c r="H281" s="49"/>
    </row>
    <row r="282" spans="1:8" x14ac:dyDescent="0.2">
      <c r="A282" s="24">
        <v>8</v>
      </c>
      <c r="B282" s="113"/>
      <c r="C282" s="157"/>
      <c r="D282" s="115"/>
      <c r="E282" s="243"/>
      <c r="F282" s="49"/>
      <c r="G282" s="49"/>
      <c r="H282" s="49"/>
    </row>
    <row r="283" spans="1:8" x14ac:dyDescent="0.2">
      <c r="A283" s="24">
        <v>9</v>
      </c>
      <c r="B283" s="111"/>
      <c r="C283" s="156"/>
      <c r="D283" s="140" t="s">
        <v>103</v>
      </c>
      <c r="E283" s="236" t="s">
        <v>391</v>
      </c>
      <c r="F283" s="49"/>
      <c r="G283" s="49"/>
      <c r="H283" s="49"/>
    </row>
    <row r="284" spans="1:8" x14ac:dyDescent="0.2">
      <c r="A284" s="24">
        <v>10</v>
      </c>
      <c r="B284" s="111"/>
      <c r="C284" s="156"/>
      <c r="D284" s="115"/>
      <c r="E284" s="243"/>
      <c r="F284" s="49"/>
      <c r="G284" s="49"/>
      <c r="H284" s="49"/>
    </row>
    <row r="285" spans="1:8" x14ac:dyDescent="0.2">
      <c r="A285" s="24">
        <v>11</v>
      </c>
      <c r="B285" s="113"/>
      <c r="C285" s="157"/>
      <c r="D285" s="140" t="s">
        <v>104</v>
      </c>
      <c r="E285" s="236" t="s">
        <v>391</v>
      </c>
      <c r="F285" s="49"/>
      <c r="G285" s="49"/>
      <c r="H285" s="49"/>
    </row>
    <row r="286" spans="1:8" x14ac:dyDescent="0.2">
      <c r="A286" s="25">
        <v>12</v>
      </c>
      <c r="B286" s="158"/>
      <c r="C286" s="156"/>
      <c r="D286" s="13"/>
      <c r="E286" s="239"/>
      <c r="F286" s="49"/>
      <c r="G286" s="49"/>
      <c r="H286" s="49"/>
    </row>
    <row r="287" spans="1:8" x14ac:dyDescent="0.2">
      <c r="A287" s="24">
        <v>13</v>
      </c>
      <c r="B287" s="159"/>
      <c r="C287" s="157"/>
      <c r="D287" s="115" t="s">
        <v>230</v>
      </c>
      <c r="E287" s="264"/>
      <c r="F287" s="49"/>
      <c r="G287" s="49"/>
      <c r="H287" s="49"/>
    </row>
    <row r="288" spans="1:8" x14ac:dyDescent="0.2">
      <c r="A288" s="24">
        <v>14</v>
      </c>
      <c r="B288" s="159"/>
      <c r="C288" s="157"/>
      <c r="D288" s="115" t="s">
        <v>231</v>
      </c>
      <c r="E288" s="264"/>
      <c r="F288" s="49"/>
      <c r="G288" s="49"/>
      <c r="H288" s="49"/>
    </row>
    <row r="289" spans="1:8" ht="13.5" thickBot="1" x14ac:dyDescent="0.25">
      <c r="A289" s="34">
        <v>15</v>
      </c>
      <c r="B289" s="160"/>
      <c r="C289" s="161"/>
      <c r="D289" s="162" t="s">
        <v>105</v>
      </c>
      <c r="E289" s="245">
        <f>E288-E287</f>
        <v>0</v>
      </c>
      <c r="F289" s="49"/>
      <c r="G289" s="49"/>
      <c r="H289" s="49"/>
    </row>
    <row r="290" spans="1:8" hidden="1" x14ac:dyDescent="0.2">
      <c r="A290" s="29"/>
      <c r="B290" s="102"/>
      <c r="C290" s="100"/>
      <c r="D290" s="149"/>
      <c r="E290" s="187"/>
      <c r="F290" s="49"/>
      <c r="G290" s="49"/>
      <c r="H290" s="49"/>
    </row>
    <row r="291" spans="1:8" hidden="1" x14ac:dyDescent="0.2">
      <c r="A291" s="29"/>
      <c r="B291" s="102"/>
      <c r="C291" s="100"/>
      <c r="D291" s="149"/>
      <c r="E291" s="187"/>
      <c r="F291" s="49"/>
      <c r="G291" s="49"/>
      <c r="H291" s="49"/>
    </row>
    <row r="292" spans="1:8" ht="13.5" hidden="1" thickBot="1" x14ac:dyDescent="0.25">
      <c r="A292" s="29"/>
      <c r="B292" s="102"/>
      <c r="C292" s="100"/>
      <c r="D292" s="149"/>
      <c r="E292" s="184"/>
      <c r="F292" s="79" t="s">
        <v>390</v>
      </c>
    </row>
    <row r="293" spans="1:8" ht="13.5" hidden="1" thickBot="1" x14ac:dyDescent="0.25">
      <c r="A293" s="30"/>
      <c r="B293" s="154"/>
      <c r="C293" s="155"/>
      <c r="D293" s="163"/>
      <c r="E293" s="192"/>
      <c r="F293" s="78"/>
    </row>
    <row r="294" spans="1:8" hidden="1" x14ac:dyDescent="0.2">
      <c r="A294" s="33"/>
      <c r="B294" s="150"/>
      <c r="C294" s="151"/>
      <c r="D294" s="152"/>
      <c r="E294" s="193"/>
      <c r="F294" s="89"/>
    </row>
    <row r="295" spans="1:8" ht="15.75" hidden="1" x14ac:dyDescent="0.25">
      <c r="A295" s="28"/>
      <c r="B295" s="102"/>
      <c r="C295" s="100"/>
      <c r="D295" s="153" t="s">
        <v>82</v>
      </c>
      <c r="E295" s="194" t="s">
        <v>83</v>
      </c>
      <c r="F295" s="204" t="s">
        <v>347</v>
      </c>
    </row>
    <row r="296" spans="1:8" ht="14.25" hidden="1" x14ac:dyDescent="0.2">
      <c r="A296" s="31"/>
      <c r="B296" s="164"/>
      <c r="C296" s="165"/>
      <c r="D296" s="166"/>
      <c r="E296" s="195"/>
      <c r="F296" s="90"/>
    </row>
    <row r="297" spans="1:8" ht="14.25" hidden="1" x14ac:dyDescent="0.2">
      <c r="A297" s="27"/>
      <c r="B297" s="102"/>
      <c r="C297" s="100"/>
      <c r="D297" s="167"/>
      <c r="E297" s="196"/>
      <c r="F297" s="91"/>
    </row>
    <row r="298" spans="1:8" ht="12.6" hidden="1" customHeight="1" x14ac:dyDescent="0.2">
      <c r="A298" s="25">
        <v>1</v>
      </c>
      <c r="B298" s="158"/>
      <c r="C298" s="156"/>
      <c r="D298" s="13" t="s">
        <v>84</v>
      </c>
      <c r="E298" s="171">
        <f>SUM(F298/E195)</f>
        <v>0.86507804791716492</v>
      </c>
      <c r="F298" s="87">
        <f>SUM(E191,E192,E193)</f>
        <v>84901555.650000006</v>
      </c>
    </row>
    <row r="299" spans="1:8" ht="12.75" hidden="1" customHeight="1" x14ac:dyDescent="0.2">
      <c r="A299" s="25">
        <v>2</v>
      </c>
      <c r="B299" s="159"/>
      <c r="C299" s="157"/>
      <c r="D299" s="115" t="s">
        <v>85</v>
      </c>
      <c r="E299" s="172">
        <f>SUM(F299/E195)</f>
        <v>0.13492195208283531</v>
      </c>
      <c r="F299" s="88">
        <f>SUM(E189,E190,E194)</f>
        <v>13241676.460000001</v>
      </c>
    </row>
    <row r="300" spans="1:8" hidden="1" x14ac:dyDescent="0.2">
      <c r="A300" s="25">
        <v>3</v>
      </c>
      <c r="B300" s="159"/>
      <c r="C300" s="157"/>
      <c r="D300" s="115"/>
      <c r="E300" s="172"/>
      <c r="F300" s="88"/>
    </row>
    <row r="301" spans="1:8" ht="12.75" hidden="1" customHeight="1" x14ac:dyDescent="0.2">
      <c r="A301" s="25">
        <v>4</v>
      </c>
      <c r="B301" s="159"/>
      <c r="C301" s="157"/>
      <c r="D301" s="115" t="s">
        <v>328</v>
      </c>
      <c r="E301" s="172">
        <f>SUM(F301/F298)</f>
        <v>0.78541772337948901</v>
      </c>
      <c r="F301" s="88">
        <f>SUM(E141,E145,E165)</f>
        <v>66683186.549999997</v>
      </c>
    </row>
    <row r="302" spans="1:8" hidden="1" x14ac:dyDescent="0.2">
      <c r="A302" s="25">
        <v>5</v>
      </c>
      <c r="B302" s="159"/>
      <c r="C302" s="157"/>
      <c r="D302" s="115" t="s">
        <v>329</v>
      </c>
      <c r="E302" s="172">
        <f>SUM(F302/F298)</f>
        <v>0</v>
      </c>
      <c r="F302" s="88">
        <f>SUM(E140,E169)</f>
        <v>0</v>
      </c>
    </row>
    <row r="303" spans="1:8" hidden="1" x14ac:dyDescent="0.2">
      <c r="A303" s="25">
        <v>6</v>
      </c>
      <c r="B303" s="159"/>
      <c r="C303" s="157"/>
      <c r="D303" s="115" t="s">
        <v>330</v>
      </c>
      <c r="E303" s="172">
        <f>SUM(F303/F298)</f>
        <v>0.21458227662051085</v>
      </c>
      <c r="F303" s="88">
        <f>SUM(E142,E172,E173,E175,E176)</f>
        <v>18218369.099999998</v>
      </c>
    </row>
    <row r="304" spans="1:8" hidden="1" x14ac:dyDescent="0.2">
      <c r="A304" s="25">
        <v>7</v>
      </c>
      <c r="B304" s="159"/>
      <c r="C304" s="157"/>
      <c r="D304" s="115"/>
      <c r="E304" s="172"/>
      <c r="F304" s="88"/>
    </row>
    <row r="305" spans="1:6" hidden="1" x14ac:dyDescent="0.2">
      <c r="A305" s="25">
        <v>8</v>
      </c>
      <c r="B305" s="159"/>
      <c r="C305" s="157"/>
      <c r="D305" s="115" t="s">
        <v>327</v>
      </c>
      <c r="E305" s="172">
        <f>SUM(F305/E195)</f>
        <v>0.87912699393572091</v>
      </c>
      <c r="F305" s="88">
        <f>SUM(E191:E194)</f>
        <v>86280364.620000005</v>
      </c>
    </row>
    <row r="306" spans="1:6" hidden="1" x14ac:dyDescent="0.2">
      <c r="A306" s="25">
        <v>9</v>
      </c>
      <c r="B306" s="159"/>
      <c r="C306" s="157"/>
      <c r="D306" s="115" t="s">
        <v>331</v>
      </c>
      <c r="E306" s="172">
        <f>SUM(F306/E195)</f>
        <v>0.12087300606427931</v>
      </c>
      <c r="F306" s="88">
        <f>SUM(E189,E190)</f>
        <v>11862867.49</v>
      </c>
    </row>
    <row r="307" spans="1:6" hidden="1" x14ac:dyDescent="0.2">
      <c r="A307" s="25">
        <v>10</v>
      </c>
      <c r="B307" s="159"/>
      <c r="C307" s="157"/>
      <c r="D307" s="115"/>
      <c r="E307" s="172"/>
      <c r="F307" s="88"/>
    </row>
    <row r="308" spans="1:6" hidden="1" x14ac:dyDescent="0.2">
      <c r="A308" s="25">
        <v>11</v>
      </c>
      <c r="B308" s="159"/>
      <c r="C308" s="157"/>
      <c r="D308" s="115" t="s">
        <v>86</v>
      </c>
      <c r="E308" s="172">
        <f>SUM(F308/E195)</f>
        <v>2.7114640029557917E-2</v>
      </c>
      <c r="F308" s="88">
        <f>E189</f>
        <v>2661118.4099999997</v>
      </c>
    </row>
    <row r="309" spans="1:6" hidden="1" x14ac:dyDescent="0.2">
      <c r="A309" s="25">
        <v>12</v>
      </c>
      <c r="B309" s="159"/>
      <c r="C309" s="157"/>
      <c r="D309" s="115" t="s">
        <v>124</v>
      </c>
      <c r="E309" s="172">
        <f>SUM(F309/E195)</f>
        <v>9.3758366034721388E-2</v>
      </c>
      <c r="F309" s="88">
        <f>E190</f>
        <v>9201749.0800000001</v>
      </c>
    </row>
    <row r="310" spans="1:6" hidden="1" x14ac:dyDescent="0.2">
      <c r="A310" s="25">
        <v>13</v>
      </c>
      <c r="B310" s="159"/>
      <c r="C310" s="157"/>
      <c r="D310" s="115" t="s">
        <v>325</v>
      </c>
      <c r="E310" s="172">
        <f>SUM(F310/E195)</f>
        <v>0.86507804791716492</v>
      </c>
      <c r="F310" s="88">
        <f>SUM(E191,E192,E193)</f>
        <v>84901555.650000006</v>
      </c>
    </row>
    <row r="311" spans="1:6" hidden="1" x14ac:dyDescent="0.2">
      <c r="A311" s="25">
        <v>14</v>
      </c>
      <c r="B311" s="159"/>
      <c r="C311" s="157"/>
      <c r="D311" s="168" t="s">
        <v>326</v>
      </c>
      <c r="E311" s="172">
        <f>SUM(F311/E195)</f>
        <v>1.4048946018555985E-2</v>
      </c>
      <c r="F311" s="88">
        <f>SUM(E194)</f>
        <v>1378808.9700000002</v>
      </c>
    </row>
    <row r="312" spans="1:6" hidden="1" x14ac:dyDescent="0.2">
      <c r="A312" s="26"/>
      <c r="B312" s="164"/>
      <c r="C312" s="165"/>
      <c r="D312" s="132"/>
      <c r="E312" s="173"/>
      <c r="F312" s="90"/>
    </row>
    <row r="313" spans="1:6" hidden="1" x14ac:dyDescent="0.2">
      <c r="A313" s="28"/>
      <c r="B313" s="102"/>
      <c r="C313" s="100"/>
      <c r="D313" s="169"/>
      <c r="E313" s="170"/>
      <c r="F313" s="91"/>
    </row>
    <row r="314" spans="1:6" ht="15.75" hidden="1" x14ac:dyDescent="0.25">
      <c r="A314" s="31"/>
      <c r="B314" s="164"/>
      <c r="C314" s="165"/>
      <c r="D314" s="118" t="s">
        <v>87</v>
      </c>
      <c r="E314" s="174"/>
      <c r="F314" s="90"/>
    </row>
    <row r="315" spans="1:6" ht="15.75" hidden="1" x14ac:dyDescent="0.25">
      <c r="A315" s="27"/>
      <c r="B315" s="102"/>
      <c r="C315" s="100"/>
      <c r="D315" s="153"/>
      <c r="E315" s="175"/>
      <c r="F315" s="91"/>
    </row>
    <row r="316" spans="1:6" hidden="1" x14ac:dyDescent="0.2">
      <c r="A316" s="25">
        <v>15</v>
      </c>
      <c r="B316" s="158"/>
      <c r="C316" s="156"/>
      <c r="D316" s="13" t="s">
        <v>79</v>
      </c>
      <c r="E316" s="171">
        <v>1</v>
      </c>
      <c r="F316" s="87">
        <f>E203</f>
        <v>95913634.520000011</v>
      </c>
    </row>
    <row r="317" spans="1:6" hidden="1" x14ac:dyDescent="0.2">
      <c r="A317" s="25">
        <v>16</v>
      </c>
      <c r="B317" s="159"/>
      <c r="C317" s="157"/>
      <c r="D317" s="13" t="s">
        <v>88</v>
      </c>
      <c r="E317" s="170"/>
      <c r="F317" s="88">
        <f>F316/12</f>
        <v>7992802.8766666679</v>
      </c>
    </row>
    <row r="318" spans="1:6" hidden="1" x14ac:dyDescent="0.2">
      <c r="A318" s="25">
        <v>17</v>
      </c>
      <c r="B318" s="159"/>
      <c r="C318" s="157"/>
      <c r="D318" s="115"/>
      <c r="E318" s="172"/>
      <c r="F318" s="88"/>
    </row>
    <row r="319" spans="1:6" hidden="1" x14ac:dyDescent="0.2">
      <c r="A319" s="25">
        <v>18</v>
      </c>
      <c r="B319" s="159"/>
      <c r="C319" s="157"/>
      <c r="D319" s="115" t="s">
        <v>89</v>
      </c>
      <c r="E319" s="172">
        <f>E196/F316</f>
        <v>0.66340234439486234</v>
      </c>
      <c r="F319" s="88">
        <f>E196</f>
        <v>63629330</v>
      </c>
    </row>
    <row r="320" spans="1:6" hidden="1" x14ac:dyDescent="0.2">
      <c r="A320" s="25">
        <v>19</v>
      </c>
      <c r="B320" s="159"/>
      <c r="C320" s="157"/>
      <c r="D320" s="115" t="s">
        <v>298</v>
      </c>
      <c r="E320" s="172">
        <f>E197/F316</f>
        <v>0.33659765560513771</v>
      </c>
      <c r="F320" s="88">
        <f>E197</f>
        <v>32284304.520000011</v>
      </c>
    </row>
    <row r="321" spans="1:6" hidden="1" x14ac:dyDescent="0.2">
      <c r="A321" s="25">
        <v>20</v>
      </c>
      <c r="B321" s="159"/>
      <c r="C321" s="157"/>
      <c r="D321" s="115"/>
      <c r="E321" s="172"/>
      <c r="F321" s="88"/>
    </row>
    <row r="322" spans="1:6" hidden="1" x14ac:dyDescent="0.2">
      <c r="A322" s="25">
        <v>21</v>
      </c>
      <c r="B322" s="159"/>
      <c r="C322" s="157"/>
      <c r="D322" s="115" t="s">
        <v>90</v>
      </c>
      <c r="E322" s="172"/>
      <c r="F322" s="88">
        <f>E196/E266</f>
        <v>714936.29213483143</v>
      </c>
    </row>
    <row r="323" spans="1:6" hidden="1" x14ac:dyDescent="0.2">
      <c r="A323" s="25">
        <v>22</v>
      </c>
      <c r="B323" s="159"/>
      <c r="C323" s="157"/>
      <c r="D323" s="115" t="s">
        <v>91</v>
      </c>
      <c r="E323" s="172"/>
      <c r="F323" s="88">
        <f>E197/E266</f>
        <v>362744.9946067417</v>
      </c>
    </row>
    <row r="324" spans="1:6" hidden="1" x14ac:dyDescent="0.2">
      <c r="A324" s="25">
        <v>23</v>
      </c>
      <c r="B324" s="159"/>
      <c r="C324" s="157"/>
      <c r="D324" s="115"/>
      <c r="E324" s="176"/>
      <c r="F324" s="88"/>
    </row>
    <row r="325" spans="1:6" hidden="1" x14ac:dyDescent="0.2">
      <c r="A325" s="25">
        <v>24</v>
      </c>
      <c r="B325" s="159"/>
      <c r="C325" s="157"/>
      <c r="D325" s="115" t="s">
        <v>92</v>
      </c>
      <c r="E325" s="172"/>
      <c r="F325" s="88">
        <f>F316/E266</f>
        <v>1077681.2867415731</v>
      </c>
    </row>
    <row r="326" spans="1:6" hidden="1" x14ac:dyDescent="0.2">
      <c r="A326" s="25">
        <v>25</v>
      </c>
      <c r="B326" s="159"/>
      <c r="C326" s="157"/>
      <c r="D326" s="115"/>
      <c r="E326" s="170"/>
      <c r="F326" s="88"/>
    </row>
    <row r="327" spans="1:6" hidden="1" x14ac:dyDescent="0.2">
      <c r="A327" s="25">
        <v>26</v>
      </c>
      <c r="B327" s="159"/>
      <c r="C327" s="157"/>
      <c r="D327" s="115" t="s">
        <v>93</v>
      </c>
      <c r="E327" s="172">
        <f>E198/F316</f>
        <v>1.8669047304495787E-2</v>
      </c>
      <c r="F327" s="88">
        <f>E198</f>
        <v>1790616.1800000002</v>
      </c>
    </row>
    <row r="328" spans="1:6" hidden="1" x14ac:dyDescent="0.2">
      <c r="A328" s="25">
        <v>27</v>
      </c>
      <c r="B328" s="159"/>
      <c r="C328" s="157"/>
      <c r="D328" s="115" t="s">
        <v>94</v>
      </c>
      <c r="E328" s="172"/>
      <c r="F328" s="88">
        <f>E198/E266</f>
        <v>20119.282921348316</v>
      </c>
    </row>
    <row r="329" spans="1:6" hidden="1" x14ac:dyDescent="0.2">
      <c r="A329" s="25">
        <v>28</v>
      </c>
      <c r="B329" s="159"/>
      <c r="C329" s="157"/>
      <c r="D329" s="115" t="s">
        <v>95</v>
      </c>
      <c r="E329" s="172">
        <f>F329/F316</f>
        <v>2.2028157942022685E-2</v>
      </c>
      <c r="F329" s="88">
        <f>SUM(E14,E17)</f>
        <v>2112800.6899999995</v>
      </c>
    </row>
    <row r="330" spans="1:6" hidden="1" x14ac:dyDescent="0.2">
      <c r="A330" s="25">
        <v>29</v>
      </c>
      <c r="B330" s="159"/>
      <c r="C330" s="157"/>
      <c r="D330" s="115" t="s">
        <v>96</v>
      </c>
      <c r="E330" s="172"/>
      <c r="F330" s="88">
        <f>F329/E266</f>
        <v>23739.333595505614</v>
      </c>
    </row>
    <row r="331" spans="1:6" hidden="1" x14ac:dyDescent="0.2">
      <c r="A331" s="25">
        <v>30</v>
      </c>
      <c r="B331" s="159"/>
      <c r="C331" s="157"/>
      <c r="D331" s="115" t="s">
        <v>97</v>
      </c>
      <c r="E331" s="172">
        <f>F331/F316</f>
        <v>3.3402192670865333E-2</v>
      </c>
      <c r="F331" s="88">
        <f>SUM(E28)</f>
        <v>3203725.7000000007</v>
      </c>
    </row>
    <row r="332" spans="1:6" hidden="1" x14ac:dyDescent="0.2">
      <c r="A332" s="25">
        <v>31</v>
      </c>
      <c r="B332" s="159"/>
      <c r="C332" s="157"/>
      <c r="D332" s="115" t="s">
        <v>98</v>
      </c>
      <c r="E332" s="170"/>
      <c r="F332" s="88">
        <f>F331/E266</f>
        <v>35996.917977528094</v>
      </c>
    </row>
    <row r="333" spans="1:6" hidden="1" x14ac:dyDescent="0.2">
      <c r="A333" s="25">
        <v>32</v>
      </c>
      <c r="B333" s="159"/>
      <c r="C333" s="157"/>
      <c r="D333" s="115"/>
      <c r="E333" s="177"/>
      <c r="F333" s="88"/>
    </row>
    <row r="334" spans="1:6" hidden="1" x14ac:dyDescent="0.2">
      <c r="A334" s="25">
        <v>33</v>
      </c>
      <c r="B334" s="159"/>
      <c r="C334" s="157"/>
      <c r="D334" s="115" t="s">
        <v>99</v>
      </c>
      <c r="E334" s="172"/>
      <c r="F334" s="88"/>
    </row>
    <row r="335" spans="1:6" hidden="1" x14ac:dyDescent="0.2">
      <c r="A335" s="25">
        <v>34</v>
      </c>
      <c r="B335" s="159"/>
      <c r="C335" s="157"/>
      <c r="D335" s="115" t="s">
        <v>100</v>
      </c>
      <c r="E335" s="172">
        <f>E206/F316</f>
        <v>2.1795833308392219E-2</v>
      </c>
      <c r="F335" s="88">
        <f>E206</f>
        <v>2090517.5899999738</v>
      </c>
    </row>
    <row r="336" spans="1:6" ht="13.5" hidden="1" thickBot="1" x14ac:dyDescent="0.25">
      <c r="A336" s="32"/>
      <c r="B336" s="154"/>
      <c r="C336" s="155"/>
      <c r="D336" s="5"/>
      <c r="E336" s="197"/>
      <c r="F336" s="92"/>
    </row>
    <row r="337" spans="1:9" ht="7.15" hidden="1" customHeight="1" x14ac:dyDescent="0.2">
      <c r="A337" s="29"/>
      <c r="B337" s="102"/>
      <c r="C337" s="100"/>
      <c r="D337" s="104"/>
      <c r="E337" s="198"/>
    </row>
    <row r="338" spans="1:9" ht="15" customHeight="1" x14ac:dyDescent="0.2">
      <c r="A338" s="18"/>
      <c r="B338" s="53"/>
      <c r="C338" s="18"/>
      <c r="D338" s="2"/>
      <c r="E338" s="184"/>
    </row>
    <row r="339" spans="1:9" x14ac:dyDescent="0.2">
      <c r="A339" s="35" t="s">
        <v>106</v>
      </c>
      <c r="B339" s="102"/>
      <c r="C339" s="280"/>
      <c r="D339" s="281"/>
      <c r="E339" s="198" t="s">
        <v>107</v>
      </c>
      <c r="I339" s="265"/>
    </row>
    <row r="340" spans="1:9" x14ac:dyDescent="0.2">
      <c r="A340" s="100" t="s">
        <v>108</v>
      </c>
      <c r="B340" s="102"/>
      <c r="C340" s="278"/>
      <c r="D340" s="279"/>
      <c r="E340" s="199"/>
    </row>
    <row r="341" spans="1:9" x14ac:dyDescent="0.2">
      <c r="A341" s="101" t="s">
        <v>109</v>
      </c>
      <c r="B341" s="103"/>
      <c r="C341" s="280"/>
      <c r="D341" s="281"/>
      <c r="E341" s="199"/>
    </row>
    <row r="342" spans="1:9" x14ac:dyDescent="0.2">
      <c r="A342" s="18"/>
      <c r="B342" s="53"/>
      <c r="C342" s="18"/>
      <c r="D342" s="2"/>
      <c r="E342" s="200"/>
    </row>
    <row r="343" spans="1:9" x14ac:dyDescent="0.2">
      <c r="A343" s="18"/>
      <c r="B343" s="53"/>
      <c r="C343" s="18"/>
      <c r="D343" s="2"/>
      <c r="E343" s="200"/>
    </row>
    <row r="344" spans="1:9" x14ac:dyDescent="0.2">
      <c r="E344" s="200"/>
    </row>
    <row r="345" spans="1:9" x14ac:dyDescent="0.2">
      <c r="E345" s="200"/>
    </row>
    <row r="346" spans="1:9" x14ac:dyDescent="0.2">
      <c r="E346" s="200"/>
    </row>
    <row r="347" spans="1:9" x14ac:dyDescent="0.2">
      <c r="E347" s="200"/>
    </row>
    <row r="348" spans="1:9" x14ac:dyDescent="0.2">
      <c r="E348" s="200"/>
    </row>
    <row r="349" spans="1:9" x14ac:dyDescent="0.2">
      <c r="E349" s="200"/>
    </row>
    <row r="350" spans="1:9" x14ac:dyDescent="0.2">
      <c r="E350" s="200"/>
    </row>
    <row r="351" spans="1:9" x14ac:dyDescent="0.2">
      <c r="E351" s="200"/>
    </row>
    <row r="352" spans="1:9" x14ac:dyDescent="0.2">
      <c r="E352" s="200"/>
    </row>
    <row r="353" spans="5:5" x14ac:dyDescent="0.2">
      <c r="E353" s="200"/>
    </row>
    <row r="354" spans="5:5" x14ac:dyDescent="0.2">
      <c r="E354" s="200"/>
    </row>
    <row r="355" spans="5:5" x14ac:dyDescent="0.2">
      <c r="E355" s="200"/>
    </row>
    <row r="356" spans="5:5" x14ac:dyDescent="0.2">
      <c r="E356" s="200"/>
    </row>
    <row r="357" spans="5:5" x14ac:dyDescent="0.2">
      <c r="E357" s="200"/>
    </row>
    <row r="358" spans="5:5" x14ac:dyDescent="0.2">
      <c r="E358" s="200"/>
    </row>
    <row r="359" spans="5:5" x14ac:dyDescent="0.2">
      <c r="E359" s="200"/>
    </row>
    <row r="360" spans="5:5" x14ac:dyDescent="0.2">
      <c r="E360" s="200"/>
    </row>
    <row r="361" spans="5:5" x14ac:dyDescent="0.2">
      <c r="E361" s="200"/>
    </row>
    <row r="362" spans="5:5" x14ac:dyDescent="0.2">
      <c r="E362" s="200"/>
    </row>
    <row r="363" spans="5:5" x14ac:dyDescent="0.2">
      <c r="E363" s="200"/>
    </row>
    <row r="364" spans="5:5" x14ac:dyDescent="0.2">
      <c r="E364" s="200"/>
    </row>
    <row r="365" spans="5:5" x14ac:dyDescent="0.2">
      <c r="E365" s="200"/>
    </row>
    <row r="366" spans="5:5" x14ac:dyDescent="0.2">
      <c r="E366" s="200"/>
    </row>
    <row r="367" spans="5:5" x14ac:dyDescent="0.2">
      <c r="E367" s="200"/>
    </row>
    <row r="368" spans="5:5" x14ac:dyDescent="0.2">
      <c r="E368" s="200"/>
    </row>
    <row r="369" spans="5:5" x14ac:dyDescent="0.2">
      <c r="E369" s="200"/>
    </row>
    <row r="370" spans="5:5" x14ac:dyDescent="0.2">
      <c r="E370" s="200"/>
    </row>
    <row r="371" spans="5:5" x14ac:dyDescent="0.2">
      <c r="E371" s="200"/>
    </row>
    <row r="372" spans="5:5" x14ac:dyDescent="0.2">
      <c r="E372" s="200"/>
    </row>
    <row r="373" spans="5:5" x14ac:dyDescent="0.2">
      <c r="E373" s="200"/>
    </row>
    <row r="374" spans="5:5" x14ac:dyDescent="0.2">
      <c r="E374" s="200"/>
    </row>
    <row r="375" spans="5:5" x14ac:dyDescent="0.2">
      <c r="E375" s="200"/>
    </row>
    <row r="376" spans="5:5" x14ac:dyDescent="0.2">
      <c r="E376" s="200"/>
    </row>
    <row r="377" spans="5:5" x14ac:dyDescent="0.2">
      <c r="E377" s="200"/>
    </row>
    <row r="378" spans="5:5" x14ac:dyDescent="0.2">
      <c r="E378" s="200"/>
    </row>
    <row r="379" spans="5:5" x14ac:dyDescent="0.2">
      <c r="E379" s="200"/>
    </row>
    <row r="380" spans="5:5" x14ac:dyDescent="0.2">
      <c r="E380" s="200"/>
    </row>
    <row r="381" spans="5:5" x14ac:dyDescent="0.2">
      <c r="E381" s="200"/>
    </row>
    <row r="382" spans="5:5" x14ac:dyDescent="0.2">
      <c r="E382" s="200"/>
    </row>
    <row r="383" spans="5:5" x14ac:dyDescent="0.2">
      <c r="E383" s="200"/>
    </row>
    <row r="384" spans="5:5" x14ac:dyDescent="0.2">
      <c r="E384" s="200"/>
    </row>
    <row r="385" spans="5:5" x14ac:dyDescent="0.2">
      <c r="E385" s="200"/>
    </row>
    <row r="386" spans="5:5" x14ac:dyDescent="0.2">
      <c r="E386" s="200"/>
    </row>
    <row r="387" spans="5:5" x14ac:dyDescent="0.2">
      <c r="E387" s="200"/>
    </row>
    <row r="388" spans="5:5" x14ac:dyDescent="0.2">
      <c r="E388" s="200"/>
    </row>
    <row r="389" spans="5:5" x14ac:dyDescent="0.2">
      <c r="E389" s="200"/>
    </row>
    <row r="390" spans="5:5" x14ac:dyDescent="0.2">
      <c r="E390" s="200"/>
    </row>
    <row r="391" spans="5:5" x14ac:dyDescent="0.2">
      <c r="E391" s="200"/>
    </row>
    <row r="392" spans="5:5" x14ac:dyDescent="0.2">
      <c r="E392" s="200"/>
    </row>
  </sheetData>
  <mergeCells count="9">
    <mergeCell ref="C339:D339"/>
    <mergeCell ref="C340:D340"/>
    <mergeCell ref="C341:D341"/>
    <mergeCell ref="C5:D5"/>
    <mergeCell ref="B212:C212"/>
    <mergeCell ref="B226:C226"/>
    <mergeCell ref="B255:C255"/>
    <mergeCell ref="A267:B267"/>
    <mergeCell ref="C267:D26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NV_Skutečnost_18</vt:lpstr>
      <vt:lpstr>příloha č.1</vt:lpstr>
      <vt:lpstr>Příloha č. 2</vt:lpstr>
      <vt:lpstr>NV_Skutečnost_18!Názvy_tisku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Skutečnost</dc:title>
  <dc:creator>Škorpíková OFR EO KAV</dc:creator>
  <cp:lastModifiedBy>Pavelka</cp:lastModifiedBy>
  <cp:lastPrinted>2019-01-09T07:26:49Z</cp:lastPrinted>
  <dcterms:created xsi:type="dcterms:W3CDTF">1997-02-21T15:17:18Z</dcterms:created>
  <dcterms:modified xsi:type="dcterms:W3CDTF">2019-09-05T14:31:03Z</dcterms:modified>
</cp:coreProperties>
</file>